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J:\ADPR-31\LI_2020\LI Nº 030_2020_Microfiltração_Tinguá\Arquivos_CD\"/>
    </mc:Choice>
  </mc:AlternateContent>
  <xr:revisionPtr revIDLastSave="0" documentId="13_ncr:1_{CF12BB38-3354-454D-85F1-B41403C0F9D2}" xr6:coauthVersionLast="46" xr6:coauthVersionMax="46" xr10:uidLastSave="{00000000-0000-0000-0000-000000000000}"/>
  <bookViews>
    <workbookView xWindow="-120" yWindow="-120" windowWidth="29040" windowHeight="15840" xr2:uid="{F96F5242-A804-4E6F-9E9D-0A89B7120F6C}"/>
  </bookViews>
  <sheets>
    <sheet name="ORÇAMENTÁRIA" sheetId="1" r:id="rId1"/>
    <sheet name="CRONOGRAMA"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 l="1"/>
  <c r="B17" i="2"/>
  <c r="B15" i="2"/>
  <c r="B13" i="2"/>
  <c r="B11" i="2"/>
  <c r="B9" i="2"/>
  <c r="B7" i="2"/>
  <c r="F246" i="1"/>
  <c r="E246" i="1"/>
  <c r="D246" i="1"/>
  <c r="B246" i="1"/>
  <c r="C246" i="1" s="1"/>
  <c r="F245" i="1"/>
  <c r="E245" i="1"/>
  <c r="D245" i="1"/>
  <c r="B245" i="1"/>
  <c r="C245" i="1" s="1"/>
  <c r="D244" i="1"/>
  <c r="F243" i="1"/>
  <c r="E243" i="1"/>
  <c r="D243" i="1"/>
  <c r="B243" i="1"/>
  <c r="C243" i="1" s="1"/>
  <c r="D242" i="1"/>
  <c r="F241" i="1"/>
  <c r="E241" i="1"/>
  <c r="D241" i="1"/>
  <c r="B241" i="1"/>
  <c r="C241" i="1" s="1"/>
  <c r="F240" i="1"/>
  <c r="E240" i="1"/>
  <c r="D240" i="1"/>
  <c r="B240" i="1"/>
  <c r="C240" i="1" s="1"/>
  <c r="F239" i="1"/>
  <c r="E239" i="1"/>
  <c r="D239" i="1"/>
  <c r="B239" i="1"/>
  <c r="C239" i="1" s="1"/>
  <c r="F238" i="1"/>
  <c r="E238" i="1"/>
  <c r="D238" i="1"/>
  <c r="B238" i="1"/>
  <c r="C238" i="1" s="1"/>
  <c r="F237" i="1"/>
  <c r="E237" i="1"/>
  <c r="D237" i="1"/>
  <c r="B237" i="1"/>
  <c r="C237" i="1" s="1"/>
  <c r="F236" i="1"/>
  <c r="E236" i="1"/>
  <c r="D236" i="1"/>
  <c r="B236" i="1"/>
  <c r="C236" i="1" s="1"/>
  <c r="F235" i="1"/>
  <c r="E235" i="1"/>
  <c r="D235" i="1"/>
  <c r="B235" i="1"/>
  <c r="C235" i="1" s="1"/>
  <c r="F234" i="1"/>
  <c r="E234" i="1"/>
  <c r="D234" i="1"/>
  <c r="B234" i="1"/>
  <c r="C234" i="1" s="1"/>
  <c r="F233" i="1"/>
  <c r="E233" i="1"/>
  <c r="D233" i="1"/>
  <c r="B233" i="1"/>
  <c r="C233" i="1" s="1"/>
  <c r="D232" i="1"/>
  <c r="F231" i="1"/>
  <c r="E231" i="1"/>
  <c r="D231" i="1"/>
  <c r="B231" i="1"/>
  <c r="C231" i="1" s="1"/>
  <c r="F230" i="1"/>
  <c r="E230" i="1"/>
  <c r="D230" i="1"/>
  <c r="B230" i="1"/>
  <c r="C230" i="1" s="1"/>
  <c r="F229" i="1"/>
  <c r="E229" i="1"/>
  <c r="D229" i="1"/>
  <c r="B229" i="1"/>
  <c r="C229" i="1" s="1"/>
  <c r="F228" i="1"/>
  <c r="E228" i="1"/>
  <c r="D228" i="1"/>
  <c r="B228" i="1"/>
  <c r="C228" i="1" s="1"/>
  <c r="F227" i="1"/>
  <c r="E227" i="1"/>
  <c r="D227" i="1"/>
  <c r="B227" i="1"/>
  <c r="C227" i="1" s="1"/>
  <c r="F226" i="1"/>
  <c r="E226" i="1"/>
  <c r="D226" i="1"/>
  <c r="B226" i="1"/>
  <c r="C226" i="1" s="1"/>
  <c r="F225" i="1"/>
  <c r="E225" i="1"/>
  <c r="D225" i="1"/>
  <c r="B225" i="1"/>
  <c r="C225" i="1" s="1"/>
  <c r="F224" i="1"/>
  <c r="E224" i="1"/>
  <c r="D224" i="1"/>
  <c r="B224" i="1"/>
  <c r="C224" i="1" s="1"/>
  <c r="F223" i="1"/>
  <c r="E223" i="1"/>
  <c r="D223" i="1"/>
  <c r="B223" i="1"/>
  <c r="C223" i="1" s="1"/>
  <c r="F222" i="1"/>
  <c r="E222" i="1"/>
  <c r="D222" i="1"/>
  <c r="B222" i="1"/>
  <c r="C222" i="1" s="1"/>
  <c r="F221" i="1"/>
  <c r="E221" i="1"/>
  <c r="D221" i="1"/>
  <c r="B221" i="1"/>
  <c r="C221" i="1" s="1"/>
  <c r="F220" i="1"/>
  <c r="E220" i="1"/>
  <c r="D220" i="1"/>
  <c r="B220" i="1"/>
  <c r="C220" i="1" s="1"/>
  <c r="F219" i="1"/>
  <c r="E219" i="1"/>
  <c r="D219" i="1"/>
  <c r="B219" i="1"/>
  <c r="C219" i="1" s="1"/>
  <c r="F218" i="1"/>
  <c r="E218" i="1"/>
  <c r="D218" i="1"/>
  <c r="B218" i="1"/>
  <c r="C218" i="1" s="1"/>
  <c r="D217" i="1"/>
  <c r="F216" i="1"/>
  <c r="E216" i="1"/>
  <c r="D216" i="1"/>
  <c r="B216" i="1"/>
  <c r="C216" i="1" s="1"/>
  <c r="F215" i="1"/>
  <c r="E215" i="1"/>
  <c r="D215" i="1"/>
  <c r="B215" i="1"/>
  <c r="C215" i="1" s="1"/>
  <c r="D214" i="1"/>
  <c r="F213" i="1"/>
  <c r="E213" i="1"/>
  <c r="D213" i="1"/>
  <c r="B213" i="1"/>
  <c r="C213" i="1" s="1"/>
  <c r="F212" i="1"/>
  <c r="E212" i="1"/>
  <c r="D212" i="1"/>
  <c r="B212" i="1"/>
  <c r="C212" i="1" s="1"/>
  <c r="D211" i="1"/>
  <c r="F210" i="1"/>
  <c r="E210" i="1"/>
  <c r="D210" i="1"/>
  <c r="B210" i="1"/>
  <c r="C210" i="1" s="1"/>
  <c r="F209" i="1"/>
  <c r="E209" i="1"/>
  <c r="D209" i="1"/>
  <c r="B209" i="1"/>
  <c r="C209" i="1" s="1"/>
  <c r="F208" i="1"/>
  <c r="E208" i="1"/>
  <c r="D208" i="1"/>
  <c r="B208" i="1"/>
  <c r="C208" i="1" s="1"/>
  <c r="F207" i="1"/>
  <c r="E207" i="1"/>
  <c r="D207" i="1"/>
  <c r="B207" i="1"/>
  <c r="F206" i="1"/>
  <c r="E206" i="1"/>
  <c r="D206" i="1"/>
  <c r="B206" i="1"/>
  <c r="F205" i="1"/>
  <c r="E205" i="1"/>
  <c r="D205" i="1"/>
  <c r="B205" i="1"/>
  <c r="F204" i="1"/>
  <c r="E204" i="1"/>
  <c r="D204" i="1"/>
  <c r="B204" i="1"/>
  <c r="D203" i="1"/>
  <c r="F202" i="1"/>
  <c r="E202" i="1"/>
  <c r="D202" i="1"/>
  <c r="B202" i="1"/>
  <c r="C202" i="1" s="1"/>
  <c r="F201" i="1"/>
  <c r="E201" i="1"/>
  <c r="D201" i="1"/>
  <c r="B201" i="1"/>
  <c r="C201" i="1" s="1"/>
  <c r="F200" i="1"/>
  <c r="E200" i="1"/>
  <c r="D200" i="1"/>
  <c r="B200" i="1"/>
  <c r="C200" i="1" s="1"/>
  <c r="F199" i="1"/>
  <c r="E199" i="1"/>
  <c r="D199" i="1"/>
  <c r="B199" i="1"/>
  <c r="C199" i="1" s="1"/>
  <c r="F198" i="1"/>
  <c r="E198" i="1"/>
  <c r="D198" i="1"/>
  <c r="B198" i="1"/>
  <c r="C198" i="1" s="1"/>
  <c r="F197" i="1"/>
  <c r="E197" i="1"/>
  <c r="D197" i="1"/>
  <c r="B197" i="1"/>
  <c r="C197" i="1" s="1"/>
  <c r="F196" i="1"/>
  <c r="E196" i="1"/>
  <c r="D196" i="1"/>
  <c r="B196" i="1"/>
  <c r="C196" i="1" s="1"/>
  <c r="F195" i="1"/>
  <c r="E195" i="1"/>
  <c r="D195" i="1"/>
  <c r="B195" i="1"/>
  <c r="C195" i="1" s="1"/>
  <c r="F194" i="1"/>
  <c r="E194" i="1"/>
  <c r="D194" i="1"/>
  <c r="B194" i="1"/>
  <c r="C194" i="1" s="1"/>
  <c r="F193" i="1"/>
  <c r="E193" i="1"/>
  <c r="D193" i="1"/>
  <c r="C193" i="1"/>
  <c r="B193" i="1"/>
  <c r="F192" i="1"/>
  <c r="E192" i="1"/>
  <c r="D192" i="1"/>
  <c r="B192" i="1"/>
  <c r="C192" i="1" s="1"/>
  <c r="F191" i="1"/>
  <c r="E191" i="1"/>
  <c r="D191" i="1"/>
  <c r="B191" i="1"/>
  <c r="C191" i="1" s="1"/>
  <c r="F190" i="1"/>
  <c r="E190" i="1"/>
  <c r="D190" i="1"/>
  <c r="B190" i="1"/>
  <c r="C190" i="1" s="1"/>
  <c r="F189" i="1"/>
  <c r="E189" i="1"/>
  <c r="D189" i="1"/>
  <c r="B189" i="1"/>
  <c r="C189" i="1" s="1"/>
  <c r="D188" i="1"/>
  <c r="F187" i="1"/>
  <c r="E187" i="1"/>
  <c r="D187" i="1"/>
  <c r="B187" i="1"/>
  <c r="F186" i="1"/>
  <c r="E186" i="1"/>
  <c r="D186" i="1"/>
  <c r="B186" i="1"/>
  <c r="F185" i="1"/>
  <c r="E185" i="1"/>
  <c r="D185" i="1"/>
  <c r="B185" i="1"/>
  <c r="F184" i="1"/>
  <c r="E184" i="1"/>
  <c r="D184" i="1"/>
  <c r="B184" i="1"/>
  <c r="F183" i="1"/>
  <c r="E183" i="1"/>
  <c r="D183" i="1"/>
  <c r="B183" i="1"/>
  <c r="F182" i="1"/>
  <c r="E182" i="1"/>
  <c r="D182" i="1"/>
  <c r="B182" i="1"/>
  <c r="F181" i="1"/>
  <c r="E181" i="1"/>
  <c r="D181" i="1"/>
  <c r="B181" i="1"/>
  <c r="F180" i="1"/>
  <c r="E180" i="1"/>
  <c r="D180" i="1"/>
  <c r="B180" i="1"/>
  <c r="F179" i="1"/>
  <c r="E179" i="1"/>
  <c r="D179" i="1"/>
  <c r="B179" i="1"/>
  <c r="F178" i="1"/>
  <c r="E178" i="1"/>
  <c r="D178" i="1"/>
  <c r="B178" i="1"/>
  <c r="F177" i="1"/>
  <c r="E177" i="1"/>
  <c r="D177" i="1"/>
  <c r="B177" i="1"/>
  <c r="F176" i="1"/>
  <c r="E176" i="1"/>
  <c r="D176" i="1"/>
  <c r="B176" i="1"/>
  <c r="F175" i="1"/>
  <c r="E175" i="1"/>
  <c r="D175" i="1"/>
  <c r="B175" i="1"/>
  <c r="F174" i="1"/>
  <c r="E174" i="1"/>
  <c r="D174" i="1"/>
  <c r="B174" i="1"/>
  <c r="D173" i="1"/>
  <c r="F172" i="1"/>
  <c r="E172" i="1"/>
  <c r="D172" i="1"/>
  <c r="B172" i="1"/>
  <c r="F171" i="1"/>
  <c r="E171" i="1"/>
  <c r="D171" i="1"/>
  <c r="B171" i="1"/>
  <c r="F170" i="1"/>
  <c r="E170" i="1"/>
  <c r="D170" i="1"/>
  <c r="B170" i="1"/>
  <c r="F169" i="1"/>
  <c r="E169" i="1"/>
  <c r="D169" i="1"/>
  <c r="B169" i="1"/>
  <c r="F168" i="1"/>
  <c r="E168" i="1"/>
  <c r="D168" i="1"/>
  <c r="B168" i="1"/>
  <c r="F167" i="1"/>
  <c r="E167" i="1"/>
  <c r="D167" i="1"/>
  <c r="B167" i="1"/>
  <c r="F166" i="1"/>
  <c r="E166" i="1"/>
  <c r="D166" i="1"/>
  <c r="B166" i="1"/>
  <c r="F165" i="1"/>
  <c r="E165" i="1"/>
  <c r="D165" i="1"/>
  <c r="B165" i="1"/>
  <c r="D164" i="1"/>
  <c r="D163" i="1"/>
  <c r="F162" i="1"/>
  <c r="E162" i="1"/>
  <c r="D162" i="1"/>
  <c r="B162" i="1"/>
  <c r="F161" i="1"/>
  <c r="E161" i="1"/>
  <c r="D161" i="1"/>
  <c r="B161" i="1"/>
  <c r="C161" i="1" s="1"/>
  <c r="F160" i="1"/>
  <c r="E160" i="1"/>
  <c r="D160" i="1"/>
  <c r="B160" i="1"/>
  <c r="C160" i="1" s="1"/>
  <c r="F159" i="1"/>
  <c r="E159" i="1"/>
  <c r="D159" i="1"/>
  <c r="B159" i="1"/>
  <c r="C159" i="1" s="1"/>
  <c r="D158" i="1"/>
  <c r="F157" i="1"/>
  <c r="E157" i="1"/>
  <c r="D157" i="1"/>
  <c r="B157" i="1"/>
  <c r="C157" i="1" s="1"/>
  <c r="D156" i="1"/>
  <c r="F155" i="1"/>
  <c r="E155" i="1"/>
  <c r="D155" i="1"/>
  <c r="B155" i="1"/>
  <c r="C155" i="1" s="1"/>
  <c r="F154" i="1"/>
  <c r="E154" i="1"/>
  <c r="D154" i="1"/>
  <c r="B154" i="1"/>
  <c r="C154" i="1" s="1"/>
  <c r="F153" i="1"/>
  <c r="E153" i="1"/>
  <c r="D153" i="1"/>
  <c r="B153" i="1"/>
  <c r="C153" i="1" s="1"/>
  <c r="F152" i="1"/>
  <c r="E152" i="1"/>
  <c r="D152" i="1"/>
  <c r="B152" i="1"/>
  <c r="C152" i="1" s="1"/>
  <c r="F151" i="1"/>
  <c r="E151" i="1"/>
  <c r="D151" i="1"/>
  <c r="B151" i="1"/>
  <c r="C151" i="1" s="1"/>
  <c r="D150" i="1"/>
  <c r="F149" i="1"/>
  <c r="E149" i="1"/>
  <c r="D149" i="1"/>
  <c r="B149" i="1"/>
  <c r="C149" i="1" s="1"/>
  <c r="D148" i="1"/>
  <c r="F147" i="1"/>
  <c r="E147" i="1"/>
  <c r="D147" i="1"/>
  <c r="B147" i="1"/>
  <c r="C147" i="1" s="1"/>
  <c r="F146" i="1"/>
  <c r="E146" i="1"/>
  <c r="D146" i="1"/>
  <c r="B146" i="1"/>
  <c r="C146" i="1" s="1"/>
  <c r="F145" i="1"/>
  <c r="E145" i="1"/>
  <c r="D145" i="1"/>
  <c r="B145" i="1"/>
  <c r="C145" i="1" s="1"/>
  <c r="F144" i="1"/>
  <c r="E144" i="1"/>
  <c r="D144" i="1"/>
  <c r="B144" i="1"/>
  <c r="C144" i="1" s="1"/>
  <c r="F143" i="1"/>
  <c r="E143" i="1"/>
  <c r="D143" i="1"/>
  <c r="B143" i="1"/>
  <c r="C143" i="1" s="1"/>
  <c r="F142" i="1"/>
  <c r="E142" i="1"/>
  <c r="D142" i="1"/>
  <c r="B142" i="1"/>
  <c r="C142" i="1" s="1"/>
  <c r="F141" i="1"/>
  <c r="E141" i="1"/>
  <c r="D141" i="1"/>
  <c r="B141" i="1"/>
  <c r="C141" i="1" s="1"/>
  <c r="D140" i="1"/>
  <c r="F139" i="1"/>
  <c r="E139" i="1"/>
  <c r="D139" i="1"/>
  <c r="B139" i="1"/>
  <c r="C139" i="1" s="1"/>
  <c r="F138" i="1"/>
  <c r="E138" i="1"/>
  <c r="D138" i="1"/>
  <c r="B138" i="1"/>
  <c r="C138" i="1" s="1"/>
  <c r="F137" i="1"/>
  <c r="E137" i="1"/>
  <c r="D137" i="1"/>
  <c r="B137" i="1"/>
  <c r="C137" i="1" s="1"/>
  <c r="F136" i="1"/>
  <c r="E136" i="1"/>
  <c r="D136" i="1"/>
  <c r="B136" i="1"/>
  <c r="C136" i="1" s="1"/>
  <c r="F135" i="1"/>
  <c r="E135" i="1"/>
  <c r="D135" i="1"/>
  <c r="B135" i="1"/>
  <c r="C135" i="1" s="1"/>
  <c r="F134" i="1"/>
  <c r="E134" i="1"/>
  <c r="D134" i="1"/>
  <c r="B134" i="1"/>
  <c r="C134" i="1" s="1"/>
  <c r="F133" i="1"/>
  <c r="E133" i="1"/>
  <c r="D133" i="1"/>
  <c r="B133" i="1"/>
  <c r="C133" i="1" s="1"/>
  <c r="D132" i="1"/>
  <c r="F131" i="1"/>
  <c r="E131" i="1"/>
  <c r="D131" i="1"/>
  <c r="B131" i="1"/>
  <c r="C131" i="1" s="1"/>
  <c r="F130" i="1"/>
  <c r="E130" i="1"/>
  <c r="D130" i="1"/>
  <c r="B130" i="1"/>
  <c r="C130" i="1" s="1"/>
  <c r="F129" i="1"/>
  <c r="E129" i="1"/>
  <c r="D129" i="1"/>
  <c r="B129" i="1"/>
  <c r="C129" i="1" s="1"/>
  <c r="F128" i="1"/>
  <c r="E128" i="1"/>
  <c r="D128" i="1"/>
  <c r="B128" i="1"/>
  <c r="C128" i="1" s="1"/>
  <c r="F127" i="1"/>
  <c r="E127" i="1"/>
  <c r="D127" i="1"/>
  <c r="B127" i="1"/>
  <c r="C127" i="1" s="1"/>
  <c r="F126" i="1"/>
  <c r="E126" i="1"/>
  <c r="D126" i="1"/>
  <c r="B126" i="1"/>
  <c r="C126" i="1" s="1"/>
  <c r="F125" i="1"/>
  <c r="E125" i="1"/>
  <c r="D125" i="1"/>
  <c r="B125" i="1"/>
  <c r="C125" i="1" s="1"/>
  <c r="F124" i="1"/>
  <c r="E124" i="1"/>
  <c r="D124" i="1"/>
  <c r="B124" i="1"/>
  <c r="C124" i="1" s="1"/>
  <c r="F123" i="1"/>
  <c r="E123" i="1"/>
  <c r="D123" i="1"/>
  <c r="B123" i="1"/>
  <c r="F122" i="1"/>
  <c r="E122" i="1"/>
  <c r="D122" i="1"/>
  <c r="B122" i="1"/>
  <c r="F121" i="1"/>
  <c r="E121" i="1"/>
  <c r="D121" i="1"/>
  <c r="B121" i="1"/>
  <c r="D120" i="1"/>
  <c r="F119" i="1"/>
  <c r="E119" i="1"/>
  <c r="D119" i="1"/>
  <c r="B119" i="1"/>
  <c r="D118" i="1"/>
  <c r="D117" i="1"/>
  <c r="F116" i="1"/>
  <c r="E116" i="1"/>
  <c r="D116" i="1"/>
  <c r="B116" i="1"/>
  <c r="F115" i="1"/>
  <c r="E115" i="1"/>
  <c r="D115" i="1"/>
  <c r="B115" i="1"/>
  <c r="F114" i="1"/>
  <c r="E114" i="1"/>
  <c r="D114" i="1"/>
  <c r="B114" i="1"/>
  <c r="F113" i="1"/>
  <c r="E113" i="1"/>
  <c r="D113" i="1"/>
  <c r="B113" i="1"/>
  <c r="F112" i="1"/>
  <c r="E112" i="1"/>
  <c r="D112" i="1"/>
  <c r="B112" i="1"/>
  <c r="F111" i="1"/>
  <c r="E111" i="1"/>
  <c r="D111" i="1"/>
  <c r="B111" i="1"/>
  <c r="F110" i="1"/>
  <c r="E110" i="1"/>
  <c r="D110" i="1"/>
  <c r="B110" i="1"/>
  <c r="F109" i="1"/>
  <c r="E109" i="1"/>
  <c r="D109" i="1"/>
  <c r="B109" i="1"/>
  <c r="F108" i="1"/>
  <c r="E108" i="1"/>
  <c r="D108" i="1"/>
  <c r="B108" i="1"/>
  <c r="D107" i="1"/>
  <c r="F106" i="1"/>
  <c r="E106" i="1"/>
  <c r="D106" i="1"/>
  <c r="B106" i="1"/>
  <c r="F105" i="1"/>
  <c r="E105" i="1"/>
  <c r="D105" i="1"/>
  <c r="B105" i="1"/>
  <c r="F104" i="1"/>
  <c r="E104" i="1"/>
  <c r="D104" i="1"/>
  <c r="B104" i="1"/>
  <c r="F103" i="1"/>
  <c r="E103" i="1"/>
  <c r="D103" i="1"/>
  <c r="B103" i="1"/>
  <c r="F102" i="1"/>
  <c r="E102" i="1"/>
  <c r="D102" i="1"/>
  <c r="B102" i="1"/>
  <c r="F101" i="1"/>
  <c r="E101" i="1"/>
  <c r="D101" i="1"/>
  <c r="B101" i="1"/>
  <c r="F100" i="1"/>
  <c r="E100" i="1"/>
  <c r="D100" i="1"/>
  <c r="B100" i="1"/>
  <c r="D99" i="1"/>
  <c r="F98" i="1"/>
  <c r="E98" i="1"/>
  <c r="D98" i="1"/>
  <c r="B98" i="1"/>
  <c r="F97" i="1"/>
  <c r="E97" i="1"/>
  <c r="D97" i="1"/>
  <c r="B97" i="1"/>
  <c r="F96" i="1"/>
  <c r="E96" i="1"/>
  <c r="D96" i="1"/>
  <c r="B96" i="1"/>
  <c r="F95" i="1"/>
  <c r="E95" i="1"/>
  <c r="D95" i="1"/>
  <c r="B95" i="1"/>
  <c r="F94" i="1"/>
  <c r="E94" i="1"/>
  <c r="D94" i="1"/>
  <c r="B94" i="1"/>
  <c r="F93" i="1"/>
  <c r="E93" i="1"/>
  <c r="D93" i="1"/>
  <c r="B93" i="1"/>
  <c r="F92" i="1"/>
  <c r="E92" i="1"/>
  <c r="D92" i="1"/>
  <c r="B92" i="1"/>
  <c r="D91" i="1"/>
  <c r="F90" i="1"/>
  <c r="E90" i="1"/>
  <c r="D90" i="1"/>
  <c r="B90" i="1"/>
  <c r="C90" i="1" s="1"/>
  <c r="F89" i="1"/>
  <c r="E89" i="1"/>
  <c r="D89" i="1"/>
  <c r="B89" i="1"/>
  <c r="F88" i="1"/>
  <c r="E88" i="1"/>
  <c r="D88" i="1"/>
  <c r="B88" i="1"/>
  <c r="F87" i="1"/>
  <c r="E87" i="1"/>
  <c r="D87" i="1"/>
  <c r="B87" i="1"/>
  <c r="F86" i="1"/>
  <c r="E86" i="1"/>
  <c r="D86" i="1"/>
  <c r="B86" i="1"/>
  <c r="F85" i="1"/>
  <c r="E85" i="1"/>
  <c r="D85" i="1"/>
  <c r="B85" i="1"/>
  <c r="C85" i="1" s="1"/>
  <c r="F84" i="1"/>
  <c r="E84" i="1"/>
  <c r="D84" i="1"/>
  <c r="B84" i="1"/>
  <c r="F83" i="1"/>
  <c r="E83" i="1"/>
  <c r="D83" i="1"/>
  <c r="B83" i="1"/>
  <c r="F82" i="1"/>
  <c r="E82" i="1"/>
  <c r="D82" i="1"/>
  <c r="B82" i="1"/>
  <c r="F81" i="1"/>
  <c r="E81" i="1"/>
  <c r="D81" i="1"/>
  <c r="B81" i="1"/>
  <c r="F80" i="1"/>
  <c r="E80" i="1"/>
  <c r="D80" i="1"/>
  <c r="B80" i="1"/>
  <c r="F79" i="1"/>
  <c r="E79" i="1"/>
  <c r="D79" i="1"/>
  <c r="B79" i="1"/>
  <c r="F78" i="1"/>
  <c r="E78" i="1"/>
  <c r="D78" i="1"/>
  <c r="B78" i="1"/>
  <c r="F77" i="1"/>
  <c r="E77" i="1"/>
  <c r="D77" i="1"/>
  <c r="B77" i="1"/>
  <c r="F76" i="1"/>
  <c r="E76" i="1"/>
  <c r="D76" i="1"/>
  <c r="B76" i="1"/>
  <c r="F75" i="1"/>
  <c r="E75" i="1"/>
  <c r="D75" i="1"/>
  <c r="B75" i="1"/>
  <c r="F74" i="1"/>
  <c r="E74" i="1"/>
  <c r="D74" i="1"/>
  <c r="B74" i="1"/>
  <c r="F73" i="1"/>
  <c r="E73" i="1"/>
  <c r="D73" i="1"/>
  <c r="B73" i="1"/>
  <c r="F72" i="1"/>
  <c r="E72" i="1"/>
  <c r="D72" i="1"/>
  <c r="B72" i="1"/>
  <c r="F71" i="1"/>
  <c r="E71" i="1"/>
  <c r="D71" i="1"/>
  <c r="B71" i="1"/>
  <c r="D70" i="1"/>
  <c r="F69" i="1"/>
  <c r="E69" i="1"/>
  <c r="D69" i="1"/>
  <c r="B69" i="1"/>
  <c r="F68" i="1"/>
  <c r="E68" i="1"/>
  <c r="D68" i="1"/>
  <c r="B68" i="1"/>
  <c r="F67" i="1"/>
  <c r="E67" i="1"/>
  <c r="D67" i="1"/>
  <c r="B67" i="1"/>
  <c r="D66" i="1"/>
  <c r="F65" i="1"/>
  <c r="E65" i="1"/>
  <c r="D65" i="1"/>
  <c r="B65" i="1"/>
  <c r="F64" i="1"/>
  <c r="E64" i="1"/>
  <c r="D64" i="1"/>
  <c r="B64" i="1"/>
  <c r="F63" i="1"/>
  <c r="E63" i="1"/>
  <c r="D63" i="1"/>
  <c r="B63" i="1"/>
  <c r="F62" i="1"/>
  <c r="E62" i="1"/>
  <c r="D62" i="1"/>
  <c r="B62" i="1"/>
  <c r="D61" i="1"/>
  <c r="D60" i="1"/>
  <c r="F59" i="1"/>
  <c r="E59" i="1"/>
  <c r="D59" i="1"/>
  <c r="B59" i="1"/>
  <c r="F58" i="1"/>
  <c r="E58" i="1"/>
  <c r="D58" i="1"/>
  <c r="B58" i="1"/>
  <c r="F57" i="1"/>
  <c r="E57" i="1"/>
  <c r="D57" i="1"/>
  <c r="B57" i="1"/>
  <c r="F56" i="1"/>
  <c r="E56" i="1"/>
  <c r="D56" i="1"/>
  <c r="B56" i="1"/>
  <c r="F55" i="1"/>
  <c r="E55" i="1"/>
  <c r="D55" i="1"/>
  <c r="B55" i="1"/>
  <c r="F54" i="1"/>
  <c r="E54" i="1"/>
  <c r="D54" i="1"/>
  <c r="B54" i="1"/>
  <c r="F53" i="1"/>
  <c r="E53" i="1"/>
  <c r="D53" i="1"/>
  <c r="B53" i="1"/>
  <c r="F52" i="1"/>
  <c r="E52" i="1"/>
  <c r="D52" i="1"/>
  <c r="B52" i="1"/>
  <c r="F51" i="1"/>
  <c r="E51" i="1"/>
  <c r="D51" i="1"/>
  <c r="B51" i="1"/>
  <c r="F50" i="1"/>
  <c r="E50" i="1"/>
  <c r="D50" i="1"/>
  <c r="B50" i="1"/>
  <c r="D49" i="1"/>
  <c r="F48" i="1"/>
  <c r="E48" i="1"/>
  <c r="D48" i="1"/>
  <c r="B48" i="1"/>
  <c r="F47" i="1"/>
  <c r="E47" i="1"/>
  <c r="D47" i="1"/>
  <c r="B47" i="1"/>
  <c r="D46" i="1"/>
  <c r="F45" i="1"/>
  <c r="E45" i="1"/>
  <c r="D45" i="1"/>
  <c r="B45" i="1"/>
  <c r="F44" i="1"/>
  <c r="E44" i="1"/>
  <c r="D44" i="1"/>
  <c r="B44" i="1"/>
  <c r="F43" i="1"/>
  <c r="E43" i="1"/>
  <c r="D43" i="1"/>
  <c r="B43" i="1"/>
  <c r="F42" i="1"/>
  <c r="E42" i="1"/>
  <c r="D42" i="1"/>
  <c r="B42" i="1"/>
  <c r="F41" i="1"/>
  <c r="E41" i="1"/>
  <c r="D41" i="1"/>
  <c r="B41" i="1"/>
  <c r="F40" i="1"/>
  <c r="E40" i="1"/>
  <c r="D40" i="1"/>
  <c r="B40" i="1"/>
  <c r="F39" i="1"/>
  <c r="E39" i="1"/>
  <c r="D39" i="1"/>
  <c r="B39" i="1"/>
  <c r="F38" i="1"/>
  <c r="E38" i="1"/>
  <c r="D38" i="1"/>
  <c r="B38" i="1"/>
  <c r="F37" i="1"/>
  <c r="E37" i="1"/>
  <c r="D37" i="1"/>
  <c r="B37" i="1"/>
  <c r="F36" i="1"/>
  <c r="E36" i="1"/>
  <c r="D36" i="1"/>
  <c r="B36" i="1"/>
  <c r="D35" i="1"/>
  <c r="F34" i="1"/>
  <c r="E34" i="1"/>
  <c r="D34" i="1"/>
  <c r="B34" i="1"/>
  <c r="F33" i="1"/>
  <c r="E33" i="1"/>
  <c r="D33" i="1"/>
  <c r="B33" i="1"/>
  <c r="F32" i="1"/>
  <c r="E32" i="1"/>
  <c r="D32" i="1"/>
  <c r="B32" i="1"/>
  <c r="F31" i="1"/>
  <c r="E31" i="1"/>
  <c r="D31" i="1"/>
  <c r="B31" i="1"/>
  <c r="F30" i="1"/>
  <c r="E30" i="1"/>
  <c r="D30" i="1"/>
  <c r="B30" i="1"/>
  <c r="F29" i="1"/>
  <c r="E29" i="1"/>
  <c r="D29" i="1"/>
  <c r="B29" i="1"/>
  <c r="F28" i="1"/>
  <c r="E28" i="1"/>
  <c r="D28" i="1"/>
  <c r="B28" i="1"/>
  <c r="D27" i="1"/>
  <c r="D26" i="1"/>
  <c r="F25" i="1"/>
  <c r="E25" i="1"/>
  <c r="D25" i="1"/>
  <c r="B25" i="1"/>
  <c r="D24" i="1"/>
  <c r="F23" i="1"/>
  <c r="E23" i="1"/>
  <c r="D23" i="1"/>
  <c r="B23" i="1"/>
  <c r="F22" i="1"/>
  <c r="E22" i="1"/>
  <c r="D22" i="1"/>
  <c r="B22" i="1"/>
  <c r="F21" i="1"/>
  <c r="E21" i="1"/>
  <c r="D21" i="1"/>
  <c r="B21" i="1"/>
  <c r="F20" i="1"/>
  <c r="E20" i="1"/>
  <c r="D20" i="1"/>
  <c r="B20" i="1"/>
  <c r="F19" i="1"/>
  <c r="E19" i="1"/>
  <c r="D19" i="1"/>
  <c r="B19" i="1"/>
  <c r="F18" i="1"/>
  <c r="E18" i="1"/>
  <c r="D18" i="1"/>
  <c r="B18" i="1"/>
  <c r="F17" i="1"/>
  <c r="E17" i="1"/>
  <c r="D17" i="1"/>
  <c r="B17" i="1"/>
  <c r="F16" i="1"/>
  <c r="E16" i="1"/>
  <c r="D16" i="1"/>
  <c r="B16" i="1"/>
  <c r="F15" i="1"/>
  <c r="E15" i="1"/>
  <c r="D15" i="1"/>
  <c r="B15" i="1"/>
  <c r="F14" i="1"/>
  <c r="E14" i="1"/>
  <c r="D14" i="1"/>
  <c r="B14" i="1"/>
  <c r="F13" i="1"/>
  <c r="E13" i="1"/>
  <c r="D13" i="1"/>
  <c r="B13" i="1"/>
  <c r="F12" i="1"/>
  <c r="E12" i="1"/>
  <c r="D12" i="1"/>
  <c r="B12" i="1"/>
  <c r="F11" i="1"/>
  <c r="E11" i="1"/>
  <c r="D11" i="1"/>
  <c r="B11" i="1"/>
  <c r="D10" i="1"/>
  <c r="F9" i="1"/>
  <c r="E9" i="1"/>
  <c r="D9" i="1"/>
  <c r="B9" i="1"/>
  <c r="D8" i="1"/>
  <c r="F7" i="1"/>
  <c r="E7" i="1"/>
  <c r="D7" i="1"/>
  <c r="B7" i="1"/>
  <c r="N6" i="1"/>
  <c r="N5" i="1" s="1"/>
  <c r="M6" i="1"/>
  <c r="M5" i="1" s="1"/>
  <c r="D6" i="1"/>
  <c r="D5" i="1"/>
  <c r="C9" i="1" l="1"/>
  <c r="C25" i="1"/>
  <c r="C29" i="1"/>
  <c r="C31" i="1"/>
  <c r="C33" i="1"/>
  <c r="C38" i="1"/>
  <c r="C42" i="1"/>
  <c r="C52" i="1"/>
  <c r="C54" i="1"/>
  <c r="C57" i="1"/>
  <c r="C67" i="1"/>
  <c r="C34" i="1"/>
  <c r="C37" i="1"/>
  <c r="C41" i="1"/>
  <c r="C48" i="1"/>
  <c r="C51" i="1"/>
  <c r="C55" i="1"/>
  <c r="C65" i="1"/>
  <c r="C45" i="1"/>
  <c r="C7" i="1"/>
  <c r="C11" i="1"/>
  <c r="C12" i="1"/>
  <c r="C13" i="1"/>
  <c r="C14" i="1"/>
  <c r="C15" i="1"/>
  <c r="C16" i="1"/>
  <c r="C17" i="1"/>
  <c r="C18" i="1"/>
  <c r="C19" i="1"/>
  <c r="C20" i="1"/>
  <c r="C21" i="1"/>
  <c r="C22" i="1"/>
  <c r="C23" i="1"/>
  <c r="C28" i="1"/>
  <c r="C30" i="1"/>
  <c r="C32" i="1"/>
  <c r="C36" i="1"/>
  <c r="C40" i="1"/>
  <c r="C44" i="1"/>
  <c r="C47" i="1"/>
  <c r="C50" i="1"/>
  <c r="C63" i="1"/>
  <c r="C39" i="1"/>
  <c r="C43" i="1"/>
  <c r="C53" i="1"/>
  <c r="C59" i="1"/>
  <c r="C69" i="1"/>
  <c r="C72" i="1"/>
  <c r="C56" i="1"/>
  <c r="C58" i="1"/>
  <c r="C62" i="1"/>
  <c r="C64" i="1"/>
  <c r="C73" i="1"/>
  <c r="C77" i="1"/>
  <c r="C81" i="1"/>
  <c r="C86" i="1"/>
  <c r="C93" i="1"/>
  <c r="C97" i="1"/>
  <c r="C76" i="1"/>
  <c r="C80" i="1"/>
  <c r="C84" i="1"/>
  <c r="C89" i="1"/>
  <c r="C92" i="1"/>
  <c r="C96" i="1"/>
  <c r="C98" i="1"/>
  <c r="C68" i="1"/>
  <c r="C71" i="1"/>
  <c r="C75" i="1"/>
  <c r="C79" i="1"/>
  <c r="C83" i="1"/>
  <c r="C88" i="1"/>
  <c r="C95" i="1"/>
  <c r="C74" i="1"/>
  <c r="C78" i="1"/>
  <c r="C82" i="1"/>
  <c r="C87" i="1"/>
  <c r="C94" i="1"/>
  <c r="C121" i="1"/>
  <c r="C122" i="1"/>
  <c r="C123" i="1"/>
  <c r="C166" i="1"/>
  <c r="C174" i="1"/>
  <c r="C180" i="1"/>
  <c r="C108" i="1"/>
  <c r="C109" i="1"/>
  <c r="C110" i="1"/>
  <c r="C111" i="1"/>
  <c r="C112" i="1"/>
  <c r="C113" i="1"/>
  <c r="C114" i="1"/>
  <c r="C115" i="1"/>
  <c r="C116" i="1"/>
  <c r="C162" i="1"/>
  <c r="C172" i="1"/>
  <c r="C170" i="1"/>
  <c r="C100" i="1"/>
  <c r="C101" i="1"/>
  <c r="C102" i="1"/>
  <c r="C103" i="1"/>
  <c r="C104" i="1"/>
  <c r="C105" i="1"/>
  <c r="C106" i="1"/>
  <c r="C119" i="1"/>
  <c r="C168" i="1"/>
  <c r="C171" i="1"/>
  <c r="C175" i="1"/>
  <c r="C179" i="1"/>
  <c r="C183" i="1"/>
  <c r="C176" i="1"/>
  <c r="C178" i="1"/>
  <c r="C182" i="1"/>
  <c r="C185" i="1"/>
  <c r="C165" i="1"/>
  <c r="C167" i="1"/>
  <c r="C169" i="1"/>
  <c r="C177" i="1"/>
  <c r="C181" i="1"/>
  <c r="C187" i="1"/>
  <c r="C186" i="1"/>
  <c r="C184" i="1"/>
  <c r="C204" i="1"/>
  <c r="C205" i="1"/>
  <c r="C206" i="1"/>
  <c r="C207" i="1"/>
</calcChain>
</file>

<file path=xl/sharedStrings.xml><?xml version="1.0" encoding="utf-8"?>
<sst xmlns="http://schemas.openxmlformats.org/spreadsheetml/2006/main" count="287" uniqueCount="269">
  <si>
    <t>Item</t>
  </si>
  <si>
    <t xml:space="preserve">Codigo EMOP </t>
  </si>
  <si>
    <t>Codigo EMOP</t>
  </si>
  <si>
    <t>Descrição</t>
  </si>
  <si>
    <t>Unid.</t>
  </si>
  <si>
    <t>Quant.</t>
  </si>
  <si>
    <t>Preço Unit (R$)</t>
  </si>
  <si>
    <t>Preço Unit Desonerado (R$)</t>
  </si>
  <si>
    <t>BDI Onerado</t>
  </si>
  <si>
    <t>BDI Desonerado</t>
  </si>
  <si>
    <t>Preço Unit Oner. c/ BDI (R$)</t>
  </si>
  <si>
    <t>Preço Unit Deson.  c/ BDI (R$)</t>
  </si>
  <si>
    <t xml:space="preserve">Valor Total Onerado c/ BDI 
(R$) </t>
  </si>
  <si>
    <t xml:space="preserve">Valor Total Desonerado c/ BDI (R$) </t>
  </si>
  <si>
    <t>01</t>
  </si>
  <si>
    <t>01.01</t>
  </si>
  <si>
    <t>01.01.01</t>
  </si>
  <si>
    <t>01.02</t>
  </si>
  <si>
    <t>01.02.01</t>
  </si>
  <si>
    <t>02</t>
  </si>
  <si>
    <t>02.01</t>
  </si>
  <si>
    <t>02.02</t>
  </si>
  <si>
    <t>02.03</t>
  </si>
  <si>
    <t>02.04</t>
  </si>
  <si>
    <t>02.05</t>
  </si>
  <si>
    <t>02.06</t>
  </si>
  <si>
    <t>02.07</t>
  </si>
  <si>
    <t>02.08</t>
  </si>
  <si>
    <t>02.09</t>
  </si>
  <si>
    <t>02.10</t>
  </si>
  <si>
    <t>02.11</t>
  </si>
  <si>
    <t>02.12</t>
  </si>
  <si>
    <t>02.13</t>
  </si>
  <si>
    <t>03</t>
  </si>
  <si>
    <t>03.01</t>
  </si>
  <si>
    <t>04</t>
  </si>
  <si>
    <t>04.01</t>
  </si>
  <si>
    <t>04.01.01</t>
  </si>
  <si>
    <t>04.01.02</t>
  </si>
  <si>
    <t>04.01.03</t>
  </si>
  <si>
    <t>04.01.04</t>
  </si>
  <si>
    <t>04.01.05</t>
  </si>
  <si>
    <t>04.01.06</t>
  </si>
  <si>
    <t>04.01.07</t>
  </si>
  <si>
    <t>04.02</t>
  </si>
  <si>
    <t>04.02.01</t>
  </si>
  <si>
    <t>04.02.02</t>
  </si>
  <si>
    <t>04.02.03</t>
  </si>
  <si>
    <t>04.02.04</t>
  </si>
  <si>
    <t>04.02.05</t>
  </si>
  <si>
    <t>04.02.06</t>
  </si>
  <si>
    <t>04.02.07</t>
  </si>
  <si>
    <t>04.02.08</t>
  </si>
  <si>
    <t>04.02.09</t>
  </si>
  <si>
    <t>04.02.10</t>
  </si>
  <si>
    <t>04.03</t>
  </si>
  <si>
    <t>04.03.01</t>
  </si>
  <si>
    <t>04.03.02</t>
  </si>
  <si>
    <t>04.04</t>
  </si>
  <si>
    <t>04.04.01</t>
  </si>
  <si>
    <t>04.04.02</t>
  </si>
  <si>
    <t>04.04.03</t>
  </si>
  <si>
    <t>04.04.04</t>
  </si>
  <si>
    <t>04.04.05</t>
  </si>
  <si>
    <t>04.04.06</t>
  </si>
  <si>
    <t>04.04.07</t>
  </si>
  <si>
    <t>04.04.08</t>
  </si>
  <si>
    <t>04.04.09</t>
  </si>
  <si>
    <t>04.04.10</t>
  </si>
  <si>
    <t>04.05</t>
  </si>
  <si>
    <t>04.05.01</t>
  </si>
  <si>
    <t>04.05.01.01</t>
  </si>
  <si>
    <t>04.05.01.02</t>
  </si>
  <si>
    <t>04.05.01.03</t>
  </si>
  <si>
    <t>04.05.01.04</t>
  </si>
  <si>
    <t>04.05.02</t>
  </si>
  <si>
    <t>04.05.02.01</t>
  </si>
  <si>
    <t>04.05.02.02</t>
  </si>
  <si>
    <t>04.05.02.03</t>
  </si>
  <si>
    <t>04.05.03</t>
  </si>
  <si>
    <t>04.05.03.01</t>
  </si>
  <si>
    <t>04.05.03.02</t>
  </si>
  <si>
    <t>04.05.03.03</t>
  </si>
  <si>
    <t>04.05.03.04</t>
  </si>
  <si>
    <t>04.05.03.05</t>
  </si>
  <si>
    <t>04.05.03.06</t>
  </si>
  <si>
    <t>04.05.03.07</t>
  </si>
  <si>
    <t>04.05.03.08</t>
  </si>
  <si>
    <t>04.05.03.09</t>
  </si>
  <si>
    <t>04.05.03.10</t>
  </si>
  <si>
    <t>04.05.03.11</t>
  </si>
  <si>
    <t>04.05.03.12</t>
  </si>
  <si>
    <t>04.05.03.13</t>
  </si>
  <si>
    <t>04.05.03.14</t>
  </si>
  <si>
    <t>04.05.03.15</t>
  </si>
  <si>
    <t>04.05.03.16</t>
  </si>
  <si>
    <t>04.05.03.17</t>
  </si>
  <si>
    <t>04.05.03.18</t>
  </si>
  <si>
    <t>04.05.03.19</t>
  </si>
  <si>
    <t>04.05.03.20</t>
  </si>
  <si>
    <t>04.06</t>
  </si>
  <si>
    <t>04.06.01</t>
  </si>
  <si>
    <t>04.06.02</t>
  </si>
  <si>
    <t>04.06.03</t>
  </si>
  <si>
    <t>04.06.04</t>
  </si>
  <si>
    <t>04.06.05</t>
  </si>
  <si>
    <t>04.06.06</t>
  </si>
  <si>
    <t>04.06.07</t>
  </si>
  <si>
    <t>04.07</t>
  </si>
  <si>
    <t>04.07.01</t>
  </si>
  <si>
    <t>04.07.02</t>
  </si>
  <si>
    <t>04.07.03</t>
  </si>
  <si>
    <t>04.07.04</t>
  </si>
  <si>
    <t>04.07.05</t>
  </si>
  <si>
    <t>04.07.06</t>
  </si>
  <si>
    <t>04.07.07</t>
  </si>
  <si>
    <t>04.08</t>
  </si>
  <si>
    <t>04.08.01</t>
  </si>
  <si>
    <t>04.08.02</t>
  </si>
  <si>
    <t>04.08.03</t>
  </si>
  <si>
    <t>04.08.04</t>
  </si>
  <si>
    <t>04.08.05</t>
  </si>
  <si>
    <t>04.08.06</t>
  </si>
  <si>
    <t>04.08.07</t>
  </si>
  <si>
    <t>04.08.08</t>
  </si>
  <si>
    <t>04.08.09</t>
  </si>
  <si>
    <t>05</t>
  </si>
  <si>
    <t>05.01</t>
  </si>
  <si>
    <t>05.01.01</t>
  </si>
  <si>
    <t>05.02</t>
  </si>
  <si>
    <t>05.02.01</t>
  </si>
  <si>
    <t>05.02.02</t>
  </si>
  <si>
    <t>05.02.03</t>
  </si>
  <si>
    <t>05.02.04</t>
  </si>
  <si>
    <t>05.02.05</t>
  </si>
  <si>
    <t>05.02.06</t>
  </si>
  <si>
    <t>05.02.07</t>
  </si>
  <si>
    <t>05.02.08</t>
  </si>
  <si>
    <t>05.02.09</t>
  </si>
  <si>
    <t>05.02.10</t>
  </si>
  <si>
    <t>05.02.11</t>
  </si>
  <si>
    <t>05.03</t>
  </si>
  <si>
    <t>05.03.01</t>
  </si>
  <si>
    <t>05.03.02</t>
  </si>
  <si>
    <t>05.03.03</t>
  </si>
  <si>
    <t>05.03.04</t>
  </si>
  <si>
    <t>05.03.05</t>
  </si>
  <si>
    <t>05.03.06</t>
  </si>
  <si>
    <t>05.03.07</t>
  </si>
  <si>
    <t>05.04</t>
  </si>
  <si>
    <t>05.04.01</t>
  </si>
  <si>
    <t>05.04.02</t>
  </si>
  <si>
    <t>05.04.03</t>
  </si>
  <si>
    <t>05.04.04</t>
  </si>
  <si>
    <t>05.04.05</t>
  </si>
  <si>
    <t>05.04.06</t>
  </si>
  <si>
    <t>05.04.07</t>
  </si>
  <si>
    <t>05.05</t>
  </si>
  <si>
    <t>05.05.01</t>
  </si>
  <si>
    <t>05.06</t>
  </si>
  <si>
    <t>05.06.01</t>
  </si>
  <si>
    <t>05.06.02</t>
  </si>
  <si>
    <t>05.06.03</t>
  </si>
  <si>
    <t>05.06.04</t>
  </si>
  <si>
    <t>05.06.05</t>
  </si>
  <si>
    <t>05.07</t>
  </si>
  <si>
    <t>05.07.01</t>
  </si>
  <si>
    <t>05.08</t>
  </si>
  <si>
    <t>05.08.01</t>
  </si>
  <si>
    <t>05.08.02</t>
  </si>
  <si>
    <t>05.08.03</t>
  </si>
  <si>
    <t>05.08.04</t>
  </si>
  <si>
    <t>06</t>
  </si>
  <si>
    <t>06.01</t>
  </si>
  <si>
    <t>06.01.01</t>
  </si>
  <si>
    <t>06.01.02</t>
  </si>
  <si>
    <t>06.01.03</t>
  </si>
  <si>
    <t>06.01.04</t>
  </si>
  <si>
    <t>06.01.05</t>
  </si>
  <si>
    <t>06.01.06</t>
  </si>
  <si>
    <t>06.01.07</t>
  </si>
  <si>
    <t>06.01.08</t>
  </si>
  <si>
    <t>06.02</t>
  </si>
  <si>
    <t>06.02.01</t>
  </si>
  <si>
    <t>06.02.02</t>
  </si>
  <si>
    <t>06.02.03</t>
  </si>
  <si>
    <t>06.02.04</t>
  </si>
  <si>
    <t>06.02.05</t>
  </si>
  <si>
    <t>06.02.06</t>
  </si>
  <si>
    <t>06.02.07</t>
  </si>
  <si>
    <t>06.02.08</t>
  </si>
  <si>
    <t>06.02.09</t>
  </si>
  <si>
    <t>06.02.10</t>
  </si>
  <si>
    <t>06.02.11</t>
  </si>
  <si>
    <t>06.02.12</t>
  </si>
  <si>
    <t>06.02.13</t>
  </si>
  <si>
    <t>06.02.14</t>
  </si>
  <si>
    <t>06.03</t>
  </si>
  <si>
    <t>06.03.01</t>
  </si>
  <si>
    <t>06.03.02</t>
  </si>
  <si>
    <t>06.03.03</t>
  </si>
  <si>
    <t>06.03.04</t>
  </si>
  <si>
    <t>06.03.05</t>
  </si>
  <si>
    <t>06.03.06</t>
  </si>
  <si>
    <t>06.03.07</t>
  </si>
  <si>
    <t>06.03.08</t>
  </si>
  <si>
    <t>06.03.09</t>
  </si>
  <si>
    <t>06.03.10</t>
  </si>
  <si>
    <t>06.03.11</t>
  </si>
  <si>
    <t>06.03.12</t>
  </si>
  <si>
    <t>06.03.13</t>
  </si>
  <si>
    <t>06.03.14</t>
  </si>
  <si>
    <t>06.04</t>
  </si>
  <si>
    <t>06.04.01</t>
  </si>
  <si>
    <t>06.04.02</t>
  </si>
  <si>
    <t>06.04.03</t>
  </si>
  <si>
    <t>06.04.04</t>
  </si>
  <si>
    <t>06.04.05</t>
  </si>
  <si>
    <t>06.04.06</t>
  </si>
  <si>
    <t>06.04.07</t>
  </si>
  <si>
    <t>06.05</t>
  </si>
  <si>
    <t>06.05.01</t>
  </si>
  <si>
    <t>06.05.02</t>
  </si>
  <si>
    <t>06.06</t>
  </si>
  <si>
    <t>06.06.01</t>
  </si>
  <si>
    <t>06.06.02</t>
  </si>
  <si>
    <t>06.07</t>
  </si>
  <si>
    <t>06.07.01</t>
  </si>
  <si>
    <t>06.07.02</t>
  </si>
  <si>
    <t>06.07.03</t>
  </si>
  <si>
    <t>06.07.04</t>
  </si>
  <si>
    <t>06.07.05</t>
  </si>
  <si>
    <t>06.07.06</t>
  </si>
  <si>
    <t>06.07.07</t>
  </si>
  <si>
    <t>06.07.08</t>
  </si>
  <si>
    <t>06.07.09</t>
  </si>
  <si>
    <t>06.07.10</t>
  </si>
  <si>
    <t>06.07.11</t>
  </si>
  <si>
    <t>06.07.12</t>
  </si>
  <si>
    <t>06.07.13</t>
  </si>
  <si>
    <t>06.07.14</t>
  </si>
  <si>
    <t>06.08</t>
  </si>
  <si>
    <t>06.08.01</t>
  </si>
  <si>
    <t>06.08.02</t>
  </si>
  <si>
    <t>06.08.03</t>
  </si>
  <si>
    <t>06.08.04</t>
  </si>
  <si>
    <t>06.08.05</t>
  </si>
  <si>
    <t>06.08.06</t>
  </si>
  <si>
    <t>06.08.07</t>
  </si>
  <si>
    <t>06.08.08</t>
  </si>
  <si>
    <t>06.08.09</t>
  </si>
  <si>
    <t>06.09</t>
  </si>
  <si>
    <t>06.09.01</t>
  </si>
  <si>
    <t>07</t>
  </si>
  <si>
    <t>07.01</t>
  </si>
  <si>
    <t>07.02</t>
  </si>
  <si>
    <t>TOTAL</t>
  </si>
  <si>
    <t>Código</t>
  </si>
  <si>
    <t>VALOR GLOBAL</t>
  </si>
  <si>
    <t>08</t>
  </si>
  <si>
    <t>09</t>
  </si>
  <si>
    <t>10</t>
  </si>
  <si>
    <t>11</t>
  </si>
  <si>
    <t>12</t>
  </si>
  <si>
    <t>CONTRATAÇÃO DE EMPRESA ESPECIALIZADA PARA FORNECIMENTO E INSTALAÇÃO DO SISTEMA DE MICROFILTRAÇÃO COM OPERAÇÃO ASSISTIDA E ADEQUAÇÕES CIVIS NAS UNIDADES DE TRATAMENTO TINGUÁ</t>
  </si>
  <si>
    <t>(  ) ONERADA</t>
  </si>
  <si>
    <t>(  ) DESONERADA</t>
  </si>
  <si>
    <t>Percentual de Desembolso Mensal</t>
  </si>
  <si>
    <t>Percentual de Desembolso 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</si>
</sst>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164" formatCode="[$-416]mmm\-yy;@"/>
    <numFmt numFmtId="165" formatCode="[$-416]mmmm\-yy;@"/>
    <numFmt numFmtId="166" formatCode="_(&quot;R$ &quot;* #,##0.00_);_(&quot;R$ &quot;* \(#,##0.00\);_(&quot;R$ &quot;* &quot;-&quot;??_);_(@_)"/>
    <numFmt numFmtId="167" formatCode="00"/>
    <numFmt numFmtId="168" formatCode="_([$€-2]* #,##0.00_);_([$€-2]* \(#,##0.00\);_([$€-2]* &quot;-&quot;??_)"/>
    <numFmt numFmtId="169" formatCode="_(* #,##0.00_);_(* \(#,##0.00\);_(* &quot;-&quot;??_);_(@_)"/>
    <numFmt numFmtId="170" formatCode="0#"/>
    <numFmt numFmtId="171" formatCode="0.0000%"/>
    <numFmt numFmtId="172" formatCode="_-&quot;R$&quot;\ * #,##0.0000_-;\-&quot;R$&quot;\ * #,##0.0000_-;_-&quot;R$&quot;\ * &quot;-&quot;??_-;_-@_-"/>
  </numFmts>
  <fonts count="28">
    <font>
      <sz val="11"/>
      <color theme="1"/>
      <name val="Calibri"/>
      <family val="2"/>
      <scheme val="minor"/>
    </font>
    <font>
      <sz val="11"/>
      <color theme="1"/>
      <name val="Calibri"/>
      <family val="2"/>
      <scheme val="minor"/>
    </font>
    <font>
      <sz val="8"/>
      <name val="Arial"/>
      <family val="2"/>
    </font>
    <font>
      <b/>
      <sz val="8"/>
      <name val="Arial"/>
      <family val="2"/>
    </font>
    <font>
      <b/>
      <sz val="9"/>
      <color theme="1"/>
      <name val="Arial"/>
      <family val="2"/>
    </font>
    <font>
      <sz val="9"/>
      <color theme="1"/>
      <name val="Arial"/>
      <family val="2"/>
    </font>
    <font>
      <sz val="10"/>
      <color indexed="8"/>
      <name val="MS Sans Serif"/>
      <family val="2"/>
    </font>
    <font>
      <sz val="9"/>
      <name val="Arial"/>
      <family val="2"/>
    </font>
    <font>
      <b/>
      <sz val="10"/>
      <color theme="1"/>
      <name val="Calibri"/>
      <family val="2"/>
      <scheme val="minor"/>
    </font>
    <font>
      <b/>
      <sz val="10"/>
      <name val="Arial"/>
      <family val="2"/>
    </font>
    <font>
      <b/>
      <sz val="10"/>
      <color theme="1"/>
      <name val="Arial"/>
      <family val="2"/>
    </font>
    <font>
      <b/>
      <sz val="9"/>
      <name val="Arial"/>
      <family val="2"/>
    </font>
    <font>
      <sz val="10"/>
      <name val="Arial"/>
      <family val="2"/>
    </font>
    <font>
      <b/>
      <sz val="10"/>
      <name val="Calibri"/>
      <family val="2"/>
      <scheme val="minor"/>
    </font>
    <font>
      <sz val="9"/>
      <name val="Calibri"/>
      <family val="2"/>
      <scheme val="minor"/>
    </font>
    <font>
      <sz val="10"/>
      <name val="Calibri"/>
      <family val="2"/>
      <scheme val="minor"/>
    </font>
    <font>
      <sz val="10"/>
      <color rgb="FFFF0000"/>
      <name val="Arial"/>
      <family val="2"/>
    </font>
    <font>
      <sz val="9"/>
      <color theme="1"/>
      <name val="Calibri"/>
      <family val="2"/>
      <scheme val="minor"/>
    </font>
    <font>
      <sz val="8"/>
      <name val="ClassGarmnd BT"/>
    </font>
    <font>
      <sz val="8"/>
      <color rgb="FFFF0000"/>
      <name val="Arial"/>
      <family val="2"/>
    </font>
    <font>
      <sz val="8"/>
      <color indexed="8"/>
      <name val="Arial"/>
      <family val="2"/>
    </font>
    <font>
      <b/>
      <sz val="11"/>
      <color indexed="8"/>
      <name val="Arial"/>
      <family val="2"/>
    </font>
    <font>
      <sz val="10"/>
      <color indexed="8"/>
      <name val="Arial"/>
      <family val="2"/>
    </font>
    <font>
      <b/>
      <sz val="10"/>
      <color indexed="8"/>
      <name val="Calibri"/>
      <family val="2"/>
    </font>
    <font>
      <sz val="10"/>
      <color indexed="8"/>
      <name val="Calibri"/>
      <family val="2"/>
    </font>
    <font>
      <sz val="10"/>
      <color theme="1"/>
      <name val="Calibri"/>
      <family val="2"/>
      <scheme val="minor"/>
    </font>
    <font>
      <b/>
      <sz val="10"/>
      <color indexed="8"/>
      <name val="Arial"/>
      <family val="2"/>
    </font>
    <font>
      <b/>
      <sz val="10"/>
      <color rgb="FF00206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6" fillId="0" borderId="0"/>
    <xf numFmtId="166" fontId="12" fillId="0" borderId="0" applyFont="0" applyFill="0" applyBorder="0" applyAlignment="0" applyProtection="0"/>
    <xf numFmtId="0" fontId="6" fillId="0" borderId="0"/>
    <xf numFmtId="0" fontId="12" fillId="0" borderId="0"/>
    <xf numFmtId="9" fontId="12" fillId="0" borderId="0" applyFont="0" applyFill="0" applyBorder="0" applyAlignment="0" applyProtection="0"/>
    <xf numFmtId="0" fontId="1" fillId="0" borderId="0"/>
    <xf numFmtId="0" fontId="1" fillId="0" borderId="0"/>
    <xf numFmtId="166" fontId="12" fillId="0" borderId="0" applyFont="0" applyFill="0" applyBorder="0" applyAlignment="0" applyProtection="0"/>
    <xf numFmtId="169" fontId="12" fillId="0" borderId="0" applyFont="0" applyFill="0" applyBorder="0" applyAlignment="0" applyProtection="0"/>
    <xf numFmtId="0" fontId="12" fillId="0" borderId="0"/>
  </cellStyleXfs>
  <cellXfs count="112">
    <xf numFmtId="0" fontId="0" fillId="0" borderId="0" xfId="0"/>
    <xf numFmtId="0" fontId="7" fillId="0" borderId="0" xfId="0" applyFont="1" applyAlignment="1">
      <alignment vertical="center"/>
    </xf>
    <xf numFmtId="40" fontId="2" fillId="0" borderId="0" xfId="0" applyNumberFormat="1" applyFont="1" applyAlignment="1">
      <alignment horizontal="right" vertical="center"/>
    </xf>
    <xf numFmtId="9" fontId="3" fillId="0" borderId="0" xfId="1" applyFont="1" applyFill="1" applyBorder="1" applyAlignment="1">
      <alignment horizontal="center" vertical="center" wrapText="1"/>
    </xf>
    <xf numFmtId="9" fontId="3" fillId="0" borderId="0" xfId="1" applyFont="1" applyFill="1" applyBorder="1" applyAlignment="1">
      <alignment vertical="center" wrapText="1"/>
    </xf>
    <xf numFmtId="40" fontId="8" fillId="0" borderId="0" xfId="0" applyNumberFormat="1" applyFont="1" applyAlignment="1">
      <alignment horizontal="center" vertical="center" wrapText="1"/>
    </xf>
    <xf numFmtId="9" fontId="9" fillId="0" borderId="0" xfId="1" applyFont="1" applyFill="1" applyBorder="1" applyAlignment="1">
      <alignment horizontal="center" vertical="center" wrapText="1"/>
    </xf>
    <xf numFmtId="40" fontId="9" fillId="0" borderId="0" xfId="0" applyNumberFormat="1" applyFont="1" applyAlignment="1">
      <alignment horizontal="center" vertical="center" wrapText="1"/>
    </xf>
    <xf numFmtId="40" fontId="8" fillId="0" borderId="0" xfId="0" applyNumberFormat="1" applyFont="1" applyAlignment="1">
      <alignment vertical="center"/>
    </xf>
    <xf numFmtId="40" fontId="9" fillId="0" borderId="0" xfId="0" applyNumberFormat="1" applyFont="1" applyAlignment="1">
      <alignment vertical="center"/>
    </xf>
    <xf numFmtId="40" fontId="13" fillId="0" borderId="0" xfId="0" applyNumberFormat="1" applyFont="1" applyAlignment="1">
      <alignment horizontal="center" vertical="center" wrapText="1"/>
    </xf>
    <xf numFmtId="40" fontId="13" fillId="0" borderId="0" xfId="0" applyNumberFormat="1" applyFont="1" applyAlignment="1">
      <alignment horizontal="center" vertical="center"/>
    </xf>
    <xf numFmtId="40" fontId="13" fillId="0" borderId="0" xfId="0" applyNumberFormat="1" applyFont="1" applyAlignment="1">
      <alignment vertical="center"/>
    </xf>
    <xf numFmtId="1" fontId="7" fillId="0" borderId="1" xfId="4" applyNumberFormat="1" applyFont="1" applyBorder="1" applyAlignment="1">
      <alignment horizontal="center" vertical="center" wrapText="1"/>
    </xf>
    <xf numFmtId="168" fontId="7" fillId="0" borderId="1" xfId="0" applyNumberFormat="1" applyFont="1" applyBorder="1" applyAlignment="1">
      <alignment horizontal="left" vertical="center" wrapText="1"/>
    </xf>
    <xf numFmtId="168" fontId="7" fillId="0" borderId="1" xfId="0" applyNumberFormat="1" applyFont="1" applyBorder="1" applyAlignment="1">
      <alignment horizontal="center" vertical="center" wrapText="1"/>
    </xf>
    <xf numFmtId="2" fontId="7" fillId="0" borderId="1" xfId="5" applyNumberFormat="1" applyFont="1" applyBorder="1" applyAlignment="1">
      <alignment horizontal="center" vertical="center" wrapText="1"/>
    </xf>
    <xf numFmtId="4" fontId="7" fillId="0" borderId="1" xfId="5" applyNumberFormat="1" applyFont="1" applyBorder="1" applyAlignment="1">
      <alignment horizontal="center" vertical="center" wrapText="1"/>
    </xf>
    <xf numFmtId="9" fontId="14" fillId="0" borderId="1" xfId="6" applyFont="1" applyFill="1" applyBorder="1" applyAlignment="1">
      <alignment horizontal="center" vertical="center"/>
    </xf>
    <xf numFmtId="4" fontId="5" fillId="0" borderId="1" xfId="0" applyNumberFormat="1" applyFont="1" applyBorder="1" applyAlignment="1">
      <alignment horizontal="right" vertical="center"/>
    </xf>
    <xf numFmtId="4" fontId="12" fillId="0" borderId="0" xfId="7" applyNumberFormat="1" applyFont="1" applyAlignment="1">
      <alignment horizontal="right" vertical="center" wrapText="1"/>
    </xf>
    <xf numFmtId="4" fontId="15" fillId="0" borderId="0" xfId="7" applyNumberFormat="1" applyFont="1" applyAlignment="1">
      <alignment horizontal="center" vertical="center" wrapText="1"/>
    </xf>
    <xf numFmtId="40" fontId="9" fillId="0" borderId="0" xfId="0" applyNumberFormat="1" applyFont="1" applyAlignment="1">
      <alignment horizontal="center" vertical="center"/>
    </xf>
    <xf numFmtId="4" fontId="16" fillId="0" borderId="0" xfId="7" applyNumberFormat="1" applyFont="1" applyAlignment="1">
      <alignment horizontal="right" vertical="center" wrapText="1"/>
    </xf>
    <xf numFmtId="1" fontId="7" fillId="4" borderId="1" xfId="4" applyNumberFormat="1" applyFont="1" applyFill="1" applyBorder="1" applyAlignment="1">
      <alignment horizontal="center" vertical="center" wrapText="1"/>
    </xf>
    <xf numFmtId="0" fontId="17" fillId="0" borderId="0" xfId="0" applyFont="1"/>
    <xf numFmtId="4" fontId="7" fillId="0" borderId="1" xfId="5" applyNumberFormat="1" applyFont="1" applyBorder="1" applyAlignment="1">
      <alignment horizontal="right" vertical="center" wrapText="1"/>
    </xf>
    <xf numFmtId="49"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top"/>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xf>
    <xf numFmtId="4" fontId="11" fillId="2" borderId="1" xfId="0" applyNumberFormat="1" applyFont="1" applyFill="1" applyBorder="1" applyAlignment="1">
      <alignment horizontal="center"/>
    </xf>
    <xf numFmtId="0" fontId="5" fillId="2" borderId="1" xfId="0" applyFont="1" applyFill="1" applyBorder="1" applyAlignment="1">
      <alignment horizontal="center"/>
    </xf>
    <xf numFmtId="166" fontId="9" fillId="2" borderId="1" xfId="3" applyFont="1" applyFill="1" applyBorder="1" applyAlignment="1" applyProtection="1">
      <alignment horizontal="center" vertical="center" shrinkToFit="1"/>
      <protection locked="0"/>
    </xf>
    <xf numFmtId="0" fontId="11" fillId="2" borderId="1" xfId="0" applyFont="1" applyFill="1" applyBorder="1" applyAlignment="1">
      <alignment vertical="top" wrapText="1"/>
    </xf>
    <xf numFmtId="0" fontId="9" fillId="2" borderId="1" xfId="0" applyFont="1" applyFill="1" applyBorder="1" applyAlignment="1">
      <alignment vertical="top" wrapText="1"/>
    </xf>
    <xf numFmtId="167" fontId="11"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shrinkToFit="1"/>
    </xf>
    <xf numFmtId="0" fontId="11" fillId="3" borderId="1" xfId="0" applyFont="1" applyFill="1" applyBorder="1" applyAlignment="1">
      <alignment vertical="top" wrapText="1"/>
    </xf>
    <xf numFmtId="49" fontId="11"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shrinkToFit="1"/>
    </xf>
    <xf numFmtId="164" fontId="9" fillId="3" borderId="1" xfId="0" applyNumberFormat="1" applyFont="1" applyFill="1" applyBorder="1" applyAlignment="1" applyProtection="1">
      <alignment horizontal="right" vertical="center" shrinkToFit="1"/>
      <protection locked="0"/>
    </xf>
    <xf numFmtId="166" fontId="9" fillId="3" borderId="1" xfId="3" applyFont="1" applyFill="1" applyBorder="1" applyAlignment="1" applyProtection="1">
      <alignment horizontal="center" vertical="center" shrinkToFit="1"/>
      <protection locked="0"/>
    </xf>
    <xf numFmtId="49" fontId="7" fillId="0" borderId="1" xfId="0" applyNumberFormat="1" applyFont="1" applyBorder="1" applyAlignment="1">
      <alignment horizontal="center" vertical="center" wrapText="1"/>
    </xf>
    <xf numFmtId="0" fontId="9" fillId="2" borderId="1" xfId="0" applyFont="1" applyFill="1" applyBorder="1" applyAlignment="1">
      <alignment horizontal="center" vertical="top" wrapText="1"/>
    </xf>
    <xf numFmtId="40" fontId="9" fillId="0" borderId="1" xfId="0" applyNumberFormat="1" applyFont="1" applyBorder="1" applyAlignment="1">
      <alignment vertical="center"/>
    </xf>
    <xf numFmtId="49" fontId="9" fillId="0" borderId="1" xfId="0" applyNumberFormat="1" applyFont="1" applyBorder="1" applyAlignment="1">
      <alignment horizontal="left" vertical="center" shrinkToFit="1"/>
    </xf>
    <xf numFmtId="49" fontId="11" fillId="0" borderId="1" xfId="0" applyNumberFormat="1" applyFont="1" applyBorder="1" applyAlignment="1">
      <alignment horizontal="center" vertical="center" shrinkToFit="1"/>
    </xf>
    <xf numFmtId="165" fontId="12" fillId="0" borderId="1" xfId="0" applyNumberFormat="1" applyFont="1" applyBorder="1" applyAlignment="1" applyProtection="1">
      <alignment horizontal="center" vertical="center" shrinkToFit="1"/>
      <protection locked="0"/>
    </xf>
    <xf numFmtId="165" fontId="12" fillId="0" borderId="1" xfId="0" applyNumberFormat="1" applyFont="1" applyBorder="1" applyAlignment="1" applyProtection="1">
      <alignment horizontal="right" vertical="center" shrinkToFit="1"/>
      <protection locked="0"/>
    </xf>
    <xf numFmtId="49" fontId="9" fillId="2" borderId="1" xfId="0" applyNumberFormat="1" applyFont="1" applyFill="1" applyBorder="1" applyAlignment="1">
      <alignment horizontal="left" vertical="center" shrinkToFit="1"/>
    </xf>
    <xf numFmtId="49" fontId="11" fillId="2" borderId="1" xfId="0" applyNumberFormat="1" applyFont="1" applyFill="1" applyBorder="1" applyAlignment="1">
      <alignment horizontal="center" vertical="center" shrinkToFit="1"/>
    </xf>
    <xf numFmtId="164" fontId="9" fillId="2" borderId="1" xfId="0" applyNumberFormat="1" applyFont="1" applyFill="1" applyBorder="1" applyAlignment="1" applyProtection="1">
      <alignment horizontal="center" vertical="center" shrinkToFit="1"/>
      <protection locked="0"/>
    </xf>
    <xf numFmtId="164" fontId="9" fillId="2" borderId="1" xfId="0" applyNumberFormat="1" applyFont="1" applyFill="1" applyBorder="1" applyAlignment="1" applyProtection="1">
      <alignment horizontal="right" vertical="center" shrinkToFit="1"/>
      <protection locked="0"/>
    </xf>
    <xf numFmtId="40" fontId="9" fillId="2" borderId="1" xfId="0" applyNumberFormat="1" applyFont="1" applyFill="1" applyBorder="1" applyAlignment="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2" fontId="11" fillId="3" borderId="1" xfId="0" applyNumberFormat="1" applyFont="1" applyFill="1" applyBorder="1" applyAlignment="1">
      <alignment horizontal="left" vertical="center" shrinkToFit="1"/>
    </xf>
    <xf numFmtId="0" fontId="2" fillId="0" borderId="2" xfId="4" applyFont="1" applyBorder="1"/>
    <xf numFmtId="0" fontId="2" fillId="0" borderId="3" xfId="4" applyFont="1" applyBorder="1"/>
    <xf numFmtId="0" fontId="18" fillId="0" borderId="3" xfId="4" applyFont="1" applyBorder="1" applyAlignment="1">
      <alignment horizontal="center"/>
    </xf>
    <xf numFmtId="0" fontId="2" fillId="0" borderId="3" xfId="4" applyFont="1" applyBorder="1" applyAlignment="1">
      <alignment horizontal="left" vertical="center"/>
    </xf>
    <xf numFmtId="0" fontId="2" fillId="0" borderId="3" xfId="4" applyFont="1" applyBorder="1" applyAlignment="1">
      <alignment horizontal="right"/>
    </xf>
    <xf numFmtId="0" fontId="19" fillId="0" borderId="3" xfId="4" applyFont="1" applyBorder="1" applyAlignment="1">
      <alignment horizontal="right"/>
    </xf>
    <xf numFmtId="0" fontId="2" fillId="0" borderId="4" xfId="4" applyFont="1" applyBorder="1" applyAlignment="1">
      <alignment horizontal="left" vertical="center"/>
    </xf>
    <xf numFmtId="0" fontId="20" fillId="0" borderId="5" xfId="4" applyFont="1" applyBorder="1"/>
    <xf numFmtId="0" fontId="20" fillId="0" borderId="0" xfId="4" applyFont="1"/>
    <xf numFmtId="0" fontId="20" fillId="0" borderId="0" xfId="4" applyFont="1" applyAlignment="1">
      <alignment horizontal="center"/>
    </xf>
    <xf numFmtId="0" fontId="20" fillId="0" borderId="0" xfId="4" applyFont="1" applyAlignment="1">
      <alignment horizontal="left" vertical="center" wrapText="1"/>
    </xf>
    <xf numFmtId="4" fontId="3" fillId="0" borderId="0" xfId="4" applyNumberFormat="1" applyFont="1"/>
    <xf numFmtId="0" fontId="20" fillId="0" borderId="6" xfId="4" applyFont="1" applyBorder="1" applyAlignment="1">
      <alignment horizontal="left" vertical="center" wrapText="1"/>
    </xf>
    <xf numFmtId="44" fontId="23" fillId="6" borderId="1" xfId="9" applyNumberFormat="1" applyFont="1" applyFill="1" applyBorder="1" applyAlignment="1">
      <alignment horizontal="center" vertical="center"/>
    </xf>
    <xf numFmtId="170" fontId="23" fillId="6" borderId="1" xfId="10" applyNumberFormat="1" applyFont="1" applyFill="1" applyBorder="1" applyAlignment="1">
      <alignment horizontal="center"/>
    </xf>
    <xf numFmtId="170" fontId="23" fillId="0" borderId="1" xfId="10" applyNumberFormat="1" applyFont="1" applyFill="1" applyBorder="1" applyAlignment="1">
      <alignment horizontal="center"/>
    </xf>
    <xf numFmtId="44" fontId="24" fillId="0" borderId="1" xfId="9" applyNumberFormat="1" applyFont="1" applyFill="1" applyBorder="1" applyAlignment="1">
      <alignment horizontal="center" vertical="center"/>
    </xf>
    <xf numFmtId="0" fontId="12" fillId="0" borderId="1" xfId="11" applyBorder="1"/>
    <xf numFmtId="44" fontId="23" fillId="3" borderId="1" xfId="9" applyNumberFormat="1" applyFont="1" applyFill="1" applyBorder="1" applyAlignment="1">
      <alignment horizontal="left"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171" fontId="27" fillId="0" borderId="1" xfId="6" applyNumberFormat="1" applyFont="1" applyBorder="1" applyAlignment="1">
      <alignment horizontal="center" vertical="center"/>
    </xf>
    <xf numFmtId="172" fontId="7" fillId="0" borderId="0" xfId="11" applyNumberFormat="1" applyFont="1" applyAlignment="1">
      <alignment vertical="center"/>
    </xf>
    <xf numFmtId="0" fontId="7" fillId="0" borderId="0" xfId="11" applyFont="1" applyAlignment="1">
      <alignment vertical="center"/>
    </xf>
    <xf numFmtId="44" fontId="7" fillId="0" borderId="0" xfId="11" applyNumberFormat="1" applyFont="1" applyAlignment="1">
      <alignment vertical="center"/>
    </xf>
    <xf numFmtId="49" fontId="21" fillId="5" borderId="1" xfId="4" applyNumberFormat="1" applyFont="1" applyFill="1" applyBorder="1" applyAlignment="1">
      <alignment horizontal="center" vertical="center" wrapText="1"/>
    </xf>
    <xf numFmtId="0" fontId="12" fillId="0" borderId="1" xfId="4" applyFont="1" applyBorder="1"/>
    <xf numFmtId="0" fontId="10" fillId="0" borderId="1" xfId="4" applyFont="1" applyBorder="1" applyAlignment="1">
      <alignment horizontal="center" vertical="center" wrapText="1"/>
    </xf>
    <xf numFmtId="0" fontId="9" fillId="0" borderId="1" xfId="4" applyFont="1" applyBorder="1" applyAlignment="1">
      <alignment horizontal="center" vertical="center" wrapText="1"/>
    </xf>
    <xf numFmtId="4" fontId="9" fillId="0" borderId="1" xfId="4" applyNumberFormat="1" applyFont="1" applyBorder="1" applyAlignment="1">
      <alignment vertical="center"/>
    </xf>
    <xf numFmtId="4" fontId="9" fillId="3" borderId="1" xfId="4" applyNumberFormat="1" applyFont="1" applyFill="1" applyBorder="1" applyAlignment="1">
      <alignment horizontal="left" vertical="center"/>
    </xf>
    <xf numFmtId="0" fontId="22" fillId="0" borderId="1" xfId="4" applyFont="1" applyBorder="1"/>
    <xf numFmtId="0" fontId="23" fillId="6" borderId="1" xfId="11" applyFont="1" applyFill="1" applyBorder="1" applyAlignment="1">
      <alignment horizontal="center"/>
    </xf>
    <xf numFmtId="49" fontId="24" fillId="0" borderId="1" xfId="9" applyNumberFormat="1" applyFont="1" applyFill="1" applyBorder="1" applyAlignment="1" applyProtection="1">
      <alignment horizontal="center" vertical="center"/>
      <protection locked="0"/>
    </xf>
    <xf numFmtId="2" fontId="24" fillId="0" borderId="1" xfId="9" applyNumberFormat="1" applyFont="1" applyFill="1" applyBorder="1" applyAlignment="1" applyProtection="1">
      <alignment horizontal="left" vertical="center" wrapText="1"/>
      <protection locked="0"/>
    </xf>
    <xf numFmtId="44" fontId="24" fillId="0" borderId="1" xfId="9" applyNumberFormat="1" applyFont="1" applyFill="1" applyBorder="1" applyAlignment="1">
      <alignment horizontal="center" vertical="center"/>
    </xf>
    <xf numFmtId="44" fontId="24" fillId="0" borderId="1" xfId="9" applyNumberFormat="1" applyFont="1" applyFill="1" applyBorder="1" applyAlignment="1">
      <alignment horizontal="left" vertical="center"/>
    </xf>
    <xf numFmtId="0" fontId="25" fillId="0" borderId="1" xfId="0" applyFont="1" applyBorder="1" applyAlignment="1">
      <alignment horizontal="left" vertical="center"/>
    </xf>
    <xf numFmtId="0" fontId="2" fillId="0" borderId="1" xfId="11" applyFont="1" applyBorder="1"/>
    <xf numFmtId="44" fontId="23" fillId="3" borderId="1" xfId="9" applyNumberFormat="1" applyFont="1" applyFill="1" applyBorder="1" applyAlignment="1">
      <alignment horizontal="center" vertical="center"/>
    </xf>
    <xf numFmtId="44" fontId="23" fillId="0" borderId="1" xfId="9" applyNumberFormat="1" applyFont="1" applyFill="1" applyBorder="1" applyAlignment="1">
      <alignment horizontal="center" vertical="center"/>
    </xf>
    <xf numFmtId="0" fontId="26" fillId="0" borderId="1" xfId="4" applyFont="1" applyBorder="1"/>
    <xf numFmtId="0" fontId="26" fillId="0" borderId="1" xfId="4" applyFont="1" applyBorder="1" applyAlignment="1">
      <alignment horizontal="left"/>
    </xf>
    <xf numFmtId="0" fontId="27" fillId="0" borderId="1" xfId="11" applyFont="1" applyBorder="1" applyAlignment="1">
      <alignment vertical="center"/>
    </xf>
    <xf numFmtId="0" fontId="26" fillId="0" borderId="1" xfId="4" applyFont="1" applyBorder="1" applyAlignment="1">
      <alignment vertical="center"/>
    </xf>
    <xf numFmtId="171" fontId="27" fillId="0" borderId="1" xfId="11" applyNumberFormat="1" applyFont="1" applyBorder="1" applyAlignment="1">
      <alignment horizontal="center" vertical="center"/>
    </xf>
    <xf numFmtId="10" fontId="27" fillId="0" borderId="1" xfId="11" applyNumberFormat="1" applyFont="1" applyBorder="1" applyAlignment="1">
      <alignment horizontal="center" vertical="center"/>
    </xf>
  </cellXfs>
  <cellStyles count="12">
    <cellStyle name="Moeda 13" xfId="9" xr:uid="{22BEC007-5E43-4E3C-A129-208C26D00A0E}"/>
    <cellStyle name="Moeda 2" xfId="3" xr:uid="{0E6743FC-0A8C-4D12-A780-91E98A5E1B06}"/>
    <cellStyle name="Normal" xfId="0" builtinId="0"/>
    <cellStyle name="Normal 10" xfId="11" xr:uid="{A7B67F08-84CC-40D2-BC69-F841D23AD887}"/>
    <cellStyle name="Normal 126 2" xfId="8" xr:uid="{AD0F21CA-D529-43DD-95C6-124F9DBD06EB}"/>
    <cellStyle name="Normal 2 2 2 2" xfId="5" xr:uid="{3EF4397C-48BB-4A4A-B3AD-A1F4B9E4CE6D}"/>
    <cellStyle name="Normal 2 3" xfId="2" xr:uid="{2EBCA21D-B1AC-40CE-9AF4-9CD743DA2E0B}"/>
    <cellStyle name="Normal 5" xfId="4" xr:uid="{8714831A-6B5F-414E-810D-03D8F4D3F05E}"/>
    <cellStyle name="Normal 60 13 3" xfId="7" xr:uid="{40967B10-57B9-447D-B2CC-7D7F93121332}"/>
    <cellStyle name="Porcentagem" xfId="1" builtinId="5"/>
    <cellStyle name="Porcentagem 2 6 5" xfId="6" xr:uid="{6637AA9D-5323-4E0B-8C03-991701E1D437}"/>
    <cellStyle name="Vírgula 2" xfId="10" xr:uid="{3D2DD35A-664A-4B48-B175-6A23786F1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9524</xdr:colOff>
      <xdr:row>6</xdr:row>
      <xdr:rowOff>28575</xdr:rowOff>
    </xdr:from>
    <xdr:to>
      <xdr:col>6</xdr:col>
      <xdr:colOff>76199</xdr:colOff>
      <xdr:row>6</xdr:row>
      <xdr:rowOff>85725</xdr:rowOff>
    </xdr:to>
    <xdr:sp macro="" textlink="">
      <xdr:nvSpPr>
        <xdr:cNvPr id="38" name="Retângulo 37">
          <a:extLst>
            <a:ext uri="{FF2B5EF4-FFF2-40B4-BE49-F238E27FC236}">
              <a16:creationId xmlns:a16="http://schemas.microsoft.com/office/drawing/2014/main" id="{2A1BB311-0E79-4C74-AC94-76D3A66670C3}"/>
            </a:ext>
          </a:extLst>
        </xdr:cNvPr>
        <xdr:cNvSpPr/>
      </xdr:nvSpPr>
      <xdr:spPr>
        <a:xfrm>
          <a:off x="6238874" y="1914525"/>
          <a:ext cx="1066800" cy="57150"/>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19050</xdr:colOff>
      <xdr:row>8</xdr:row>
      <xdr:rowOff>38099</xdr:rowOff>
    </xdr:from>
    <xdr:to>
      <xdr:col>4</xdr:col>
      <xdr:colOff>9525</xdr:colOff>
      <xdr:row>8</xdr:row>
      <xdr:rowOff>83818</xdr:rowOff>
    </xdr:to>
    <xdr:sp macro="" textlink="">
      <xdr:nvSpPr>
        <xdr:cNvPr id="39" name="Retângulo 38">
          <a:extLst>
            <a:ext uri="{FF2B5EF4-FFF2-40B4-BE49-F238E27FC236}">
              <a16:creationId xmlns:a16="http://schemas.microsoft.com/office/drawing/2014/main" id="{10C1B01D-053E-485B-AB81-5BEC2495013F}"/>
            </a:ext>
          </a:extLst>
        </xdr:cNvPr>
        <xdr:cNvSpPr/>
      </xdr:nvSpPr>
      <xdr:spPr>
        <a:xfrm>
          <a:off x="4343400" y="2295524"/>
          <a:ext cx="895350" cy="45719"/>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19050</xdr:colOff>
      <xdr:row>8</xdr:row>
      <xdr:rowOff>38100</xdr:rowOff>
    </xdr:from>
    <xdr:to>
      <xdr:col>5</xdr:col>
      <xdr:colOff>0</xdr:colOff>
      <xdr:row>8</xdr:row>
      <xdr:rowOff>85726</xdr:rowOff>
    </xdr:to>
    <xdr:sp macro="" textlink="">
      <xdr:nvSpPr>
        <xdr:cNvPr id="40" name="Retângulo 39">
          <a:extLst>
            <a:ext uri="{FF2B5EF4-FFF2-40B4-BE49-F238E27FC236}">
              <a16:creationId xmlns:a16="http://schemas.microsoft.com/office/drawing/2014/main" id="{9439C36F-D4AA-41A5-ACD0-B2E89C7429EF}"/>
            </a:ext>
          </a:extLst>
        </xdr:cNvPr>
        <xdr:cNvSpPr/>
      </xdr:nvSpPr>
      <xdr:spPr>
        <a:xfrm>
          <a:off x="5248275" y="2295525"/>
          <a:ext cx="981075" cy="47626"/>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38101</xdr:colOff>
      <xdr:row>10</xdr:row>
      <xdr:rowOff>28574</xdr:rowOff>
    </xdr:from>
    <xdr:to>
      <xdr:col>9</xdr:col>
      <xdr:colOff>1</xdr:colOff>
      <xdr:row>10</xdr:row>
      <xdr:rowOff>74293</xdr:rowOff>
    </xdr:to>
    <xdr:sp macro="" textlink="">
      <xdr:nvSpPr>
        <xdr:cNvPr id="41" name="Retângulo 40">
          <a:extLst>
            <a:ext uri="{FF2B5EF4-FFF2-40B4-BE49-F238E27FC236}">
              <a16:creationId xmlns:a16="http://schemas.microsoft.com/office/drawing/2014/main" id="{FF9F119E-3D0A-465E-A6DF-B9007F58FC23}"/>
            </a:ext>
          </a:extLst>
        </xdr:cNvPr>
        <xdr:cNvSpPr/>
      </xdr:nvSpPr>
      <xdr:spPr>
        <a:xfrm>
          <a:off x="4362451" y="2657474"/>
          <a:ext cx="5867400" cy="45719"/>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9525</xdr:colOff>
      <xdr:row>12</xdr:row>
      <xdr:rowOff>38099</xdr:rowOff>
    </xdr:from>
    <xdr:to>
      <xdr:col>6</xdr:col>
      <xdr:colOff>885825</xdr:colOff>
      <xdr:row>12</xdr:row>
      <xdr:rowOff>83818</xdr:rowOff>
    </xdr:to>
    <xdr:sp macro="" textlink="">
      <xdr:nvSpPr>
        <xdr:cNvPr id="42" name="Retângulo 41">
          <a:extLst>
            <a:ext uri="{FF2B5EF4-FFF2-40B4-BE49-F238E27FC236}">
              <a16:creationId xmlns:a16="http://schemas.microsoft.com/office/drawing/2014/main" id="{12B8846C-D4B9-4586-A041-6A2DD1C9ACC8}"/>
            </a:ext>
          </a:extLst>
        </xdr:cNvPr>
        <xdr:cNvSpPr/>
      </xdr:nvSpPr>
      <xdr:spPr>
        <a:xfrm>
          <a:off x="5238750" y="3038474"/>
          <a:ext cx="2876550" cy="45719"/>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19050</xdr:colOff>
      <xdr:row>6</xdr:row>
      <xdr:rowOff>28576</xdr:rowOff>
    </xdr:from>
    <xdr:to>
      <xdr:col>4</xdr:col>
      <xdr:colOff>1083468</xdr:colOff>
      <xdr:row>6</xdr:row>
      <xdr:rowOff>83344</xdr:rowOff>
    </xdr:to>
    <xdr:sp macro="" textlink="">
      <xdr:nvSpPr>
        <xdr:cNvPr id="43" name="Retângulo 42">
          <a:extLst>
            <a:ext uri="{FF2B5EF4-FFF2-40B4-BE49-F238E27FC236}">
              <a16:creationId xmlns:a16="http://schemas.microsoft.com/office/drawing/2014/main" id="{A9D7BEC4-4429-47D6-AC51-D27DCC287285}"/>
            </a:ext>
          </a:extLst>
        </xdr:cNvPr>
        <xdr:cNvSpPr/>
      </xdr:nvSpPr>
      <xdr:spPr>
        <a:xfrm>
          <a:off x="4343400" y="1914526"/>
          <a:ext cx="1883568" cy="54768"/>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9525</xdr:colOff>
      <xdr:row>14</xdr:row>
      <xdr:rowOff>38100</xdr:rowOff>
    </xdr:from>
    <xdr:to>
      <xdr:col>9</xdr:col>
      <xdr:colOff>0</xdr:colOff>
      <xdr:row>14</xdr:row>
      <xdr:rowOff>104775</xdr:rowOff>
    </xdr:to>
    <xdr:sp macro="" textlink="">
      <xdr:nvSpPr>
        <xdr:cNvPr id="44" name="Retângulo 43">
          <a:extLst>
            <a:ext uri="{FF2B5EF4-FFF2-40B4-BE49-F238E27FC236}">
              <a16:creationId xmlns:a16="http://schemas.microsoft.com/office/drawing/2014/main" id="{A50E7007-7203-4DA0-AF82-D6B8C3570F91}"/>
            </a:ext>
          </a:extLst>
        </xdr:cNvPr>
        <xdr:cNvSpPr/>
      </xdr:nvSpPr>
      <xdr:spPr>
        <a:xfrm>
          <a:off x="5238750" y="3543300"/>
          <a:ext cx="4991100" cy="66675"/>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19050</xdr:colOff>
      <xdr:row>16</xdr:row>
      <xdr:rowOff>42332</xdr:rowOff>
    </xdr:from>
    <xdr:to>
      <xdr:col>9</xdr:col>
      <xdr:colOff>1</xdr:colOff>
      <xdr:row>16</xdr:row>
      <xdr:rowOff>88051</xdr:rowOff>
    </xdr:to>
    <xdr:sp macro="" textlink="">
      <xdr:nvSpPr>
        <xdr:cNvPr id="45" name="Retângulo 44">
          <a:extLst>
            <a:ext uri="{FF2B5EF4-FFF2-40B4-BE49-F238E27FC236}">
              <a16:creationId xmlns:a16="http://schemas.microsoft.com/office/drawing/2014/main" id="{5D590AB5-24FD-451C-8523-969697CE45E8}"/>
            </a:ext>
          </a:extLst>
        </xdr:cNvPr>
        <xdr:cNvSpPr/>
      </xdr:nvSpPr>
      <xdr:spPr>
        <a:xfrm>
          <a:off x="5248275" y="4052357"/>
          <a:ext cx="4981576" cy="45719"/>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19050</xdr:colOff>
      <xdr:row>18</xdr:row>
      <xdr:rowOff>42332</xdr:rowOff>
    </xdr:from>
    <xdr:to>
      <xdr:col>15</xdr:col>
      <xdr:colOff>1</xdr:colOff>
      <xdr:row>18</xdr:row>
      <xdr:rowOff>88051</xdr:rowOff>
    </xdr:to>
    <xdr:sp macro="" textlink="">
      <xdr:nvSpPr>
        <xdr:cNvPr id="46" name="Retângulo 45">
          <a:extLst>
            <a:ext uri="{FF2B5EF4-FFF2-40B4-BE49-F238E27FC236}">
              <a16:creationId xmlns:a16="http://schemas.microsoft.com/office/drawing/2014/main" id="{C2DD974C-B114-4279-B72A-D0D82E924B7B}"/>
            </a:ext>
          </a:extLst>
        </xdr:cNvPr>
        <xdr:cNvSpPr/>
      </xdr:nvSpPr>
      <xdr:spPr>
        <a:xfrm>
          <a:off x="7248525" y="4576232"/>
          <a:ext cx="8982076" cy="45719"/>
        </a:xfrm>
        <a:prstGeom prst="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C%20055%20-%20UT%20TINGU&#193;%20-%20Rev%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CATEMOP13"/>
      <sheetName val="CATELEM13"/>
      <sheetName val="EMOP0820"/>
      <sheetName val="ELEM0820"/>
      <sheetName val="Levantamento de peças"/>
      <sheetName val="RESUMO ONER"/>
      <sheetName val="RESUMO DESON"/>
      <sheetName val="Cronograma_12meses"/>
      <sheetName val="ORÇAMENTO"/>
      <sheetName val="COTAÇÃO"/>
      <sheetName val="ADM ONER"/>
      <sheetName val="ADM DESONER"/>
      <sheetName val="PROJ EXEC ET"/>
      <sheetName val="CADASTRO"/>
      <sheetName val="01-02-03 - SERV TÉC-CANTEIR-ADM"/>
      <sheetName val="04 - LIGAÇÃO COM ADUTORA"/>
      <sheetName val="05 - ESGOTAMENTO"/>
      <sheetName val="MEMORIA"/>
      <sheetName val="06 - GALPÃO"/>
      <sheetName val="07 - SISTEMA DE FILTRAÇÃO"/>
      <sheetName val="REMANEJAMENTO"/>
      <sheetName val="PLACA IDENT COL RET"/>
      <sheetName val="TOPOGRAFIA"/>
      <sheetName val="Controlador Tráfego por Metro"/>
      <sheetName val="Corte Concreto"/>
      <sheetName val="Corte Asfalto"/>
      <sheetName val="Carga_desc_20T"/>
      <sheetName val="Transp_20T"/>
      <sheetName val="Receb_Carga_20T"/>
      <sheetName val="REM INTER RUA"/>
      <sheetName val="Planilha1"/>
      <sheetName val="VALA-NBR"/>
    </sheetNames>
    <sheetDataSet>
      <sheetData sheetId="0"/>
      <sheetData sheetId="1"/>
      <sheetData sheetId="2"/>
      <sheetData sheetId="3"/>
      <sheetData sheetId="4"/>
      <sheetData sheetId="5"/>
      <sheetData sheetId="6">
        <row r="2">
          <cell r="C2" t="str">
            <v xml:space="preserve"> CEDAE - Companhia Estadual de Águas e Esgotos</v>
          </cell>
        </row>
        <row r="3">
          <cell r="C3" t="str">
            <v>DTP - DIRETORIA TÉCNICA E DE PROJETOS</v>
          </cell>
        </row>
        <row r="4">
          <cell r="C4" t="str">
            <v>GDTP-2 - Gerência de Orçamentos de Engenharia</v>
          </cell>
          <cell r="F4" t="str">
            <v>ORC  n° 055/20</v>
          </cell>
        </row>
        <row r="5">
          <cell r="B5" t="str">
            <v>Título:</v>
          </cell>
          <cell r="C5" t="str">
            <v>CONTRATAÇÃO DE EMPRESA ESPECIALIZADA PARA FORNECIMENTO E INSTALAÇÃO DO SISTEMA DE MICROFILTRAÇÃO COM OPERAÇÃO ASSISTIDA E ADEQUAÇÕES CIVIS NA UNIDADE DE TRATAMENTO TINGUÁ.</v>
          </cell>
          <cell r="F5" t="str">
            <v>Local :</v>
          </cell>
          <cell r="G5" t="str">
            <v>TINGUÁ</v>
          </cell>
        </row>
        <row r="6">
          <cell r="B6" t="str">
            <v>Munic.:</v>
          </cell>
          <cell r="C6" t="str">
            <v>Nova Iguaçú</v>
          </cell>
          <cell r="F6" t="str">
            <v>Preços de:</v>
          </cell>
          <cell r="G6" t="str">
            <v>Ago/20</v>
          </cell>
        </row>
        <row r="7">
          <cell r="B7" t="str">
            <v>Resumo por Totalizadores</v>
          </cell>
        </row>
        <row r="9">
          <cell r="B9" t="str">
            <v>Item</v>
          </cell>
          <cell r="C9" t="str">
            <v>Descrição do Item</v>
          </cell>
          <cell r="H9" t="str">
            <v>Valor Onerado        c/ BDI (R$)</v>
          </cell>
        </row>
        <row r="10">
          <cell r="B10" t="str">
            <v>01</v>
          </cell>
          <cell r="C10" t="str">
            <v>SERVIÇOS TÉCNICOS</v>
          </cell>
          <cell r="H10">
            <v>428092.55999999994</v>
          </cell>
        </row>
        <row r="11">
          <cell r="B11" t="str">
            <v>02</v>
          </cell>
          <cell r="C11" t="str">
            <v>SERVIÇOS PRELIMINARES</v>
          </cell>
          <cell r="H11">
            <v>48887.060000000005</v>
          </cell>
        </row>
        <row r="12">
          <cell r="B12" t="str">
            <v>03</v>
          </cell>
          <cell r="C12" t="str">
            <v>ADMINISTRAÇÃO LOCAL E INSUMOS</v>
          </cell>
          <cell r="H12">
            <v>825209.24</v>
          </cell>
        </row>
        <row r="13">
          <cell r="B13" t="str">
            <v>04</v>
          </cell>
          <cell r="C13" t="str">
            <v>ASSENTAMENTO DE TUBO AÇO DN800 E INTERLIGAÇÃO AO TUBO FºFº DN800</v>
          </cell>
          <cell r="H13">
            <v>1282027.1200000003</v>
          </cell>
        </row>
        <row r="14">
          <cell r="B14" t="str">
            <v>05</v>
          </cell>
          <cell r="C14" t="str">
            <v>REDE DE ESGOTAMENTO DE EFLUENTES</v>
          </cell>
          <cell r="H14">
            <v>58242.8</v>
          </cell>
        </row>
        <row r="15">
          <cell r="B15" t="str">
            <v>06</v>
          </cell>
          <cell r="C15" t="str">
            <v>GALPÃO</v>
          </cell>
          <cell r="H15">
            <v>620795.24</v>
          </cell>
        </row>
        <row r="16">
          <cell r="B16" t="str">
            <v>07</v>
          </cell>
          <cell r="C16" t="str">
            <v>SISTEMA DE MICROFILTRAÇÃO</v>
          </cell>
          <cell r="H16">
            <v>23030933.299999997</v>
          </cell>
        </row>
        <row r="17">
          <cell r="B17" t="str">
            <v>08</v>
          </cell>
        </row>
        <row r="18">
          <cell r="B18" t="str">
            <v>09</v>
          </cell>
        </row>
        <row r="19">
          <cell r="B19" t="str">
            <v>10</v>
          </cell>
        </row>
        <row r="20">
          <cell r="B20" t="str">
            <v>11</v>
          </cell>
        </row>
        <row r="21">
          <cell r="B21" t="str">
            <v>12</v>
          </cell>
        </row>
        <row r="22">
          <cell r="B22" t="str">
            <v>13</v>
          </cell>
        </row>
        <row r="23">
          <cell r="B23" t="str">
            <v>14</v>
          </cell>
        </row>
        <row r="24">
          <cell r="B24" t="str">
            <v>15</v>
          </cell>
        </row>
        <row r="25">
          <cell r="B25" t="str">
            <v>16</v>
          </cell>
        </row>
        <row r="26">
          <cell r="B26" t="str">
            <v>17</v>
          </cell>
        </row>
        <row r="27">
          <cell r="B27" t="str">
            <v>18</v>
          </cell>
        </row>
        <row r="28">
          <cell r="B28" t="str">
            <v>19</v>
          </cell>
        </row>
        <row r="29">
          <cell r="B29" t="str">
            <v>20</v>
          </cell>
        </row>
        <row r="30">
          <cell r="B30" t="str">
            <v>21</v>
          </cell>
        </row>
        <row r="31">
          <cell r="B31" t="str">
            <v>22</v>
          </cell>
        </row>
        <row r="32">
          <cell r="B32" t="str">
            <v>23</v>
          </cell>
        </row>
        <row r="33">
          <cell r="B33" t="str">
            <v>24</v>
          </cell>
        </row>
        <row r="34">
          <cell r="B34" t="str">
            <v>25</v>
          </cell>
        </row>
        <row r="35">
          <cell r="B35" t="str">
            <v>26</v>
          </cell>
        </row>
        <row r="36">
          <cell r="B36" t="str">
            <v>27</v>
          </cell>
        </row>
        <row r="37">
          <cell r="B37" t="str">
            <v>28</v>
          </cell>
        </row>
        <row r="38">
          <cell r="B38" t="str">
            <v>29</v>
          </cell>
        </row>
        <row r="39">
          <cell r="B39" t="str">
            <v>30</v>
          </cell>
        </row>
        <row r="40">
          <cell r="B40" t="str">
            <v>31</v>
          </cell>
        </row>
        <row r="41">
          <cell r="B41" t="str">
            <v>32</v>
          </cell>
        </row>
        <row r="42">
          <cell r="B42" t="str">
            <v>33</v>
          </cell>
        </row>
        <row r="43">
          <cell r="B43" t="str">
            <v>34</v>
          </cell>
        </row>
        <row r="44">
          <cell r="B44" t="str">
            <v>35</v>
          </cell>
        </row>
        <row r="45">
          <cell r="B45" t="str">
            <v>36</v>
          </cell>
        </row>
        <row r="46">
          <cell r="B46" t="str">
            <v>37</v>
          </cell>
        </row>
        <row r="47">
          <cell r="B47" t="str">
            <v>38</v>
          </cell>
        </row>
        <row r="48">
          <cell r="B48" t="str">
            <v>39</v>
          </cell>
        </row>
        <row r="49">
          <cell r="B49" t="str">
            <v>40</v>
          </cell>
        </row>
        <row r="50">
          <cell r="B50" t="str">
            <v>41</v>
          </cell>
        </row>
        <row r="51">
          <cell r="B51" t="str">
            <v>42</v>
          </cell>
        </row>
        <row r="52">
          <cell r="B52" t="str">
            <v>43</v>
          </cell>
        </row>
        <row r="53">
          <cell r="B53" t="str">
            <v>44</v>
          </cell>
        </row>
        <row r="54">
          <cell r="B54" t="str">
            <v>45</v>
          </cell>
        </row>
        <row r="55">
          <cell r="B55" t="str">
            <v>46</v>
          </cell>
        </row>
        <row r="56">
          <cell r="B56" t="str">
            <v>47</v>
          </cell>
        </row>
        <row r="57">
          <cell r="B57" t="str">
            <v>48</v>
          </cell>
        </row>
        <row r="58">
          <cell r="B58" t="str">
            <v>49</v>
          </cell>
        </row>
        <row r="59">
          <cell r="B59" t="str">
            <v>50</v>
          </cell>
        </row>
        <row r="60">
          <cell r="B60" t="str">
            <v>51</v>
          </cell>
        </row>
        <row r="61">
          <cell r="B61" t="str">
            <v>52</v>
          </cell>
        </row>
        <row r="62">
          <cell r="B62" t="str">
            <v>53</v>
          </cell>
        </row>
        <row r="63">
          <cell r="B63" t="str">
            <v>54</v>
          </cell>
        </row>
        <row r="64">
          <cell r="B64" t="str">
            <v>55</v>
          </cell>
        </row>
        <row r="65">
          <cell r="B65" t="str">
            <v>56</v>
          </cell>
        </row>
        <row r="66">
          <cell r="B66" t="str">
            <v>57</v>
          </cell>
        </row>
        <row r="67">
          <cell r="B67" t="str">
            <v>58</v>
          </cell>
        </row>
        <row r="68">
          <cell r="B68" t="str">
            <v>59</v>
          </cell>
        </row>
        <row r="69">
          <cell r="B69" t="str">
            <v>60</v>
          </cell>
        </row>
        <row r="70">
          <cell r="B70" t="str">
            <v>61</v>
          </cell>
        </row>
        <row r="71">
          <cell r="B71" t="str">
            <v>62</v>
          </cell>
        </row>
        <row r="72">
          <cell r="B72" t="str">
            <v>63</v>
          </cell>
        </row>
        <row r="73">
          <cell r="B73" t="str">
            <v>64</v>
          </cell>
        </row>
        <row r="74">
          <cell r="B74" t="str">
            <v>65</v>
          </cell>
        </row>
        <row r="75">
          <cell r="B75" t="str">
            <v>66</v>
          </cell>
        </row>
        <row r="76">
          <cell r="B76" t="str">
            <v>67</v>
          </cell>
        </row>
        <row r="77">
          <cell r="B77" t="str">
            <v>68</v>
          </cell>
        </row>
        <row r="78">
          <cell r="B78" t="str">
            <v>69</v>
          </cell>
        </row>
        <row r="79">
          <cell r="B79" t="str">
            <v>70</v>
          </cell>
        </row>
        <row r="80">
          <cell r="B80" t="str">
            <v>71</v>
          </cell>
        </row>
        <row r="81">
          <cell r="B81" t="str">
            <v>72</v>
          </cell>
        </row>
        <row r="82">
          <cell r="B82" t="str">
            <v>73</v>
          </cell>
        </row>
        <row r="83">
          <cell r="B83" t="str">
            <v>74</v>
          </cell>
        </row>
        <row r="84">
          <cell r="B84" t="str">
            <v>75</v>
          </cell>
        </row>
        <row r="85">
          <cell r="B85" t="str">
            <v>76</v>
          </cell>
        </row>
        <row r="86">
          <cell r="B86" t="str">
            <v>77</v>
          </cell>
        </row>
        <row r="87">
          <cell r="B87" t="str">
            <v>78</v>
          </cell>
        </row>
        <row r="88">
          <cell r="B88" t="str">
            <v>79</v>
          </cell>
        </row>
        <row r="89">
          <cell r="B89" t="str">
            <v>80</v>
          </cell>
        </row>
        <row r="90">
          <cell r="B90" t="str">
            <v>81</v>
          </cell>
        </row>
        <row r="91">
          <cell r="B91" t="str">
            <v>82</v>
          </cell>
        </row>
        <row r="92">
          <cell r="B92" t="str">
            <v>83</v>
          </cell>
        </row>
        <row r="93">
          <cell r="B93" t="str">
            <v>84</v>
          </cell>
        </row>
        <row r="94">
          <cell r="B94" t="str">
            <v>85</v>
          </cell>
        </row>
        <row r="95">
          <cell r="B95" t="str">
            <v>86</v>
          </cell>
        </row>
        <row r="96">
          <cell r="B96" t="str">
            <v>87</v>
          </cell>
        </row>
        <row r="97">
          <cell r="B97" t="str">
            <v>88</v>
          </cell>
        </row>
        <row r="98">
          <cell r="B98" t="str">
            <v>89</v>
          </cell>
        </row>
        <row r="99">
          <cell r="B99" t="str">
            <v>90</v>
          </cell>
        </row>
        <row r="100">
          <cell r="B100" t="str">
            <v>91</v>
          </cell>
        </row>
        <row r="101">
          <cell r="B101" t="str">
            <v>92</v>
          </cell>
        </row>
        <row r="102">
          <cell r="B102" t="str">
            <v>93</v>
          </cell>
        </row>
        <row r="103">
          <cell r="B103" t="str">
            <v>94</v>
          </cell>
        </row>
        <row r="104">
          <cell r="B104" t="str">
            <v>95</v>
          </cell>
        </row>
        <row r="105">
          <cell r="B105" t="str">
            <v>96</v>
          </cell>
        </row>
        <row r="106">
          <cell r="B106" t="str">
            <v>TOTAL:</v>
          </cell>
          <cell r="H106">
            <v>26294187.319999997</v>
          </cell>
        </row>
        <row r="108">
          <cell r="B108" t="str">
            <v>OBS.:</v>
          </cell>
          <cell r="C108" t="str">
            <v>CUSTO SEM DESONERAÇÃO, BDI APLICADO: 14% PARA SERVIÇOS, 12% PARA MATERIAIS.</v>
          </cell>
        </row>
      </sheetData>
      <sheetData sheetId="7"/>
      <sheetData sheetId="8"/>
      <sheetData sheetId="9"/>
      <sheetData sheetId="10"/>
      <sheetData sheetId="11"/>
      <sheetData sheetId="12"/>
      <sheetData sheetId="13"/>
      <sheetData sheetId="14"/>
      <sheetData sheetId="15">
        <row r="2">
          <cell r="D2" t="str">
            <v>OBRA:</v>
          </cell>
          <cell r="E2" t="str">
            <v>CONTRATAÇÃO DE EMPRESA ESPECIALIZADA PARA FORNECIMENTO E INSTALAÇÃO DO SISTEMA DE MICROFILTRAÇÃO COM OPERAÇÃO ASSISTIDA E ADEQUAÇÕES CIVIS NA UNIDADE DE TRATAMENTO TINGUÁ.</v>
          </cell>
        </row>
        <row r="3">
          <cell r="D3" t="str">
            <v>SISTEMA:</v>
          </cell>
          <cell r="E3" t="str">
            <v>SISTEMA DE ABASTECIMENTO DE ÁGUA</v>
          </cell>
        </row>
        <row r="4">
          <cell r="D4" t="str">
            <v>SUBSISTEMA:</v>
          </cell>
          <cell r="E4" t="str">
            <v>UNIDADE DE TRATAMENTO DE ÁGUA</v>
          </cell>
        </row>
        <row r="6">
          <cell r="B6" t="str">
            <v>MEMÓRIA DE CÁLCULO SERVIÇO TÉCNICO, CANTEIRO E ADMINISTRAÇÃO</v>
          </cell>
        </row>
        <row r="8">
          <cell r="B8" t="str">
            <v>ITEM</v>
          </cell>
          <cell r="C8" t="str">
            <v>CÓDIGO</v>
          </cell>
          <cell r="E8" t="str">
            <v>DESCRIÇÃO</v>
          </cell>
          <cell r="P8" t="str">
            <v>UNID.</v>
          </cell>
          <cell r="Q8" t="str">
            <v>QTD.</v>
          </cell>
        </row>
        <row r="9">
          <cell r="O9" t="str">
            <v>DMT conteiners (Bairro Caju)</v>
          </cell>
          <cell r="Q9">
            <v>48.3</v>
          </cell>
        </row>
        <row r="10">
          <cell r="F10" t="str">
            <v>Prazo da obra (item 6.1.1 do Projeto Básico)</v>
          </cell>
          <cell r="G10">
            <v>6</v>
          </cell>
          <cell r="H10" t="str">
            <v>meses</v>
          </cell>
          <cell r="O10" t="str">
            <v>DMT (Av Brasil Km0)</v>
          </cell>
          <cell r="Q10">
            <v>48.3</v>
          </cell>
        </row>
        <row r="13">
          <cell r="B13" t="str">
            <v>01</v>
          </cell>
          <cell r="E13" t="str">
            <v>SERVIÇOS TÉCNICOS</v>
          </cell>
        </row>
        <row r="14">
          <cell r="B14" t="str">
            <v>01.01</v>
          </cell>
          <cell r="E14" t="str">
            <v>PROJETOS</v>
          </cell>
        </row>
        <row r="15">
          <cell r="B15" t="str">
            <v>01.01.01</v>
          </cell>
          <cell r="C15" t="str">
            <v>01.050.9925-6</v>
          </cell>
          <cell r="E15" t="str">
            <v>PROJETO EXECUTIVO DE ESTAÇÃO DE TRATAMENTO DE ÁGUA/ESGOTO</v>
          </cell>
          <cell r="P15" t="str">
            <v>PR</v>
          </cell>
          <cell r="Q15">
            <v>27</v>
          </cell>
        </row>
        <row r="16">
          <cell r="E16" t="str">
            <v>Item 3 da Especificação Técnica</v>
          </cell>
        </row>
        <row r="17">
          <cell r="E17" t="str">
            <v xml:space="preserve">Planta de Situação e Localização </v>
          </cell>
          <cell r="K17">
            <v>1</v>
          </cell>
          <cell r="L17" t="str">
            <v>Prancha</v>
          </cell>
        </row>
        <row r="18">
          <cell r="D18" t="str">
            <v>3.13.1</v>
          </cell>
          <cell r="E18" t="str">
            <v>Projeto de Instalações Hidráulicas</v>
          </cell>
          <cell r="K18">
            <v>4</v>
          </cell>
          <cell r="L18" t="str">
            <v>Pranchas</v>
          </cell>
        </row>
        <row r="19">
          <cell r="D19" t="str">
            <v>3.13.2</v>
          </cell>
          <cell r="E19" t="str">
            <v>Projeto de Processo</v>
          </cell>
          <cell r="K19">
            <v>2</v>
          </cell>
          <cell r="L19" t="str">
            <v>Pranchas</v>
          </cell>
        </row>
        <row r="20">
          <cell r="D20" t="str">
            <v>3.13.3</v>
          </cell>
          <cell r="E20" t="str">
            <v>Projeto civil e estrutural</v>
          </cell>
          <cell r="K20">
            <v>4</v>
          </cell>
          <cell r="L20" t="str">
            <v>Pranchas</v>
          </cell>
        </row>
        <row r="21">
          <cell r="D21" t="str">
            <v>3.13.4</v>
          </cell>
          <cell r="E21" t="str">
            <v>Projeto mecânico</v>
          </cell>
          <cell r="K21">
            <v>5</v>
          </cell>
          <cell r="L21" t="str">
            <v>Pranchas</v>
          </cell>
        </row>
        <row r="22">
          <cell r="D22" t="str">
            <v>3.13.5</v>
          </cell>
          <cell r="E22" t="str">
            <v>Projeto de Instalações Elétricas e Proteção às Descargas Atmosféricas</v>
          </cell>
          <cell r="K22">
            <v>4</v>
          </cell>
          <cell r="L22" t="str">
            <v>Pranchas</v>
          </cell>
        </row>
        <row r="23">
          <cell r="D23" t="str">
            <v>3.13.6</v>
          </cell>
          <cell r="E23" t="str">
            <v>Projeto de Automação, Instrumentação e Controle</v>
          </cell>
          <cell r="K23">
            <v>4</v>
          </cell>
          <cell r="L23" t="str">
            <v>Pranchas</v>
          </cell>
        </row>
        <row r="24">
          <cell r="D24" t="str">
            <v>3.13.7</v>
          </cell>
          <cell r="E24" t="str">
            <v>Projetos Auxiliares</v>
          </cell>
          <cell r="K24">
            <v>2</v>
          </cell>
          <cell r="L24" t="str">
            <v>Pranchas</v>
          </cell>
        </row>
        <row r="25">
          <cell r="E25" t="str">
            <v>Projeto de Instalações Contra Incêndio</v>
          </cell>
          <cell r="K25">
            <v>1</v>
          </cell>
          <cell r="L25" t="str">
            <v>Prancha</v>
          </cell>
        </row>
        <row r="26">
          <cell r="K26">
            <v>27</v>
          </cell>
          <cell r="L26" t="str">
            <v>Pranchas</v>
          </cell>
          <cell r="P26" t="str">
            <v>=</v>
          </cell>
          <cell r="Q26">
            <v>27</v>
          </cell>
        </row>
        <row r="28">
          <cell r="B28" t="str">
            <v>01.02</v>
          </cell>
          <cell r="E28" t="str">
            <v>CADASTRO</v>
          </cell>
        </row>
        <row r="29">
          <cell r="B29" t="str">
            <v>01.02.01</v>
          </cell>
          <cell r="C29" t="str">
            <v>01.019.9505-6</v>
          </cell>
          <cell r="E29" t="str">
            <v>CADASTRO PADRÃO CEDAE</v>
          </cell>
          <cell r="P29" t="str">
            <v>PR</v>
          </cell>
          <cell r="Q29">
            <v>27</v>
          </cell>
        </row>
        <row r="30">
          <cell r="E30" t="str">
            <v>Item 7 da Especificação Técnica</v>
          </cell>
        </row>
        <row r="31">
          <cell r="E31" t="str">
            <v xml:space="preserve">Planta de Situação e Localização </v>
          </cell>
          <cell r="K31">
            <v>1</v>
          </cell>
          <cell r="L31" t="str">
            <v>Prancha</v>
          </cell>
        </row>
        <row r="32">
          <cell r="E32" t="str">
            <v>Projeto de Instalações Hidráulicas</v>
          </cell>
          <cell r="K32">
            <v>4</v>
          </cell>
          <cell r="L32" t="str">
            <v>Pranchas</v>
          </cell>
        </row>
        <row r="33">
          <cell r="E33" t="str">
            <v>Projeto de Processo</v>
          </cell>
          <cell r="K33">
            <v>2</v>
          </cell>
          <cell r="L33" t="str">
            <v>Pranchas</v>
          </cell>
        </row>
        <row r="34">
          <cell r="E34" t="str">
            <v>Projeto civil e estrutural</v>
          </cell>
          <cell r="K34">
            <v>4</v>
          </cell>
          <cell r="L34" t="str">
            <v>Pranchas</v>
          </cell>
        </row>
        <row r="35">
          <cell r="E35" t="str">
            <v>Projeto mecânico</v>
          </cell>
          <cell r="K35">
            <v>5</v>
          </cell>
          <cell r="L35" t="str">
            <v>Pranchas</v>
          </cell>
        </row>
        <row r="36">
          <cell r="E36" t="str">
            <v>Projeto de Instalações Elétricas e Proteção às Descargas Atmosféricas</v>
          </cell>
          <cell r="K36">
            <v>4</v>
          </cell>
          <cell r="L36" t="str">
            <v>Pranchas</v>
          </cell>
        </row>
        <row r="37">
          <cell r="E37" t="str">
            <v>Projeto de Automação, Instrumentação e Controle</v>
          </cell>
          <cell r="K37">
            <v>4</v>
          </cell>
          <cell r="L37" t="str">
            <v>Pranchas</v>
          </cell>
        </row>
        <row r="38">
          <cell r="E38" t="str">
            <v>Projetos Auxiliares</v>
          </cell>
          <cell r="K38">
            <v>2</v>
          </cell>
          <cell r="L38" t="str">
            <v>Pranchas</v>
          </cell>
        </row>
        <row r="39">
          <cell r="E39" t="str">
            <v>Projeto de Instalações Contra Incêndio</v>
          </cell>
          <cell r="K39">
            <v>1</v>
          </cell>
          <cell r="L39" t="str">
            <v>Prancha</v>
          </cell>
          <cell r="P39" t="str">
            <v>=</v>
          </cell>
          <cell r="Q39">
            <v>27</v>
          </cell>
        </row>
        <row r="40">
          <cell r="K40">
            <v>27</v>
          </cell>
          <cell r="L40" t="str">
            <v>Pranchas</v>
          </cell>
        </row>
        <row r="42">
          <cell r="B42" t="str">
            <v>02</v>
          </cell>
          <cell r="E42" t="str">
            <v>SERVIÇOS PRELIMINARES</v>
          </cell>
        </row>
        <row r="43">
          <cell r="B43" t="str">
            <v>02.01</v>
          </cell>
          <cell r="C43" t="str">
            <v>01.005.0001-0</v>
          </cell>
          <cell r="E43" t="str">
            <v>PREPARO MANUAL DE TERRENO, COMPREENDENDO ACERTO, RASPAGEM EVENTUALMENTE ATÉ 0,30M DE PROFUNDIDADE E AFASTAMENTO LATERAL DO MATERIAL EXCEDENTE, EXCLUSIVE COMPACTAÇÃO</v>
          </cell>
          <cell r="P43" t="str">
            <v>M²</v>
          </cell>
          <cell r="Q43">
            <v>800</v>
          </cell>
        </row>
        <row r="44">
          <cell r="E44" t="str">
            <v>Área do canteiro</v>
          </cell>
        </row>
        <row r="45">
          <cell r="E45">
            <v>20</v>
          </cell>
          <cell r="F45" t="str">
            <v>m    x</v>
          </cell>
          <cell r="G45">
            <v>40</v>
          </cell>
          <cell r="H45" t="str">
            <v>m</v>
          </cell>
          <cell r="P45" t="str">
            <v>=</v>
          </cell>
          <cell r="Q45">
            <v>800</v>
          </cell>
        </row>
        <row r="47">
          <cell r="B47" t="str">
            <v>02.02</v>
          </cell>
          <cell r="C47" t="str">
            <v>02.006.0010-0</v>
          </cell>
          <cell r="E47" t="str">
            <v>ALUGUEL DE CONTAINER (MÓDULO METÁLICO IÇÁVEL) TIPO ESCRITÓRIO, MEDINDO APROXIMADAMENTE 2,20M DE LARGURA, 6,20M DE COMPRIMENTO E 2,50M DE ALTURA, COMPOSTO DE CHAPAS DE AÇO COM NERVURAS TRAPEZOIDAIS, ISOLAMENTO TERMO-ACÚSTICO NO FORRO, CHASSIS REFORÇADO E PISO EM COMPENSADO NAVAL, INCLUINDO INSTALAÇÕES ELÉTRICAS, EXCLUSIVE TRANSPORTE (VIDE ITEM 04.005.0300) E CARGA E DESCARGA (VIDE ITEM 04.013.0015)</v>
          </cell>
          <cell r="P47" t="str">
            <v>UN X MÊS</v>
          </cell>
          <cell r="Q47">
            <v>12</v>
          </cell>
        </row>
        <row r="48">
          <cell r="E48" t="str">
            <v>1 unidade será utilizada pela fiscalização e o outro será utilizado pelos técnicos operacionais.</v>
          </cell>
        </row>
        <row r="49">
          <cell r="E49">
            <v>2</v>
          </cell>
          <cell r="F49" t="str">
            <v>un    x</v>
          </cell>
          <cell r="G49">
            <v>6</v>
          </cell>
          <cell r="H49" t="str">
            <v>meses</v>
          </cell>
          <cell r="P49" t="str">
            <v>=</v>
          </cell>
          <cell r="Q49">
            <v>12</v>
          </cell>
        </row>
        <row r="51">
          <cell r="B51" t="str">
            <v>02.03</v>
          </cell>
          <cell r="C51" t="str">
            <v>02.006.0025-0</v>
          </cell>
          <cell r="E51" t="str">
            <v>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4 VASOS SANITÁRIOS, 1 LAVATÓRIO, 1 MICTÓRIO E 4 CHUVEIROS,EXCLUSIVE TRANSPORTE (VIDE ITEM 04.005.0300) CARGA E DESCARGA (VIDE ITEM 04.013.0015)</v>
          </cell>
          <cell r="P51" t="str">
            <v>UN X MÊS</v>
          </cell>
          <cell r="Q51">
            <v>6</v>
          </cell>
        </row>
        <row r="53">
          <cell r="E53">
            <v>1</v>
          </cell>
          <cell r="F53" t="str">
            <v>un    x</v>
          </cell>
          <cell r="G53">
            <v>6</v>
          </cell>
          <cell r="H53" t="str">
            <v>meses</v>
          </cell>
          <cell r="P53" t="str">
            <v>=</v>
          </cell>
          <cell r="Q53">
            <v>6</v>
          </cell>
        </row>
        <row r="55">
          <cell r="B55" t="str">
            <v>02.04</v>
          </cell>
          <cell r="C55" t="str">
            <v>04.013.0015-0</v>
          </cell>
          <cell r="E55" t="str">
            <v>CARGA E DESCARGA DE CONTAINER (MÓDULO METÁLICO IÇÁVEL),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(FAMÍLIA 02.006)</v>
          </cell>
          <cell r="P55" t="str">
            <v>UN</v>
          </cell>
          <cell r="Q55">
            <v>6</v>
          </cell>
        </row>
        <row r="57">
          <cell r="E57">
            <v>3</v>
          </cell>
          <cell r="F57" t="str">
            <v>un    x</v>
          </cell>
          <cell r="G57">
            <v>2</v>
          </cell>
          <cell r="H57" t="str">
            <v>(ida e volta)</v>
          </cell>
          <cell r="P57" t="str">
            <v>=</v>
          </cell>
          <cell r="Q57">
            <v>6</v>
          </cell>
        </row>
        <row r="59">
          <cell r="B59" t="str">
            <v>02.05</v>
          </cell>
          <cell r="C59" t="str">
            <v>04.005.0300-0</v>
          </cell>
          <cell r="E59" t="str">
            <v>TRANSPORTE DE CONTAINER, (MÓDULO METÁLICO IÇÁVEL), MEDINDO APROXIMADAMENTE 2,20M DE LARGURA, 6,20M DE COMPRIMENTO E 2,50M DE ALTURA, COMPOSTO DE CHAPAS DE AÇO COM NERVURAS TRAPEZOIDAIS, ISOLAMENTO TERMO-ACÚSTICO NO FORRO, CHASSIS REFORÇADO E PISO EM COMPENSADO NAVAL, EXCLUSIVE CARGA E DESCARGA (VIDE ITEM 04.013.0015)</v>
          </cell>
          <cell r="P59" t="str">
            <v>UN X KM</v>
          </cell>
          <cell r="Q59">
            <v>144.9</v>
          </cell>
        </row>
        <row r="60">
          <cell r="G60" t="str">
            <v>DMT conteiners (Bairro Caju)</v>
          </cell>
        </row>
        <row r="61">
          <cell r="E61">
            <v>3</v>
          </cell>
          <cell r="F61" t="str">
            <v>un    x</v>
          </cell>
          <cell r="G61">
            <v>48.3</v>
          </cell>
          <cell r="P61" t="str">
            <v>=</v>
          </cell>
          <cell r="Q61">
            <v>144.9</v>
          </cell>
        </row>
        <row r="63">
          <cell r="B63" t="str">
            <v>02.06</v>
          </cell>
          <cell r="C63" t="str">
            <v>02.015.0001-0</v>
          </cell>
          <cell r="E63" t="str">
            <v>INSTALAÇÃO E LIGAÇÃO PROVISÓRIAS PARA ABASTECIMENTO DE ÁGUA E ESGOTAMENTO SANITÁRIO EM CANTEIRO DE OBRAS, INCLUSIVE ESCAVAÇÃO, EXCLUSIVE REPOSIÇÃO DA PAVIMENTAÇÃO DO LOGRADOURO PÚBLICO</v>
          </cell>
          <cell r="P63" t="str">
            <v>UN</v>
          </cell>
          <cell r="Q63">
            <v>1</v>
          </cell>
        </row>
        <row r="64">
          <cell r="E64" t="str">
            <v>Canteiro</v>
          </cell>
        </row>
        <row r="65">
          <cell r="E65">
            <v>1</v>
          </cell>
          <cell r="F65" t="str">
            <v>un</v>
          </cell>
          <cell r="P65" t="str">
            <v>=</v>
          </cell>
          <cell r="Q65">
            <v>1</v>
          </cell>
        </row>
        <row r="67">
          <cell r="B67" t="str">
            <v>02.07</v>
          </cell>
          <cell r="C67" t="str">
            <v>02.016.0001-0</v>
          </cell>
          <cell r="E67" t="str">
            <v>INSTALAÇÃO E LIGAÇÃO PROVISÓRIAS DE ALIMENTAÇÃO DE ENERGIA ELÉTRICA, EM BAIXA TENSÃO, PARA CANTEIRO DE OBRAS, M3 - CHAVE 100A, CARGA 3KW, 20CV, EXCLUSIVE O FORNECIMENTO DO MEDIDOR</v>
          </cell>
          <cell r="P67" t="str">
            <v>UN</v>
          </cell>
          <cell r="Q67">
            <v>1</v>
          </cell>
        </row>
        <row r="69">
          <cell r="E69">
            <v>1</v>
          </cell>
          <cell r="F69" t="str">
            <v>un</v>
          </cell>
          <cell r="P69" t="str">
            <v>=</v>
          </cell>
          <cell r="Q69">
            <v>1</v>
          </cell>
        </row>
        <row r="71">
          <cell r="B71" t="str">
            <v>02.08</v>
          </cell>
          <cell r="C71" t="str">
            <v>02.020.0001-0</v>
          </cell>
          <cell r="E71" t="str">
            <v>PLACA DE IDENTIFICAÇÃO DE OBRA PÚBLICA, INCLUSIVE PINTURA E SUPORTES DE MADEIRA. FORNECIMENTO E COLOCAÇÃO</v>
          </cell>
          <cell r="P71" t="str">
            <v>M²</v>
          </cell>
          <cell r="Q71">
            <v>2.8</v>
          </cell>
        </row>
        <row r="73">
          <cell r="E73" t="str">
            <v>Canteiro</v>
          </cell>
          <cell r="F73">
            <v>1</v>
          </cell>
          <cell r="G73" t="str">
            <v>un        x</v>
          </cell>
          <cell r="H73">
            <v>2</v>
          </cell>
          <cell r="I73" t="str">
            <v>m          x</v>
          </cell>
          <cell r="J73">
            <v>1.4</v>
          </cell>
          <cell r="K73" t="str">
            <v>m     =</v>
          </cell>
          <cell r="P73" t="str">
            <v>=</v>
          </cell>
          <cell r="Q73">
            <v>2.8</v>
          </cell>
        </row>
        <row r="75">
          <cell r="B75" t="str">
            <v>02.09</v>
          </cell>
          <cell r="C75" t="str">
            <v>02.002.0006-0</v>
          </cell>
          <cell r="E75" t="str">
            <v>TAPUME DE VEDAÇÃO OU PROTEÇÃO EXECUTADO COM TELHAS TRAPEZOIDAIS DE AÇO GALVANIZADO, ESPESSURA DE 0,5MM, ESTAS COM 4 VEZES DE UTILIZAÇÃO, INCLUSIVE ENGRADAMENTO DE MADEIRA, UTILIZADO 2 VEZES E PINTURA ESMALTE SINTÉTICO NAS FACES INTERNA E EXTERNA</v>
          </cell>
          <cell r="P75" t="str">
            <v>M²</v>
          </cell>
          <cell r="Q75">
            <v>264</v>
          </cell>
        </row>
        <row r="76">
          <cell r="E76" t="str">
            <v>Área de tapume</v>
          </cell>
        </row>
        <row r="77">
          <cell r="D77" t="str">
            <v xml:space="preserve">                               (</v>
          </cell>
          <cell r="E77">
            <v>20</v>
          </cell>
          <cell r="F77" t="str">
            <v>m    +</v>
          </cell>
          <cell r="G77">
            <v>40</v>
          </cell>
          <cell r="H77" t="str">
            <v>m )    x</v>
          </cell>
          <cell r="I77">
            <v>2</v>
          </cell>
          <cell r="J77" t="str">
            <v>lados    x</v>
          </cell>
          <cell r="K77">
            <v>2.2000000000000002</v>
          </cell>
          <cell r="L77" t="str">
            <v>m</v>
          </cell>
          <cell r="P77" t="str">
            <v>=</v>
          </cell>
          <cell r="Q77">
            <v>264</v>
          </cell>
        </row>
        <row r="79">
          <cell r="B79" t="str">
            <v>02.10</v>
          </cell>
          <cell r="C79" t="str">
            <v>04.006.0014-1</v>
          </cell>
          <cell r="E79" t="str">
            <v>CARGA E DESCARGA MANUAL DE MATERIAL QUE EXIJA O CONCURSO DE MAIS DE UM SERVENTE PARA CADA PEÇA: VERGALHÕES, VIGAS DE MADEIRA, CAIXAS E MEIOS-FIOS, EM CAMINHÃO DE CARROCERIA FIXA A ÓLEO DIESEL, COM CAPACIDADE ÚTIL DE 7,5T, INCLUSIVE O TEMPO DE CARGA, DESCARGA E MANOBRA</v>
          </cell>
          <cell r="P79" t="str">
            <v>T</v>
          </cell>
          <cell r="Q79">
            <v>52.8</v>
          </cell>
        </row>
        <row r="80">
          <cell r="E80" t="str">
            <v>Carga e descarga manual de materiais no canteiro</v>
          </cell>
          <cell r="I80">
            <v>0.4</v>
          </cell>
          <cell r="J80" t="str">
            <v>t/dia</v>
          </cell>
        </row>
        <row r="81">
          <cell r="E81">
            <v>0.4</v>
          </cell>
          <cell r="F81" t="str">
            <v>t    x</v>
          </cell>
          <cell r="G81">
            <v>6</v>
          </cell>
          <cell r="H81" t="str">
            <v>meses   x</v>
          </cell>
          <cell r="I81">
            <v>22</v>
          </cell>
          <cell r="J81" t="str">
            <v>dias uteis</v>
          </cell>
          <cell r="P81" t="str">
            <v>=</v>
          </cell>
          <cell r="Q81">
            <v>52.8</v>
          </cell>
        </row>
        <row r="83">
          <cell r="B83" t="str">
            <v>02.11</v>
          </cell>
          <cell r="C83" t="str">
            <v>15.002.0622-0</v>
          </cell>
          <cell r="E83" t="str">
            <v>FOSSA SÉPTICA CILÍNDRICA, DE CÂMARA ÚNICA, TIPO CILÍNDRICA, DE CONCRETO PRÉ-MOLDADO, MEDINDO 1200 X 1500MM. FORNECIMENTO E COLOCAÇÃO</v>
          </cell>
          <cell r="P83" t="str">
            <v>UN</v>
          </cell>
          <cell r="Q83">
            <v>1</v>
          </cell>
        </row>
        <row r="84">
          <cell r="E84" t="str">
            <v>Canteiro</v>
          </cell>
        </row>
        <row r="85">
          <cell r="E85">
            <v>1</v>
          </cell>
          <cell r="F85" t="str">
            <v>un</v>
          </cell>
          <cell r="P85" t="str">
            <v>=</v>
          </cell>
          <cell r="Q85">
            <v>1</v>
          </cell>
        </row>
        <row r="87">
          <cell r="B87" t="str">
            <v>02.12</v>
          </cell>
          <cell r="C87" t="str">
            <v>15.002.0662-0</v>
          </cell>
          <cell r="E87" t="str">
            <v>FILTRO ANAERÓBIO, DE ANÉIS DE CONCRETO PRÉ-MOLDADO, MEDINDO 1200 X 2000MM. FORNECIMENTO E COLOCAÇÃO</v>
          </cell>
          <cell r="P87" t="str">
            <v>UN</v>
          </cell>
          <cell r="Q87">
            <v>1</v>
          </cell>
        </row>
        <row r="88">
          <cell r="E88" t="str">
            <v>Canteiro</v>
          </cell>
        </row>
        <row r="89">
          <cell r="E89">
            <v>1</v>
          </cell>
          <cell r="F89" t="str">
            <v>un</v>
          </cell>
          <cell r="P89" t="str">
            <v>=</v>
          </cell>
          <cell r="Q89">
            <v>1</v>
          </cell>
        </row>
        <row r="91">
          <cell r="B91" t="str">
            <v>02.13</v>
          </cell>
          <cell r="C91" t="str">
            <v>02.004.0012-0</v>
          </cell>
          <cell r="E91" t="str">
            <v>SANITÁRIO COM VASO E CHUVEIRO PARA PESSOAL DE OBRA, COM 2,00M² EXECUTADO COM TÁBUAS DE MADEIRA DE 3ª, E TELHAS ONDULADAS DE 6MM DE FIBROCIMENTO, INCLUSIVE INSTALAÇÕES, APARELHOS, ESQUADRIAS E FERRAGENS CONSIDERANDO REAPROVEITAMENTO DAS INSTALAÇÕES E APARELHOS 2 VEZES</v>
          </cell>
          <cell r="P91" t="str">
            <v>UN</v>
          </cell>
          <cell r="Q91">
            <v>1</v>
          </cell>
        </row>
        <row r="92">
          <cell r="E92" t="str">
            <v>Este sanitário será utilizado pelos operadores , que serão retirados durante as obras de reforma na sala de operação</v>
          </cell>
        </row>
        <row r="93">
          <cell r="E93">
            <v>1</v>
          </cell>
          <cell r="F93" t="str">
            <v>un</v>
          </cell>
          <cell r="P93" t="str">
            <v>=</v>
          </cell>
          <cell r="Q93">
            <v>1</v>
          </cell>
        </row>
        <row r="95">
          <cell r="B95" t="str">
            <v>03</v>
          </cell>
          <cell r="E95" t="str">
            <v>ADMINISTRAÇÃO LOCAL E INSUMOS</v>
          </cell>
        </row>
        <row r="96">
          <cell r="B96" t="str">
            <v>03.01</v>
          </cell>
          <cell r="C96" t="str">
            <v>01.090.0010-5</v>
          </cell>
          <cell r="E96" t="str">
            <v xml:space="preserve">ADMINISTRAÇÃO LOCAL DO CANTEIRO DE OBRAS, INCLUSIVE: SUPERVISÃO, ACOMPANHAMENTO TÉCNICO, DESPESAS OPERACIONAIS E DEMAIS DESPESAS INDIRETAS DO CANTEIRO DE OBRAS </v>
          </cell>
          <cell r="P96" t="str">
            <v>GL</v>
          </cell>
          <cell r="Q96">
            <v>1</v>
          </cell>
        </row>
        <row r="97">
          <cell r="E97" t="str">
            <v>Conforme composição</v>
          </cell>
        </row>
      </sheetData>
      <sheetData sheetId="16">
        <row r="3">
          <cell r="D3" t="str">
            <v>OBRA:</v>
          </cell>
          <cell r="E3" t="str">
            <v>CONTRATAÇÃO DE EMPRESA ESPECIALIZADA PARA FORNECIMENTO E INSTALAÇÃO DO SISTEMA DE MICROFILTRAÇÃO COM OPERAÇÃO ASSISTIDA E ADEQUAÇÕES CIVIS NA UNIDADE DE TRATAMENTO TINGUÁ.</v>
          </cell>
        </row>
        <row r="4">
          <cell r="D4" t="str">
            <v>SISTEMA:</v>
          </cell>
          <cell r="E4" t="str">
            <v>SISTEMA DE ABASTECIMENTO DE ÁGUA</v>
          </cell>
        </row>
        <row r="5">
          <cell r="D5" t="str">
            <v>SUBSISTEMA:</v>
          </cell>
          <cell r="E5" t="str">
            <v>UNIDADE DE TRATAMENTO TINGUÁ</v>
          </cell>
        </row>
        <row r="7">
          <cell r="B7" t="str">
            <v>MEMÓRIA DE CÁLCULO DA LIGAÇÃO COM A ADUTORA</v>
          </cell>
        </row>
        <row r="9">
          <cell r="B9" t="str">
            <v>ITEM</v>
          </cell>
          <cell r="C9" t="str">
            <v>CÓDIGO</v>
          </cell>
          <cell r="D9" t="str">
            <v>DESCRIÇÃO</v>
          </cell>
          <cell r="Q9" t="str">
            <v>UNID.</v>
          </cell>
          <cell r="R9" t="str">
            <v>QTD.</v>
          </cell>
        </row>
        <row r="10">
          <cell r="P10" t="str">
            <v>Parâmetros/Orçamento</v>
          </cell>
        </row>
        <row r="11">
          <cell r="C11" t="str">
            <v>NBR 12266/1992</v>
          </cell>
          <cell r="G11" t="str">
            <v>ESPETEC-GERAIS/CEDAE</v>
          </cell>
          <cell r="K11" t="str">
            <v>Altura da vala (incluso embasamento 0,10 m)</v>
          </cell>
          <cell r="P11" t="str">
            <v>Embasamento - Pó-de-pedra</v>
          </cell>
          <cell r="R11">
            <v>0.1</v>
          </cell>
        </row>
        <row r="12">
          <cell r="C12" t="str">
            <v>Larg. de vala (água)</v>
          </cell>
          <cell r="G12" t="str">
            <v>Recobrimento</v>
          </cell>
          <cell r="K12" t="str">
            <v>DN (mm)</v>
          </cell>
          <cell r="L12" t="str">
            <v>Passeio</v>
          </cell>
          <cell r="M12" t="str">
            <v>Asfalto</v>
          </cell>
          <cell r="N12" t="str">
            <v>S/ Pavim</v>
          </cell>
          <cell r="P12" t="str">
            <v>Reaterro - Mat.Vala (solo nat)</v>
          </cell>
          <cell r="R12">
            <v>1</v>
          </cell>
        </row>
        <row r="13">
          <cell r="C13" t="str">
            <v>DN (mm)</v>
          </cell>
          <cell r="D13" t="str">
            <v>Cota de corte (m)</v>
          </cell>
          <cell r="G13" t="str">
            <v>DN (mm)</v>
          </cell>
          <cell r="H13" t="str">
            <v>Passeio</v>
          </cell>
          <cell r="I13" t="str">
            <v>Cx. de rua</v>
          </cell>
          <cell r="K13">
            <v>50</v>
          </cell>
          <cell r="L13">
            <v>0.65</v>
          </cell>
          <cell r="M13">
            <v>0.95000000000000007</v>
          </cell>
          <cell r="N13">
            <v>0.95000000000000007</v>
          </cell>
          <cell r="P13" t="str">
            <v>Reaterro Pó de pedra (pavim)</v>
          </cell>
          <cell r="R13">
            <v>1</v>
          </cell>
        </row>
        <row r="14">
          <cell r="D14" t="str">
            <v>até 2,00 m</v>
          </cell>
          <cell r="E14" t="str">
            <v>&gt; 2,00 m</v>
          </cell>
          <cell r="G14" t="str">
            <v>50 a 150</v>
          </cell>
          <cell r="H14">
            <v>0.5</v>
          </cell>
          <cell r="I14">
            <v>0.8</v>
          </cell>
          <cell r="K14">
            <v>75</v>
          </cell>
          <cell r="L14">
            <v>0.67500000000000004</v>
          </cell>
          <cell r="M14">
            <v>0.97500000000000009</v>
          </cell>
          <cell r="N14">
            <v>0.97500000000000009</v>
          </cell>
          <cell r="P14" t="str">
            <v>Escav Manual Mat 1º Cat</v>
          </cell>
          <cell r="R14">
            <v>0</v>
          </cell>
        </row>
        <row r="15">
          <cell r="C15" t="str">
            <v>50 a 150</v>
          </cell>
          <cell r="D15">
            <v>0.8</v>
          </cell>
          <cell r="E15">
            <v>0.95</v>
          </cell>
          <cell r="G15" t="str">
            <v>200 a 250</v>
          </cell>
          <cell r="H15">
            <v>0.6</v>
          </cell>
          <cell r="I15">
            <v>0.9</v>
          </cell>
          <cell r="K15">
            <v>100</v>
          </cell>
          <cell r="L15">
            <v>0.7</v>
          </cell>
          <cell r="M15">
            <v>1</v>
          </cell>
          <cell r="N15">
            <v>1</v>
          </cell>
          <cell r="P15" t="str">
            <v>Escavação Mecânica</v>
          </cell>
          <cell r="R15">
            <v>1</v>
          </cell>
        </row>
        <row r="16">
          <cell r="C16">
            <v>200</v>
          </cell>
          <cell r="D16">
            <v>0.85</v>
          </cell>
          <cell r="E16">
            <v>1</v>
          </cell>
          <cell r="G16" t="str">
            <v>300 a 350</v>
          </cell>
          <cell r="H16">
            <v>0.8</v>
          </cell>
          <cell r="I16">
            <v>1</v>
          </cell>
          <cell r="K16">
            <v>150</v>
          </cell>
          <cell r="L16">
            <v>0.75</v>
          </cell>
          <cell r="M16">
            <v>1.05</v>
          </cell>
          <cell r="N16">
            <v>1.05</v>
          </cell>
          <cell r="P16" t="str">
            <v>Escavação 1º Cat (até 1,5m)</v>
          </cell>
          <cell r="R16">
            <v>0.95</v>
          </cell>
        </row>
        <row r="17">
          <cell r="C17">
            <v>250</v>
          </cell>
          <cell r="D17">
            <v>0.9</v>
          </cell>
          <cell r="E17">
            <v>1.1499999999999999</v>
          </cell>
          <cell r="G17">
            <v>400</v>
          </cell>
          <cell r="H17">
            <v>0.85</v>
          </cell>
          <cell r="I17">
            <v>1</v>
          </cell>
          <cell r="K17">
            <v>200</v>
          </cell>
          <cell r="L17">
            <v>0.9</v>
          </cell>
          <cell r="M17">
            <v>1.2000000000000002</v>
          </cell>
          <cell r="N17">
            <v>1.2000000000000002</v>
          </cell>
          <cell r="P17" t="str">
            <v>Escavação 2º Cat (até 1,5m)</v>
          </cell>
          <cell r="R17">
            <v>0.05</v>
          </cell>
        </row>
        <row r="18">
          <cell r="C18" t="str">
            <v>300 a 350</v>
          </cell>
          <cell r="D18">
            <v>0.95</v>
          </cell>
          <cell r="E18">
            <v>1.2</v>
          </cell>
          <cell r="G18" t="str">
            <v>450 a 500</v>
          </cell>
          <cell r="H18" t="str">
            <v>-</v>
          </cell>
          <cell r="I18">
            <v>1</v>
          </cell>
          <cell r="K18">
            <v>250</v>
          </cell>
          <cell r="L18">
            <v>0.95</v>
          </cell>
          <cell r="M18">
            <v>1.25</v>
          </cell>
          <cell r="N18">
            <v>1.25</v>
          </cell>
          <cell r="P18" t="str">
            <v>Escavação 1º Cat (1,5 a 3,0m)</v>
          </cell>
          <cell r="R18">
            <v>0.95</v>
          </cell>
        </row>
        <row r="19">
          <cell r="C19" t="str">
            <v>400 a 450</v>
          </cell>
          <cell r="D19">
            <v>1.1000000000000001</v>
          </cell>
          <cell r="E19">
            <v>1.3</v>
          </cell>
          <cell r="G19" t="str">
            <v>550 a 1200</v>
          </cell>
          <cell r="H19" t="str">
            <v>-</v>
          </cell>
          <cell r="I19">
            <v>1.2</v>
          </cell>
          <cell r="K19">
            <v>300</v>
          </cell>
          <cell r="L19">
            <v>1.2000000000000002</v>
          </cell>
          <cell r="M19">
            <v>1.4</v>
          </cell>
          <cell r="N19">
            <v>1.4</v>
          </cell>
          <cell r="P19" t="str">
            <v>Escavação 2º Cat (1,5 a 3,0m)</v>
          </cell>
          <cell r="R19">
            <v>0.05</v>
          </cell>
        </row>
        <row r="20">
          <cell r="C20">
            <v>500</v>
          </cell>
          <cell r="D20">
            <v>1.25</v>
          </cell>
          <cell r="E20">
            <v>1.45</v>
          </cell>
          <cell r="K20">
            <v>350</v>
          </cell>
          <cell r="L20">
            <v>1.25</v>
          </cell>
          <cell r="M20">
            <v>1.45</v>
          </cell>
          <cell r="N20">
            <v>1.45</v>
          </cell>
          <cell r="P20" t="str">
            <v>Escavação 3º Cat (1,5 a 3,0m)</v>
          </cell>
          <cell r="R20">
            <v>0</v>
          </cell>
        </row>
        <row r="21">
          <cell r="C21">
            <v>600</v>
          </cell>
          <cell r="D21">
            <v>1.35</v>
          </cell>
          <cell r="E21">
            <v>1.65</v>
          </cell>
          <cell r="G21" t="str">
            <v>Largura da caixa de rua =</v>
          </cell>
          <cell r="I21">
            <v>8</v>
          </cell>
          <cell r="K21">
            <v>400</v>
          </cell>
          <cell r="L21">
            <v>1.35</v>
          </cell>
          <cell r="M21">
            <v>1.5</v>
          </cell>
          <cell r="N21">
            <v>1.5</v>
          </cell>
          <cell r="P21" t="str">
            <v>Escavação 1º Cat (3,0 a 4,5m)</v>
          </cell>
          <cell r="R21">
            <v>0.95</v>
          </cell>
        </row>
        <row r="22">
          <cell r="C22">
            <v>700</v>
          </cell>
          <cell r="D22">
            <v>1.6</v>
          </cell>
          <cell r="E22">
            <v>1.9</v>
          </cell>
          <cell r="K22">
            <v>450</v>
          </cell>
          <cell r="L22" t="str">
            <v>-</v>
          </cell>
          <cell r="M22">
            <v>1.55</v>
          </cell>
          <cell r="N22">
            <v>1.55</v>
          </cell>
          <cell r="P22" t="str">
            <v>Escavação 2º Cat (3,0 a 4,5m)</v>
          </cell>
          <cell r="R22">
            <v>0.04</v>
          </cell>
        </row>
        <row r="23">
          <cell r="C23">
            <v>800</v>
          </cell>
          <cell r="D23">
            <v>1.7</v>
          </cell>
          <cell r="E23">
            <v>2</v>
          </cell>
          <cell r="K23">
            <v>500</v>
          </cell>
          <cell r="L23" t="str">
            <v>-</v>
          </cell>
          <cell r="M23">
            <v>1.6</v>
          </cell>
          <cell r="N23">
            <v>1.6</v>
          </cell>
          <cell r="P23" t="str">
            <v>Escavação 3º Cat (3,0 a 4,5m)</v>
          </cell>
          <cell r="R23">
            <v>0.01</v>
          </cell>
        </row>
        <row r="24">
          <cell r="C24">
            <v>900</v>
          </cell>
          <cell r="D24" t="str">
            <v>-</v>
          </cell>
          <cell r="E24">
            <v>2.0499999999999998</v>
          </cell>
          <cell r="K24">
            <v>600</v>
          </cell>
          <cell r="L24" t="str">
            <v>-</v>
          </cell>
          <cell r="M24">
            <v>1.9</v>
          </cell>
          <cell r="N24">
            <v>1.9</v>
          </cell>
          <cell r="P24" t="str">
            <v>Peso esp entulho</v>
          </cell>
          <cell r="R24">
            <v>1.8</v>
          </cell>
        </row>
        <row r="25">
          <cell r="C25" t="str">
            <v>1000 (FoFo)</v>
          </cell>
          <cell r="D25" t="str">
            <v>-</v>
          </cell>
          <cell r="E25">
            <v>2.1</v>
          </cell>
          <cell r="K25">
            <v>700</v>
          </cell>
          <cell r="L25" t="str">
            <v>-</v>
          </cell>
          <cell r="M25">
            <v>2</v>
          </cell>
          <cell r="N25">
            <v>2</v>
          </cell>
          <cell r="P25" t="str">
            <v>Peso esp asfalto</v>
          </cell>
          <cell r="R25">
            <v>2.2999999999999998</v>
          </cell>
        </row>
        <row r="26">
          <cell r="C26" t="str">
            <v>1000 (aço)</v>
          </cell>
          <cell r="D26" t="str">
            <v>-</v>
          </cell>
          <cell r="E26">
            <v>2.2000000000000002</v>
          </cell>
          <cell r="K26">
            <v>800</v>
          </cell>
          <cell r="L26" t="str">
            <v>-</v>
          </cell>
          <cell r="M26">
            <v>2.1</v>
          </cell>
          <cell r="N26">
            <v>2.1</v>
          </cell>
          <cell r="P26" t="str">
            <v>Peso esp concreto simples</v>
          </cell>
          <cell r="R26">
            <v>2.4</v>
          </cell>
        </row>
        <row r="27">
          <cell r="K27">
            <v>900</v>
          </cell>
          <cell r="L27" t="str">
            <v>-</v>
          </cell>
          <cell r="M27">
            <v>2.2000000000000002</v>
          </cell>
          <cell r="N27">
            <v>2.2000000000000002</v>
          </cell>
          <cell r="P27" t="str">
            <v>Peso esp mat 1ª cat</v>
          </cell>
          <cell r="R27">
            <v>1.7</v>
          </cell>
        </row>
        <row r="28">
          <cell r="D28" t="str">
            <v>Os quantitativos foram retirados dos projetos:</v>
          </cell>
          <cell r="K28">
            <v>1000</v>
          </cell>
          <cell r="L28" t="str">
            <v>-</v>
          </cell>
          <cell r="M28">
            <v>2.2999999999999998</v>
          </cell>
          <cell r="N28">
            <v>2.2999999999999998</v>
          </cell>
          <cell r="P28" t="str">
            <v>Peso esp mat 2ª cat</v>
          </cell>
          <cell r="R28">
            <v>2.1</v>
          </cell>
        </row>
        <row r="29">
          <cell r="P29" t="str">
            <v>Peso esp mat 3ª cat</v>
          </cell>
          <cell r="R29">
            <v>2.7</v>
          </cell>
        </row>
        <row r="30">
          <cell r="P30" t="str">
            <v>Peso esp pó de pedra</v>
          </cell>
          <cell r="R30">
            <v>1.8</v>
          </cell>
        </row>
        <row r="31">
          <cell r="P31" t="str">
            <v>Empol pó de pedra (reaterro)</v>
          </cell>
          <cell r="R31">
            <v>1.28</v>
          </cell>
        </row>
        <row r="32">
          <cell r="P32" t="str">
            <v>Empol pó de pedra (embasam)</v>
          </cell>
          <cell r="R32">
            <v>1.2</v>
          </cell>
        </row>
        <row r="33">
          <cell r="P33" t="str">
            <v>Escoramento Vala &gt; 1,25m</v>
          </cell>
          <cell r="R33">
            <v>1</v>
          </cell>
        </row>
        <row r="34">
          <cell r="P34" t="str">
            <v>Esgotamento</v>
          </cell>
          <cell r="R34">
            <v>0</v>
          </cell>
        </row>
        <row r="35">
          <cell r="D35" t="str">
            <v>MATERIAL</v>
          </cell>
          <cell r="E35" t="str">
            <v>Φ (mm)</v>
          </cell>
          <cell r="F35" t="str">
            <v>ENTRADA</v>
          </cell>
          <cell r="G35" t="str">
            <v>SAIDA</v>
          </cell>
          <cell r="H35" t="str">
            <v>Total (m)</v>
          </cell>
          <cell r="J35" t="str">
            <v>Produção por Φ</v>
          </cell>
          <cell r="L35" t="str">
            <v>FRENTE</v>
          </cell>
          <cell r="M35" t="str">
            <v>Assentamento frente</v>
          </cell>
          <cell r="P35" t="str">
            <v>Rebaixamento</v>
          </cell>
          <cell r="R35">
            <v>0</v>
          </cell>
        </row>
        <row r="36">
          <cell r="C36" t="str">
            <v>Entrada e saida de água da UT</v>
          </cell>
          <cell r="D36" t="str">
            <v>Tubo AÇO</v>
          </cell>
          <cell r="E36">
            <v>812.8</v>
          </cell>
          <cell r="F36">
            <v>13.015000000000001</v>
          </cell>
          <cell r="G36">
            <v>13.015000000000001</v>
          </cell>
          <cell r="H36">
            <v>26.03</v>
          </cell>
          <cell r="J36">
            <v>10</v>
          </cell>
          <cell r="K36" t="str">
            <v>m/dia</v>
          </cell>
          <cell r="L36">
            <v>1</v>
          </cell>
          <cell r="M36">
            <v>3</v>
          </cell>
          <cell r="N36" t="str">
            <v>dias</v>
          </cell>
          <cell r="P36" t="str">
            <v>Esp pavimentação asf</v>
          </cell>
          <cell r="R36">
            <v>0.05</v>
          </cell>
        </row>
        <row r="37">
          <cell r="G37" t="str">
            <v>TOTAL</v>
          </cell>
          <cell r="H37">
            <v>26.03</v>
          </cell>
          <cell r="P37" t="str">
            <v>Esp base pavimentação</v>
          </cell>
          <cell r="R37">
            <v>0.2</v>
          </cell>
        </row>
        <row r="38">
          <cell r="P38" t="str">
            <v>Empolamento (mat 1ª cat)</v>
          </cell>
          <cell r="R38">
            <v>1.21</v>
          </cell>
        </row>
        <row r="39">
          <cell r="K39" t="str">
            <v>Tempo estimado frente 1</v>
          </cell>
          <cell r="L39">
            <v>1</v>
          </cell>
          <cell r="M39" t="str">
            <v>mês</v>
          </cell>
          <cell r="P39" t="str">
            <v>Empolamento (entulho)</v>
          </cell>
          <cell r="R39">
            <v>1.51</v>
          </cell>
        </row>
        <row r="40">
          <cell r="P40" t="str">
            <v>DMT cant pulmão (estimado)</v>
          </cell>
          <cell r="R40">
            <v>5</v>
          </cell>
        </row>
        <row r="41">
          <cell r="P41" t="str">
            <v>DMT bota-fora (DRA Amb)</v>
          </cell>
          <cell r="R41">
            <v>56.6</v>
          </cell>
        </row>
        <row r="42">
          <cell r="K42" t="str">
            <v>Tempo total estimado, com mais 2 meses (mob e desmob)</v>
          </cell>
          <cell r="L42">
            <v>3</v>
          </cell>
          <cell r="M42" t="str">
            <v>meses</v>
          </cell>
          <cell r="P42" t="str">
            <v>DMT Usina asf (Santa Cruz)</v>
          </cell>
          <cell r="R42">
            <v>31.2</v>
          </cell>
        </row>
        <row r="43">
          <cell r="P43" t="str">
            <v>DMT Conteiner (Km0 Av Brasil)</v>
          </cell>
          <cell r="R43">
            <v>48.3</v>
          </cell>
        </row>
        <row r="46">
          <cell r="B46" t="str">
            <v>04</v>
          </cell>
          <cell r="D46" t="str">
            <v>ASSENTAMENTO DE TUBO AÇO DN800 E INTERLIGAÇÃO AO TUBO FºFº DN800</v>
          </cell>
        </row>
        <row r="48">
          <cell r="H48" t="str">
            <v>Volume de escavação</v>
          </cell>
          <cell r="M48" t="str">
            <v>Volume de reaterro</v>
          </cell>
        </row>
        <row r="49">
          <cell r="C49" t="str">
            <v>MATERIAL</v>
          </cell>
          <cell r="D49" t="str">
            <v>Φ</v>
          </cell>
          <cell r="E49" t="str">
            <v>Compr.</v>
          </cell>
          <cell r="F49" t="str">
            <v>Larg.</v>
          </cell>
          <cell r="G49" t="str">
            <v>Prof.</v>
          </cell>
          <cell r="H49" t="str">
            <v>Até 1,25m</v>
          </cell>
          <cell r="I49" t="str">
            <v>Até 1,5m</v>
          </cell>
          <cell r="J49" t="str">
            <v>DE 1,5m a 3,0m</v>
          </cell>
          <cell r="K49" t="str">
            <v>DE 3,0m a 4,5m</v>
          </cell>
          <cell r="L49" t="str">
            <v>Vol. Do tubo</v>
          </cell>
          <cell r="M49" t="str">
            <v>Embasamento</v>
          </cell>
          <cell r="N49" t="str">
            <v>Fornecimento</v>
          </cell>
          <cell r="O49" t="str">
            <v>Reaterro</v>
          </cell>
          <cell r="P49" t="str">
            <v>Bota fora</v>
          </cell>
          <cell r="Q49" t="str">
            <v>Escoramento (H&gt;1,25m))</v>
          </cell>
        </row>
        <row r="50">
          <cell r="D50" t="str">
            <v>(mm)</v>
          </cell>
          <cell r="E50" t="str">
            <v>(m)</v>
          </cell>
          <cell r="F50" t="str">
            <v>(m)</v>
          </cell>
          <cell r="G50" t="str">
            <v>(m)</v>
          </cell>
          <cell r="H50" t="str">
            <v>(m³)</v>
          </cell>
          <cell r="I50" t="str">
            <v>(m³)</v>
          </cell>
          <cell r="J50" t="str">
            <v>(m³)</v>
          </cell>
          <cell r="K50" t="str">
            <v>(m³)</v>
          </cell>
          <cell r="L50" t="str">
            <v>(m³)</v>
          </cell>
          <cell r="M50" t="str">
            <v>(m³)</v>
          </cell>
          <cell r="N50" t="str">
            <v>(m³)</v>
          </cell>
          <cell r="O50" t="str">
            <v>(m³)</v>
          </cell>
          <cell r="P50" t="str">
            <v>(m³)</v>
          </cell>
          <cell r="Q50" t="str">
            <v>(m2)</v>
          </cell>
        </row>
        <row r="51">
          <cell r="C51" t="str">
            <v>AÇO</v>
          </cell>
          <cell r="D51">
            <v>812.8</v>
          </cell>
          <cell r="E51">
            <v>26.03</v>
          </cell>
          <cell r="F51">
            <v>2</v>
          </cell>
          <cell r="G51">
            <v>1.7000000000000002</v>
          </cell>
          <cell r="H51">
            <v>0</v>
          </cell>
          <cell r="I51">
            <v>78.09</v>
          </cell>
          <cell r="J51">
            <v>10.41200000000001</v>
          </cell>
          <cell r="K51">
            <v>0</v>
          </cell>
          <cell r="L51">
            <v>13.499298936832</v>
          </cell>
          <cell r="M51">
            <v>5.2</v>
          </cell>
          <cell r="N51">
            <v>28.81</v>
          </cell>
          <cell r="O51">
            <v>40.99</v>
          </cell>
          <cell r="P51">
            <v>88.50200000000001</v>
          </cell>
          <cell r="Q51">
            <v>95.302000000000021</v>
          </cell>
        </row>
        <row r="52">
          <cell r="E52">
            <v>26.03</v>
          </cell>
          <cell r="H52">
            <v>0</v>
          </cell>
          <cell r="I52">
            <v>78.09</v>
          </cell>
          <cell r="J52">
            <v>10.41200000000001</v>
          </cell>
          <cell r="K52">
            <v>0</v>
          </cell>
          <cell r="L52">
            <v>13.499298936832</v>
          </cell>
          <cell r="M52">
            <v>5.2</v>
          </cell>
          <cell r="N52">
            <v>28.81</v>
          </cell>
          <cell r="O52">
            <v>40.99</v>
          </cell>
          <cell r="P52">
            <v>88.50200000000001</v>
          </cell>
          <cell r="Q52">
            <v>95.302000000000021</v>
          </cell>
        </row>
        <row r="56">
          <cell r="C56" t="str">
            <v>Φ</v>
          </cell>
          <cell r="D56" t="str">
            <v>Compr.</v>
          </cell>
          <cell r="E56" t="str">
            <v xml:space="preserve">Frentes de </v>
          </cell>
          <cell r="F56" t="str">
            <v>Produção m/dia</v>
          </cell>
          <cell r="G56" t="str">
            <v>Produção m/dia</v>
          </cell>
          <cell r="H56" t="str">
            <v xml:space="preserve">Tempo assent. </v>
          </cell>
          <cell r="I56" t="str">
            <v xml:space="preserve">Tempo assent. </v>
          </cell>
          <cell r="J56" t="str">
            <v xml:space="preserve">Tempo assent. </v>
          </cell>
        </row>
        <row r="57">
          <cell r="C57" t="str">
            <v>(mm)</v>
          </cell>
          <cell r="D57" t="str">
            <v>(m)</v>
          </cell>
          <cell r="E57" t="str">
            <v>obra</v>
          </cell>
          <cell r="F57" t="str">
            <v>(metros/dia)</v>
          </cell>
          <cell r="G57" t="str">
            <v>(metros/dia)</v>
          </cell>
          <cell r="H57" t="str">
            <v>(dias)</v>
          </cell>
          <cell r="I57" t="str">
            <v>(dias)</v>
          </cell>
          <cell r="J57" t="str">
            <v>(meses)</v>
          </cell>
          <cell r="L57" t="str">
            <v>Extensão da frente =</v>
          </cell>
          <cell r="N57">
            <v>26.03</v>
          </cell>
          <cell r="O57" t="str">
            <v>m</v>
          </cell>
        </row>
        <row r="58">
          <cell r="C58">
            <v>812.8</v>
          </cell>
          <cell r="D58">
            <v>26.03</v>
          </cell>
          <cell r="E58" t="str">
            <v>Frente 1</v>
          </cell>
          <cell r="F58">
            <v>10</v>
          </cell>
          <cell r="G58">
            <v>10</v>
          </cell>
          <cell r="H58">
            <v>3</v>
          </cell>
          <cell r="I58">
            <v>3</v>
          </cell>
          <cell r="J58">
            <v>1</v>
          </cell>
          <cell r="L58" t="str">
            <v xml:space="preserve">Frente de obra = </v>
          </cell>
          <cell r="N58">
            <v>26.03</v>
          </cell>
          <cell r="O58" t="str">
            <v>m</v>
          </cell>
        </row>
        <row r="59">
          <cell r="D59">
            <v>26.03</v>
          </cell>
          <cell r="L59" t="str">
            <v xml:space="preserve">Quantidade de frentes de obras= </v>
          </cell>
          <cell r="N59">
            <v>1</v>
          </cell>
          <cell r="O59" t="str">
            <v>un</v>
          </cell>
        </row>
        <row r="62">
          <cell r="B62" t="str">
            <v>04.01</v>
          </cell>
          <cell r="D62" t="str">
            <v>SINALIZAÇÃO E SEGURANÇA</v>
          </cell>
        </row>
        <row r="63">
          <cell r="B63" t="str">
            <v>04.01.01</v>
          </cell>
          <cell r="C63" t="str">
            <v>02.011.0010-0</v>
          </cell>
          <cell r="D63" t="str">
            <v>CERCA PROTETORA DE BORDA DE VALA OU OBRA, COM TELA PLÁSTICA NA COR LARANJA OU AMARELA, CONSIDERANDO 2 VEZES DE UTILIZAÇÃO, INCLUSIVE APOIOS, FORNECIMENTO, COLOCAÇÃO E RETIRADA</v>
          </cell>
          <cell r="Q63" t="str">
            <v>M²</v>
          </cell>
          <cell r="R63">
            <v>124.944</v>
          </cell>
        </row>
        <row r="64">
          <cell r="D64" t="str">
            <v>Material para as cercas com fornecimento e instalação para apenas 1 vez.</v>
          </cell>
        </row>
        <row r="66">
          <cell r="F66">
            <v>26.03</v>
          </cell>
          <cell r="G66" t="str">
            <v>m                x</v>
          </cell>
          <cell r="H66">
            <v>1.2</v>
          </cell>
          <cell r="I66" t="str">
            <v xml:space="preserve">m                   = </v>
          </cell>
          <cell r="J66">
            <v>31.236000000000001</v>
          </cell>
          <cell r="K66" t="str">
            <v>m2              x</v>
          </cell>
          <cell r="L66">
            <v>4</v>
          </cell>
          <cell r="M66" t="str">
            <v>conjuntos</v>
          </cell>
        </row>
        <row r="68">
          <cell r="B68" t="str">
            <v>04.01.02</v>
          </cell>
          <cell r="C68" t="str">
            <v>02.020.0005-0</v>
          </cell>
          <cell r="D68" t="str">
            <v>BARRAGEM DE BLOQUEIO DE OBRA NA VIA PÚBLICA, DE ACORDO COM A RESOLUÇÃO DA PREFEITURA-RJ, COMPREENDENDO FORNECIMENTO, COLOCAÇÃO E PINTURA DOS SUPORTES DE MADEIRA COM REAPROVEITAMENTO DO CONJUNTO 40 (QUARENTA) VEZES</v>
          </cell>
          <cell r="Q68" t="str">
            <v>M</v>
          </cell>
          <cell r="R68">
            <v>40</v>
          </cell>
        </row>
        <row r="69">
          <cell r="C69" t="str">
            <v>Considerando que será utilizado barragem de bloqueio nos trechos de asfalto (em apenas 1 lado, no outo será utilizado a cerca).</v>
          </cell>
        </row>
        <row r="70">
          <cell r="C70" t="str">
            <v>Compr.Frente</v>
          </cell>
          <cell r="D70">
            <v>26.03</v>
          </cell>
          <cell r="E70" t="str">
            <v>m / dia</v>
          </cell>
        </row>
        <row r="71">
          <cell r="F71">
            <v>26.03</v>
          </cell>
          <cell r="G71" t="str">
            <v xml:space="preserve">m             / </v>
          </cell>
          <cell r="H71">
            <v>26.03</v>
          </cell>
          <cell r="I71" t="str">
            <v xml:space="preserve">metros             = </v>
          </cell>
          <cell r="J71">
            <v>1</v>
          </cell>
          <cell r="K71" t="str">
            <v>uso                   /</v>
          </cell>
          <cell r="L71">
            <v>40</v>
          </cell>
          <cell r="M71" t="str">
            <v>usos                   =</v>
          </cell>
          <cell r="N71">
            <v>1</v>
          </cell>
          <cell r="O71" t="str">
            <v>vezes</v>
          </cell>
        </row>
        <row r="72">
          <cell r="L72">
            <v>1</v>
          </cell>
          <cell r="M72" t="str">
            <v xml:space="preserve">vezes                   x </v>
          </cell>
          <cell r="N72">
            <v>40</v>
          </cell>
          <cell r="O72" t="str">
            <v xml:space="preserve">m = </v>
          </cell>
          <cell r="P72">
            <v>40</v>
          </cell>
          <cell r="Q72" t="str">
            <v>m</v>
          </cell>
        </row>
        <row r="74">
          <cell r="B74" t="str">
            <v>04.01.03</v>
          </cell>
          <cell r="C74" t="str">
            <v>02.020.0001-0</v>
          </cell>
          <cell r="D74" t="str">
            <v>PLACA DE IDENTIFICAÇÃO DE OBRA PÚBLICA, INCLUSIVE PINTURA E SUPORTES DE MADEIRA. FORNECIMENTO E COLOCAÇÃO</v>
          </cell>
          <cell r="Q74" t="str">
            <v>M²</v>
          </cell>
          <cell r="R74">
            <v>2.8</v>
          </cell>
        </row>
        <row r="76">
          <cell r="E76" t="str">
            <v>Canteiro</v>
          </cell>
          <cell r="F76">
            <v>1</v>
          </cell>
          <cell r="G76" t="str">
            <v>un        x</v>
          </cell>
          <cell r="H76">
            <v>2</v>
          </cell>
          <cell r="I76" t="str">
            <v>m          x</v>
          </cell>
          <cell r="J76">
            <v>1.4</v>
          </cell>
          <cell r="K76" t="str">
            <v>m     =</v>
          </cell>
          <cell r="Q76" t="str">
            <v>=</v>
          </cell>
          <cell r="R76">
            <v>2.8</v>
          </cell>
        </row>
        <row r="78">
          <cell r="B78" t="str">
            <v>04.01.04</v>
          </cell>
          <cell r="C78" t="str">
            <v>02.030.0005-0</v>
          </cell>
          <cell r="D78" t="str">
            <v>PLACA DE SINALIZAÇÃO PREVENTIVA PARA OBRA NA VIA PÚBLICA, DE ACORDO COM A RESOLUÇÃO DA PREFEITURA-RJ, COMPREENDENDO FORNECIMENTO E PINTURA DA PLACA E DOS SUPORTES DE MADEIRA. FORNECIMENTO E COLOCAÇÃO</v>
          </cell>
          <cell r="Q78" t="str">
            <v>UN</v>
          </cell>
          <cell r="R78">
            <v>6</v>
          </cell>
        </row>
        <row r="80">
          <cell r="E80">
            <v>6</v>
          </cell>
          <cell r="F80" t="str">
            <v>unid</v>
          </cell>
        </row>
        <row r="82">
          <cell r="B82" t="str">
            <v>04.01.05</v>
          </cell>
          <cell r="C82" t="str">
            <v>05.013.0001-0</v>
          </cell>
          <cell r="D82" t="str">
            <v>CHAPA DE AÇO CARBONO COMUM DE 3/8", PARA PASSAGEM DE VEÍCULOS, SOBRE VALAS EM TRAVESSIAS, COMPREENDENDO COLOCAÇÃO, USO E RETIRADA, MEDIDA PELA ÁREA DE CHAPA, EM CADA APLICAÇÃO</v>
          </cell>
          <cell r="Q82" t="str">
            <v>M²</v>
          </cell>
          <cell r="R82">
            <v>12</v>
          </cell>
        </row>
        <row r="84">
          <cell r="E84">
            <v>6</v>
          </cell>
          <cell r="F84" t="str">
            <v>m2    x</v>
          </cell>
          <cell r="G84">
            <v>2</v>
          </cell>
          <cell r="H84" t="str">
            <v>placas    x</v>
          </cell>
          <cell r="I84">
            <v>1</v>
          </cell>
          <cell r="J84" t="str">
            <v>Frente</v>
          </cell>
          <cell r="Q84" t="str">
            <v>=</v>
          </cell>
          <cell r="R84">
            <v>12</v>
          </cell>
        </row>
        <row r="86">
          <cell r="B86" t="str">
            <v>04.01.06</v>
          </cell>
          <cell r="C86" t="str">
            <v>05.013.0003-0</v>
          </cell>
          <cell r="D86" t="str">
            <v>CHAPA DE AÇO CARBONO COMUM DE 3/8", PARA PASSAGEM DE VEÍCULOS, SOBRE VALAS EM TRAVESSIAS, COMPREENDENDO COLOCAÇÃO, USO E RETIRADA, MEDIDA PELA ÁREA DE CHAPA, EM CADA APLICAÇÃO, SOMENTE COLOCAÇÃO E RETIRADA</v>
          </cell>
          <cell r="Q86" t="str">
            <v>M²</v>
          </cell>
          <cell r="R86">
            <v>3</v>
          </cell>
        </row>
        <row r="88">
          <cell r="E88">
            <v>1</v>
          </cell>
          <cell r="F88" t="str">
            <v>uso          /</v>
          </cell>
          <cell r="G88">
            <v>2</v>
          </cell>
          <cell r="H88" t="str">
            <v>placas    x</v>
          </cell>
          <cell r="I88">
            <v>6</v>
          </cell>
          <cell r="J88" t="str">
            <v>m2</v>
          </cell>
          <cell r="Q88" t="str">
            <v>=</v>
          </cell>
          <cell r="R88">
            <v>3</v>
          </cell>
        </row>
        <row r="91">
          <cell r="B91" t="str">
            <v>04.01.07</v>
          </cell>
          <cell r="C91" t="str">
            <v>05.105.9001-5</v>
          </cell>
          <cell r="D91" t="str">
            <v>SERVIÇO DE OPERADOR DE TRÁFEGO</v>
          </cell>
          <cell r="Q91" t="str">
            <v>M</v>
          </cell>
          <cell r="R91">
            <v>664</v>
          </cell>
        </row>
        <row r="93">
          <cell r="G93" t="str">
            <v>Considerando 2 funcionários, um em cada extremidade da via, teremos:</v>
          </cell>
          <cell r="H93">
            <v>2</v>
          </cell>
          <cell r="I93" t="str">
            <v>funcion.       x</v>
          </cell>
          <cell r="J93">
            <v>8</v>
          </cell>
          <cell r="K93" t="str">
            <v>h                 x</v>
          </cell>
          <cell r="L93">
            <v>22</v>
          </cell>
          <cell r="M93" t="str">
            <v>dias                  x</v>
          </cell>
          <cell r="N93">
            <v>1</v>
          </cell>
          <cell r="O93" t="str">
            <v>mês        =</v>
          </cell>
          <cell r="P93">
            <v>352</v>
          </cell>
          <cell r="Q93" t="str">
            <v>h</v>
          </cell>
        </row>
        <row r="95">
          <cell r="D95" t="str">
            <v xml:space="preserve">Conforme composição, gasta-se </v>
          </cell>
          <cell r="E95">
            <v>0.53</v>
          </cell>
          <cell r="F95" t="str">
            <v>h/m   ===&gt; p/</v>
          </cell>
          <cell r="G95">
            <v>352</v>
          </cell>
          <cell r="H95" t="str">
            <v>h  =======&gt;</v>
          </cell>
          <cell r="I95">
            <v>664</v>
          </cell>
          <cell r="J95" t="str">
            <v>m   ===&gt;</v>
          </cell>
          <cell r="K95" t="str">
            <v>metragem correspondente</v>
          </cell>
        </row>
        <row r="96">
          <cell r="B96" t="str">
            <v>04.02</v>
          </cell>
          <cell r="D96" t="str">
            <v>MOVIMENTO DE TERRA</v>
          </cell>
        </row>
        <row r="97">
          <cell r="B97" t="str">
            <v>04.02.01</v>
          </cell>
          <cell r="C97" t="str">
            <v>03.020.0060-1</v>
          </cell>
          <cell r="D97" t="str">
            <v>ESCAVAÇÃO MECÂNICA DE VALA ESCORADA, EM MATERIAL DE 1ª CATEGORIA COM PEDRAS, INSTALAÇÕES PREDIAIS OU OUTROS REDUTORES DE PRODUTIVIDADE, OU CAVAS DE FUNDAÇÃO, ATÉ 1,50M DE PROFUNDIDADE, UTILIZANDO ESCAVADEIRA HIDRÁULICA DE 0,78M³, EXCLUSIVE ESGOTAMENTO E ESCORAMENTO</v>
          </cell>
          <cell r="Q97" t="str">
            <v>M³</v>
          </cell>
          <cell r="R97">
            <v>74.19</v>
          </cell>
        </row>
        <row r="99">
          <cell r="E99">
            <v>78.09</v>
          </cell>
          <cell r="F99" t="str">
            <v>m3    x</v>
          </cell>
          <cell r="G99">
            <v>0.95</v>
          </cell>
          <cell r="Q99" t="str">
            <v>=</v>
          </cell>
          <cell r="R99">
            <v>74.19</v>
          </cell>
        </row>
        <row r="101">
          <cell r="B101" t="str">
            <v>04.02.02</v>
          </cell>
          <cell r="C101" t="str">
            <v>03.020.0065-1</v>
          </cell>
          <cell r="D101" t="str">
            <v>ESCAVAÇÃO MECÂNICA DE VALA ESCORADA, EM MATERIAL DE 1ª CATEGORIA COM PEDRAS, INSTALAÇÕES PREDIAIS OU OUTROS REDUTORES DE PRODUTIVIDADE, OU CAVAS DE FUNDAÇÃO, ENTRE 1,50 E 3,00M DE PROFUNDIDADE, UTILIZANDO ESCAVADEIRA HIDRÁULICA DE 0,78M³, EXCLUSIVE ESGOTAMENTO E ESCORAMENTO</v>
          </cell>
          <cell r="Q101" t="str">
            <v>M³</v>
          </cell>
          <cell r="R101">
            <v>9.89</v>
          </cell>
        </row>
        <row r="103">
          <cell r="E103">
            <v>10.41200000000001</v>
          </cell>
          <cell r="F103" t="str">
            <v>m3    x</v>
          </cell>
          <cell r="G103">
            <v>0.95</v>
          </cell>
          <cell r="Q103" t="str">
            <v>=</v>
          </cell>
          <cell r="R103">
            <v>9.89</v>
          </cell>
        </row>
        <row r="105">
          <cell r="B105" t="str">
            <v>04.02.03</v>
          </cell>
          <cell r="C105" t="str">
            <v>03.008.0010-1</v>
          </cell>
          <cell r="D105" t="str">
            <v>ESCAVAÇÃO EM MATERIAL DE 2ª CATEGORIA (MOLEDO OU ROCHA MUITO DECOMPOSTA), COM EQUIPAMENTO A AR COMPRIMIDO, SEM UTILIZAÇÃO DE EXPLOSIVOS, EM TALUDES, VALA/CAVA, ATÉ 1,50M DE PROFUNDIDADE, INCLUSIVE EMPILHAMENTO DO MATERIAL PARA REMOÇÃO</v>
          </cell>
          <cell r="Q105" t="str">
            <v>M³</v>
          </cell>
          <cell r="R105">
            <v>3.9</v>
          </cell>
        </row>
        <row r="107">
          <cell r="E107">
            <v>78.09</v>
          </cell>
          <cell r="F107" t="str">
            <v>m3    x</v>
          </cell>
          <cell r="G107">
            <v>0.05</v>
          </cell>
          <cell r="Q107" t="str">
            <v>=</v>
          </cell>
          <cell r="R107">
            <v>3.9</v>
          </cell>
        </row>
        <row r="109">
          <cell r="B109" t="str">
            <v>04.02.04</v>
          </cell>
          <cell r="C109" t="str">
            <v>03.008.0011-0</v>
          </cell>
          <cell r="D109" t="str">
            <v>ESCAVAÇÃO EM MATERIAL DE 2ª CATEGORIA (MOLEDO OU ROCHA MUITO DECOMPOSTA), COM EQUIPAMENTO A AR COMPRIMIDO, SEM UTILIZAÇÃO DE EXPLOSIVOS, EM TALUDES, VALA/CAVA, ENTRE 1,50 E 3,00M DE PROFUNDIDADE, INCLUSIVE EMPILHAMENTO DO MATERIAL PARA REMOÇÃO</v>
          </cell>
          <cell r="Q109" t="str">
            <v>M³</v>
          </cell>
          <cell r="R109">
            <v>0.52</v>
          </cell>
        </row>
        <row r="111">
          <cell r="E111">
            <v>10.41200000000001</v>
          </cell>
          <cell r="F111" t="str">
            <v>m3    x</v>
          </cell>
          <cell r="G111">
            <v>0.05</v>
          </cell>
          <cell r="Q111" t="str">
            <v>=</v>
          </cell>
          <cell r="R111">
            <v>0.52</v>
          </cell>
        </row>
        <row r="113">
          <cell r="B113" t="str">
            <v>04.02.05</v>
          </cell>
          <cell r="C113" t="str">
            <v>06.088.0010-0</v>
          </cell>
          <cell r="D113" t="str">
            <v>EMBASAMENTO DE TUBULAÇÃO, FEITO COM PÓ-DE-PEDRA</v>
          </cell>
          <cell r="Q113" t="str">
            <v>M³</v>
          </cell>
          <cell r="R113">
            <v>5.2</v>
          </cell>
        </row>
        <row r="114">
          <cell r="B114" t="str">
            <v>04.02.06</v>
          </cell>
          <cell r="C114" t="str">
            <v>20.116.0020-0</v>
          </cell>
          <cell r="D114" t="str">
            <v>PÓ-DE-PEDRA PARA REGIÃO METROPOLITANA DO RIO DE JANEIRO, EXCLUSIVE TRANSPORTE, INCLUSIVE CARGA NO CAMINHÃO. FORNECIMENTO</v>
          </cell>
          <cell r="Q114" t="str">
            <v>M³</v>
          </cell>
          <cell r="R114">
            <v>28.81</v>
          </cell>
        </row>
        <row r="115">
          <cell r="B115" t="str">
            <v>04.02.07</v>
          </cell>
          <cell r="C115" t="str">
            <v>03.015.0010-0</v>
          </cell>
          <cell r="D115" t="str">
            <v>REATERRO DE VALA/CAVA COM PÓ-DE-PEDRA, INCLUSIVE FORNECIMENTO DO MATERIAL E COMPACTAÇÃO MANUAL</v>
          </cell>
          <cell r="Q115" t="str">
            <v>M³</v>
          </cell>
          <cell r="R115">
            <v>40.99</v>
          </cell>
        </row>
        <row r="116">
          <cell r="B116" t="str">
            <v>04.02.08</v>
          </cell>
          <cell r="C116" t="str">
            <v>05.001.0172-0</v>
          </cell>
          <cell r="D116" t="str">
            <v>TRANSPORTE HORIZONTAL DE MATERIAL DE 1ª CATEGORIA OU ENTULHO, EM CARRINHOS, PARA DISTÂNCIA DE 30,00M, INCLUSIVE CARGA A PÁ</v>
          </cell>
          <cell r="Q116" t="str">
            <v>M³</v>
          </cell>
          <cell r="R116">
            <v>5.2</v>
          </cell>
        </row>
        <row r="117">
          <cell r="D117" t="str">
            <v>Transporte horizontal manual feito na frente de obra</v>
          </cell>
        </row>
        <row r="118">
          <cell r="D118" t="str">
            <v>Embasamento</v>
          </cell>
          <cell r="G118">
            <v>5.2</v>
          </cell>
          <cell r="H118" t="str">
            <v>m3</v>
          </cell>
          <cell r="Q118" t="str">
            <v>=</v>
          </cell>
          <cell r="R118">
            <v>5.2</v>
          </cell>
        </row>
        <row r="120">
          <cell r="B120" t="str">
            <v>04.02.09</v>
          </cell>
          <cell r="C120" t="str">
            <v>05.080.0030-0</v>
          </cell>
          <cell r="D120" t="str">
            <v>ENSECADEIRA DE ESTACAS-PRANCHAS DE AÇO EM CAVAS OU VALAS COM PROFUNDIDADE ATÉ 4,00M. O CUSTO INCLUI O FORNECIMENTO, EXECUÇÃO E RETIRADA DE TODOS OS MATERIAIS, CONSIDERANDO A REUTILIZAÇÃO DE 15 VEZES PARA ESTACAS-PRANCHAS E 10 VEZES PARA GUIAS E ESTRONCAS DE MADEIRA, EXCLUSIVE ESCAVAÇÃO. A MEDIÇÃO DO SERVIÇO SERÁ PELA SUPERFÍCIE ÚTIL COBRINDO AS PAREDES DAS CAVAS OU VALAS</v>
          </cell>
          <cell r="Q120" t="str">
            <v>M²</v>
          </cell>
          <cell r="R120">
            <v>28.59</v>
          </cell>
        </row>
        <row r="121">
          <cell r="D121" t="str">
            <v>Estimamos 30% do escoramento com estacas prancha</v>
          </cell>
        </row>
        <row r="122">
          <cell r="D122">
            <v>95.302000000000021</v>
          </cell>
          <cell r="E122" t="str">
            <v>m2    x</v>
          </cell>
          <cell r="F122">
            <v>0.3</v>
          </cell>
          <cell r="Q122" t="str">
            <v>=</v>
          </cell>
          <cell r="R122">
            <v>28.59</v>
          </cell>
        </row>
        <row r="124">
          <cell r="B124" t="str">
            <v>04.02.10</v>
          </cell>
          <cell r="C124" t="str">
            <v>05.081.0032-0</v>
          </cell>
          <cell r="D124" t="str">
            <v>ESCORAMENTO PARA VALAS "TIPO BLINDAGEM", COM LARGURA DE 3,00M E PROFUNDIDADE DE 4,50M, INCLUSIVE MOVIMENTAÇÃO COM ESCAVADEIRA HIDRÁULICA E MÃO-DE-OBRA. A MEDIÇÃO SERÁ FEITA PELO PRODUTO DAS ALTURAS DAS PAREDES ESCORADAS (2 LADOS) VEZES O COMPRIMENTO DA VALA</v>
          </cell>
          <cell r="Q124" t="str">
            <v>M²</v>
          </cell>
          <cell r="R124">
            <v>66.709999999999994</v>
          </cell>
        </row>
        <row r="125">
          <cell r="D125" t="str">
            <v>Estimamos 70% do escoramento com o tipo blindagem</v>
          </cell>
        </row>
        <row r="126">
          <cell r="D126">
            <v>95.302000000000021</v>
          </cell>
          <cell r="E126" t="str">
            <v>m2    x</v>
          </cell>
          <cell r="F126">
            <v>0.7</v>
          </cell>
          <cell r="Q126" t="str">
            <v>=</v>
          </cell>
          <cell r="R126">
            <v>66.709999999999994</v>
          </cell>
        </row>
        <row r="128">
          <cell r="B128" t="str">
            <v>04.03</v>
          </cell>
          <cell r="D128" t="str">
            <v>ESGOTAMENTO DE VALA</v>
          </cell>
        </row>
        <row r="129">
          <cell r="B129" t="str">
            <v>04.03.01</v>
          </cell>
          <cell r="C129" t="str">
            <v>05.010.0005-0</v>
          </cell>
          <cell r="D129" t="str">
            <v>ESGOTAMENTO DE VALA MEDIDO PELA POTÊNCIA INSTALADA E PELO TEMPO DE FUNCIONAMENTO (CP)</v>
          </cell>
          <cell r="Q129" t="str">
            <v>CV X H</v>
          </cell>
          <cell r="R129">
            <v>308</v>
          </cell>
        </row>
        <row r="130">
          <cell r="K130" t="str">
            <v xml:space="preserve"> %</v>
          </cell>
        </row>
        <row r="131">
          <cell r="C131">
            <v>1</v>
          </cell>
          <cell r="D131" t="str">
            <v>un                 x</v>
          </cell>
          <cell r="E131">
            <v>1</v>
          </cell>
          <cell r="F131" t="str">
            <v>mês           x</v>
          </cell>
          <cell r="G131">
            <v>176</v>
          </cell>
          <cell r="H131" t="str">
            <v>h/mês         x</v>
          </cell>
          <cell r="I131">
            <v>3.5</v>
          </cell>
          <cell r="J131" t="str">
            <v>cv                x</v>
          </cell>
          <cell r="K131">
            <v>0.5</v>
          </cell>
          <cell r="L131" t="str">
            <v xml:space="preserve"> =</v>
          </cell>
          <cell r="Q131" t="str">
            <v>=</v>
          </cell>
          <cell r="R131">
            <v>308</v>
          </cell>
        </row>
        <row r="133">
          <cell r="B133" t="str">
            <v>04.03.02</v>
          </cell>
          <cell r="C133" t="str">
            <v>05.010.0006-0</v>
          </cell>
          <cell r="D133" t="str">
            <v>ESGOTAMENTO DE VALA MEDIDO PELA POTÊNCIA INSTALADA E PELO TEMPO DE FUNCIONAMENTO (CI)</v>
          </cell>
          <cell r="Q133" t="str">
            <v>CV X H</v>
          </cell>
          <cell r="R133">
            <v>308</v>
          </cell>
        </row>
        <row r="135">
          <cell r="C135">
            <v>1</v>
          </cell>
          <cell r="D135" t="str">
            <v>un                 x</v>
          </cell>
          <cell r="E135">
            <v>1</v>
          </cell>
          <cell r="F135" t="str">
            <v>mês           x</v>
          </cell>
          <cell r="G135">
            <v>176</v>
          </cell>
          <cell r="H135" t="str">
            <v>h/mês         x</v>
          </cell>
          <cell r="I135">
            <v>3.5</v>
          </cell>
          <cell r="J135" t="str">
            <v>cv                x</v>
          </cell>
          <cell r="K135">
            <v>0.5</v>
          </cell>
          <cell r="L135" t="str">
            <v xml:space="preserve"> =</v>
          </cell>
          <cell r="Q135" t="str">
            <v>=</v>
          </cell>
          <cell r="R135">
            <v>308</v>
          </cell>
        </row>
        <row r="137">
          <cell r="B137" t="str">
            <v>04.04</v>
          </cell>
          <cell r="D137" t="str">
            <v>DEMOLIÇÃO E RECOMPOSIÇÃO DE PAVIMENTOS</v>
          </cell>
        </row>
        <row r="140">
          <cell r="C140" t="str">
            <v>TIPO DE PAVIMENTO</v>
          </cell>
          <cell r="M140" t="str">
            <v>Medido na planta</v>
          </cell>
          <cell r="N140" t="str">
            <v>entrada</v>
          </cell>
          <cell r="P140" t="str">
            <v>saida</v>
          </cell>
          <cell r="R140" t="str">
            <v>TOTAL (m)</v>
          </cell>
        </row>
        <row r="141">
          <cell r="C141" t="str">
            <v>Φ (mm)</v>
          </cell>
          <cell r="D141" t="str">
            <v>ASFALTO</v>
          </cell>
          <cell r="E141" t="str">
            <v>PASSEIO</v>
          </cell>
          <cell r="J141" t="str">
            <v>Largura de demolição (m)</v>
          </cell>
          <cell r="K141" t="str">
            <v>Área de asfalto demolida (m2)</v>
          </cell>
          <cell r="L141" t="str">
            <v>Área de asfalto fresada (m2)</v>
          </cell>
          <cell r="M141" t="str">
            <v xml:space="preserve">Passeio = </v>
          </cell>
          <cell r="N141">
            <v>3</v>
          </cell>
          <cell r="O141" t="str">
            <v>m              +</v>
          </cell>
          <cell r="P141">
            <v>3</v>
          </cell>
          <cell r="Q141" t="str">
            <v>m              =</v>
          </cell>
          <cell r="R141">
            <v>6</v>
          </cell>
        </row>
        <row r="142">
          <cell r="B142" t="str">
            <v>Entrada e saida de água da UT</v>
          </cell>
          <cell r="C142">
            <v>812.8</v>
          </cell>
          <cell r="D142">
            <v>9.5</v>
          </cell>
          <cell r="E142">
            <v>6</v>
          </cell>
          <cell r="F142" t="str">
            <v>TOTAL</v>
          </cell>
          <cell r="J142">
            <v>1.7</v>
          </cell>
          <cell r="K142">
            <v>16.149999999999999</v>
          </cell>
          <cell r="L142">
            <v>21.85</v>
          </cell>
          <cell r="M142" t="str">
            <v xml:space="preserve">Extensão da tubulação no asfalto = </v>
          </cell>
          <cell r="N142">
            <v>4.75</v>
          </cell>
          <cell r="O142" t="str">
            <v>m              +</v>
          </cell>
          <cell r="P142">
            <v>4.75</v>
          </cell>
          <cell r="Q142" t="str">
            <v>m              =</v>
          </cell>
          <cell r="R142">
            <v>9.5</v>
          </cell>
        </row>
        <row r="143">
          <cell r="D143">
            <v>9.5</v>
          </cell>
          <cell r="E143">
            <v>6</v>
          </cell>
          <cell r="F143">
            <v>15.5</v>
          </cell>
        </row>
        <row r="144">
          <cell r="K144">
            <v>16.149999999999999</v>
          </cell>
          <cell r="L144">
            <v>21.85</v>
          </cell>
        </row>
        <row r="147">
          <cell r="B147" t="str">
            <v>04.04.01</v>
          </cell>
          <cell r="C147" t="str">
            <v>05.002.0008-0</v>
          </cell>
          <cell r="D147" t="str">
            <v>DEMOLIÇÃO, COM EQUIPAMENTO DE AR COMPRIMIDO, DE PAVIMENTAÇÃO DE CONCRETO ASFÁLTICO, COM 10CM DE ESPESSURA, EM FAIXAS DE ATÉ 1,20M DE LARGURA, INCLUSIVE AFASTAMENTO LATERAL DENTRO DO CANTEIRO DE SERVIÇO</v>
          </cell>
          <cell r="Q147" t="str">
            <v>M²</v>
          </cell>
          <cell r="R147">
            <v>16.149999999999999</v>
          </cell>
        </row>
        <row r="148">
          <cell r="B148" t="str">
            <v>04.04.02</v>
          </cell>
          <cell r="C148" t="str">
            <v>05.002.0016-0</v>
          </cell>
          <cell r="D148" t="str">
            <v>DEMOLIÇÃO, COM EQUIPAMENTO DE AR COMPRIMIDO, DE BASE DE MACADAME BETUMINOSO, INCLUSIVE AFASTAMENTO LATERAL DENTRO DO CANTEIRO DE SERVIÇO</v>
          </cell>
          <cell r="Q148" t="str">
            <v>M³</v>
          </cell>
          <cell r="R148">
            <v>3.23</v>
          </cell>
        </row>
        <row r="150">
          <cell r="D150" t="str">
            <v>Base</v>
          </cell>
          <cell r="E150">
            <v>16.149999999999999</v>
          </cell>
          <cell r="F150" t="str">
            <v>m2            x</v>
          </cell>
          <cell r="G150">
            <v>0.2</v>
          </cell>
          <cell r="H150" t="str">
            <v>m</v>
          </cell>
          <cell r="R150">
            <v>3.23</v>
          </cell>
        </row>
        <row r="152">
          <cell r="B152" t="str">
            <v>04.04.03</v>
          </cell>
          <cell r="C152" t="str">
            <v>05.022.9055-6</v>
          </cell>
          <cell r="D152" t="str">
            <v>CORTE EM PAVIMENTOS DE CONCRETO ASFÁLTICO ATÉ 10CM DE PROF. COM SERRA CIRCULAR - TIPO "MAQUITÃO"</v>
          </cell>
          <cell r="Q152" t="str">
            <v>M</v>
          </cell>
          <cell r="R152">
            <v>19</v>
          </cell>
        </row>
        <row r="154">
          <cell r="D154" t="str">
            <v>Adutora (asfalto)</v>
          </cell>
          <cell r="E154">
            <v>9.5</v>
          </cell>
          <cell r="F154" t="str">
            <v>m             x</v>
          </cell>
          <cell r="G154">
            <v>2</v>
          </cell>
          <cell r="H154" t="str">
            <v>lados</v>
          </cell>
          <cell r="R154">
            <v>19</v>
          </cell>
        </row>
        <row r="156">
          <cell r="B156" t="str">
            <v>04.04.04</v>
          </cell>
          <cell r="C156" t="str">
            <v>05.022.0015-0</v>
          </cell>
          <cell r="D156" t="str">
            <v>CORTE MECÂNICO COM MÁQUINA FRESADORA, EM CONCRETO ASFÁLTICO, EM ÁREAS COM INTERFERÊNCIA TIPO TRILHOS OU TAMPÕES, COM ESPESSURA ATÉ 5CM, INCLUSIVE COLETA DO MATERIAL FRESADO EM CAMINHÃO BASCULANTE, EXCLUSIVE TRANSPORTE PARA FORA DO CANTEIRO DE OBRA (VIDE FAMÍLIA 04.005). O ITEM INCLUI MÃO-DE-OBRA COM HORÁRIO DIURNO</v>
          </cell>
          <cell r="Q156" t="str">
            <v>M²</v>
          </cell>
          <cell r="R156">
            <v>21.85</v>
          </cell>
        </row>
        <row r="158">
          <cell r="B158" t="str">
            <v>04.04.05</v>
          </cell>
          <cell r="C158" t="str">
            <v>08.026.0002-0</v>
          </cell>
          <cell r="D158" t="str">
            <v>PINTURA DE LIGAÇÃO, DE ACORDO COM AS "INSTRUÇÕES PARA EXECUÇÃO", DO DER-RJ</v>
          </cell>
          <cell r="Q158" t="str">
            <v>M²</v>
          </cell>
          <cell r="R158">
            <v>38</v>
          </cell>
        </row>
        <row r="160">
          <cell r="B160" t="str">
            <v>04.04.06</v>
          </cell>
          <cell r="C160" t="str">
            <v>08.015.0018-0</v>
          </cell>
          <cell r="D160" t="str">
            <v>REPOSIÇÃO DE PAVIMENTAÇÃO DE QUALQUER NATUREZA, EM CONCRETO ASFÁLTICO USINADO A QUENTE, SEM IMPRIMAÇÃO OU PINTURA DE LIGAÇÃO, EXECUTADO EM LOGRADOURO PÚBLICO, ONDE FORAM EXECUTADAS OBRAS POR COMPANHIAS CONCESSIONÁRIAS, EXCLUSIVE O TRANSPORTE DA USINA PARA A PISTA</v>
          </cell>
          <cell r="Q160" t="str">
            <v>T</v>
          </cell>
          <cell r="R160">
            <v>3.35</v>
          </cell>
        </row>
        <row r="162">
          <cell r="D162" t="str">
            <v>Recompos.</v>
          </cell>
          <cell r="E162">
            <v>16.149999999999999</v>
          </cell>
          <cell r="F162" t="str">
            <v>m2             x</v>
          </cell>
          <cell r="G162">
            <v>0.05</v>
          </cell>
          <cell r="H162" t="str">
            <v>m                x</v>
          </cell>
          <cell r="I162">
            <v>2.2999999999999998</v>
          </cell>
          <cell r="J162" t="str">
            <v>t/m3</v>
          </cell>
          <cell r="Q162" t="str">
            <v>=</v>
          </cell>
          <cell r="R162">
            <v>1.85</v>
          </cell>
        </row>
        <row r="163">
          <cell r="D163" t="str">
            <v>Fresagem</v>
          </cell>
          <cell r="E163">
            <v>21.85</v>
          </cell>
          <cell r="F163" t="str">
            <v>m2             x</v>
          </cell>
          <cell r="G163">
            <v>0.03</v>
          </cell>
          <cell r="H163" t="str">
            <v>m                x</v>
          </cell>
          <cell r="I163">
            <v>2.2999999999999998</v>
          </cell>
          <cell r="J163" t="str">
            <v>t/m3</v>
          </cell>
          <cell r="Q163" t="str">
            <v>=</v>
          </cell>
          <cell r="R163">
            <v>1.5</v>
          </cell>
        </row>
        <row r="164">
          <cell r="R164">
            <v>3.35</v>
          </cell>
        </row>
        <row r="166">
          <cell r="B166" t="str">
            <v>04.04.07</v>
          </cell>
          <cell r="C166" t="str">
            <v>08.038.0001-0</v>
          </cell>
          <cell r="D166" t="str">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ell>
          <cell r="Q166" t="str">
            <v>M²</v>
          </cell>
          <cell r="R166">
            <v>16.149999999999999</v>
          </cell>
        </row>
        <row r="168">
          <cell r="D168">
            <v>16.149999999999999</v>
          </cell>
          <cell r="E168" t="str">
            <v>m2</v>
          </cell>
        </row>
        <row r="170">
          <cell r="B170" t="str">
            <v>04.04.08</v>
          </cell>
          <cell r="C170" t="str">
            <v>05.001.0018-0</v>
          </cell>
          <cell r="D170" t="str">
            <v>DEMOLIÇÃO MANUAL DE PISO CIMENTADO E DA RESPECTIVA BASE DE CONCRETO, OU PASSEIO DE CONCRETO, INCLUSIVE EMPILHAMENTO LATERAL DENTRO DO CANTEIRO DE SERVIÇO</v>
          </cell>
          <cell r="Q170" t="str">
            <v>M²</v>
          </cell>
          <cell r="R170">
            <v>10.199999999999999</v>
          </cell>
        </row>
        <row r="171">
          <cell r="E171" t="str">
            <v>Extensão total</v>
          </cell>
          <cell r="G171" t="str">
            <v>Largura</v>
          </cell>
        </row>
        <row r="172">
          <cell r="D172" t="str">
            <v>Área total de demolição no passeio =</v>
          </cell>
          <cell r="E172">
            <v>6</v>
          </cell>
          <cell r="F172" t="str">
            <v>m              x</v>
          </cell>
          <cell r="G172">
            <v>1.7</v>
          </cell>
          <cell r="H172" t="str">
            <v xml:space="preserve"> =</v>
          </cell>
          <cell r="I172">
            <v>10.199999999999999</v>
          </cell>
          <cell r="J172" t="str">
            <v>m2</v>
          </cell>
        </row>
        <row r="174">
          <cell r="B174" t="str">
            <v>04.04.09</v>
          </cell>
          <cell r="C174" t="str">
            <v>05.022.9055-8</v>
          </cell>
          <cell r="D174" t="str">
            <v>CORTE EM PAVIMENTOS DE CONCRETO SIMPLES ATÉ 10CM DE PROF. COM SERRA CIRCULAR - TIPO "MAQUITÃO"</v>
          </cell>
          <cell r="Q174" t="str">
            <v>M</v>
          </cell>
          <cell r="R174">
            <v>4.8</v>
          </cell>
        </row>
        <row r="175">
          <cell r="H175" t="str">
            <v>muro</v>
          </cell>
        </row>
        <row r="177">
          <cell r="F177" t="str">
            <v>Passeio</v>
          </cell>
          <cell r="H177">
            <v>1.2</v>
          </cell>
          <cell r="I177" t="str">
            <v>m de largura</v>
          </cell>
          <cell r="K177" t="str">
            <v>Corte =</v>
          </cell>
          <cell r="L177">
            <v>4</v>
          </cell>
          <cell r="M177" t="str">
            <v xml:space="preserve"> x</v>
          </cell>
          <cell r="N177">
            <v>1.2</v>
          </cell>
          <cell r="O177" t="str">
            <v xml:space="preserve"> =</v>
          </cell>
          <cell r="P177">
            <v>4.8</v>
          </cell>
          <cell r="Q177" t="str">
            <v>m</v>
          </cell>
        </row>
        <row r="179">
          <cell r="H179" t="str">
            <v>meio-fio</v>
          </cell>
        </row>
        <row r="181">
          <cell r="B181" t="str">
            <v>04.04.10</v>
          </cell>
          <cell r="C181" t="str">
            <v>13.301.0505-0</v>
          </cell>
          <cell r="D181" t="str">
            <v>RECOMPOSIÇÃO DE PASSEIO, DEVIDO A ABERTURA DE VALA PARA ASSENTAMENTO DE TUBULAÇÃO, INCLUSIVE REMOÇÃO DO MATERIAL SOLTO, CONCRETAGEM ATÉ 8CM DE ESPESSURA, ACABAMENTO COM 2CM DE ESPESSSURA COM ARGAMASSA DE CIMENTO E AREIA, NO TRAÇO 1:4 E CARGA, TRANSPORTE E DESCARGA DO MATERIAL EXCEDENTE ATÉ 20KM</v>
          </cell>
          <cell r="Q181" t="str">
            <v>M²</v>
          </cell>
          <cell r="R181">
            <v>10.199999999999999</v>
          </cell>
        </row>
        <row r="183">
          <cell r="E183" t="str">
            <v>Conforme item 04.04.08 =</v>
          </cell>
          <cell r="F183">
            <v>10.199999999999999</v>
          </cell>
          <cell r="G183" t="str">
            <v>m2</v>
          </cell>
        </row>
        <row r="185">
          <cell r="B185" t="str">
            <v>04.05</v>
          </cell>
          <cell r="D185" t="str">
            <v>CAIXAS E INTERLIGAÇÃO COM ADUTORA EXISTENTE (FºFº DN800)</v>
          </cell>
        </row>
        <row r="186">
          <cell r="H186" t="str">
            <v>ESPESSURA DAS CAIXAS</v>
          </cell>
          <cell r="M186" t="str">
            <v>DIMENSÕES DAS CAIXAS</v>
          </cell>
        </row>
        <row r="187">
          <cell r="F187" t="str">
            <v>prof. (m)</v>
          </cell>
          <cell r="G187" t="str">
            <v>Pavimento (tipo)</v>
          </cell>
          <cell r="H187" t="str">
            <v>Paredes (m)</v>
          </cell>
          <cell r="I187" t="str">
            <v>Tampa (m)</v>
          </cell>
          <cell r="J187" t="str">
            <v>Fundo (m)</v>
          </cell>
          <cell r="K187" t="str">
            <v>Concr. Magro (m)</v>
          </cell>
          <cell r="L187" t="str">
            <v>Base (m)</v>
          </cell>
          <cell r="M187" t="str">
            <v>Compr. Externo (m)</v>
          </cell>
          <cell r="N187" t="str">
            <v>Largura (m)</v>
          </cell>
          <cell r="O187" t="str">
            <v>Tampa (m3)</v>
          </cell>
          <cell r="P187" t="str">
            <v>Fundo (m3)</v>
          </cell>
        </row>
        <row r="188">
          <cell r="D188" t="str">
            <v xml:space="preserve">Caixa de saida da Adutora = </v>
          </cell>
          <cell r="E188" t="str">
            <v>Cx 1</v>
          </cell>
          <cell r="F188">
            <v>1.7000000000000002</v>
          </cell>
          <cell r="G188" t="str">
            <v>Asfalto</v>
          </cell>
          <cell r="H188">
            <v>0.15</v>
          </cell>
          <cell r="I188">
            <v>0.2</v>
          </cell>
          <cell r="J188">
            <v>0.15</v>
          </cell>
          <cell r="K188">
            <v>0.05</v>
          </cell>
          <cell r="L188">
            <v>0.15</v>
          </cell>
          <cell r="M188">
            <v>3.24</v>
          </cell>
          <cell r="N188">
            <v>3.24</v>
          </cell>
          <cell r="O188">
            <v>2.09</v>
          </cell>
          <cell r="P188">
            <v>1.57</v>
          </cell>
        </row>
        <row r="189">
          <cell r="D189" t="str">
            <v xml:space="preserve">Caixa de entrada na Adutora = </v>
          </cell>
          <cell r="E189" t="str">
            <v>Cx 2</v>
          </cell>
          <cell r="F189">
            <v>1.7000000000000002</v>
          </cell>
          <cell r="G189" t="str">
            <v>Asfalto</v>
          </cell>
          <cell r="H189">
            <v>0.15</v>
          </cell>
          <cell r="I189">
            <v>0.2</v>
          </cell>
          <cell r="J189">
            <v>0.15</v>
          </cell>
          <cell r="K189">
            <v>0.05</v>
          </cell>
          <cell r="L189">
            <v>0.15</v>
          </cell>
          <cell r="M189">
            <v>3.24</v>
          </cell>
          <cell r="N189">
            <v>3.24</v>
          </cell>
          <cell r="O189">
            <v>2.09</v>
          </cell>
          <cell r="P189">
            <v>1.57</v>
          </cell>
        </row>
        <row r="192">
          <cell r="B192" t="str">
            <v xml:space="preserve">Parede ==&gt; </v>
          </cell>
          <cell r="C192">
            <v>0.15</v>
          </cell>
          <cell r="D192" t="str">
            <v>m de espessura</v>
          </cell>
        </row>
        <row r="193">
          <cell r="E193" t="str">
            <v>Tampa</v>
          </cell>
          <cell r="F193">
            <v>0.2</v>
          </cell>
          <cell r="G193" t="str">
            <v>m  =======&gt;</v>
          </cell>
          <cell r="H193" t="str">
            <v>Medido em planta</v>
          </cell>
        </row>
        <row r="195">
          <cell r="D195" t="str">
            <v>CORTE</v>
          </cell>
          <cell r="F195">
            <v>1.6</v>
          </cell>
          <cell r="G195" t="str">
            <v>m  =======&gt;</v>
          </cell>
          <cell r="H195" t="str">
            <v>Medido em planta</v>
          </cell>
        </row>
        <row r="196">
          <cell r="K196" t="str">
            <v>PLANTA</v>
          </cell>
          <cell r="M196">
            <v>3.24</v>
          </cell>
          <cell r="N196" t="str">
            <v>m</v>
          </cell>
        </row>
        <row r="197">
          <cell r="E197" t="str">
            <v>Fundo</v>
          </cell>
          <cell r="F197">
            <v>0.15</v>
          </cell>
          <cell r="G197" t="str">
            <v>m  =======&gt;</v>
          </cell>
          <cell r="H197" t="str">
            <v>Medido em planta</v>
          </cell>
        </row>
        <row r="198">
          <cell r="D198" t="str">
            <v>Magro</v>
          </cell>
          <cell r="F198">
            <v>0.05</v>
          </cell>
          <cell r="G198" t="str">
            <v>m  =======&gt;</v>
          </cell>
          <cell r="H198" t="str">
            <v>Estimado</v>
          </cell>
        </row>
        <row r="199">
          <cell r="D199" t="str">
            <v>Base</v>
          </cell>
          <cell r="F199">
            <v>0.15</v>
          </cell>
          <cell r="G199" t="str">
            <v>m  =======&gt;</v>
          </cell>
          <cell r="H199" t="str">
            <v>Estimado</v>
          </cell>
        </row>
        <row r="200">
          <cell r="L200">
            <v>3.24</v>
          </cell>
          <cell r="M200" t="str">
            <v>m</v>
          </cell>
        </row>
        <row r="202">
          <cell r="B202" t="str">
            <v>04.05.01</v>
          </cell>
          <cell r="D202" t="str">
            <v>SINALIZAÇÃO E SEGURANÇA</v>
          </cell>
        </row>
        <row r="203">
          <cell r="B203" t="str">
            <v>04.05.01.01</v>
          </cell>
          <cell r="C203" t="str">
            <v>01.018.0001-0</v>
          </cell>
          <cell r="D203" t="str">
            <v>MARCAÇÃO DE OBRA SEM INSTRUMENTO TOPOGRÁFICO, CONSIDERADA A PROJEÇÃO HORIZONTAL DA ÁREA ENVOLVENTE</v>
          </cell>
          <cell r="Q203" t="str">
            <v>M²</v>
          </cell>
          <cell r="R203">
            <v>20.98</v>
          </cell>
        </row>
        <row r="205">
          <cell r="C205" t="str">
            <v xml:space="preserve">Caixa de saida da Adutora = </v>
          </cell>
          <cell r="D205">
            <v>1</v>
          </cell>
          <cell r="E205" t="str">
            <v>caixa     x</v>
          </cell>
          <cell r="F205">
            <v>3.24</v>
          </cell>
          <cell r="G205" t="str">
            <v>m               x</v>
          </cell>
          <cell r="H205">
            <v>3.24</v>
          </cell>
          <cell r="I205" t="str">
            <v>m</v>
          </cell>
          <cell r="Q205" t="str">
            <v>=</v>
          </cell>
          <cell r="R205">
            <v>10.49</v>
          </cell>
        </row>
        <row r="206">
          <cell r="C206" t="str">
            <v xml:space="preserve">Caixa de entrada na Adutora = </v>
          </cell>
          <cell r="D206">
            <v>1</v>
          </cell>
          <cell r="E206" t="str">
            <v>caixa     x</v>
          </cell>
          <cell r="F206">
            <v>3.24</v>
          </cell>
          <cell r="G206" t="str">
            <v>m               x</v>
          </cell>
          <cell r="H206">
            <v>3.24</v>
          </cell>
          <cell r="I206" t="str">
            <v>m</v>
          </cell>
          <cell r="Q206" t="str">
            <v>=</v>
          </cell>
          <cell r="R206">
            <v>10.49</v>
          </cell>
        </row>
        <row r="207">
          <cell r="R207">
            <v>20.98</v>
          </cell>
        </row>
        <row r="209">
          <cell r="B209" t="str">
            <v>04.05.01.02</v>
          </cell>
          <cell r="C209" t="str">
            <v>02.011.0010-0</v>
          </cell>
          <cell r="D209" t="str">
            <v>CERCA PROTETORA DE BORDA DE VALA OU OBRA, COM TELA PLÁSTICA NA COR LARANJA OU AMARELA, CONSIDERANDO 2 VEZES DE UTILIZAÇÃO, INCLUSIVE APOIOS, FORNECIMENTO, COLOCAÇÃO E RETIRADA</v>
          </cell>
          <cell r="Q209" t="str">
            <v>M²</v>
          </cell>
          <cell r="R209">
            <v>38.72</v>
          </cell>
        </row>
        <row r="211">
          <cell r="C211" t="str">
            <v xml:space="preserve">Caixa de saida da Adutora = </v>
          </cell>
          <cell r="D211">
            <v>1</v>
          </cell>
          <cell r="E211" t="str">
            <v>caixa     x              (</v>
          </cell>
          <cell r="F211">
            <v>4.84</v>
          </cell>
          <cell r="G211" t="str">
            <v>m                +</v>
          </cell>
          <cell r="H211">
            <v>4.84</v>
          </cell>
          <cell r="I211" t="str">
            <v>m )               x</v>
          </cell>
          <cell r="J211">
            <v>2</v>
          </cell>
          <cell r="K211" t="str">
            <v>lados</v>
          </cell>
          <cell r="Q211" t="str">
            <v>=</v>
          </cell>
          <cell r="R211">
            <v>19.36</v>
          </cell>
        </row>
        <row r="212">
          <cell r="C212" t="str">
            <v xml:space="preserve">Caixa de entrada na Adutora = </v>
          </cell>
          <cell r="D212">
            <v>1</v>
          </cell>
          <cell r="E212" t="str">
            <v>caixa     x              (</v>
          </cell>
          <cell r="F212">
            <v>4.84</v>
          </cell>
          <cell r="G212" t="str">
            <v>m                +</v>
          </cell>
          <cell r="H212">
            <v>4.84</v>
          </cell>
          <cell r="I212" t="str">
            <v>m )               x</v>
          </cell>
          <cell r="J212">
            <v>2</v>
          </cell>
          <cell r="K212" t="str">
            <v>lados</v>
          </cell>
          <cell r="Q212" t="str">
            <v>=</v>
          </cell>
          <cell r="R212">
            <v>19.36</v>
          </cell>
        </row>
        <row r="213">
          <cell r="R213">
            <v>38.72</v>
          </cell>
        </row>
        <row r="215">
          <cell r="B215" t="str">
            <v>04.05.01.03</v>
          </cell>
          <cell r="C215" t="str">
            <v>02.020.0001-0</v>
          </cell>
          <cell r="D215" t="str">
            <v>PLACA DE IDENTIFICAÇÃO DE OBRA PÚBLICA, INCLUSIVE PINTURA E SUPORTES DE MADEIRA. FORNECIMENTO E COLOCAÇÃO</v>
          </cell>
          <cell r="Q215" t="str">
            <v>M²</v>
          </cell>
          <cell r="R215">
            <v>2.8</v>
          </cell>
        </row>
        <row r="217">
          <cell r="E217" t="str">
            <v>Canteiro</v>
          </cell>
          <cell r="F217">
            <v>1</v>
          </cell>
          <cell r="G217" t="str">
            <v>un        x</v>
          </cell>
          <cell r="H217">
            <v>2</v>
          </cell>
          <cell r="I217" t="str">
            <v>m          x</v>
          </cell>
          <cell r="J217">
            <v>1.4</v>
          </cell>
          <cell r="K217" t="str">
            <v>m     =</v>
          </cell>
          <cell r="Q217" t="str">
            <v>=</v>
          </cell>
          <cell r="R217">
            <v>2.8</v>
          </cell>
        </row>
        <row r="219">
          <cell r="B219" t="str">
            <v>04.05.01.04</v>
          </cell>
          <cell r="C219" t="str">
            <v>02.030.0005-0</v>
          </cell>
          <cell r="D219" t="str">
            <v>PLACA DE SINALIZAÇÃO PREVENTIVA PARA OBRA NA VIA PÚBLICA, DE ACORDO COM A RESOLUÇÃO DA PREFEITURA-RJ, COMPREENDENDO FORNECIMENTO E PINTURA DA PLACA E DOS SUPORTES DE MADEIRA. FORNECIMENTO E COLOCAÇÃO</v>
          </cell>
          <cell r="Q219" t="str">
            <v>UN</v>
          </cell>
          <cell r="R219">
            <v>2</v>
          </cell>
        </row>
        <row r="221">
          <cell r="F221">
            <v>2</v>
          </cell>
          <cell r="G221" t="str">
            <v>un</v>
          </cell>
          <cell r="Q221" t="str">
            <v>=</v>
          </cell>
          <cell r="R221">
            <v>2</v>
          </cell>
        </row>
        <row r="223">
          <cell r="B223" t="str">
            <v>04.05.02</v>
          </cell>
          <cell r="D223" t="str">
            <v>DEMOLIÇÃO E RECOMPOSIÇÃO DE PAVIMENTOS</v>
          </cell>
        </row>
        <row r="224">
          <cell r="D224" t="str">
            <v>Conforme desenho 1/2</v>
          </cell>
        </row>
        <row r="225">
          <cell r="D225" t="str">
            <v>As dimensões das caixas foram obtidas por medição direta no projeto</v>
          </cell>
        </row>
        <row r="226">
          <cell r="D226" t="str">
            <v>Comp (m)</v>
          </cell>
          <cell r="E226" t="str">
            <v>Larg (m)</v>
          </cell>
          <cell r="F226" t="str">
            <v>Alt (m)</v>
          </cell>
          <cell r="G226" t="str">
            <v>Espess. parede (m)</v>
          </cell>
          <cell r="H226" t="str">
            <v>Espess. tampa (m)</v>
          </cell>
          <cell r="I226" t="str">
            <v>Espess. fundo (m)</v>
          </cell>
          <cell r="K226" t="str">
            <v xml:space="preserve">Área das </v>
          </cell>
          <cell r="L226" t="str">
            <v>Acréscimo</v>
          </cell>
          <cell r="M226" t="str">
            <v>Acréscimo</v>
          </cell>
        </row>
        <row r="227">
          <cell r="C227" t="str">
            <v xml:space="preserve">Caixa de saida da Adutora = </v>
          </cell>
          <cell r="D227">
            <v>3.24</v>
          </cell>
          <cell r="E227">
            <v>3.24</v>
          </cell>
          <cell r="F227">
            <v>1.8</v>
          </cell>
          <cell r="G227">
            <v>0.15</v>
          </cell>
          <cell r="H227">
            <v>0.2</v>
          </cell>
          <cell r="I227">
            <v>0.15</v>
          </cell>
          <cell r="K227" t="str">
            <v>caixas (m2)</v>
          </cell>
          <cell r="L227" t="str">
            <v>lateral (m)</v>
          </cell>
          <cell r="M227" t="str">
            <v>profund (m)</v>
          </cell>
        </row>
        <row r="228">
          <cell r="C228" t="str">
            <v xml:space="preserve">Caixa de entrada na Adutora = </v>
          </cell>
          <cell r="D228">
            <v>3.24</v>
          </cell>
          <cell r="E228">
            <v>3.24</v>
          </cell>
          <cell r="F228">
            <v>1.8</v>
          </cell>
          <cell r="G228">
            <v>0.15</v>
          </cell>
          <cell r="H228">
            <v>0.2</v>
          </cell>
          <cell r="I228">
            <v>0.15</v>
          </cell>
          <cell r="K228">
            <v>20.99</v>
          </cell>
          <cell r="L228">
            <v>1</v>
          </cell>
          <cell r="M228">
            <v>0.2</v>
          </cell>
        </row>
        <row r="230">
          <cell r="B230" t="str">
            <v>04.05.02.01</v>
          </cell>
          <cell r="C230" t="str">
            <v>05.022.9055-6</v>
          </cell>
          <cell r="D230" t="str">
            <v>CORTE EM PAVIMENTOS DE CONCRETO ASFÁLTICO ATÉ 10CM DE PROF. COM SERRA CIRCULAR - TIPO "MAQUITÃO"</v>
          </cell>
          <cell r="Q230" t="str">
            <v>M</v>
          </cell>
          <cell r="R230">
            <v>41.92</v>
          </cell>
        </row>
        <row r="232">
          <cell r="C232" t="str">
            <v xml:space="preserve">Caixa de saida da Adutora = </v>
          </cell>
          <cell r="D232">
            <v>5.24</v>
          </cell>
          <cell r="E232" t="str">
            <v>m             +</v>
          </cell>
          <cell r="F232">
            <v>5.24</v>
          </cell>
          <cell r="G232" t="str">
            <v>m             x</v>
          </cell>
          <cell r="H232">
            <v>2</v>
          </cell>
          <cell r="I232" t="str">
            <v>lados</v>
          </cell>
          <cell r="Q232" t="str">
            <v>=</v>
          </cell>
          <cell r="R232">
            <v>20.96</v>
          </cell>
        </row>
        <row r="233">
          <cell r="C233" t="str">
            <v xml:space="preserve">Caixa de entrada na Adutora = </v>
          </cell>
          <cell r="D233">
            <v>5.24</v>
          </cell>
          <cell r="E233" t="str">
            <v>m             +</v>
          </cell>
          <cell r="F233">
            <v>5.24</v>
          </cell>
          <cell r="G233" t="str">
            <v>m             x</v>
          </cell>
          <cell r="H233">
            <v>2</v>
          </cell>
          <cell r="I233" t="str">
            <v>lados</v>
          </cell>
          <cell r="Q233" t="str">
            <v>=</v>
          </cell>
          <cell r="R233">
            <v>20.96</v>
          </cell>
        </row>
        <row r="234">
          <cell r="R234">
            <v>41.92</v>
          </cell>
        </row>
        <row r="236">
          <cell r="B236" t="str">
            <v>04.05.02.02</v>
          </cell>
          <cell r="C236" t="str">
            <v>05.002.0005-1</v>
          </cell>
          <cell r="D236" t="str">
            <v>DEMOLIÇÃO, COM EQUIPAMENTO DE AR COMPRIMIDO, DE PAVIMENTAÇÃO DE CONCRETO ASFÁLTICO, COM 5CM DE ESPESSURA, INCLUSIVE EMPILHAMENTO LATERAL DENTRO DO CANTEIRO DE SERVIÇO</v>
          </cell>
          <cell r="Q236" t="str">
            <v>M²</v>
          </cell>
          <cell r="R236">
            <v>54.9</v>
          </cell>
        </row>
        <row r="237">
          <cell r="H237" t="str">
            <v>Espessura =</v>
          </cell>
          <cell r="I237">
            <v>0.05</v>
          </cell>
        </row>
        <row r="238">
          <cell r="C238" t="str">
            <v xml:space="preserve">Caixa de saida da Adutora = </v>
          </cell>
          <cell r="D238">
            <v>5.24</v>
          </cell>
          <cell r="E238" t="str">
            <v>m             x</v>
          </cell>
          <cell r="F238">
            <v>5.24</v>
          </cell>
          <cell r="G238" t="str">
            <v>m</v>
          </cell>
          <cell r="Q238" t="str">
            <v>=</v>
          </cell>
          <cell r="R238">
            <v>27.45</v>
          </cell>
        </row>
        <row r="239">
          <cell r="C239" t="str">
            <v xml:space="preserve">Caixa de entrada na Adutora = </v>
          </cell>
          <cell r="D239">
            <v>5.24</v>
          </cell>
          <cell r="E239" t="str">
            <v>m             x</v>
          </cell>
          <cell r="F239">
            <v>5.24</v>
          </cell>
          <cell r="G239" t="str">
            <v>m</v>
          </cell>
          <cell r="Q239" t="str">
            <v>=</v>
          </cell>
          <cell r="R239">
            <v>27.45</v>
          </cell>
        </row>
        <row r="240">
          <cell r="R240">
            <v>54.9</v>
          </cell>
        </row>
        <row r="242">
          <cell r="B242" t="str">
            <v>04.05.02.03</v>
          </cell>
          <cell r="C242" t="str">
            <v>05.002.0016-0</v>
          </cell>
          <cell r="D242" t="str">
            <v>DEMOLIÇÃO, COM EQUIPAMENTO DE AR COMPRIMIDO, DE BASE DE MACADAME BETUMINOSO, INCLUSIVE AFASTAMENTO LATERAL DENTRO DO CANTEIRO DE SERVIÇO</v>
          </cell>
          <cell r="Q242" t="str">
            <v>M³</v>
          </cell>
          <cell r="R242">
            <v>10.98</v>
          </cell>
        </row>
        <row r="244">
          <cell r="C244" t="str">
            <v xml:space="preserve">Caixa de saida da Adutora = </v>
          </cell>
          <cell r="D244">
            <v>5.24</v>
          </cell>
          <cell r="E244" t="str">
            <v>m             x</v>
          </cell>
          <cell r="F244">
            <v>5.24</v>
          </cell>
          <cell r="G244" t="str">
            <v>m             x</v>
          </cell>
          <cell r="H244">
            <v>0.2</v>
          </cell>
          <cell r="I244" t="str">
            <v>m</v>
          </cell>
          <cell r="Q244" t="str">
            <v>=</v>
          </cell>
          <cell r="R244">
            <v>5.49</v>
          </cell>
        </row>
        <row r="245">
          <cell r="C245" t="str">
            <v xml:space="preserve">Caixa de entrada na Adutora = </v>
          </cell>
          <cell r="D245">
            <v>5.24</v>
          </cell>
          <cell r="E245" t="str">
            <v>m             x</v>
          </cell>
          <cell r="F245">
            <v>5.24</v>
          </cell>
          <cell r="G245" t="str">
            <v>m             x</v>
          </cell>
          <cell r="H245">
            <v>0.2</v>
          </cell>
          <cell r="I245" t="str">
            <v>m</v>
          </cell>
          <cell r="Q245" t="str">
            <v>=</v>
          </cell>
          <cell r="R245">
            <v>5.49</v>
          </cell>
        </row>
        <row r="246">
          <cell r="R246">
            <v>10.98</v>
          </cell>
        </row>
        <row r="248">
          <cell r="B248" t="str">
            <v>04.05.03</v>
          </cell>
          <cell r="D248" t="str">
            <v>MOVIMENTO DE TERRA</v>
          </cell>
        </row>
        <row r="249">
          <cell r="B249" t="str">
            <v>04.05.03.01</v>
          </cell>
          <cell r="C249" t="str">
            <v>03.020.0080-1</v>
          </cell>
          <cell r="D249" t="str">
            <v>ESCAVAÇÃO MECÂNICA DE VALA ESCORADA, EM MATERIAL DE 1ª CATEGORIA, ATÉ 1,50M DE PROFUNDIDADE, UTILIZANDO ESCAVADEIRA HIDRÁULICA DE 0,78M³, EXCLUSIVE ESGOTAMENTO E ESCORAMENTO</v>
          </cell>
          <cell r="Q249" t="str">
            <v>M³</v>
          </cell>
          <cell r="R249">
            <v>78.239999999999995</v>
          </cell>
        </row>
        <row r="251">
          <cell r="C251" t="str">
            <v xml:space="preserve">Caixa de saida da Adutora = </v>
          </cell>
          <cell r="D251">
            <v>5.24</v>
          </cell>
          <cell r="E251" t="str">
            <v>m             x</v>
          </cell>
          <cell r="F251">
            <v>5.24</v>
          </cell>
          <cell r="G251" t="str">
            <v>m             x</v>
          </cell>
          <cell r="H251">
            <v>1.5</v>
          </cell>
          <cell r="I251" t="str">
            <v>m             x</v>
          </cell>
          <cell r="J251">
            <v>0.95</v>
          </cell>
          <cell r="Q251" t="str">
            <v>=</v>
          </cell>
          <cell r="R251">
            <v>39.119999999999997</v>
          </cell>
        </row>
        <row r="252">
          <cell r="C252" t="str">
            <v xml:space="preserve">Caixa de entrada na Adutora = </v>
          </cell>
          <cell r="D252">
            <v>5.24</v>
          </cell>
          <cell r="E252" t="str">
            <v>m             x</v>
          </cell>
          <cell r="F252">
            <v>5.24</v>
          </cell>
          <cell r="G252" t="str">
            <v>m             x</v>
          </cell>
          <cell r="H252">
            <v>1.5</v>
          </cell>
          <cell r="I252" t="str">
            <v>m             x</v>
          </cell>
          <cell r="J252">
            <v>0.95</v>
          </cell>
          <cell r="Q252" t="str">
            <v>=</v>
          </cell>
          <cell r="R252">
            <v>39.119999999999997</v>
          </cell>
        </row>
        <row r="253">
          <cell r="R253">
            <v>78.239999999999995</v>
          </cell>
        </row>
        <row r="255">
          <cell r="B255" t="str">
            <v>04.05.03.02</v>
          </cell>
          <cell r="C255" t="str">
            <v>03.020.0085-1</v>
          </cell>
          <cell r="D255" t="str">
            <v>ESCAVAÇÃO MECÂNICA DE VALA ESCORADA, EM MATERIAL DE 1ª CATEGORIA, ENTRE 1,50 E 3,00M DE PROFUNDIDADE, UTILIZANDO ESCAVADEIRA HIDRÁULICA DE 0,78M³, EXCLUSIVE ESGOTAMENTO E ESCORAMENTO</v>
          </cell>
          <cell r="Q255" t="str">
            <v>M³</v>
          </cell>
          <cell r="R255">
            <v>15.64</v>
          </cell>
        </row>
        <row r="257">
          <cell r="C257" t="str">
            <v xml:space="preserve">Caixa de saida da Adutora = </v>
          </cell>
          <cell r="D257">
            <v>5.24</v>
          </cell>
          <cell r="E257" t="str">
            <v>m             x</v>
          </cell>
          <cell r="F257">
            <v>5.24</v>
          </cell>
          <cell r="G257" t="str">
            <v>m             x</v>
          </cell>
          <cell r="H257">
            <v>0.30000000000000004</v>
          </cell>
          <cell r="I257" t="str">
            <v>m             x</v>
          </cell>
          <cell r="J257">
            <v>0.95</v>
          </cell>
          <cell r="Q257" t="str">
            <v>=</v>
          </cell>
          <cell r="R257">
            <v>7.82</v>
          </cell>
        </row>
        <row r="258">
          <cell r="C258" t="str">
            <v xml:space="preserve">Caixa de entrada na Adutora = </v>
          </cell>
          <cell r="D258">
            <v>5.24</v>
          </cell>
          <cell r="E258" t="str">
            <v>m             x</v>
          </cell>
          <cell r="F258">
            <v>5.24</v>
          </cell>
          <cell r="G258" t="str">
            <v>m             x</v>
          </cell>
          <cell r="H258">
            <v>0.30000000000000004</v>
          </cell>
          <cell r="I258" t="str">
            <v>m             x</v>
          </cell>
          <cell r="J258">
            <v>0.95</v>
          </cell>
          <cell r="Q258" t="str">
            <v>=</v>
          </cell>
          <cell r="R258">
            <v>7.82</v>
          </cell>
        </row>
        <row r="259">
          <cell r="R259">
            <v>15.64</v>
          </cell>
        </row>
        <row r="260">
          <cell r="B260" t="str">
            <v>04.05.03.03</v>
          </cell>
          <cell r="C260" t="str">
            <v>03.008.0010-1</v>
          </cell>
          <cell r="D260" t="str">
            <v>ESCAVAÇÃO EM MATERIAL DE 2ª CATEGORIA (MOLEDO OU ROCHA MUITO DECOMPOSTA), COM EQUIPAMENTO A AR COMPRIMIDO, SEM UTILIZAÇÃO DE EXPLOSIVOS, EM TALUDES, VALA/CAVA, ATÉ 1,50M DE PROFUNDIDADE, INCLUSIVE EMPILHAMENTO DO MATERIAL PARA REMOÇÃO</v>
          </cell>
          <cell r="Q260" t="str">
            <v>M³</v>
          </cell>
          <cell r="R260">
            <v>4.1100000000000003</v>
          </cell>
        </row>
        <row r="262">
          <cell r="E262">
            <v>82.36</v>
          </cell>
          <cell r="F262" t="str">
            <v>m3          x</v>
          </cell>
          <cell r="G262">
            <v>0.05</v>
          </cell>
          <cell r="Q262" t="str">
            <v>=</v>
          </cell>
          <cell r="R262">
            <v>4.1100000000000003</v>
          </cell>
        </row>
        <row r="264">
          <cell r="B264" t="str">
            <v>04.05.03.04</v>
          </cell>
          <cell r="C264" t="str">
            <v>03.008.0011-0</v>
          </cell>
          <cell r="D264" t="str">
            <v>ESCAVAÇÃO EM MATERIAL DE 2ª CATEGORIA (MOLEDO OU ROCHA MUITO DECOMPOSTA), COM EQUIPAMENTO A AR COMPRIMIDO, SEM UTILIZAÇÃO DE EXPLOSIVOS, EM TALUDES, VALA/CAVA, ENTRE 1,50 E 3,00M DE PROFUNDIDADE, INCLUSIVE EMPILHAMENTO DO MATERIAL PARA REMOÇÃO</v>
          </cell>
          <cell r="Q264" t="str">
            <v>M³</v>
          </cell>
          <cell r="R264">
            <v>0.82</v>
          </cell>
        </row>
        <row r="266">
          <cell r="E266">
            <v>16.46</v>
          </cell>
          <cell r="F266" t="str">
            <v>m3          x</v>
          </cell>
          <cell r="G266">
            <v>0.05</v>
          </cell>
          <cell r="Q266" t="str">
            <v>=</v>
          </cell>
          <cell r="R266">
            <v>0.82</v>
          </cell>
        </row>
        <row r="268">
          <cell r="B268" t="str">
            <v>04.05.03.05</v>
          </cell>
          <cell r="C268" t="str">
            <v>03.015.0010-0</v>
          </cell>
          <cell r="D268" t="str">
            <v>REATERRO DE VALA/CAVA COM PÓ-DE-PEDRA, INCLUSIVE FORNECIMENTO DO MATERIAL E COMPACTAÇÃO MANUAL</v>
          </cell>
          <cell r="Q268" t="str">
            <v>M³</v>
          </cell>
          <cell r="R268">
            <v>64.17</v>
          </cell>
        </row>
        <row r="269">
          <cell r="E269" t="str">
            <v>Volume escavação</v>
          </cell>
          <cell r="G269" t="str">
            <v>Volume das caixas</v>
          </cell>
        </row>
        <row r="270">
          <cell r="E270">
            <v>98.809999999999988</v>
          </cell>
          <cell r="F270" t="str">
            <v>m3            -</v>
          </cell>
          <cell r="G270">
            <v>34.64</v>
          </cell>
          <cell r="H270" t="str">
            <v>m3                 =</v>
          </cell>
          <cell r="Q270" t="str">
            <v>=</v>
          </cell>
          <cell r="R270">
            <v>64.17</v>
          </cell>
        </row>
        <row r="272">
          <cell r="B272" t="str">
            <v>04.05.03.06</v>
          </cell>
          <cell r="C272" t="str">
            <v>08.026.0002-0</v>
          </cell>
          <cell r="D272" t="str">
            <v>PINTURA DE LIGAÇÃO, DE ACORDO COM AS "INSTRUÇÕES PARA EXECUÇÃO", DO DER-RJ</v>
          </cell>
          <cell r="Q272" t="str">
            <v>M²</v>
          </cell>
          <cell r="R272">
            <v>54.9</v>
          </cell>
        </row>
        <row r="274">
          <cell r="E274" t="str">
            <v>Conforme item 04.05.02.02</v>
          </cell>
        </row>
        <row r="276">
          <cell r="B276" t="str">
            <v>04.05.03.07</v>
          </cell>
          <cell r="C276" t="str">
            <v>08.015.0018-0</v>
          </cell>
          <cell r="D276" t="str">
            <v>REPOSIÇÃO DE PAVIMENTAÇÃO DE QUALQUER NATUREZA, EM CONCRETO ASFÁLTICO USINADO A QUENTE, SEM IMPRIMAÇÃO OU PINTURA DE LIGAÇÃO, EXECUTADO EM LOGRADOURO PÚBLICO, ONDE FORAM EXECUTADAS OBRAS POR COMPANHIAS CONCESSIONÁRIAS, EXCLUSIVE O TRANSPORTE DA USINA PARA A PISTA</v>
          </cell>
          <cell r="Q276" t="str">
            <v>T</v>
          </cell>
          <cell r="R276">
            <v>6.31</v>
          </cell>
        </row>
        <row r="278">
          <cell r="D278" t="str">
            <v>Asfalto</v>
          </cell>
          <cell r="E278">
            <v>54.9</v>
          </cell>
          <cell r="F278" t="str">
            <v>m2               x</v>
          </cell>
          <cell r="G278">
            <v>0.05</v>
          </cell>
          <cell r="H278" t="str">
            <v>m                 x</v>
          </cell>
          <cell r="I278">
            <v>2.2999999999999998</v>
          </cell>
          <cell r="J278" t="str">
            <v>t/m3</v>
          </cell>
          <cell r="Q278" t="str">
            <v>=</v>
          </cell>
          <cell r="R278">
            <v>6.31</v>
          </cell>
        </row>
        <row r="280">
          <cell r="B280" t="str">
            <v>04.05.03.08</v>
          </cell>
          <cell r="C280" t="str">
            <v>08.038.0001-0</v>
          </cell>
          <cell r="D280" t="str">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ell>
          <cell r="Q280" t="str">
            <v>M²</v>
          </cell>
          <cell r="R280">
            <v>54.9</v>
          </cell>
        </row>
        <row r="282">
          <cell r="D282">
            <v>54.9</v>
          </cell>
          <cell r="E282" t="str">
            <v>m2</v>
          </cell>
        </row>
        <row r="284">
          <cell r="B284" t="str">
            <v>04.05.03.09</v>
          </cell>
          <cell r="C284" t="str">
            <v>05.080.0030-0</v>
          </cell>
          <cell r="D284" t="str">
            <v>ENSECADEIRA DE ESTACAS-PRANCHAS DE AÇO EM CAVAS OU VALAS COM PROFUNDIDADE ATÉ 4,00M. O CUSTO INCLUI O FORNECIMENTO, EXECUÇÃO E RETIRADA DE TODOS OS MATERIAIS, CONSIDERANDO A REUTILIZAÇÃO DE 15 VEZES PARA ESTACAS-PRANCHAS E 10 VEZES PARA GUIAS E ESTRONCAS DE MADEIRA, EXCLUSIVE ESCAVAÇÃO. A MEDIÇÃO DO SERVIÇO SERÁ PELA SUPERFÍCIE ÚTIL COBRINDO AS PAREDES DAS CAVAS OU VALAS</v>
          </cell>
          <cell r="Q284" t="str">
            <v>M²</v>
          </cell>
          <cell r="R284">
            <v>75.44</v>
          </cell>
        </row>
        <row r="286">
          <cell r="C286" t="str">
            <v xml:space="preserve">Caixa de saida da Adutora = </v>
          </cell>
          <cell r="D286">
            <v>5.24</v>
          </cell>
          <cell r="E286" t="str">
            <v>m                   +</v>
          </cell>
          <cell r="F286">
            <v>5.24</v>
          </cell>
          <cell r="G286" t="str">
            <v>m             x</v>
          </cell>
          <cell r="H286">
            <v>2</v>
          </cell>
          <cell r="I286" t="str">
            <v>lados       x</v>
          </cell>
          <cell r="J286">
            <v>1.8</v>
          </cell>
          <cell r="K286" t="str">
            <v>m</v>
          </cell>
          <cell r="Q286" t="str">
            <v>=</v>
          </cell>
          <cell r="R286">
            <v>37.72</v>
          </cell>
        </row>
        <row r="287">
          <cell r="C287" t="str">
            <v xml:space="preserve">Caixa de entrada na Adutora = </v>
          </cell>
          <cell r="D287">
            <v>5.24</v>
          </cell>
          <cell r="E287" t="str">
            <v>m                   +</v>
          </cell>
          <cell r="F287">
            <v>5.24</v>
          </cell>
          <cell r="G287" t="str">
            <v>m             x</v>
          </cell>
          <cell r="H287">
            <v>2</v>
          </cell>
          <cell r="I287" t="str">
            <v>lados       x</v>
          </cell>
          <cell r="J287">
            <v>1.8</v>
          </cell>
          <cell r="K287" t="str">
            <v>m</v>
          </cell>
          <cell r="Q287" t="str">
            <v>=</v>
          </cell>
          <cell r="R287">
            <v>37.72</v>
          </cell>
        </row>
        <row r="288">
          <cell r="R288">
            <v>75.44</v>
          </cell>
        </row>
        <row r="290">
          <cell r="B290" t="str">
            <v>04.05.03.10</v>
          </cell>
          <cell r="C290" t="str">
            <v>11.003.0001-1</v>
          </cell>
          <cell r="D290" t="str">
            <v>CONCRETO DOSADO RACIONALMENTE PARA UMA RESISTÊNCIA CARACTERÍSTICA À COMPRESSÃO DE 10MPA, INCLUSIVE MATERIAIS, TRANSPORTE, PREPARO COM BETONEIRA, LANÇAMENTO E ADENSAMENTO</v>
          </cell>
          <cell r="Q290" t="str">
            <v>M³</v>
          </cell>
          <cell r="R290">
            <v>2.74</v>
          </cell>
        </row>
        <row r="291">
          <cell r="G291" t="str">
            <v>Concreto magro com espessura de 0,05 m</v>
          </cell>
        </row>
        <row r="292">
          <cell r="D292" t="str">
            <v xml:space="preserve">Caixa de saida da Adutora = </v>
          </cell>
          <cell r="F292" t="str">
            <v xml:space="preserve">Caixa de entrada na Adutora = </v>
          </cell>
        </row>
        <row r="293">
          <cell r="D293">
            <v>1.37</v>
          </cell>
          <cell r="E293" t="str">
            <v>m3                 +</v>
          </cell>
          <cell r="F293">
            <v>1.37</v>
          </cell>
          <cell r="G293" t="str">
            <v xml:space="preserve">m3                </v>
          </cell>
          <cell r="H293" t="str">
            <v xml:space="preserve"> =</v>
          </cell>
          <cell r="Q293" t="str">
            <v>=</v>
          </cell>
          <cell r="R293">
            <v>2.74</v>
          </cell>
        </row>
        <row r="295">
          <cell r="B295" t="str">
            <v>04.05.03.11</v>
          </cell>
          <cell r="C295" t="str">
            <v>11.048.0030-1</v>
          </cell>
          <cell r="D295" t="str">
            <v>CONCRETO IMPORTADO DE USINA, DOSADO RACIONALMENTE PARA RESISTÊNCIA CARACTERÍSTICA À COMPRESSÃO DE 30MPA, INCLUSIVE TRANSPORTE HORIZONTAL ATÉ 20,00M EM CARRINHOS, ADENSAMENTO E ACABAMENTO</v>
          </cell>
          <cell r="Q295" t="str">
            <v>M³</v>
          </cell>
          <cell r="R295">
            <v>41.92</v>
          </cell>
        </row>
        <row r="296">
          <cell r="H296" t="str">
            <v>TUBO DE</v>
          </cell>
          <cell r="I296">
            <v>812.8</v>
          </cell>
          <cell r="J296" t="str">
            <v>mm</v>
          </cell>
        </row>
        <row r="297">
          <cell r="D297" t="str">
            <v>Paredes (m3)</v>
          </cell>
          <cell r="E297" t="str">
            <v>Fundo (m3)</v>
          </cell>
          <cell r="F297" t="str">
            <v>Tampa (m3)</v>
          </cell>
        </row>
        <row r="298">
          <cell r="C298" t="str">
            <v xml:space="preserve">Caixa de saida da Adutora = </v>
          </cell>
          <cell r="D298">
            <v>17.3</v>
          </cell>
          <cell r="E298">
            <v>1.57</v>
          </cell>
          <cell r="F298">
            <v>2.09</v>
          </cell>
        </row>
        <row r="299">
          <cell r="C299" t="str">
            <v xml:space="preserve">Caixa de entrada na Adutora = </v>
          </cell>
          <cell r="D299">
            <v>17.3</v>
          </cell>
          <cell r="E299">
            <v>1.57</v>
          </cell>
          <cell r="F299">
            <v>2.09</v>
          </cell>
        </row>
        <row r="300">
          <cell r="C300" t="str">
            <v>Total</v>
          </cell>
          <cell r="D300">
            <v>34.6</v>
          </cell>
          <cell r="E300">
            <v>3.14</v>
          </cell>
          <cell r="F300">
            <v>4.18</v>
          </cell>
          <cell r="I300" t="str">
            <v>TOTAL DE CONCRETO</v>
          </cell>
          <cell r="J300">
            <v>41.92</v>
          </cell>
          <cell r="K300" t="str">
            <v>m3</v>
          </cell>
          <cell r="Q300" t="str">
            <v>=</v>
          </cell>
          <cell r="R300">
            <v>41.92</v>
          </cell>
        </row>
        <row r="302">
          <cell r="B302" t="str">
            <v>04.05.03.12</v>
          </cell>
          <cell r="C302" t="str">
            <v>11.005.0002-1</v>
          </cell>
          <cell r="D302" t="str">
            <v>FORMAS DE CHAPAS DE MADEIRA COMPENSADA, EMPREGANDO-SE AS DE 14MM, RESINADAS, E TAMBÉM AS DE 20MM DE ESPESSURA, PLASTIFICADAS, SERVINDO 4 VEZES, E A MADEIRA AUXILIAR SERVINDO 1 VEZ, INCLUSIVE FORNECIMENTO E DESMOLDAGEM, EXCLUSIVE ESCORAMENTO</v>
          </cell>
          <cell r="Q302" t="str">
            <v>M²</v>
          </cell>
          <cell r="R302">
            <v>93.460000000000008</v>
          </cell>
        </row>
        <row r="304">
          <cell r="D304" t="str">
            <v>Paredes (m2)</v>
          </cell>
          <cell r="E304" t="str">
            <v>Tampa (m2)</v>
          </cell>
        </row>
        <row r="305">
          <cell r="C305" t="str">
            <v xml:space="preserve">Caixa de saida da Adutora = </v>
          </cell>
          <cell r="D305">
            <v>38.090000000000003</v>
          </cell>
          <cell r="E305">
            <v>8.64</v>
          </cell>
        </row>
        <row r="306">
          <cell r="C306" t="str">
            <v xml:space="preserve">Caixa de entrada na Adutora = </v>
          </cell>
          <cell r="D306">
            <v>38.090000000000003</v>
          </cell>
          <cell r="E306">
            <v>8.64</v>
          </cell>
        </row>
        <row r="307">
          <cell r="C307" t="str">
            <v>Total</v>
          </cell>
          <cell r="D307">
            <v>76.180000000000007</v>
          </cell>
          <cell r="E307">
            <v>17.28</v>
          </cell>
          <cell r="H307" t="str">
            <v>TOTAL DE FORMAS =</v>
          </cell>
          <cell r="I307">
            <v>93.460000000000008</v>
          </cell>
          <cell r="J307" t="str">
            <v>m2</v>
          </cell>
          <cell r="Q307" t="str">
            <v>=</v>
          </cell>
          <cell r="R307">
            <v>93.460000000000008</v>
          </cell>
        </row>
        <row r="309">
          <cell r="B309" t="str">
            <v>04.05.03.13</v>
          </cell>
          <cell r="C309" t="str">
            <v>11.004.0066-0</v>
          </cell>
          <cell r="D309" t="str">
            <v>ESCORAMENTO DE FORMAS DE PARAMENTOS VERTICAIS, PARA ALTURA ATÉ 1,50M, COM APROVEITAMENTO DA MADEIRA DE 2 VEZES, INCLUSIVE RETIRADA</v>
          </cell>
          <cell r="Q309" t="str">
            <v>M²</v>
          </cell>
          <cell r="R309">
            <v>70</v>
          </cell>
        </row>
        <row r="311">
          <cell r="D311" t="str">
            <v>Paredes (m2)</v>
          </cell>
        </row>
        <row r="312">
          <cell r="C312" t="str">
            <v xml:space="preserve">Caixa de saida da Adutora = </v>
          </cell>
          <cell r="D312">
            <v>35</v>
          </cell>
        </row>
        <row r="313">
          <cell r="C313" t="str">
            <v xml:space="preserve">Caixa de entrada na Adutora = </v>
          </cell>
          <cell r="D313">
            <v>35</v>
          </cell>
        </row>
        <row r="314">
          <cell r="C314" t="str">
            <v>Total</v>
          </cell>
          <cell r="D314">
            <v>70</v>
          </cell>
          <cell r="H314" t="str">
            <v>TOTAL DE ESCORAMENTO ATÉ 1,50 m</v>
          </cell>
          <cell r="I314">
            <v>70</v>
          </cell>
          <cell r="J314" t="str">
            <v>m2</v>
          </cell>
          <cell r="Q314" t="str">
            <v>=</v>
          </cell>
          <cell r="R314">
            <v>70</v>
          </cell>
        </row>
        <row r="316">
          <cell r="B316" t="str">
            <v>04.05.03.14</v>
          </cell>
          <cell r="C316" t="str">
            <v>11.004.0070-1</v>
          </cell>
          <cell r="D316" t="str">
            <v>ESCORAMENTO DE FORMAS DE PARAMENTOS VERTICAIS, PARA ALTURA DE 1,50 A 5,00M E APROVEITAMENTO DE 2 VEZES, INCLUSIVE RETIRADA</v>
          </cell>
          <cell r="Q316" t="str">
            <v>M²</v>
          </cell>
          <cell r="R316">
            <v>6.1800000000000068</v>
          </cell>
        </row>
        <row r="318">
          <cell r="D318" t="str">
            <v>Paredes (m2)</v>
          </cell>
        </row>
        <row r="319">
          <cell r="C319" t="str">
            <v xml:space="preserve">Caixa de saida da Adutora = </v>
          </cell>
          <cell r="D319">
            <v>3.0900000000000034</v>
          </cell>
        </row>
        <row r="320">
          <cell r="C320" t="str">
            <v xml:space="preserve">Caixa de entrada na Adutora = </v>
          </cell>
          <cell r="D320">
            <v>3.0900000000000034</v>
          </cell>
        </row>
        <row r="321">
          <cell r="C321" t="str">
            <v>Total</v>
          </cell>
          <cell r="D321">
            <v>6.1800000000000068</v>
          </cell>
          <cell r="H321" t="str">
            <v>TOTAL DE ESCORAMENTO DE 1,50 A 3,00 m</v>
          </cell>
          <cell r="I321">
            <v>6.1800000000000068</v>
          </cell>
          <cell r="J321" t="str">
            <v>m2</v>
          </cell>
          <cell r="Q321" t="str">
            <v>=</v>
          </cell>
          <cell r="R321">
            <v>6.1800000000000068</v>
          </cell>
        </row>
        <row r="323">
          <cell r="B323" t="str">
            <v>04.05.03.15</v>
          </cell>
          <cell r="C323" t="str">
            <v>11.004.0035-1</v>
          </cell>
          <cell r="D323" t="str">
            <v>ESCORAMENTO DE FORMAS ATÉ 3,30M DE PÉ DIREITO, COM MADEIRA DE 3ª, TÁBUAS EMPREGADAS 3 VEZES, PRUMOS 4 VEZES</v>
          </cell>
          <cell r="Q323" t="str">
            <v>M³</v>
          </cell>
          <cell r="R323">
            <v>22.9</v>
          </cell>
        </row>
        <row r="325">
          <cell r="D325" t="str">
            <v>Tampa (m3)</v>
          </cell>
        </row>
        <row r="326">
          <cell r="C326" t="str">
            <v xml:space="preserve">Caixa de saida da Adutora = </v>
          </cell>
          <cell r="D326">
            <v>12.1</v>
          </cell>
        </row>
        <row r="327">
          <cell r="C327" t="str">
            <v xml:space="preserve">Caixa de entrada na Adutora = </v>
          </cell>
          <cell r="D327">
            <v>10.8</v>
          </cell>
        </row>
        <row r="328">
          <cell r="C328" t="str">
            <v>Total</v>
          </cell>
          <cell r="D328">
            <v>22.9</v>
          </cell>
          <cell r="H328" t="str">
            <v>TOTAL DE ESCORAMENTO ATÉ 3,30 m</v>
          </cell>
          <cell r="I328">
            <v>22.9</v>
          </cell>
          <cell r="J328" t="str">
            <v>m3</v>
          </cell>
          <cell r="Q328" t="str">
            <v>=</v>
          </cell>
          <cell r="R328">
            <v>22.9</v>
          </cell>
        </row>
        <row r="330">
          <cell r="B330" t="str">
            <v>04.05.03.16</v>
          </cell>
          <cell r="C330" t="str">
            <v>11.009.0013-0</v>
          </cell>
          <cell r="D330" t="str">
            <v>BARRA DE AÇO CA-50, COM SALIÊNCIA OU MOSSA, COEFICIENTE DE CONFORMAÇÃO SUPERFICIAL MÍNIMO (ADERÊNCIA) IGUAL A 1,5, DIÂMETRO DE 6,3MM, DESTINADA À ARMADURA DE CONCRETO ARMADO, COMPREENDENDO 10% DE PERDAS DE PONTAS E ARAME 18. FORNECIMENTO</v>
          </cell>
          <cell r="Q330" t="str">
            <v>KG</v>
          </cell>
          <cell r="R330">
            <v>1676.8</v>
          </cell>
        </row>
        <row r="331">
          <cell r="D331" t="str">
            <v>Estimamos taxa de aço =</v>
          </cell>
          <cell r="E331">
            <v>100</v>
          </cell>
          <cell r="F331" t="str">
            <v>Kg/m3</v>
          </cell>
        </row>
        <row r="332">
          <cell r="E332">
            <v>41.92</v>
          </cell>
          <cell r="F332" t="str">
            <v>m3             x</v>
          </cell>
          <cell r="G332">
            <v>100</v>
          </cell>
          <cell r="H332" t="str">
            <v>Kg/m3         x</v>
          </cell>
          <cell r="I332">
            <v>0.4</v>
          </cell>
          <cell r="J332" t="str">
            <v xml:space="preserve"> =</v>
          </cell>
          <cell r="K332" t="str">
            <v>(6.3 mm)</v>
          </cell>
          <cell r="Q332" t="str">
            <v>=</v>
          </cell>
          <cell r="R332">
            <v>1676.8</v>
          </cell>
        </row>
        <row r="334">
          <cell r="B334" t="str">
            <v>04.05.03.17</v>
          </cell>
          <cell r="C334" t="str">
            <v>11.009.0014-1</v>
          </cell>
          <cell r="D334" t="str">
            <v>BARRA DE AÇO CA-50, COM SALIÊNCIA OU MOSSA, COEFICIENTE DE CONFORMAÇÃO SUPERFICIAL MÍNIMO (ADERÊNCIA) IGUAL A 1,5, DIÂMETRO DE 8 A 12,5MM, DESTINADA À ARMADURA DE CONCRETO ARMADO, COMPREENDENDO 10% DE PERDAS DE PONTAS E ARAME 18. FORNECIMENTO</v>
          </cell>
          <cell r="Q334" t="str">
            <v>KG</v>
          </cell>
          <cell r="R334">
            <v>2515.1999999999998</v>
          </cell>
        </row>
        <row r="335">
          <cell r="D335" t="str">
            <v>Estimamos taxa de aço =</v>
          </cell>
          <cell r="E335">
            <v>100</v>
          </cell>
          <cell r="F335" t="str">
            <v>Kg/m3</v>
          </cell>
        </row>
        <row r="336">
          <cell r="E336">
            <v>41.92</v>
          </cell>
          <cell r="F336" t="str">
            <v>m3             x</v>
          </cell>
          <cell r="G336">
            <v>100</v>
          </cell>
          <cell r="H336" t="str">
            <v>Kg/m3          x</v>
          </cell>
          <cell r="I336">
            <v>0.15</v>
          </cell>
          <cell r="J336" t="str">
            <v xml:space="preserve"> =</v>
          </cell>
          <cell r="K336" t="str">
            <v>(8.0 mm)</v>
          </cell>
          <cell r="Q336" t="str">
            <v>=</v>
          </cell>
          <cell r="R336">
            <v>628.79999999999995</v>
          </cell>
        </row>
        <row r="337">
          <cell r="I337">
            <v>0.2</v>
          </cell>
          <cell r="J337" t="str">
            <v xml:space="preserve"> =</v>
          </cell>
          <cell r="K337" t="str">
            <v>(10.0 mm)</v>
          </cell>
          <cell r="Q337" t="str">
            <v>=</v>
          </cell>
          <cell r="R337">
            <v>838.4</v>
          </cell>
        </row>
        <row r="338">
          <cell r="I338">
            <v>0.25</v>
          </cell>
          <cell r="J338" t="str">
            <v xml:space="preserve"> =</v>
          </cell>
          <cell r="K338" t="str">
            <v>(12.5 mm)</v>
          </cell>
          <cell r="Q338" t="str">
            <v>=</v>
          </cell>
          <cell r="R338">
            <v>1048</v>
          </cell>
        </row>
        <row r="339">
          <cell r="R339">
            <v>2515.1999999999998</v>
          </cell>
        </row>
        <row r="341">
          <cell r="B341" t="str">
            <v>04.05.03.18</v>
          </cell>
          <cell r="C341" t="str">
            <v>11.011.0029-0</v>
          </cell>
          <cell r="D341" t="str">
            <v>CORTE, DOBRAGEM, MONTAGEM E COLOCAÇÃO DE FERRAGENS NAS FORMAS, AÇO CA-50, EM BARRAS REDONDAS, COM DIÂMETRO IGUAL A 6,3MM</v>
          </cell>
          <cell r="Q341" t="str">
            <v>KG</v>
          </cell>
          <cell r="R341">
            <v>1676.8</v>
          </cell>
        </row>
        <row r="342">
          <cell r="D342" t="str">
            <v>Conforme item 04.05.03.16</v>
          </cell>
        </row>
        <row r="343">
          <cell r="E343">
            <v>1676.8</v>
          </cell>
          <cell r="F343" t="str">
            <v>Kg</v>
          </cell>
          <cell r="Q343" t="str">
            <v>=</v>
          </cell>
          <cell r="R343">
            <v>1676.8</v>
          </cell>
        </row>
        <row r="345">
          <cell r="B345" t="str">
            <v>04.05.03.19</v>
          </cell>
          <cell r="C345" t="str">
            <v>11.011.0030-1</v>
          </cell>
          <cell r="D345" t="str">
            <v>CORTE, DOBRAGEM, MONTAGEM E COLOCAÇÃO DE FERRAGENS NAS FORMAS, AÇO CA-50, EM BARRAS REDONDAS, COM DIÂMETRO DE 8 A 12,5MM</v>
          </cell>
          <cell r="Q345" t="str">
            <v>KG</v>
          </cell>
          <cell r="R345">
            <v>2515.1999999999998</v>
          </cell>
        </row>
        <row r="346">
          <cell r="D346" t="str">
            <v>Conforme item 04.05.03.17</v>
          </cell>
        </row>
        <row r="347">
          <cell r="E347">
            <v>2515.1999999999998</v>
          </cell>
          <cell r="F347" t="str">
            <v>Kg</v>
          </cell>
          <cell r="Q347" t="str">
            <v>=</v>
          </cell>
          <cell r="R347">
            <v>2515.1999999999998</v>
          </cell>
        </row>
        <row r="349">
          <cell r="B349" t="str">
            <v>04.05.03.20</v>
          </cell>
          <cell r="C349" t="str">
            <v>06.003.0050-0</v>
          </cell>
          <cell r="D349" t="str">
            <v>TUBO DE CONCRETO SIMPLES, CLASSE PS-1 (NBR 8890/03), PARA COLETOR DE ÁGUAS PLUVIAIS, DE 200MM DE DIÂMETRO, ATERRO E SOCA ATÉ A ALTURA DA GERATRIZ SUPERIOR DO TUBO, CONSIDERANDO O MATERIAL DA PRÓPRIA ESCAVAÇÃO, INCLUSIVE FORNECIMENTO DO MATERIAL PARA REJUNTAMENTO COM ARGAMASSA DE CIMENTO E AREIA, NO TRAÇO 1:4, INCLUSIVE ACERTO DE FUNDO DE VALA. FORNECIMENTO E ASSENTAMENTO</v>
          </cell>
          <cell r="Q349" t="str">
            <v>M</v>
          </cell>
          <cell r="R349">
            <v>1.2</v>
          </cell>
        </row>
        <row r="350">
          <cell r="D350" t="str">
            <v>Dreno</v>
          </cell>
        </row>
        <row r="351">
          <cell r="E351">
            <v>2</v>
          </cell>
          <cell r="F351" t="str">
            <v>un             x</v>
          </cell>
          <cell r="G351">
            <v>0.6</v>
          </cell>
          <cell r="H351" t="str">
            <v>m</v>
          </cell>
          <cell r="Q351" t="str">
            <v>=</v>
          </cell>
          <cell r="R351">
            <v>1.2</v>
          </cell>
        </row>
        <row r="354">
          <cell r="B354" t="str">
            <v>04.06</v>
          </cell>
          <cell r="D354" t="str">
            <v>FORNECIMENTO DE MATERIAIS</v>
          </cell>
        </row>
        <row r="355">
          <cell r="D355" t="str">
            <v>MATERIAL HIDRÁULICO (ÁGUA) _ PLANTA: GALPÃO DO SISTEMA DE MICROFILTRAÇÃO - FOLHA 1/2</v>
          </cell>
        </row>
        <row r="356">
          <cell r="B356" t="str">
            <v>04.06.01</v>
          </cell>
          <cell r="C356" t="str">
            <v>06.031.7397-6</v>
          </cell>
          <cell r="D356" t="str">
            <v>TUBO DE AÇO DN 800mm, Espessura 1/2"</v>
          </cell>
          <cell r="Q356" t="str">
            <v xml:space="preserve">M </v>
          </cell>
          <cell r="R356">
            <v>26.03</v>
          </cell>
        </row>
        <row r="358">
          <cell r="B358" t="str">
            <v>04.06.02</v>
          </cell>
          <cell r="C358" t="str">
            <v>06.032.7242-7</v>
          </cell>
          <cell r="D358" t="str">
            <v>CURVA 90° - 3 GOMOS EM AÇO DN 800mm, Espessura 1/2"</v>
          </cell>
          <cell r="Q358" t="str">
            <v>PÇ</v>
          </cell>
          <cell r="R358">
            <v>4</v>
          </cell>
        </row>
        <row r="359">
          <cell r="B359" t="str">
            <v>04.06.03</v>
          </cell>
          <cell r="C359" t="str">
            <v>06.212.0151-8</v>
          </cell>
          <cell r="D359" t="str">
            <v>TE FºFº DN 800mm FLANGEADO PN10. FORNECIMENTO.</v>
          </cell>
          <cell r="Q359" t="str">
            <v>UN</v>
          </cell>
          <cell r="R359">
            <v>2</v>
          </cell>
        </row>
        <row r="360">
          <cell r="B360" t="str">
            <v>04.06.04</v>
          </cell>
          <cell r="C360" t="str">
            <v>06.215.0151-7</v>
          </cell>
          <cell r="D360" t="str">
            <v>VÁLVULA BORBOLETA COM MECANISMO REDUTOR E CABEÇOTE FºFº FF PN10 DN 800mm. FORNECIMENTO.</v>
          </cell>
          <cell r="Q360" t="str">
            <v>UN</v>
          </cell>
          <cell r="R360">
            <v>3</v>
          </cell>
        </row>
        <row r="361">
          <cell r="B361" t="str">
            <v>04.06.05</v>
          </cell>
          <cell r="C361" t="str">
            <v>06.032.9242-8</v>
          </cell>
          <cell r="D361" t="str">
            <v>EXTREMIDADE BOLSA FLANGE - EM AÇO DE 800mm, ESPESSURA 1/2"</v>
          </cell>
          <cell r="Q361" t="str">
            <v>UN</v>
          </cell>
          <cell r="R361">
            <v>2</v>
          </cell>
        </row>
        <row r="362">
          <cell r="B362" t="str">
            <v>04.06.06</v>
          </cell>
          <cell r="C362" t="str">
            <v>06.016.0015-0</v>
          </cell>
          <cell r="D362" t="str">
            <v>TAMPÃO ARTICULADO COMPLETO DE FERRO FUNDIDO, TIPO AVENIDA, PARA TRÁFEGO PESADO (TF-90), DE 0,60M DE DIÂMETRO, CARGA MÍNIMA PARA TESTE 30T, RESISTÊNCIA MÁXIMA DE ROMPIMENTO 37,5T E FLECHA RESIDUAL MÁXIMA DE 17MM, ASSENTADO COM ARGAMASSA DE CIMENTO E AREIA, NO TRAÇO 1:4 EM VOLUME.  FORNECIMENTO E ASSENTAMENTO</v>
          </cell>
          <cell r="Q362" t="str">
            <v>UN</v>
          </cell>
          <cell r="R362">
            <v>3</v>
          </cell>
        </row>
        <row r="363">
          <cell r="B363" t="str">
            <v>04.06.07</v>
          </cell>
          <cell r="C363" t="str">
            <v>06.033.7145-8</v>
          </cell>
          <cell r="D363" t="str">
            <v>FLANGE AÇO PN10 PARA TUBO DE AÇO DN 800mm, Espessura 5/8"</v>
          </cell>
          <cell r="Q363" t="str">
            <v>UN</v>
          </cell>
          <cell r="R363">
            <v>6</v>
          </cell>
        </row>
        <row r="364">
          <cell r="D364" t="str">
            <v>Conforme desenho</v>
          </cell>
        </row>
        <row r="365">
          <cell r="B365" t="str">
            <v>04.07</v>
          </cell>
          <cell r="D365" t="str">
            <v>MONTAGEM E ASSENTAMENTO</v>
          </cell>
        </row>
        <row r="366">
          <cell r="B366" t="str">
            <v>04.07.01</v>
          </cell>
          <cell r="C366" t="str">
            <v>06.001.0683-0</v>
          </cell>
          <cell r="D366" t="str">
            <v>ASSENTAMENTO SEM FORNECIMENTO DE CONEXÕES E REGISTROS DE FERRO FUNDIDO, COM JUNTAS MECÂNICAS OU FLANGEADAS, EXCLUSIVE MATERIAIS DAS JUNTAS, COM DIÂMETRO DE 800MM. CUSTO POR JUNTA</v>
          </cell>
          <cell r="Q366" t="str">
            <v>UN</v>
          </cell>
          <cell r="R366">
            <v>8</v>
          </cell>
        </row>
        <row r="368">
          <cell r="D368" t="str">
            <v>TE FºFº DN 800mm FLANGEADO PN10. FORNECIMENTO.</v>
          </cell>
          <cell r="L368">
            <v>2</v>
          </cell>
          <cell r="M368" t="str">
            <v>un                x</v>
          </cell>
          <cell r="N368">
            <v>3</v>
          </cell>
          <cell r="O368" t="str">
            <v>juntas</v>
          </cell>
          <cell r="Q368" t="str">
            <v>=</v>
          </cell>
          <cell r="R368">
            <v>6</v>
          </cell>
        </row>
        <row r="369">
          <cell r="D369" t="str">
            <v>EXTREMIDADE BOLSA FLANGE - EM AÇO DE 800mm, ESPESSURA 1/2"</v>
          </cell>
          <cell r="L369">
            <v>2</v>
          </cell>
          <cell r="M369" t="str">
            <v>un                x</v>
          </cell>
          <cell r="N369">
            <v>1</v>
          </cell>
          <cell r="O369" t="str">
            <v>junta</v>
          </cell>
          <cell r="Q369" t="str">
            <v>=</v>
          </cell>
          <cell r="R369">
            <v>2</v>
          </cell>
        </row>
        <row r="370">
          <cell r="R370">
            <v>8</v>
          </cell>
        </row>
        <row r="371">
          <cell r="B371" t="str">
            <v>04.07.02</v>
          </cell>
          <cell r="C371" t="str">
            <v>06.001.0663-0</v>
          </cell>
          <cell r="D371" t="str">
            <v>ASSENTAMENTO DE CONEXÕES DE FERRO FUNDIDO, COM JUNTA ELÁSTICA, COM DIÂMETRO DE 800MM, EXCLUSIVE CONEXÕES E JUNTAS ELÁSTICAS.  CUSTO POR JUNTA</v>
          </cell>
          <cell r="Q371" t="str">
            <v>UN</v>
          </cell>
          <cell r="R371">
            <v>2</v>
          </cell>
        </row>
        <row r="373">
          <cell r="D373" t="str">
            <v>EXTREMIDADE BOLSA FLANGE - EM AÇO DE 800mm, ESPESSURA 1/2"</v>
          </cell>
          <cell r="I373">
            <v>2</v>
          </cell>
          <cell r="J373" t="str">
            <v>un                x</v>
          </cell>
          <cell r="K373">
            <v>1</v>
          </cell>
          <cell r="L373" t="str">
            <v>junta</v>
          </cell>
          <cell r="Q373" t="str">
            <v>=</v>
          </cell>
          <cell r="R373">
            <v>2</v>
          </cell>
        </row>
        <row r="375">
          <cell r="B375" t="str">
            <v>04.07.03</v>
          </cell>
          <cell r="C375" t="str">
            <v>06.011.0324-0</v>
          </cell>
          <cell r="D375" t="str">
            <v>MONTAGEM SEM FORNECIMENTO, DE VÁLVULAS BORBOLETA COM FLANGES CLASSE PN-10, INCLUSIVE O FORNECIMENTO DOS MATERIAIS PARA AS JUNTAS (ARRUELA DE BORRACHA E PARAFUSOS COM E SEM PORCAS DE AÇO CARBONO), CUSTO POR JUNTA FLANGEADA, COM DIÂMETRO DE 800MM</v>
          </cell>
          <cell r="Q375" t="str">
            <v>UN</v>
          </cell>
          <cell r="R375">
            <v>6</v>
          </cell>
        </row>
        <row r="377">
          <cell r="D377" t="str">
            <v>VÁLVULA BORBOLETA COM MECANISMO REDUTOR E CABEÇOTE FºFº FF PN10 DN 800mm. FORNECIMENTO.</v>
          </cell>
          <cell r="L377">
            <v>3</v>
          </cell>
          <cell r="M377" t="str">
            <v>un                x</v>
          </cell>
          <cell r="N377">
            <v>2</v>
          </cell>
          <cell r="O377" t="str">
            <v>juntas</v>
          </cell>
          <cell r="Q377" t="str">
            <v>=</v>
          </cell>
          <cell r="R377">
            <v>6</v>
          </cell>
        </row>
        <row r="379">
          <cell r="B379" t="str">
            <v>04.07.04</v>
          </cell>
          <cell r="C379" t="str">
            <v>06.020.0598-0</v>
          </cell>
          <cell r="D379" t="str">
            <v>MONTAGEM E ASSENTAMENTO DE TUBULAÇÃO DE CHAPA DE AÇO DE 1/2" DE ESPESSURA, COM 6,00M DE COMPRIMENTO E 800MM DE DIÂMETRO, INCLUSIVE SOLDA E REVESTIMENTO DAS JUNTAS, EXCLUSIVE FORNECIMENTO DOS TUBOS E DOS MATERIAIS DE REVESTIMENTO DAS JUNTAS</v>
          </cell>
          <cell r="Q379" t="str">
            <v>M</v>
          </cell>
          <cell r="R379">
            <v>26.03</v>
          </cell>
        </row>
        <row r="381">
          <cell r="D381" t="str">
            <v>TUBO DE AÇO DN 800mm, Espessura 1/2"</v>
          </cell>
          <cell r="I381">
            <v>26.03</v>
          </cell>
          <cell r="J381" t="str">
            <v>m</v>
          </cell>
          <cell r="Q381" t="str">
            <v>=</v>
          </cell>
          <cell r="R381">
            <v>26.03</v>
          </cell>
        </row>
        <row r="383">
          <cell r="B383" t="str">
            <v>04.07.05</v>
          </cell>
          <cell r="C383" t="str">
            <v>06.020.0803-0</v>
          </cell>
          <cell r="D383" t="str">
            <v>MONTAGEM E ASSENTAMENTO DE PEÇAS DE CHAPA DE AÇO DE 1/2" DE ESPESSURA, POR JUNTA SOLDADA, DE 800MM DE DIÂMETRO, INCLUSIVE SOLDA, EXCLUSIVE FORNECIMENTO DAS PEÇAS E DOS MATERIAIS DE REVESTIMENTO DAS JUNTAS</v>
          </cell>
          <cell r="Q383" t="str">
            <v>UN</v>
          </cell>
          <cell r="R383">
            <v>8</v>
          </cell>
        </row>
        <row r="385">
          <cell r="D385" t="str">
            <v>CURVA 90° - 3 GOMOS EM AÇO DN 800mm, Espessura 1/2"</v>
          </cell>
          <cell r="I385">
            <v>4</v>
          </cell>
          <cell r="J385" t="str">
            <v>un                x</v>
          </cell>
          <cell r="K385">
            <v>2</v>
          </cell>
          <cell r="L385" t="str">
            <v>juntas</v>
          </cell>
          <cell r="Q385" t="str">
            <v>=</v>
          </cell>
          <cell r="R385">
            <v>8</v>
          </cell>
        </row>
        <row r="387">
          <cell r="B387" t="str">
            <v>04.07.06</v>
          </cell>
          <cell r="C387" t="str">
            <v>06.001.0327-0</v>
          </cell>
          <cell r="D387" t="str">
            <v>ASSENTAMENTO DE TAMPÃO DE FERRO FUNDIDO, CIRCULAR, DE 0,40 A 0,60M DE DIÂMETRO, ASSENTADO COM ARGAMASSA DE CIMENTO E AREIA, NO TRAÇO 1:4 EM VOLUME, EXCLUSIVE O TAMPÃO</v>
          </cell>
          <cell r="Q387" t="str">
            <v>UN</v>
          </cell>
          <cell r="R387">
            <v>3</v>
          </cell>
        </row>
        <row r="389">
          <cell r="D389" t="str">
            <v>TAMPÃO ARTICULADO COMPLETO DE FERRO FUNDIDO, TIPO AVENIDA, PARA TRÁFEGO PESADO (TF-90), DE 0,60M DE DIÂMETRO, CARGA MÍNIMA PARA TESTE 30T, RESISTÊNCIA MÁXIMA DE ROMPIMENTO 37,5T E FLECHA RESIDUAL MÁXIMA DE 17MM, ASSENTADO COM ARGAMASSA DE CIMENTO E AREIA, NO TRAÇO 1:4 EM VOLUME.  FORNECIMENTO E ASSENTAMENTO</v>
          </cell>
          <cell r="O389">
            <v>3</v>
          </cell>
          <cell r="P389" t="str">
            <v>un</v>
          </cell>
          <cell r="Q389" t="str">
            <v>=</v>
          </cell>
          <cell r="R389">
            <v>3</v>
          </cell>
        </row>
        <row r="390">
          <cell r="R390">
            <v>3</v>
          </cell>
        </row>
        <row r="392">
          <cell r="B392" t="str">
            <v>04.07.07</v>
          </cell>
          <cell r="C392" t="str">
            <v>17.013.0095-1</v>
          </cell>
          <cell r="D392" t="str">
            <v>PINTURA INTERNA OU EXTERNA SOBRE FERRO, COM TINTA A BASE DE RESINA DE BORRACHA CLORADA, INCLUSIVE LIMPEZA, UMA DEMÃO DE TINTA PRIMÁRIA DA MESMA LINHA E DUAS DEMÃOS DE ACABAMENTO</v>
          </cell>
          <cell r="Q392" t="str">
            <v>M²</v>
          </cell>
          <cell r="R392">
            <v>130.84</v>
          </cell>
        </row>
        <row r="394">
          <cell r="D394" t="str">
            <v>DN (mm)</v>
          </cell>
          <cell r="F394" t="str">
            <v>L (m)</v>
          </cell>
          <cell r="H394" t="str">
            <v>Pi</v>
          </cell>
          <cell r="J394" t="str">
            <v>Fator *</v>
          </cell>
          <cell r="L394" t="str">
            <v>Externo-Interno</v>
          </cell>
        </row>
        <row r="395">
          <cell r="C395" t="str">
            <v>TUBO</v>
          </cell>
          <cell r="D395">
            <v>800</v>
          </cell>
          <cell r="E395" t="str">
            <v>x</v>
          </cell>
          <cell r="F395">
            <v>26.03</v>
          </cell>
          <cell r="G395" t="str">
            <v>x</v>
          </cell>
          <cell r="H395">
            <v>3.1415999999999999</v>
          </cell>
          <cell r="I395" t="str">
            <v>x</v>
          </cell>
          <cell r="J395">
            <v>1</v>
          </cell>
          <cell r="K395" t="str">
            <v>x</v>
          </cell>
          <cell r="L395">
            <v>2</v>
          </cell>
          <cell r="M395" t="str">
            <v xml:space="preserve"> =</v>
          </cell>
          <cell r="N395">
            <v>130.84</v>
          </cell>
          <cell r="O395" t="str">
            <v>m2</v>
          </cell>
        </row>
        <row r="397">
          <cell r="D397" t="str">
            <v xml:space="preserve"> *</v>
          </cell>
          <cell r="E397" t="str">
            <v>Item "q" Categoria 17 da Tabela EMOP.</v>
          </cell>
        </row>
        <row r="399">
          <cell r="B399" t="str">
            <v>04.08</v>
          </cell>
          <cell r="D399" t="str">
            <v>CARGA, DESCARGA E TRANSPORTE</v>
          </cell>
        </row>
        <row r="400">
          <cell r="B400" t="str">
            <v>04.08.01</v>
          </cell>
          <cell r="C400" t="str">
            <v>04.010.0047-0</v>
          </cell>
          <cell r="D400" t="str">
            <v>CARGA E DESCARGA MECÂNICA DE AGREGADOS, TERRA, ESCOMBROS, MATERIAL A GRANEL, UTILIZANDO CAMINHÃO BASCULANTE A ÓLEO DIESEL, COM CAPACIDADE ÚTIL DE 17T, CONSIDERANDO O TEMPO PARA CARGA, DESCARGA E MANOBRA, EXCLUSIVE DESPESAS COM A PÁ-CARREGADEIRA EMPREGADA NA CARGA, COM CAPACIDADE DE 1,50M³</v>
          </cell>
          <cell r="Q400" t="str">
            <v>T</v>
          </cell>
          <cell r="R400">
            <v>786.83</v>
          </cell>
        </row>
        <row r="401">
          <cell r="D401" t="str">
            <v>Consideramos a carga mecânica na frente de obra feita com o equipamento de escavação</v>
          </cell>
        </row>
        <row r="402">
          <cell r="C402" t="str">
            <v>04.02 e 04.05.03 - MOVIMENTO DE TERRA</v>
          </cell>
        </row>
        <row r="403">
          <cell r="C403" t="str">
            <v>Mat-1º cat</v>
          </cell>
          <cell r="D403">
            <v>177.95999999999998</v>
          </cell>
          <cell r="E403" t="str">
            <v>m3                x</v>
          </cell>
          <cell r="F403">
            <v>1.7</v>
          </cell>
          <cell r="G403" t="str">
            <v>t/m3</v>
          </cell>
          <cell r="K403" t="str">
            <v>Para canteiro pulmão</v>
          </cell>
          <cell r="Q403" t="str">
            <v>=</v>
          </cell>
          <cell r="R403">
            <v>302.52999999999997</v>
          </cell>
        </row>
        <row r="404">
          <cell r="C404" t="str">
            <v>Mat-2º cat</v>
          </cell>
          <cell r="D404">
            <v>9.3500000000000014</v>
          </cell>
          <cell r="E404" t="str">
            <v>m3                x</v>
          </cell>
          <cell r="F404">
            <v>2.1</v>
          </cell>
          <cell r="G404" t="str">
            <v>t/m3</v>
          </cell>
          <cell r="K404" t="str">
            <v>Para canteiro pulmão</v>
          </cell>
          <cell r="Q404" t="str">
            <v>=</v>
          </cell>
          <cell r="R404">
            <v>19.63</v>
          </cell>
        </row>
        <row r="405">
          <cell r="C405" t="str">
            <v>Embasamento</v>
          </cell>
          <cell r="D405">
            <v>5.2</v>
          </cell>
          <cell r="E405" t="str">
            <v>m3                x</v>
          </cell>
          <cell r="F405">
            <v>1.8</v>
          </cell>
          <cell r="G405" t="str">
            <v>t/m3</v>
          </cell>
          <cell r="K405" t="str">
            <v>Para frente de obra</v>
          </cell>
          <cell r="Q405" t="str">
            <v>=</v>
          </cell>
          <cell r="R405">
            <v>9.36</v>
          </cell>
        </row>
        <row r="406">
          <cell r="C406" t="str">
            <v>Pó de pedra</v>
          </cell>
          <cell r="D406">
            <v>92.98</v>
          </cell>
          <cell r="E406" t="str">
            <v>m3                x</v>
          </cell>
          <cell r="F406">
            <v>1.8</v>
          </cell>
          <cell r="G406" t="str">
            <v>t/m3</v>
          </cell>
          <cell r="K406" t="str">
            <v>Para frente de obra</v>
          </cell>
          <cell r="Q406" t="str">
            <v>=</v>
          </cell>
          <cell r="R406">
            <v>167.36</v>
          </cell>
        </row>
        <row r="407">
          <cell r="C407" t="str">
            <v>Reaterro</v>
          </cell>
          <cell r="D407">
            <v>40.99</v>
          </cell>
          <cell r="E407" t="str">
            <v>m3                x</v>
          </cell>
          <cell r="F407">
            <v>1.8</v>
          </cell>
          <cell r="G407" t="str">
            <v>t/m3</v>
          </cell>
          <cell r="K407" t="str">
            <v>Para frente de obra</v>
          </cell>
          <cell r="Q407" t="str">
            <v>=</v>
          </cell>
          <cell r="R407">
            <v>73.78</v>
          </cell>
        </row>
        <row r="408">
          <cell r="C408" t="str">
            <v>04.04 e 04.05.02- DEMOLIÇÃO E RECOMPOSIÇÃO DE PAVIMENTOS</v>
          </cell>
        </row>
        <row r="409">
          <cell r="D409" t="str">
            <v>Mat. Demolido</v>
          </cell>
        </row>
        <row r="410">
          <cell r="D410" t="str">
            <v>Passeio cimentado</v>
          </cell>
          <cell r="E410">
            <v>10.199999999999999</v>
          </cell>
          <cell r="F410" t="str">
            <v>m2             x</v>
          </cell>
          <cell r="G410">
            <v>0.1</v>
          </cell>
          <cell r="H410" t="str">
            <v>m               x</v>
          </cell>
          <cell r="I410">
            <v>2.4</v>
          </cell>
          <cell r="J410" t="str">
            <v>t/m3</v>
          </cell>
          <cell r="Q410" t="str">
            <v>=</v>
          </cell>
          <cell r="R410">
            <v>2.44</v>
          </cell>
        </row>
        <row r="411">
          <cell r="D411" t="str">
            <v>Asfalto recomp</v>
          </cell>
          <cell r="E411">
            <v>16.149999999999999</v>
          </cell>
          <cell r="F411" t="str">
            <v>m2             x</v>
          </cell>
          <cell r="G411">
            <v>0.05</v>
          </cell>
          <cell r="H411" t="str">
            <v>m               x</v>
          </cell>
          <cell r="I411">
            <v>2.2999999999999998</v>
          </cell>
          <cell r="J411" t="str">
            <v>t/m3</v>
          </cell>
          <cell r="Q411" t="str">
            <v>=</v>
          </cell>
          <cell r="R411">
            <v>1.85</v>
          </cell>
        </row>
        <row r="412">
          <cell r="D412" t="str">
            <v>Asfalto Fresa</v>
          </cell>
          <cell r="E412">
            <v>21.85</v>
          </cell>
          <cell r="F412" t="str">
            <v>m2             x</v>
          </cell>
          <cell r="G412">
            <v>0.03</v>
          </cell>
          <cell r="H412" t="str">
            <v>m               x</v>
          </cell>
          <cell r="I412">
            <v>2.2999999999999998</v>
          </cell>
          <cell r="J412" t="str">
            <v>t/m3</v>
          </cell>
          <cell r="Q412" t="str">
            <v>=</v>
          </cell>
          <cell r="R412">
            <v>1.5</v>
          </cell>
        </row>
        <row r="413">
          <cell r="D413" t="str">
            <v>Macadame</v>
          </cell>
          <cell r="E413">
            <v>16.149999999999999</v>
          </cell>
          <cell r="F413" t="str">
            <v>m2             x</v>
          </cell>
          <cell r="G413">
            <v>0.2</v>
          </cell>
          <cell r="H413" t="str">
            <v>m               x</v>
          </cell>
          <cell r="I413">
            <v>2.4</v>
          </cell>
          <cell r="J413" t="str">
            <v>t/m3</v>
          </cell>
          <cell r="Q413" t="str">
            <v>=</v>
          </cell>
          <cell r="R413">
            <v>7.75</v>
          </cell>
        </row>
        <row r="414">
          <cell r="C414" t="str">
            <v>04.05 - CAIXAS E INTERLIGAÇÃO COM ADUTORA EXISTENTE</v>
          </cell>
        </row>
        <row r="415">
          <cell r="D415" t="str">
            <v>Mat. Demolido</v>
          </cell>
        </row>
        <row r="416">
          <cell r="D416" t="str">
            <v>Asfalto</v>
          </cell>
          <cell r="E416">
            <v>54.9</v>
          </cell>
          <cell r="F416" t="str">
            <v>m2             x</v>
          </cell>
          <cell r="G416">
            <v>0.05</v>
          </cell>
          <cell r="H416" t="str">
            <v>m               x</v>
          </cell>
          <cell r="I416">
            <v>2.2999999999999998</v>
          </cell>
          <cell r="J416" t="str">
            <v>t/m3</v>
          </cell>
          <cell r="Q416" t="str">
            <v>=</v>
          </cell>
          <cell r="R416">
            <v>6.31</v>
          </cell>
        </row>
        <row r="417">
          <cell r="D417" t="str">
            <v>Macadame</v>
          </cell>
          <cell r="E417">
            <v>10.98</v>
          </cell>
          <cell r="F417" t="str">
            <v>m3             x</v>
          </cell>
          <cell r="G417">
            <v>2.4</v>
          </cell>
          <cell r="H417" t="str">
            <v>t/m3</v>
          </cell>
          <cell r="Q417" t="str">
            <v>=</v>
          </cell>
          <cell r="R417">
            <v>26.35</v>
          </cell>
        </row>
        <row r="418">
          <cell r="D418" t="str">
            <v>Mat escavado</v>
          </cell>
          <cell r="E418">
            <v>98.809999999999988</v>
          </cell>
          <cell r="F418" t="str">
            <v>m3             x</v>
          </cell>
          <cell r="G418">
            <v>1.7</v>
          </cell>
          <cell r="H418" t="str">
            <v>t/m3</v>
          </cell>
          <cell r="Q418" t="str">
            <v>=</v>
          </cell>
          <cell r="R418">
            <v>167.97</v>
          </cell>
        </row>
        <row r="420">
          <cell r="R420">
            <v>786.83</v>
          </cell>
        </row>
        <row r="422">
          <cell r="B422" t="str">
            <v>04.08.02</v>
          </cell>
          <cell r="C422" t="str">
            <v>04.005.0164-0</v>
          </cell>
          <cell r="D422" t="str">
            <v>TRANSPORTE DE CARGA DE QUALQUER NATUREZA, EXCLUSIVE AS DESPESAS DE CARGA E DESCARGA, TANTO DE ESPERA DO CAMINHÃO COMO DO SERVENTE OU EQUIPAMENTO AUXILIAR, À VELOCIDADE MÉDIA DE 25KM/H, EM CAMINHÃO BASCULANTE A ÓLEO DIESEL, COM CAPACIDADE ÚTIL DE 17T</v>
          </cell>
          <cell r="Q422" t="str">
            <v>T X KM</v>
          </cell>
          <cell r="R422">
            <v>3934.15</v>
          </cell>
        </row>
        <row r="423">
          <cell r="D423" t="str">
            <v>Transporte entre a frente de obra e o canteiro pulmão</v>
          </cell>
        </row>
        <row r="424">
          <cell r="C424" t="str">
            <v>04.02 e 04.05.03 - MOVIMENTO DE TERRA</v>
          </cell>
        </row>
        <row r="425">
          <cell r="D425" t="str">
            <v>Material escavado</v>
          </cell>
          <cell r="F425">
            <v>322.15999999999997</v>
          </cell>
          <cell r="G425" t="str">
            <v>t</v>
          </cell>
        </row>
        <row r="426">
          <cell r="D426" t="str">
            <v xml:space="preserve">Pó de pedra </v>
          </cell>
          <cell r="F426">
            <v>250.50000000000003</v>
          </cell>
          <cell r="G426" t="str">
            <v>t</v>
          </cell>
        </row>
        <row r="427">
          <cell r="C427" t="str">
            <v>04.04 e 04.05.02- DEMOLIÇÃO E RECOMPOSIÇÃO DE PAVIMENTOS</v>
          </cell>
        </row>
        <row r="428">
          <cell r="D428" t="str">
            <v>Mat. Demolido</v>
          </cell>
          <cell r="F428">
            <v>13.54</v>
          </cell>
          <cell r="G428" t="str">
            <v>t</v>
          </cell>
        </row>
        <row r="429">
          <cell r="C429" t="str">
            <v>04.05 - CAIXAS E INTERLIGAÇÃO COM ADUTORA EXISTENTE</v>
          </cell>
        </row>
        <row r="430">
          <cell r="D430" t="str">
            <v>Mat. Demolido e escavado</v>
          </cell>
          <cell r="F430">
            <v>200.63</v>
          </cell>
          <cell r="G430" t="str">
            <v>t</v>
          </cell>
        </row>
        <row r="431">
          <cell r="H431" t="str">
            <v>DMT cant pulmão (estimado)</v>
          </cell>
        </row>
        <row r="432">
          <cell r="F432">
            <v>786.82999999999993</v>
          </cell>
          <cell r="G432" t="str">
            <v>t                 x</v>
          </cell>
          <cell r="H432">
            <v>5</v>
          </cell>
          <cell r="I432" t="str">
            <v>Km</v>
          </cell>
        </row>
        <row r="433">
          <cell r="Q433" t="str">
            <v>=</v>
          </cell>
          <cell r="R433">
            <v>3934.15</v>
          </cell>
        </row>
        <row r="435">
          <cell r="B435" t="str">
            <v>04.08.03</v>
          </cell>
          <cell r="C435" t="str">
            <v>04.010.9047-6</v>
          </cell>
          <cell r="D435" t="str">
            <v>CARGA E DESCARGA MECANICA DE AGREGADOS,TERRA,ESCOMBROS,MATERIAL A GRANEL,UTILIZANDO CAMINHAO BASCULANTE A OLEO DIESEL,COM CAPACIDADE UTIL DE 20T,CONSIDERANDO O TEMPO PARA CARGA,DESCARGA E MANOBRA, EXCLUSIVE DESPESAS COM A PA-CARREGADEIRA EMPREGADA NA CARGA,COM A CAPACIDADE DE 1,50M3</v>
          </cell>
          <cell r="Q435" t="str">
            <v>T</v>
          </cell>
          <cell r="R435">
            <v>536.32999999999993</v>
          </cell>
        </row>
        <row r="436">
          <cell r="D436" t="str">
            <v>Carga mecânica no canteiro pulmão para bota fora</v>
          </cell>
        </row>
        <row r="437">
          <cell r="C437" t="str">
            <v>04.02 e 04.05.03 - MOVIMENTO DE TERRA</v>
          </cell>
        </row>
        <row r="438">
          <cell r="D438" t="str">
            <v>Material escavado</v>
          </cell>
          <cell r="F438">
            <v>322.15999999999997</v>
          </cell>
          <cell r="G438" t="str">
            <v>t</v>
          </cell>
        </row>
        <row r="439">
          <cell r="C439" t="str">
            <v>04.04 e 04.05.02- DEMOLIÇÃO E RECOMPOSIÇÃO DE PAVIMENTOS</v>
          </cell>
        </row>
        <row r="440">
          <cell r="D440" t="str">
            <v>Material escavado</v>
          </cell>
          <cell r="F440">
            <v>13.54</v>
          </cell>
          <cell r="G440" t="str">
            <v>t</v>
          </cell>
        </row>
        <row r="441">
          <cell r="C441" t="str">
            <v>04.05 - CAIXAS E INTERLIGAÇÃO COM ADUTORA EXISTENTE</v>
          </cell>
        </row>
        <row r="442">
          <cell r="D442" t="str">
            <v>Material demol/escavado</v>
          </cell>
          <cell r="F442">
            <v>200.63</v>
          </cell>
          <cell r="G442" t="str">
            <v>t</v>
          </cell>
        </row>
        <row r="444">
          <cell r="F444">
            <v>536.32999999999993</v>
          </cell>
          <cell r="G444" t="str">
            <v>t</v>
          </cell>
          <cell r="Q444" t="str">
            <v>=</v>
          </cell>
          <cell r="R444">
            <v>536.32999999999993</v>
          </cell>
        </row>
        <row r="446">
          <cell r="B446" t="str">
            <v>04.08.04</v>
          </cell>
          <cell r="C446" t="str">
            <v>04.012.0074-1</v>
          </cell>
          <cell r="D446" t="str">
            <v>CARGA DE MATERIAL COM PÁ-CARREGADEIRA DE 1,30M³, EXCLUSIVE DESPESAS COM O CAMINHÃO, COMPREENDENDO TEMPO COM ESPERA E OPERAÇÃO PARA CARGAS DE 200T POR DIA DE 8H</v>
          </cell>
          <cell r="Q446" t="str">
            <v>T</v>
          </cell>
          <cell r="R446">
            <v>536.32999999999993</v>
          </cell>
        </row>
        <row r="447">
          <cell r="D447" t="str">
            <v>Equipamento de carga no canteiro pulmão</v>
          </cell>
        </row>
        <row r="448">
          <cell r="C448" t="str">
            <v>04.02 e 04.05.03 - MOVIMENTO DE TERRA</v>
          </cell>
        </row>
        <row r="449">
          <cell r="D449" t="str">
            <v>Material escavado</v>
          </cell>
          <cell r="F449">
            <v>322.15999999999997</v>
          </cell>
          <cell r="G449" t="str">
            <v>t</v>
          </cell>
        </row>
        <row r="450">
          <cell r="C450" t="str">
            <v>04.04 e 04.05.02- DEMOLIÇÃO E RECOMPOSIÇÃO DE PAVIMENTOS</v>
          </cell>
        </row>
        <row r="451">
          <cell r="D451" t="str">
            <v>Material escavado</v>
          </cell>
          <cell r="F451">
            <v>13.54</v>
          </cell>
          <cell r="G451" t="str">
            <v>t</v>
          </cell>
        </row>
        <row r="452">
          <cell r="C452" t="str">
            <v>04.05 - CAIXAS E INTERLIGAÇÃO COM ADUTORA EXISTENTE</v>
          </cell>
        </row>
        <row r="453">
          <cell r="D453" t="str">
            <v>Material demol/escavado</v>
          </cell>
          <cell r="F453">
            <v>200.63</v>
          </cell>
          <cell r="G453" t="str">
            <v>t</v>
          </cell>
        </row>
        <row r="455">
          <cell r="F455">
            <v>536.32999999999993</v>
          </cell>
          <cell r="G455" t="str">
            <v>t</v>
          </cell>
          <cell r="Q455" t="str">
            <v>=</v>
          </cell>
          <cell r="R455">
            <v>536.32999999999993</v>
          </cell>
        </row>
        <row r="457">
          <cell r="B457" t="str">
            <v>04.08.05</v>
          </cell>
          <cell r="C457" t="str">
            <v>04.005.9204-6</v>
          </cell>
          <cell r="D457" t="str">
            <v>TRANSPORTE DE CARGA DE QUALQUER NATUREZA,EXCLUSIVE AS DESPESAS DE CARGA E DESCARGA,TANTO DE ESPERA DO CAMINHAO COMO DO SERVENTE OU EQUIPAMENTO AUXILIAR,A VELOCIDADE MEDIA DE 25KM/H,EM CAMINHAO BASCULANTE A OLEO DIESEL,COM CAPACIDADE UTIL DE 20 T</v>
          </cell>
          <cell r="Q457" t="str">
            <v>T X KM</v>
          </cell>
          <cell r="R457">
            <v>30655.87</v>
          </cell>
        </row>
        <row r="458">
          <cell r="D458" t="str">
            <v>Transporte para bota fora</v>
          </cell>
        </row>
        <row r="459">
          <cell r="C459" t="str">
            <v>04.02 e 04.05.03 - MOVIMENTO DE TERRA</v>
          </cell>
          <cell r="H459" t="str">
            <v>DMT bota-fora (DRA Amb)</v>
          </cell>
        </row>
        <row r="460">
          <cell r="E460" t="str">
            <v>Material escavado</v>
          </cell>
          <cell r="F460">
            <v>322.15999999999997</v>
          </cell>
          <cell r="G460" t="str">
            <v>t                 x</v>
          </cell>
          <cell r="H460">
            <v>56.6</v>
          </cell>
          <cell r="I460" t="str">
            <v>Km</v>
          </cell>
          <cell r="Q460" t="str">
            <v>=</v>
          </cell>
          <cell r="R460">
            <v>18234</v>
          </cell>
        </row>
        <row r="461">
          <cell r="C461" t="str">
            <v>04.04 e 04.05.02- DEMOLIÇÃO E RECOMPOSIÇÃO DE PAVIMENTOS</v>
          </cell>
          <cell r="H461" t="str">
            <v>DMT bota-fora (DRA Amb)</v>
          </cell>
        </row>
        <row r="462">
          <cell r="E462" t="str">
            <v>Material demol/escavado</v>
          </cell>
          <cell r="F462">
            <v>13.54</v>
          </cell>
          <cell r="G462" t="str">
            <v>t                 x</v>
          </cell>
          <cell r="H462">
            <v>56.6</v>
          </cell>
          <cell r="I462" t="str">
            <v>Km</v>
          </cell>
          <cell r="Q462" t="str">
            <v>=</v>
          </cell>
          <cell r="R462">
            <v>766</v>
          </cell>
        </row>
        <row r="463">
          <cell r="H463" t="str">
            <v>DMT Usina asf (Santa Cruz)</v>
          </cell>
        </row>
        <row r="464">
          <cell r="E464" t="str">
            <v>Asfalto</v>
          </cell>
          <cell r="F464">
            <v>3.35</v>
          </cell>
          <cell r="G464" t="str">
            <v>t                 x</v>
          </cell>
          <cell r="H464">
            <v>31.2</v>
          </cell>
          <cell r="I464" t="str">
            <v>Km</v>
          </cell>
          <cell r="Q464" t="str">
            <v>=</v>
          </cell>
          <cell r="R464">
            <v>104</v>
          </cell>
        </row>
        <row r="465">
          <cell r="C465" t="str">
            <v>04.05 - CAIXAS E INTERLIGAÇÃO COM ADUTORA EXISTENTE</v>
          </cell>
          <cell r="H465" t="str">
            <v>DMT bota-fora (DRA Amb)</v>
          </cell>
        </row>
        <row r="466">
          <cell r="E466" t="str">
            <v>Material demol/escavado</v>
          </cell>
          <cell r="F466">
            <v>200.63</v>
          </cell>
          <cell r="G466" t="str">
            <v>t                 x</v>
          </cell>
          <cell r="H466">
            <v>56.6</v>
          </cell>
          <cell r="I466" t="str">
            <v>Km</v>
          </cell>
          <cell r="Q466" t="str">
            <v>=</v>
          </cell>
          <cell r="R466">
            <v>11355</v>
          </cell>
        </row>
        <row r="467">
          <cell r="H467" t="str">
            <v>DMT Usina asf (Santa Cruz)</v>
          </cell>
        </row>
        <row r="468">
          <cell r="E468" t="str">
            <v>Asfalto</v>
          </cell>
          <cell r="F468">
            <v>6.31</v>
          </cell>
          <cell r="G468" t="str">
            <v>t                 x</v>
          </cell>
          <cell r="H468">
            <v>31.2</v>
          </cell>
          <cell r="I468" t="str">
            <v>Km</v>
          </cell>
          <cell r="Q468" t="str">
            <v>=</v>
          </cell>
          <cell r="R468">
            <v>196.87</v>
          </cell>
        </row>
        <row r="470">
          <cell r="R470">
            <v>30655.87</v>
          </cell>
        </row>
        <row r="472">
          <cell r="B472" t="str">
            <v>04.08.06</v>
          </cell>
          <cell r="C472" t="str">
            <v>04.014.7112-6</v>
          </cell>
          <cell r="D472" t="str">
            <v xml:space="preserve">DESCARGA DE MATERIAIS E RESÍDUOS ORIGINÁRIOS DA CONSTRUÇÃO CIVIL (RCC), CLASSE A (REUTILIZÁVEIS COMO AGREGADOS NA OBRA), EM LOCAIS DE DISPOSIÇÃO FINAL AUTORIZADOS E/OU LICENCIADOS A OPERAR PELOS ÓRGÃOS DE CONTROLE AMBIENTAL </v>
          </cell>
          <cell r="Q472" t="str">
            <v>T</v>
          </cell>
          <cell r="R472">
            <v>536.32999999999993</v>
          </cell>
        </row>
        <row r="473">
          <cell r="D473" t="str">
            <v>Descarga no bota fora</v>
          </cell>
        </row>
        <row r="474">
          <cell r="C474" t="str">
            <v>04.02 e 04.05.03 - MOVIMENTO DE TERRA</v>
          </cell>
        </row>
        <row r="475">
          <cell r="E475" t="str">
            <v>Material escavado</v>
          </cell>
          <cell r="F475">
            <v>322.15999999999997</v>
          </cell>
          <cell r="G475" t="str">
            <v>t</v>
          </cell>
        </row>
        <row r="476">
          <cell r="C476" t="str">
            <v>04.04 e 04.05.02- DEMOLIÇÃO E RECOMPOSIÇÃO DE PAVIMENTOS</v>
          </cell>
        </row>
        <row r="477">
          <cell r="E477" t="str">
            <v>Material escavado</v>
          </cell>
          <cell r="F477">
            <v>13.54</v>
          </cell>
          <cell r="G477" t="str">
            <v>t</v>
          </cell>
        </row>
        <row r="478">
          <cell r="C478" t="str">
            <v>04.05 - CAIXAS E INTERLIGAÇÃO COM ADUTORA EXISTENTE</v>
          </cell>
        </row>
        <row r="479">
          <cell r="D479" t="str">
            <v>Material demol/escavado</v>
          </cell>
          <cell r="F479">
            <v>200.63</v>
          </cell>
          <cell r="G479" t="str">
            <v>t</v>
          </cell>
        </row>
        <row r="481">
          <cell r="F481">
            <v>536.32999999999993</v>
          </cell>
          <cell r="G481" t="str">
            <v>t</v>
          </cell>
          <cell r="Q481" t="str">
            <v>=</v>
          </cell>
          <cell r="R481">
            <v>536.32999999999993</v>
          </cell>
        </row>
        <row r="483">
          <cell r="B483" t="str">
            <v>04.08.07</v>
          </cell>
          <cell r="C483" t="str">
            <v>04.018.9101-6</v>
          </cell>
          <cell r="D483" t="str">
            <v>RECEBIMENTO DE CARGA, DESCARGA E MANOBRA DE CAMINHAO BASCULANTE, CAPACIDADE DE 20T</v>
          </cell>
          <cell r="Q483" t="str">
            <v>T</v>
          </cell>
          <cell r="R483">
            <v>545.99</v>
          </cell>
        </row>
        <row r="484">
          <cell r="D484" t="str">
            <v>Recebimento no bota fora e na frente de obra</v>
          </cell>
        </row>
        <row r="485">
          <cell r="C485" t="str">
            <v>04.02 e 04.05.03 - MOVIMENTO DE TERRA</v>
          </cell>
        </row>
        <row r="486">
          <cell r="E486" t="str">
            <v>Material escavado</v>
          </cell>
          <cell r="F486">
            <v>322.15999999999997</v>
          </cell>
          <cell r="G486" t="str">
            <v>t</v>
          </cell>
        </row>
        <row r="487">
          <cell r="C487" t="str">
            <v>04.04 e 04.05.02- DEMOLIÇÃO E RECOMPOSIÇÃO DE PAVIMENTOS</v>
          </cell>
        </row>
        <row r="488">
          <cell r="E488" t="str">
            <v>Material escavado</v>
          </cell>
          <cell r="F488">
            <v>13.54</v>
          </cell>
          <cell r="G488" t="str">
            <v>t</v>
          </cell>
        </row>
        <row r="489">
          <cell r="E489" t="str">
            <v>Asfalto</v>
          </cell>
          <cell r="F489">
            <v>3.35</v>
          </cell>
          <cell r="G489" t="str">
            <v>t</v>
          </cell>
        </row>
        <row r="490">
          <cell r="C490" t="str">
            <v>04.05 - CAIXAS E INTERLIGAÇÃO COM ADUTORA EXISTENTE</v>
          </cell>
        </row>
        <row r="491">
          <cell r="E491" t="str">
            <v>Material demol/escavado</v>
          </cell>
          <cell r="F491">
            <v>200.63</v>
          </cell>
          <cell r="G491" t="str">
            <v>t</v>
          </cell>
        </row>
        <row r="492">
          <cell r="E492" t="str">
            <v>Asfalto</v>
          </cell>
          <cell r="F492">
            <v>6.31</v>
          </cell>
          <cell r="G492" t="str">
            <v>t</v>
          </cell>
        </row>
        <row r="494">
          <cell r="F494">
            <v>545.99</v>
          </cell>
          <cell r="G494" t="str">
            <v>t</v>
          </cell>
        </row>
        <row r="496">
          <cell r="B496" t="str">
            <v>04.08.08</v>
          </cell>
          <cell r="C496" t="str">
            <v>04.009.0023-0</v>
          </cell>
          <cell r="D496" t="str">
            <v>CARGA E DESCARGA MECÂNICA DE TUBOS DE FERRO FUNDIDO, COM O DIÂMETRO DE 60 A 80CM, INCLUSIVE O TEMPO DE CARGA, DESCARGA E MANOBRA DO CAMINHÃO DE CARROCERIA FIXA A ÓLEO DIESEL, COM CAPACIDADE ÚTIL DE 7,5T, INCLUSIVE OS MESMOS TEMPOS DE GUINDAUTO, DE 4T</v>
          </cell>
          <cell r="Q496" t="str">
            <v>T</v>
          </cell>
          <cell r="R496">
            <v>13.24</v>
          </cell>
        </row>
        <row r="497">
          <cell r="D497" t="str">
            <v>Material</v>
          </cell>
          <cell r="E497" t="str">
            <v>DN</v>
          </cell>
          <cell r="F497" t="str">
            <v>Comprimento</v>
          </cell>
          <cell r="H497" t="str">
            <v>Peso por metro</v>
          </cell>
        </row>
        <row r="498">
          <cell r="C498" t="str">
            <v>TUBO</v>
          </cell>
          <cell r="D498" t="str">
            <v>AÇO</v>
          </cell>
          <cell r="E498">
            <v>800</v>
          </cell>
          <cell r="F498">
            <v>26.03</v>
          </cell>
          <cell r="G498" t="str">
            <v>m   x</v>
          </cell>
          <cell r="H498">
            <v>0.26600000000000001</v>
          </cell>
          <cell r="I498" t="str">
            <v>t/m</v>
          </cell>
          <cell r="Q498" t="str">
            <v>=</v>
          </cell>
          <cell r="R498">
            <v>6.9239800000000002</v>
          </cell>
        </row>
        <row r="499">
          <cell r="Q499" t="str">
            <v>=</v>
          </cell>
          <cell r="R499">
            <v>6.32</v>
          </cell>
        </row>
        <row r="500">
          <cell r="C500" t="str">
            <v>PEÇAS</v>
          </cell>
          <cell r="K500" t="str">
            <v>QTDE</v>
          </cell>
          <cell r="L500" t="str">
            <v>PESO UNIT. (T)</v>
          </cell>
          <cell r="M500" t="str">
            <v>PESO TOTAL (T)</v>
          </cell>
          <cell r="R500">
            <v>13.24</v>
          </cell>
        </row>
        <row r="501">
          <cell r="D501" t="str">
            <v>CURVA 90° - 3 GOMOS EM AÇO DN 800mm, ESPESSURA 1/2"</v>
          </cell>
          <cell r="K501">
            <v>4</v>
          </cell>
          <cell r="L501">
            <v>0.57899999999999996</v>
          </cell>
          <cell r="M501">
            <v>2.3159999999999998</v>
          </cell>
        </row>
        <row r="502">
          <cell r="D502" t="str">
            <v>TE FºFº DN 800mm FLANGEADO PN10. FORNECIMENTO.</v>
          </cell>
          <cell r="K502">
            <v>2</v>
          </cell>
          <cell r="L502">
            <v>0.65800000000000003</v>
          </cell>
          <cell r="M502">
            <v>1.3160000000000001</v>
          </cell>
        </row>
        <row r="503">
          <cell r="D503" t="str">
            <v>VÁLVULA BORBOLETA COM MECANISMO REDUTOR E CABEÇOTE FºFº FF PN10 DN 800mm. FORNECIMENTO.</v>
          </cell>
          <cell r="K503">
            <v>3</v>
          </cell>
          <cell r="L503">
            <v>0.73699999999999999</v>
          </cell>
          <cell r="M503">
            <v>2.2109999999999999</v>
          </cell>
        </row>
        <row r="504">
          <cell r="D504" t="str">
            <v>EXTREMIDADE BOLSA-FLANGE EM AÇO e=1/2" DN 800mm PN10</v>
          </cell>
          <cell r="K504">
            <v>2</v>
          </cell>
          <cell r="L504">
            <v>0.126</v>
          </cell>
          <cell r="M504">
            <v>0.252</v>
          </cell>
        </row>
        <row r="505">
          <cell r="D505" t="str">
            <v>FLANGE AÇO PN10 PARA TUBO DE AÇO DN 800mm</v>
          </cell>
          <cell r="K505">
            <v>6</v>
          </cell>
          <cell r="L505">
            <v>3.8150000000000003E-2</v>
          </cell>
          <cell r="M505">
            <v>0.22900000000000001</v>
          </cell>
        </row>
        <row r="506">
          <cell r="M506">
            <v>6.32</v>
          </cell>
        </row>
        <row r="508">
          <cell r="M508" t="str">
            <v>Fonte: Catálogo Saint Gobain</v>
          </cell>
        </row>
        <row r="509">
          <cell r="B509" t="str">
            <v>04.08.09</v>
          </cell>
          <cell r="C509" t="str">
            <v>04.005.0011-0</v>
          </cell>
          <cell r="D509" t="str">
            <v>TRANSPORTE DE CARGA DE QUALQUER NATUREZA, EXCLUSIVE AS DESPESAS DE CARGA E DESCARGA, TANTO DE ESPERA DO CAMINHÃO COMO DO SERVENTE OU EQUIPAMENTO AUXILIAR, À VELOCIDADE MÉDIA DE 20KM/H, EM CAMINHÃO DE CARROCERIA FIXA A ÓLEO DIESEL, COM CAPACIDADE ÚTIL DE 7,5T</v>
          </cell>
          <cell r="Q509" t="str">
            <v>T X KM</v>
          </cell>
          <cell r="R509">
            <v>66.2</v>
          </cell>
        </row>
        <row r="510">
          <cell r="D510" t="str">
            <v>Transporte de tubos e peças do canteiro central para a frente de obra</v>
          </cell>
        </row>
        <row r="511">
          <cell r="D511">
            <v>13.24</v>
          </cell>
          <cell r="E511" t="str">
            <v>T                     x</v>
          </cell>
          <cell r="F511">
            <v>5</v>
          </cell>
          <cell r="G511" t="str">
            <v>Km</v>
          </cell>
          <cell r="H511" t="str">
            <v>(Distância estimada)</v>
          </cell>
          <cell r="J511" t="str">
            <v xml:space="preserve"> =</v>
          </cell>
          <cell r="Q511" t="str">
            <v>=</v>
          </cell>
          <cell r="R511">
            <v>66.2</v>
          </cell>
        </row>
        <row r="514">
          <cell r="Q514" t="str">
            <v>=</v>
          </cell>
          <cell r="R514">
            <v>545.99</v>
          </cell>
        </row>
      </sheetData>
      <sheetData sheetId="17">
        <row r="1">
          <cell r="B1" t="str">
            <v>Gerência da Diretoria Técnica e de Projetos -  GDTP-2</v>
          </cell>
        </row>
        <row r="2">
          <cell r="B2" t="str">
            <v>CEDAE - Companhia Estadual de Águas e Esgotos</v>
          </cell>
        </row>
        <row r="3">
          <cell r="A3" t="str">
            <v>MEMÓRIA DE CÁLCULO DE ESGOTAMENTO</v>
          </cell>
        </row>
        <row r="4">
          <cell r="A4" t="str">
            <v>Título</v>
          </cell>
          <cell r="B4" t="str">
            <v>CONTRATAÇÃO DE EMPRESA ESPECIALIZADA PARA FORNECIMENTO E INSTALAÇÃO DO SISTEMA DE MICROFILTRAÇÃO COM OPERAÇÃO ASSISTIDA E ADEQUAÇÕES CIVIS NA UNIDADE DE TRATAMENTO TINGUÁ.</v>
          </cell>
          <cell r="D4" t="str">
            <v>LOCAL:</v>
          </cell>
          <cell r="E4" t="str">
            <v>TINGUÁ</v>
          </cell>
        </row>
        <row r="5">
          <cell r="A5" t="str">
            <v>Município</v>
          </cell>
          <cell r="B5" t="str">
            <v>Nova Iguaçú</v>
          </cell>
          <cell r="D5" t="str">
            <v>ORC  n° 055/20</v>
          </cell>
        </row>
        <row r="8">
          <cell r="A8" t="str">
            <v>Item</v>
          </cell>
          <cell r="B8" t="str">
            <v>Código</v>
          </cell>
          <cell r="C8" t="str">
            <v>Descrição dos Materiais/Serviços</v>
          </cell>
          <cell r="D8" t="str">
            <v>Unidade</v>
          </cell>
          <cell r="E8" t="str">
            <v>Quantidade</v>
          </cell>
        </row>
        <row r="9">
          <cell r="A9" t="str">
            <v>05</v>
          </cell>
          <cell r="C9" t="str">
            <v>REDE DE ESGOTAMENTO DE EFLUENTES</v>
          </cell>
        </row>
        <row r="12">
          <cell r="B12" t="str">
            <v>Extensão Total =</v>
          </cell>
        </row>
        <row r="13">
          <cell r="B13">
            <v>56.26</v>
          </cell>
        </row>
        <row r="14">
          <cell r="A14" t="str">
            <v>05.01</v>
          </cell>
          <cell r="C14" t="str">
            <v>SONDAGEM E TOPOGRAFIA</v>
          </cell>
        </row>
        <row r="15">
          <cell r="A15" t="str">
            <v>05.01.01</v>
          </cell>
          <cell r="B15" t="str">
            <v>01.016.0115-6</v>
          </cell>
          <cell r="C15" t="str">
            <v xml:space="preserve">LOCAÇÃO DE EQUIPE DE TOPOGRAFIA , PARA LEVANTAMENTOS CADASTRAIS , INCLUINDO, TOPÓGRAFO, EQUIPAMENTOS , VIATURAS E NO MINIMO 3 AUXILIARES </v>
          </cell>
          <cell r="D15" t="str">
            <v>M</v>
          </cell>
          <cell r="E15">
            <v>56.26</v>
          </cell>
        </row>
        <row r="16">
          <cell r="C16" t="str">
            <v>Extensão total da rede de esgoto = 56,26 m</v>
          </cell>
        </row>
        <row r="18">
          <cell r="A18" t="str">
            <v>05.02</v>
          </cell>
          <cell r="C18" t="str">
            <v>SINALIZAÇÃO E SEGURANÇA</v>
          </cell>
        </row>
        <row r="19">
          <cell r="A19" t="str">
            <v>05.02.01</v>
          </cell>
          <cell r="B19" t="str">
            <v>02.011.0010-0</v>
          </cell>
          <cell r="C19" t="str">
            <v>CERCA PROTETORA DE BORDA DE VALA OU OBRA, COM TELA PLÁSTICA NA COR LARANJA OU AMARELA, CONSIDERANDO 2 VEZES DE UTILIZAÇÃO, INCLUSIVE APOIOS, FORNECIMENTO, COLOCAÇÃO E RETIRADA</v>
          </cell>
          <cell r="D19" t="str">
            <v>M²</v>
          </cell>
          <cell r="E19">
            <v>67.510000000000005</v>
          </cell>
        </row>
        <row r="20">
          <cell r="C20" t="str">
            <v>CONFORME MEMÓRIA</v>
          </cell>
        </row>
        <row r="22">
          <cell r="A22" t="str">
            <v>05.02.02</v>
          </cell>
          <cell r="B22" t="str">
            <v>02.020.0005-0</v>
          </cell>
          <cell r="C22" t="str">
            <v>BARRAGEM DE BLOQUEIO DE OBRA NA VIA PÚBLICA, DE ACORDO COM A RESOLUÇÃO DA PREFEITURA-RJ, COMPREENDENDO FORNECIMENTO, COLOCAÇÃO E PINTURA DOS SUPORTES DE MADEIRA COM REAPROVEITAMENTO DO CONJUNTO 40 (QUARENTA) VEZES</v>
          </cell>
          <cell r="D22" t="str">
            <v>M</v>
          </cell>
          <cell r="E22">
            <v>24</v>
          </cell>
        </row>
        <row r="23">
          <cell r="C23" t="str">
            <v>CONFORME MEMÓRIA</v>
          </cell>
        </row>
        <row r="25">
          <cell r="A25" t="str">
            <v>05.02.03</v>
          </cell>
          <cell r="B25" t="str">
            <v>02.020.0001-0</v>
          </cell>
          <cell r="C25" t="str">
            <v>PLACA DE IDENTIFICAÇÃO DE OBRA PÚBLICA, INCLUSIVE PINTURA E SUPORTES DE MADEIRA. FORNECIMENTO E COLOCAÇÃO</v>
          </cell>
          <cell r="D25" t="str">
            <v>M²</v>
          </cell>
          <cell r="E25">
            <v>11.2</v>
          </cell>
        </row>
        <row r="26">
          <cell r="C26" t="str">
            <v>CONFORME MEMÓRIA</v>
          </cell>
        </row>
        <row r="28">
          <cell r="A28" t="str">
            <v>05.02.04</v>
          </cell>
          <cell r="B28" t="str">
            <v>02.020.9008-5</v>
          </cell>
          <cell r="C28" t="str">
            <v>PLACA PARA IDENTIFICAÇÃO DE OBRAS DE CONCESSIONÁRIA DE SERVIÇO PÚBLICO. COMPREENDENDO A COLOCAÇÃO E A RETIRADA 1 VEZ.</v>
          </cell>
          <cell r="D28" t="str">
            <v>UN</v>
          </cell>
          <cell r="E28">
            <v>4</v>
          </cell>
        </row>
        <row r="29">
          <cell r="C29" t="str">
            <v>CONFORME MEMÓRIA</v>
          </cell>
        </row>
        <row r="31">
          <cell r="A31" t="str">
            <v>05.02.05</v>
          </cell>
          <cell r="B31" t="str">
            <v>02.030.0005-0</v>
          </cell>
          <cell r="C31" t="str">
            <v>PLACA DE SINALIZAÇÃO PREVENTIVA PARA OBRA NA VIA PÚBLICA, DE ACORDO COM A RESOLUÇÃO DA PREFEITURA-RJ, COMPREENDENDO FORNECIMENTO E PINTURA DA PLACA E DOS SUPORTES DE MADEIRA. FORNECIMENTO E COLOCAÇÃO</v>
          </cell>
          <cell r="D31" t="str">
            <v>UN</v>
          </cell>
          <cell r="E31">
            <v>12</v>
          </cell>
        </row>
        <row r="32">
          <cell r="C32" t="str">
            <v>CONFORME MEMÓRIA</v>
          </cell>
        </row>
        <row r="34">
          <cell r="A34" t="str">
            <v>05.02.06</v>
          </cell>
          <cell r="B34" t="str">
            <v>02.030.0035-0</v>
          </cell>
          <cell r="C34" t="str">
            <v>SINALIZADOR ELETRÔNICO (ALUGUEL) A LED BIDIRECIONAL (PISCA ALERTA) PARA ADAPTAÇÃO EM CONES, CAVALETES E BARREIRAS</v>
          </cell>
          <cell r="D34" t="str">
            <v>UN X MÊS</v>
          </cell>
          <cell r="E34">
            <v>4</v>
          </cell>
        </row>
        <row r="35">
          <cell r="C35" t="str">
            <v>CONFORME MEMÓRIA</v>
          </cell>
        </row>
        <row r="37">
          <cell r="A37" t="str">
            <v>05.02.07</v>
          </cell>
          <cell r="B37" t="str">
            <v>05.013.0001-0</v>
          </cell>
          <cell r="C37" t="str">
            <v>CHAPA DE AÇO CARBONO COMUM DE 3/8", PARA PASSAGEM DE VEÍCULOS, SOBRE VALAS EM TRAVESSIAS, COMPREENDENDO COLOCAÇÃO, USO E RETIRADA, MEDIDA PELA ÁREA DE CHAPA, EM CADA APLICAÇÃO</v>
          </cell>
          <cell r="D37" t="str">
            <v>M²</v>
          </cell>
          <cell r="E37">
            <v>12</v>
          </cell>
        </row>
        <row r="38">
          <cell r="C38" t="str">
            <v>CONFORME MEMÓRIA</v>
          </cell>
        </row>
        <row r="40">
          <cell r="A40" t="str">
            <v>05.02.08</v>
          </cell>
          <cell r="B40" t="str">
            <v>05.105.9001-5</v>
          </cell>
          <cell r="C40" t="str">
            <v>SERVIÇO DE OPERADOR DE TRÁFEGO</v>
          </cell>
          <cell r="D40" t="str">
            <v>M</v>
          </cell>
          <cell r="E40">
            <v>56.26</v>
          </cell>
        </row>
        <row r="41">
          <cell r="C41" t="str">
            <v>CONFORME MEMÓRIA</v>
          </cell>
        </row>
        <row r="43">
          <cell r="A43" t="str">
            <v>05.02.09</v>
          </cell>
          <cell r="B43" t="str">
            <v>02.011.0001-0</v>
          </cell>
          <cell r="C43" t="str">
            <v>CERCA PROTETORA DE BORDA DE VALA, CONSTRUÍDA COM MONTANTES DE 3" X 3" DE MADEIRA DE 3ª, COM 1,50M DE COMPRIMENTO, FICANDO 0,50M ENTERRADO, COM INTERVALO DE 2,00M E 2 TÁBUAS DE MADEIRA DE 1" X 12", HORIZONTAIS, COM 40CM DE SEPARAÇÃO, COM APROVEITAMENTO DE UMA VEZ DA MADEIRA</v>
          </cell>
          <cell r="D43" t="str">
            <v>M</v>
          </cell>
          <cell r="E43">
            <v>200</v>
          </cell>
        </row>
        <row r="44">
          <cell r="C44" t="str">
            <v>CONFORME MEMÓRIA</v>
          </cell>
        </row>
        <row r="46">
          <cell r="A46" t="str">
            <v>05.02.10</v>
          </cell>
          <cell r="B46" t="str">
            <v>02.011.0003-0</v>
          </cell>
          <cell r="C46" t="str">
            <v>RETIRADA E RECOLOCAÇÃO DA CERCA PROTETORA DE BORDA DE VALA, CONSTRUÍDA COM MONTANTES DE 3" X 3" DE MADEIRA DE 3ª, COM 1,50M DE COMPRIMENTO, FICANDO 0,50M ENTERRADO, COM INTERVALO DE 2,00M E 2 TÁBUAS DE MADEIRA DE 1" X 12", HORIZONTAIS, COM 40CM DE SEPARAÇÃO, COM APROVEITAMENTO DE UMA VEZ DA MADEIRA, EXCETO MATERIAIS</v>
          </cell>
          <cell r="D46" t="str">
            <v>M</v>
          </cell>
          <cell r="E46">
            <v>60</v>
          </cell>
        </row>
        <row r="47">
          <cell r="C47" t="str">
            <v>CONFORME MEMÓRIA</v>
          </cell>
        </row>
        <row r="49">
          <cell r="A49" t="str">
            <v>05.02.11</v>
          </cell>
          <cell r="B49" t="str">
            <v>05.001.9107-5</v>
          </cell>
          <cell r="C49" t="str">
            <v>REMANEJAMENTO DE INTERFERÊNCIAS DIVERSAS (LIGAÇÕES DOMICILIARES DE ÁGUA, ESGOTO E TUBULAÇÕES DE ÁGUA PLUVIAL), INCLUSIVE MATERIAIS E MÃO DE OBRA</v>
          </cell>
          <cell r="D49" t="str">
            <v>M</v>
          </cell>
          <cell r="E49">
            <v>56.26</v>
          </cell>
        </row>
        <row r="50">
          <cell r="C50" t="str">
            <v>CONFORME MEMÓRIA</v>
          </cell>
        </row>
        <row r="52">
          <cell r="A52" t="str">
            <v>05.03</v>
          </cell>
          <cell r="C52" t="str">
            <v>MOVIMENTO DE TERRA</v>
          </cell>
        </row>
        <row r="53">
          <cell r="A53" t="str">
            <v>05.03.01</v>
          </cell>
          <cell r="B53" t="str">
            <v>03.016.0005-1</v>
          </cell>
          <cell r="C53" t="str">
            <v>ESCAVAÇÃO MECÂNICA DE VALA NÃO ESCORADA EM MATERIAL DE 1ª CATEGORIA COM PEDRAS, INSTALAÇÕES PREDIAIS OU OUTROS REDUTORES DE PRODUTIVIDADE OU CAVAS DE FUNDAÇÃO, ATÉ 1,50M DE PROFUNDIDADE, UTILIZANDO RETRO-ESCAVADEIRA, EXCLUSIVE ESGOTAMENTO</v>
          </cell>
          <cell r="D53" t="str">
            <v>M³</v>
          </cell>
          <cell r="E53">
            <v>35.25</v>
          </cell>
        </row>
        <row r="54">
          <cell r="C54" t="str">
            <v>CONFORME MEMÓRIA</v>
          </cell>
        </row>
        <row r="56">
          <cell r="A56" t="str">
            <v>05.03.02</v>
          </cell>
          <cell r="B56" t="str">
            <v>03.016.0020-1</v>
          </cell>
          <cell r="C56" t="str">
            <v>ESCAVAÇÃO MECÂNICA DE VALA ESCORADA, EM MATERIAL DE 1ª CATEGORIA COM PEDRAS, INSTALAÇÕES PREDIAIS OU OUTROS REDUTORES DE PRODUTIVIDADE, OU CAVAS DE FUNDAÇÃO, ATÉ 1,50M DE PROFUNDIDADE, UTILIZANDO RETRO-ESCAVADEIRA, EXCLUSIVE ESGOTAMENTO E ESCORAMENTO</v>
          </cell>
          <cell r="D56" t="str">
            <v>M³</v>
          </cell>
          <cell r="E56">
            <v>18.86</v>
          </cell>
        </row>
        <row r="57">
          <cell r="C57" t="str">
            <v>CONFORME MEMÓRIA</v>
          </cell>
        </row>
        <row r="59">
          <cell r="A59" t="str">
            <v>05.03.03</v>
          </cell>
          <cell r="B59" t="str">
            <v>03.016.0025-1</v>
          </cell>
          <cell r="C59" t="str">
            <v>ESCAVAÇÃO MECÂNICA DE VALA ESCORADA, EM MATERIAL DE 1ª CATEGORIA COM PEDRAS, INSTALAÇÕES PREDIAIS OU OUTROS REDUTORES DE PRODUTIVIDADE, OU CAVAS DE FUNDAÇÃO, ENTRE 1,50 E 3,00M DE PROFUNDIDADE, UTILIZANDO RETRO-ESCAVADEIRA, EXCLUSIVE ESGOTAMENTO E ESCORAMENTO</v>
          </cell>
          <cell r="D59" t="str">
            <v>M³</v>
          </cell>
          <cell r="E59">
            <v>0.4</v>
          </cell>
        </row>
        <row r="60">
          <cell r="C60" t="str">
            <v>CONFORME MEMÓRIA</v>
          </cell>
        </row>
        <row r="62">
          <cell r="A62" t="str">
            <v>05.03.04</v>
          </cell>
          <cell r="B62" t="str">
            <v>05.010.0005-0</v>
          </cell>
          <cell r="C62" t="str">
            <v>ESGOTAMENTO DE VALA MEDIDO PELA POTÊNCIA INSTALADA E PELO TEMPO DE FUNCIONAMENTO (CP)</v>
          </cell>
          <cell r="D62" t="str">
            <v>CV X H</v>
          </cell>
          <cell r="E62">
            <v>192</v>
          </cell>
        </row>
        <row r="63">
          <cell r="C63" t="str">
            <v>CONFORME MEMÓRIA</v>
          </cell>
        </row>
        <row r="65">
          <cell r="A65" t="str">
            <v>05.03.05</v>
          </cell>
          <cell r="B65" t="str">
            <v>03.015.0010-0</v>
          </cell>
          <cell r="C65" t="str">
            <v>REATERRO DE VALA/CAVA COM PÓ-DE-PEDRA, INCLUSIVE FORNECIMENTO DO MATERIAL E COMPACTAÇÃO MANUAL</v>
          </cell>
          <cell r="D65" t="str">
            <v>M³</v>
          </cell>
          <cell r="E65">
            <v>41.44</v>
          </cell>
        </row>
        <row r="66">
          <cell r="C66" t="str">
            <v>CONFORME MEMÓRIA</v>
          </cell>
        </row>
        <row r="68">
          <cell r="A68" t="str">
            <v>05.03.06</v>
          </cell>
          <cell r="B68" t="str">
            <v>06.088.0010-0</v>
          </cell>
          <cell r="C68" t="str">
            <v>EMBASAMENTO DE TUBULAÇÃO, FEITO COM PÓ-DE-PEDRA</v>
          </cell>
          <cell r="D68" t="str">
            <v>M³</v>
          </cell>
          <cell r="E68">
            <v>4.21</v>
          </cell>
        </row>
        <row r="69">
          <cell r="C69" t="str">
            <v>CONFORME MEMÓRIA</v>
          </cell>
        </row>
        <row r="71">
          <cell r="A71" t="str">
            <v>05.03.07</v>
          </cell>
          <cell r="B71" t="str">
            <v>20.097.0005-0</v>
          </cell>
          <cell r="C71" t="str">
            <v>PÓ-DE-PEDRA, INCLUSIVE TRANSPORTE, PARA REGIÃO METROPOLITANA DO RIO DE JANEIRO.  FORNECIMENTO</v>
          </cell>
          <cell r="D71" t="str">
            <v>M³</v>
          </cell>
          <cell r="E71">
            <v>5.33</v>
          </cell>
        </row>
        <row r="72">
          <cell r="C72" t="str">
            <v>CONFORME MEMÓRIA</v>
          </cell>
        </row>
        <row r="74">
          <cell r="A74" t="str">
            <v>05.04</v>
          </cell>
          <cell r="C74" t="str">
            <v>PAVIMENTAÇÃO</v>
          </cell>
        </row>
        <row r="75">
          <cell r="A75" t="str">
            <v>05.04.01</v>
          </cell>
          <cell r="B75" t="str">
            <v>05.002.0005-1</v>
          </cell>
          <cell r="C75" t="str">
            <v>DEMOLIÇÃO, COM EQUIPAMENTO DE AR COMPRIMIDO, DE PAVIMENTAÇÃO DE CONCRETO ASFÁLTICO, COM 5CM DE ESPESSURA, INCLUSIVE EMPILHAMENTO LATERAL DENTRO DO CANTEIRO DE SERVIÇO</v>
          </cell>
          <cell r="D75" t="str">
            <v>M²</v>
          </cell>
          <cell r="E75">
            <v>40.67</v>
          </cell>
        </row>
        <row r="76">
          <cell r="C76" t="str">
            <v>CONFORME MEMÓRIA</v>
          </cell>
        </row>
        <row r="78">
          <cell r="A78" t="str">
            <v>05.04.02</v>
          </cell>
          <cell r="B78" t="str">
            <v>05.022.9055-6</v>
          </cell>
          <cell r="C78" t="str">
            <v>CORTE EM PAVIMENTOS DE CONCRETO ASFÁLTICO ATÉ 10CM DE PROF. COM SERRA CIRCULAR - TIPO "MAQUITÃO"</v>
          </cell>
          <cell r="D78" t="str">
            <v>M</v>
          </cell>
          <cell r="E78">
            <v>112.52</v>
          </cell>
        </row>
        <row r="79">
          <cell r="C79" t="str">
            <v>56,26 m X 2 lados = 112,52  m</v>
          </cell>
        </row>
        <row r="81">
          <cell r="A81" t="str">
            <v>05.04.03</v>
          </cell>
          <cell r="B81" t="str">
            <v>05.022.0015-0</v>
          </cell>
          <cell r="C81" t="str">
            <v>CORTE MECÂNICO COM MÁQUINA FRESADORA, EM CONCRETO ASFÁLTICO, EM ÁREAS COM INTERFERÊNCIA TIPO TRILHOS OU TAMPÕES, COM ESPESSURA ATÉ 5CM, INCLUSIVE COLETA DO MATERIAL FRESADO EM CAMINHÃO BASCULANTE, EXCLUSIVE TRANSPORTE PARA FORA DO CANTEIRO DE OBRA (VIDE FAMÍLIA 04.005). O ITEM INCLUI MÃO-DE-OBRA COM HORÁRIO DIURNO</v>
          </cell>
          <cell r="D81" t="str">
            <v>M²</v>
          </cell>
          <cell r="E81">
            <v>176.25</v>
          </cell>
        </row>
        <row r="82">
          <cell r="C82" t="str">
            <v>CONFORME MEMÓRIA</v>
          </cell>
        </row>
        <row r="84">
          <cell r="A84" t="str">
            <v>05.04.04</v>
          </cell>
          <cell r="B84" t="str">
            <v>05.002.0016-0</v>
          </cell>
          <cell r="C84" t="str">
            <v>DEMOLIÇÃO, COM EQUIPAMENTO DE AR COMPRIMIDO, DE BASE DE MACADAME BETUMINOSO, INCLUSIVE AFASTAMENTO LATERAL DENTRO DO CANTEIRO DE SERVIÇO</v>
          </cell>
          <cell r="D84" t="str">
            <v>M³</v>
          </cell>
          <cell r="E84">
            <v>8.1300000000000008</v>
          </cell>
        </row>
        <row r="85">
          <cell r="C85" t="str">
            <v>CONFORME MEMÓRIA</v>
          </cell>
        </row>
        <row r="87">
          <cell r="A87" t="str">
            <v>05.04.05</v>
          </cell>
          <cell r="B87" t="str">
            <v>08.015.0018-0</v>
          </cell>
          <cell r="C87" t="str">
            <v>REPOSIÇÃO DE PAVIMENTAÇÃO DE QUALQUER NATUREZA, EM CONCRETO ASFÁLTICO USINADO A QUENTE, SEM IMPRIMAÇÃO OU PINTURA DE LIGAÇÃO, EXECUTADO EM LOGRADOURO PÚBLICO, ONDE FORAM EXECUTADAS OBRAS POR COMPANHIAS CONCESSIONÁRIAS, EXCLUSIVE O TRANSPORTE DA USINA PARA A PISTA</v>
          </cell>
          <cell r="D87" t="str">
            <v>T</v>
          </cell>
          <cell r="E87">
            <v>24.95</v>
          </cell>
        </row>
        <row r="88">
          <cell r="C88" t="str">
            <v>CONFORME MEMÓRIA</v>
          </cell>
        </row>
        <row r="90">
          <cell r="A90" t="str">
            <v>05.04.06</v>
          </cell>
          <cell r="B90" t="str">
            <v>08.038.0001-0</v>
          </cell>
          <cell r="C90" t="str">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ell>
          <cell r="D90" t="str">
            <v>M²</v>
          </cell>
          <cell r="E90">
            <v>40.67</v>
          </cell>
        </row>
        <row r="91">
          <cell r="C91" t="str">
            <v>CONFORME MEMÓRIA</v>
          </cell>
        </row>
        <row r="93">
          <cell r="A93" t="str">
            <v>05.04.07</v>
          </cell>
          <cell r="B93" t="str">
            <v>08.026.0002-0</v>
          </cell>
          <cell r="C93" t="str">
            <v>PINTURA DE LIGAÇÃO, DE ACORDO COM AS "INSTRUÇÕES PARA EXECUÇÃO", DO DER-RJ</v>
          </cell>
          <cell r="D93" t="str">
            <v>M²</v>
          </cell>
          <cell r="E93">
            <v>216.92</v>
          </cell>
        </row>
        <row r="94">
          <cell r="C94" t="str">
            <v>CONFORME MEMÓRIA</v>
          </cell>
        </row>
        <row r="96">
          <cell r="A96" t="str">
            <v>05.05</v>
          </cell>
          <cell r="C96" t="str">
            <v>FORNECIMENTO DE TUBOS</v>
          </cell>
        </row>
        <row r="97">
          <cell r="A97" t="str">
            <v>05.05.01</v>
          </cell>
          <cell r="B97" t="str">
            <v>06.272.0003-0</v>
          </cell>
          <cell r="C97" t="str">
            <v>TUBO PVC (NBR-7362), PARA ESGOTO SANITÁRIO, COM DIÂMETRO NOMINAL DE 150MM, INCLUSIVE ANEL DE BORRACHA.  FORNECIMENTO</v>
          </cell>
          <cell r="D97" t="str">
            <v>M</v>
          </cell>
          <cell r="E97">
            <v>56.260000000000005</v>
          </cell>
        </row>
        <row r="98">
          <cell r="C98" t="str">
            <v>CONFORME MEMÓRIA</v>
          </cell>
        </row>
        <row r="100">
          <cell r="A100" t="str">
            <v>05.06</v>
          </cell>
          <cell r="C100" t="str">
            <v>POÇOS DE VISITA</v>
          </cell>
        </row>
        <row r="101">
          <cell r="A101" t="str">
            <v>05.06.01</v>
          </cell>
          <cell r="B101" t="str">
            <v>06.016.0015-0</v>
          </cell>
          <cell r="C101" t="str">
            <v>TAMPÃO ARTICULADO COMPLETO DE FERRO FUNDIDO, TIPO AVENIDA, PARA TRÁFEGO PESADO (TF-90), DE 0,60M DE DIÂMETRO, CARGA MÍNIMA PARA TESTE 30T, RESISTÊNCIA MÁXIMA DE ROMPIMENTO 37,5T E FLECHA RESIDUAL MÁXIMA DE 17MM, ASSENTADO COM ARGAMASSA DE CIMENTO E AREIA, NO TRAÇO 1:4 EM VOLUME.  FORNECIMENTO E ASSENTAMENTO</v>
          </cell>
          <cell r="D101" t="str">
            <v>UN</v>
          </cell>
          <cell r="E101">
            <v>3</v>
          </cell>
        </row>
        <row r="102">
          <cell r="C102" t="str">
            <v>CONFORME MEMÓRIA</v>
          </cell>
        </row>
        <row r="104">
          <cell r="A104" t="str">
            <v>05.06.02</v>
          </cell>
          <cell r="B104" t="str">
            <v>06.017.0002-0</v>
          </cell>
          <cell r="C104" t="str">
            <v>POÇO DE VISITA, DE ANÉIS DE CONCRETO PRÉ-MOLDADOS, PARA ESGOTOS SANITÁRIOS, SEGUNDO ESPECIFICAÇÕES DA CEDAE, INCLUSIVE DEGRAUS, EXCLUSIVE TAMPÃO DE FERRO FUNDIDO, COM PROFUNDIDADE DE 0,80M</v>
          </cell>
          <cell r="D104" t="str">
            <v>UN</v>
          </cell>
          <cell r="E104">
            <v>1</v>
          </cell>
        </row>
        <row r="105">
          <cell r="C105" t="str">
            <v>CONFORME MEMÓRIA</v>
          </cell>
        </row>
        <row r="107">
          <cell r="A107" t="str">
            <v>05.06.03</v>
          </cell>
          <cell r="B107" t="str">
            <v>06.017.0003-0</v>
          </cell>
          <cell r="C107" t="str">
            <v>POÇO DE VISITA, DE ANÉIS DE CONCRETO PRÉ-MOLDADOS, PARA ESGOTOS SANITÁRIOS, SEGUNDO ESPECIFICAÇÕES DA CEDAE, INCLUSIVE DEGRAUS, EXCLUSIVE TAMPÃO DE FERRO FUNDIDO, COM PROFUNDIDADE DE 1,00M</v>
          </cell>
          <cell r="D107" t="str">
            <v>UN</v>
          </cell>
          <cell r="E107">
            <v>1</v>
          </cell>
        </row>
        <row r="108">
          <cell r="C108" t="str">
            <v>CONFORME MEMÓRIA</v>
          </cell>
        </row>
        <row r="110">
          <cell r="A110" t="str">
            <v>05.06.04</v>
          </cell>
          <cell r="B110" t="str">
            <v>06.017.0005-0</v>
          </cell>
          <cell r="C110" t="str">
            <v>POÇO DE VISITA, DE ANÉIS DE CONCRETO PRÉ-MOLDADOS, PARA ESGOTOS SANITÁRIOS, SEGUNDO ESPECIFICAÇÕES DA CEDAE, INCLUSIVE DEGRAUS, EXCLUSIVE TAMPÃO DE FERRO FUNDIDO, COM PROFUNDIDADE DE 1,20M</v>
          </cell>
          <cell r="D110" t="str">
            <v>UN</v>
          </cell>
          <cell r="E110">
            <v>1</v>
          </cell>
        </row>
        <row r="111">
          <cell r="C111" t="str">
            <v>CONFORME MEMÓRIA</v>
          </cell>
        </row>
        <row r="113">
          <cell r="A113" t="str">
            <v>05.06.05</v>
          </cell>
          <cell r="B113" t="str">
            <v>06.017.0041-0</v>
          </cell>
          <cell r="C113" t="str">
            <v>BASE E FUNDO DE CONCRETO SIMPLES, PARA POÇOS DE VISITA, PADRÃO CEDAE, DE ANÉIS PRÉ-MOLDADOS, COM DIÂMETRO DE 1100MM, INCLUSIVE LAJE DE REDUÇÃO DE CONCRETO ARMADO, MÃO-DE-OBRA E MATERIAL</v>
          </cell>
          <cell r="D113" t="str">
            <v>UN</v>
          </cell>
          <cell r="E113">
            <v>3</v>
          </cell>
        </row>
        <row r="114">
          <cell r="C114" t="str">
            <v>CONFORME MEMÓRIA</v>
          </cell>
        </row>
        <row r="116">
          <cell r="A116" t="str">
            <v>05.07</v>
          </cell>
          <cell r="C116" t="str">
            <v>ASSENTAMENTO</v>
          </cell>
        </row>
        <row r="117">
          <cell r="A117" t="str">
            <v>05.07.01</v>
          </cell>
          <cell r="B117" t="str">
            <v>06.001.0243-0</v>
          </cell>
          <cell r="C117" t="str">
            <v>ASSENTAMENTO DE TUBULAÇÃO DE PVC, COM JUNTA ELÁSTICA, PARA COLETOR DE ESGOTOS, COM DIÂMETRO NOMINAL DE 150MM, ATERRO E SOCA ATÉ A ALTURA DA GERATRIZ SUPERIOR DO TUBO, CONSIDERANDO O MATERIAL DA PRÓPRIA ESCAVAÇÃO, EXCLUSIVE TUBO E JUNTA</v>
          </cell>
          <cell r="D117" t="str">
            <v>M</v>
          </cell>
          <cell r="E117">
            <v>56.260000000000005</v>
          </cell>
        </row>
        <row r="118">
          <cell r="C118" t="str">
            <v>CONFORME DESENHO</v>
          </cell>
        </row>
        <row r="120">
          <cell r="A120" t="str">
            <v>05.08</v>
          </cell>
          <cell r="C120" t="str">
            <v>CARGA E DESCARGA DE MATERIAIS</v>
          </cell>
        </row>
        <row r="121">
          <cell r="A121" t="str">
            <v>05.08.01</v>
          </cell>
          <cell r="B121" t="str">
            <v>04.010.9047-6</v>
          </cell>
          <cell r="C121" t="str">
            <v>CARGA E DESCARGA MECANICA DE AGREGADOS,TERRA,ESCOMBROS,MATERIAL A GRANEL,UTILIZANDO CAMINHAO BASCULANTE A OLEO DIESEL,COM CAPACIDADE UTIL DE 20T,CONSIDERANDO O TEMPO PARA CARGA,DESCARGA E MANOBRA, EXCLUSIVE DESPESAS COM A PA-CARREGADEIRA EMPREGADA NA CARGA,COM A CAPACIDADE DE 1,50M3</v>
          </cell>
          <cell r="D121" t="str">
            <v>T</v>
          </cell>
          <cell r="E121">
            <v>136.59</v>
          </cell>
        </row>
        <row r="123">
          <cell r="C123" t="str">
            <v>CONFORME MEMÓRIA MOVIMENTO DE TERRA</v>
          </cell>
          <cell r="E123">
            <v>92.66</v>
          </cell>
        </row>
        <row r="124">
          <cell r="C124" t="str">
            <v>CONFORME MEMÓRIA PAVIMENTAÇÃO ASFALTO</v>
          </cell>
          <cell r="E124">
            <v>43.65</v>
          </cell>
        </row>
        <row r="125">
          <cell r="C125" t="str">
            <v xml:space="preserve">TOTAL = </v>
          </cell>
          <cell r="E125">
            <v>136.31</v>
          </cell>
        </row>
        <row r="127">
          <cell r="C127" t="str">
            <v>DN150 = 0,47 m x 56,26m x 0,0077 m x 1,4 T/M3 = 0,28 T</v>
          </cell>
          <cell r="E127">
            <v>0.28000000000000003</v>
          </cell>
        </row>
        <row r="128">
          <cell r="E128">
            <v>136.59</v>
          </cell>
        </row>
        <row r="129">
          <cell r="A129" t="str">
            <v>05.08.02</v>
          </cell>
          <cell r="B129" t="str">
            <v>04.005.9204-6</v>
          </cell>
          <cell r="C129" t="str">
            <v>TRANSPORTE DE CARGA DE QUALQUER NATUREZA,EXCLUSIVE AS DESPESAS DE CARGA E DESCARGA,TANTO DE ESPERA DO CAMINHAO COMO DO SERVENTE OU EQUIPAMENTO AUXILIAR,A VELOCIDADE MEDIA DE 25KM/H,EM CAMINHAO BASCULANTE A OLEO DIESEL,COM CAPACIDADE UTIL DE 20 T</v>
          </cell>
          <cell r="D129" t="str">
            <v>T X KM</v>
          </cell>
          <cell r="E129">
            <v>7623.7800000000007</v>
          </cell>
        </row>
        <row r="131">
          <cell r="C131" t="str">
            <v>CONFORME MEMÓRIA MOVIMENTO DE TERRA</v>
          </cell>
          <cell r="E131">
            <v>5244.95</v>
          </cell>
        </row>
        <row r="132">
          <cell r="C132" t="str">
            <v>CONFORME MEMÓRIA PAVIMENTAÇÃO ASFALTO</v>
          </cell>
          <cell r="E132">
            <v>1597.59</v>
          </cell>
        </row>
        <row r="133">
          <cell r="C133" t="str">
            <v xml:space="preserve">TOTAL = </v>
          </cell>
          <cell r="E133">
            <v>6842.54</v>
          </cell>
        </row>
        <row r="135">
          <cell r="C135" t="str">
            <v>Transporte dos tubos do canteiro para a frente de obra = 0,28T x 10Km = 2,8TxKm</v>
          </cell>
          <cell r="E135">
            <v>2.8</v>
          </cell>
        </row>
        <row r="138">
          <cell r="C138" t="str">
            <v>Transporte do asfalto da usina para obra</v>
          </cell>
          <cell r="E138">
            <v>778.44</v>
          </cell>
        </row>
        <row r="139">
          <cell r="E139">
            <v>7623.7800000000007</v>
          </cell>
        </row>
        <row r="140">
          <cell r="A140" t="str">
            <v>05.08.03</v>
          </cell>
          <cell r="B140" t="str">
            <v>04.014.7112-6</v>
          </cell>
          <cell r="C140" t="str">
            <v xml:space="preserve">DESCARGA DE MATERIAIS E RESÍDUOS ORIGINÁRIOS DA CONSTRUÇÃO CIVIL (RCC), CLASSE A (REUTILIZÁVEIS COMO AGREGADOS NA OBRA), EM LOCAIS DE DISPOSIÇÃO FINAL AUTORIZADOS E/OU LICENCIADOS A OPERAR PELOS ÓRGÃOS DE CONTROLE AMBIENTAL </v>
          </cell>
          <cell r="D140" t="str">
            <v>T</v>
          </cell>
          <cell r="E140">
            <v>136.31</v>
          </cell>
        </row>
        <row r="142">
          <cell r="C142" t="str">
            <v>CONFORME MEMÓRIA MOVIMENTO DE TERRA</v>
          </cell>
          <cell r="E142">
            <v>92.66</v>
          </cell>
        </row>
        <row r="143">
          <cell r="C143" t="str">
            <v>CONFORME MEMÓRIA PAVIMENTAÇÃO ASFALTO</v>
          </cell>
          <cell r="E143">
            <v>43.65</v>
          </cell>
        </row>
        <row r="144">
          <cell r="C144" t="str">
            <v xml:space="preserve">TOTAL = </v>
          </cell>
          <cell r="E144">
            <v>136.31</v>
          </cell>
        </row>
        <row r="146">
          <cell r="A146" t="str">
            <v>05.08.04</v>
          </cell>
          <cell r="B146" t="str">
            <v>04.018.9101-6</v>
          </cell>
          <cell r="C146" t="str">
            <v>RECEBIMENTO DE CARGA, DESCARGA E MANOBRA DE CAMINHAO BASCULANTE, CAPACIDADE DE 20T</v>
          </cell>
          <cell r="D146" t="str">
            <v>T</v>
          </cell>
          <cell r="E146">
            <v>136.31</v>
          </cell>
        </row>
        <row r="148">
          <cell r="C148" t="str">
            <v>Conforme item 05.08.03, o recebimento total de carga será de : 136,31 t</v>
          </cell>
        </row>
        <row r="150">
          <cell r="A150" t="str">
            <v>05.08.05</v>
          </cell>
          <cell r="B150" t="str">
            <v>04.012.0074-1</v>
          </cell>
          <cell r="C150" t="str">
            <v>CARGA DE MATERIAL COM PÁ-CARREGADEIRA DE 1,30M³, EXCLUSIVE DESPESAS COM O CAMINHÃO, COMPREENDENDO TEMPO COM ESPERA E OPERAÇÃO PARA CARGAS DE 200T POR DIA DE 8H</v>
          </cell>
          <cell r="D150" t="str">
            <v>T</v>
          </cell>
          <cell r="E150">
            <v>136.31</v>
          </cell>
        </row>
        <row r="152">
          <cell r="C152" t="str">
            <v>Conforme item 05.08.03, o recebimento total de carga será de : 136,31 t</v>
          </cell>
        </row>
      </sheetData>
      <sheetData sheetId="18"/>
      <sheetData sheetId="19">
        <row r="1">
          <cell r="B1" t="str">
            <v>Gerência de Engenharia de Custos e Orçamento - GCO-DT</v>
          </cell>
        </row>
        <row r="2">
          <cell r="B2" t="str">
            <v>CEDAE - Companhia Estadual de Águas e Esgotos</v>
          </cell>
        </row>
        <row r="3">
          <cell r="E3" t="str">
            <v>MEMÓRIA DE CÁLCULO DO GALPÃO</v>
          </cell>
        </row>
        <row r="4">
          <cell r="A4" t="str">
            <v>Título:</v>
          </cell>
          <cell r="B4" t="str">
            <v>CONTRATAÇÃO DE EMPRESA ESPECIALIZADA PARA FORNECIMENTO E INSTALAÇÃO DO SISTEMA DE MICROFILTRAÇÃO COM OPERAÇÃO ASSISTIDA E ADEQUAÇÕES CIVIS NA UNIDADE DE TRATAMENTO TINGUÁ.</v>
          </cell>
        </row>
        <row r="5">
          <cell r="A5" t="str">
            <v>Munic.:</v>
          </cell>
          <cell r="B5" t="str">
            <v>Nova Iguaçú</v>
          </cell>
          <cell r="J5" t="str">
            <v>Local:</v>
          </cell>
          <cell r="K5" t="str">
            <v>TINGUÁ</v>
          </cell>
        </row>
        <row r="6">
          <cell r="A6" t="str">
            <v>Item</v>
          </cell>
          <cell r="B6" t="str">
            <v>Código</v>
          </cell>
          <cell r="C6" t="str">
            <v>Descrição dos Materiais/Serviços</v>
          </cell>
          <cell r="N6" t="str">
            <v>Unidade</v>
          </cell>
          <cell r="O6" t="str">
            <v>QTDE</v>
          </cell>
        </row>
        <row r="7">
          <cell r="A7" t="str">
            <v>N.T.=</v>
          </cell>
          <cell r="B7">
            <v>0</v>
          </cell>
          <cell r="M7">
            <v>10.94</v>
          </cell>
          <cell r="N7" t="str">
            <v>m</v>
          </cell>
        </row>
        <row r="9">
          <cell r="A9" t="str">
            <v>Escavação</v>
          </cell>
          <cell r="B9" t="str">
            <v>Qde (un)</v>
          </cell>
          <cell r="C9" t="str">
            <v>Comprimento (m)</v>
          </cell>
          <cell r="D9" t="str">
            <v>Largura (m)</v>
          </cell>
          <cell r="E9" t="str">
            <v>Altura (m)</v>
          </cell>
          <cell r="F9" t="str">
            <v>Altura escavada</v>
          </cell>
          <cell r="G9" t="str">
            <v>Escavação até 1,5m</v>
          </cell>
          <cell r="H9" t="str">
            <v>Volume ocupado (m3)</v>
          </cell>
          <cell r="L9" t="str">
            <v xml:space="preserve"> </v>
          </cell>
        </row>
        <row r="10">
          <cell r="A10" t="str">
            <v>Cintas Transversais</v>
          </cell>
          <cell r="B10">
            <v>4</v>
          </cell>
          <cell r="C10">
            <v>5.47</v>
          </cell>
          <cell r="D10">
            <v>0.2</v>
          </cell>
          <cell r="E10">
            <v>0.8</v>
          </cell>
          <cell r="F10">
            <v>0.44999999999999996</v>
          </cell>
          <cell r="G10">
            <v>15.52</v>
          </cell>
          <cell r="H10">
            <v>1.9692000000000001</v>
          </cell>
        </row>
        <row r="11">
          <cell r="A11" t="str">
            <v>Cintas longitudinais</v>
          </cell>
          <cell r="B11">
            <v>6</v>
          </cell>
          <cell r="C11">
            <v>4.8499999999999996</v>
          </cell>
          <cell r="D11">
            <v>0.2</v>
          </cell>
          <cell r="E11">
            <v>0.8</v>
          </cell>
          <cell r="F11">
            <v>0.45</v>
          </cell>
          <cell r="G11">
            <v>21.06</v>
          </cell>
          <cell r="H11">
            <v>2.6190000000000002</v>
          </cell>
        </row>
        <row r="12">
          <cell r="A12" t="str">
            <v>Blocos</v>
          </cell>
          <cell r="B12">
            <v>10</v>
          </cell>
          <cell r="C12">
            <v>2</v>
          </cell>
          <cell r="D12">
            <v>2</v>
          </cell>
          <cell r="E12">
            <v>1</v>
          </cell>
          <cell r="F12">
            <v>1</v>
          </cell>
          <cell r="G12">
            <v>94.5</v>
          </cell>
          <cell r="H12">
            <v>40</v>
          </cell>
          <cell r="K12">
            <v>14.57</v>
          </cell>
          <cell r="L12" t="str">
            <v>m</v>
          </cell>
        </row>
        <row r="13">
          <cell r="G13">
            <v>131.08000000000001</v>
          </cell>
          <cell r="H13">
            <v>44.58</v>
          </cell>
        </row>
        <row r="15">
          <cell r="A15" t="str">
            <v>Concreto</v>
          </cell>
          <cell r="B15" t="str">
            <v>Qde (un)</v>
          </cell>
          <cell r="C15" t="str">
            <v>Comprimento (m)</v>
          </cell>
          <cell r="D15" t="str">
            <v>Largura (m)</v>
          </cell>
          <cell r="E15" t="str">
            <v>Altura (m)</v>
          </cell>
          <cell r="F15" t="str">
            <v>Concreto magro (m3)</v>
          </cell>
          <cell r="G15" t="str">
            <v>Concreto estrutural (m3)</v>
          </cell>
          <cell r="H15" t="str">
            <v>Forma (m2)</v>
          </cell>
          <cell r="I15" t="str">
            <v>Escoramento Vertical (m2)</v>
          </cell>
          <cell r="J15" t="str">
            <v>Escoramento horizontal (m3)</v>
          </cell>
        </row>
        <row r="16">
          <cell r="A16" t="str">
            <v>Blocos</v>
          </cell>
          <cell r="B16">
            <v>10</v>
          </cell>
          <cell r="C16">
            <v>2</v>
          </cell>
          <cell r="D16">
            <v>2</v>
          </cell>
          <cell r="E16">
            <v>1</v>
          </cell>
          <cell r="F16">
            <v>2</v>
          </cell>
          <cell r="G16">
            <v>40</v>
          </cell>
          <cell r="H16">
            <v>80</v>
          </cell>
          <cell r="I16">
            <v>80</v>
          </cell>
        </row>
        <row r="17">
          <cell r="A17" t="str">
            <v>Vigas Transversais</v>
          </cell>
          <cell r="B17">
            <v>4</v>
          </cell>
          <cell r="C17">
            <v>5.47</v>
          </cell>
          <cell r="D17">
            <v>0.2</v>
          </cell>
          <cell r="E17">
            <v>0.8</v>
          </cell>
          <cell r="F17">
            <v>0.21880000000000002</v>
          </cell>
          <cell r="G17">
            <v>3.5008000000000004</v>
          </cell>
          <cell r="H17">
            <v>36.28</v>
          </cell>
          <cell r="I17">
            <v>36.28</v>
          </cell>
        </row>
        <row r="18">
          <cell r="A18" t="str">
            <v>Vigas longitudinais</v>
          </cell>
          <cell r="B18">
            <v>6</v>
          </cell>
          <cell r="C18">
            <v>4.8499999999999996</v>
          </cell>
          <cell r="D18">
            <v>0.2</v>
          </cell>
          <cell r="E18">
            <v>0.8</v>
          </cell>
          <cell r="F18">
            <v>0.29100000000000004</v>
          </cell>
          <cell r="G18">
            <v>4.6560000000000006</v>
          </cell>
          <cell r="H18">
            <v>48.48</v>
          </cell>
          <cell r="I18">
            <v>48.48</v>
          </cell>
        </row>
        <row r="19">
          <cell r="A19" t="str">
            <v>Laje de fundo</v>
          </cell>
          <cell r="B19">
            <v>1</v>
          </cell>
          <cell r="C19">
            <v>14.17</v>
          </cell>
          <cell r="D19">
            <v>10.54</v>
          </cell>
          <cell r="E19">
            <v>0.25</v>
          </cell>
          <cell r="F19">
            <v>7.4675900000000004</v>
          </cell>
          <cell r="G19">
            <v>37.337949999999999</v>
          </cell>
          <cell r="H19">
            <v>8.81</v>
          </cell>
          <cell r="I19">
            <v>8.81</v>
          </cell>
          <cell r="L19" t="str">
            <v xml:space="preserve"> =&gt;</v>
          </cell>
          <cell r="M19" t="str">
            <v>Bloco</v>
          </cell>
        </row>
        <row r="20">
          <cell r="A20" t="str">
            <v>Pilares</v>
          </cell>
          <cell r="B20">
            <v>11</v>
          </cell>
          <cell r="C20">
            <v>0.3</v>
          </cell>
          <cell r="D20">
            <v>0.2</v>
          </cell>
          <cell r="E20">
            <v>3.5199999999999996</v>
          </cell>
          <cell r="G20">
            <v>2.3231999999999999</v>
          </cell>
          <cell r="H20">
            <v>38.72</v>
          </cell>
          <cell r="I20">
            <v>38.72</v>
          </cell>
        </row>
        <row r="21">
          <cell r="A21" t="str">
            <v>Cintas intermediárias</v>
          </cell>
          <cell r="B21">
            <v>1</v>
          </cell>
          <cell r="C21">
            <v>49.42</v>
          </cell>
          <cell r="D21">
            <v>0.2</v>
          </cell>
          <cell r="E21">
            <v>0.5</v>
          </cell>
          <cell r="G21">
            <v>4.9420000000000002</v>
          </cell>
          <cell r="H21">
            <v>59.3</v>
          </cell>
          <cell r="I21">
            <v>49.42</v>
          </cell>
          <cell r="J21">
            <v>3.6</v>
          </cell>
          <cell r="L21" t="str">
            <v xml:space="preserve"> =&gt;</v>
          </cell>
          <cell r="M21" t="str">
            <v>Pilar</v>
          </cell>
        </row>
        <row r="23">
          <cell r="F23">
            <v>9.9700000000000006</v>
          </cell>
          <cell r="G23">
            <v>92.76</v>
          </cell>
          <cell r="H23">
            <v>271.58999999999997</v>
          </cell>
        </row>
        <row r="26">
          <cell r="A26" t="str">
            <v>Vãos</v>
          </cell>
          <cell r="B26" t="str">
            <v>Qtde</v>
          </cell>
          <cell r="C26" t="str">
            <v>Área</v>
          </cell>
          <cell r="D26" t="str">
            <v>Total</v>
          </cell>
        </row>
        <row r="27">
          <cell r="A27" t="str">
            <v>Portão de correr</v>
          </cell>
          <cell r="B27">
            <v>1</v>
          </cell>
          <cell r="C27">
            <v>11.16</v>
          </cell>
          <cell r="D27">
            <v>11.16</v>
          </cell>
        </row>
        <row r="28">
          <cell r="A28" t="str">
            <v>Total</v>
          </cell>
          <cell r="D28">
            <v>11.16</v>
          </cell>
        </row>
        <row r="31">
          <cell r="A31" t="str">
            <v>Item</v>
          </cell>
          <cell r="B31" t="str">
            <v>Código</v>
          </cell>
          <cell r="C31" t="str">
            <v>Descrição dos Materiais/Serviços</v>
          </cell>
          <cell r="N31" t="str">
            <v>Unidade</v>
          </cell>
          <cell r="O31" t="str">
            <v>QTDE</v>
          </cell>
        </row>
        <row r="32">
          <cell r="A32" t="str">
            <v>06</v>
          </cell>
          <cell r="C32" t="str">
            <v>GALPÃO</v>
          </cell>
        </row>
        <row r="33">
          <cell r="A33" t="str">
            <v>06.01</v>
          </cell>
          <cell r="C33" t="str">
            <v>SERVIÇOS PRELIMINARES</v>
          </cell>
        </row>
        <row r="34">
          <cell r="A34" t="str">
            <v>06.01.01</v>
          </cell>
          <cell r="B34" t="str">
            <v>05.006.0001-1</v>
          </cell>
          <cell r="C34" t="str">
            <v>ALUGUEL DE ANDAIME COM ELEMENTOS TUBULARES (FACHADEIRO)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v>
          </cell>
          <cell r="N34" t="str">
            <v>M² X MÊS</v>
          </cell>
          <cell r="O34">
            <v>347.92</v>
          </cell>
        </row>
        <row r="36">
          <cell r="B36" t="str">
            <v>Alvenaria=&gt;</v>
          </cell>
          <cell r="C36">
            <v>49.42</v>
          </cell>
          <cell r="D36" t="str">
            <v xml:space="preserve">m        x </v>
          </cell>
          <cell r="E36">
            <v>3.5199999999999996</v>
          </cell>
          <cell r="F36" t="str">
            <v>m         x</v>
          </cell>
          <cell r="G36">
            <v>2</v>
          </cell>
          <cell r="H36" t="str">
            <v>meses =</v>
          </cell>
          <cell r="I36">
            <v>347.92</v>
          </cell>
          <cell r="J36" t="str">
            <v>M² X MÊS</v>
          </cell>
        </row>
        <row r="38">
          <cell r="A38" t="str">
            <v>06.01.02</v>
          </cell>
          <cell r="B38" t="str">
            <v>05.008.0001-0</v>
          </cell>
          <cell r="C38" t="str">
            <v>MONTAGEM E DESMONTAGEM DE ANDAIME COM ELEMENTOS TUBULARES, CONSIDERANDO-SE A ÁREA VERTICAL RECOBERTA</v>
          </cell>
          <cell r="N38" t="str">
            <v>M²</v>
          </cell>
          <cell r="O38">
            <v>173.95</v>
          </cell>
        </row>
        <row r="40">
          <cell r="B40" t="str">
            <v>Alvenaria=&gt;</v>
          </cell>
          <cell r="C40">
            <v>49.42</v>
          </cell>
          <cell r="D40" t="str">
            <v xml:space="preserve">m        x </v>
          </cell>
          <cell r="E40">
            <v>3.5199999999999996</v>
          </cell>
          <cell r="F40" t="str">
            <v>m        =</v>
          </cell>
          <cell r="G40">
            <v>173.95</v>
          </cell>
          <cell r="H40" t="str">
            <v>M²</v>
          </cell>
        </row>
        <row r="42">
          <cell r="A42" t="str">
            <v>06.01.03</v>
          </cell>
          <cell r="B42" t="str">
            <v>04.021.0010-0</v>
          </cell>
          <cell r="C42" t="str">
            <v>CARGA E DESCARGA MANUAL DE ANDAIME TUBULAR, INCLUSIVE TEMPO DE ESPERA DO CAMINHÃO, CONSIDERANDO-SE A ÁREA DE PROJEÇÃO VERTICAL</v>
          </cell>
          <cell r="N42" t="str">
            <v>M²</v>
          </cell>
          <cell r="O42">
            <v>173.95</v>
          </cell>
        </row>
        <row r="44">
          <cell r="B44" t="str">
            <v>Alvenaria=&gt;</v>
          </cell>
          <cell r="C44">
            <v>49.42</v>
          </cell>
          <cell r="D44" t="str">
            <v xml:space="preserve">m        x </v>
          </cell>
          <cell r="E44">
            <v>3.5199999999999996</v>
          </cell>
          <cell r="F44" t="str">
            <v>m           =</v>
          </cell>
          <cell r="G44">
            <v>173.95</v>
          </cell>
          <cell r="H44" t="str">
            <v>M²</v>
          </cell>
        </row>
        <row r="46">
          <cell r="A46" t="str">
            <v>06.01.04</v>
          </cell>
          <cell r="B46" t="str">
            <v>04.020.0122-0</v>
          </cell>
          <cell r="C46" t="str">
            <v>TRANSPORTE DE ANDAIME TUBULAR, CONSIDERANDO-SE A ÁREA DE PROJEÇÃO VERTICAL DO ANDAIME, EXCLUSIVE CARGA, DESCARGA E TEMPO DE ESPERA DO CAMINHÃO (VIDE ITEM 04.021.0010)</v>
          </cell>
          <cell r="N46" t="str">
            <v>M² X KM</v>
          </cell>
          <cell r="O46">
            <v>1739.58</v>
          </cell>
        </row>
        <row r="48">
          <cell r="B48" t="str">
            <v>Alvenaria=&gt;</v>
          </cell>
          <cell r="C48">
            <v>49.42</v>
          </cell>
          <cell r="D48" t="str">
            <v xml:space="preserve">m        x </v>
          </cell>
          <cell r="E48">
            <v>3.5199999999999996</v>
          </cell>
          <cell r="F48" t="str">
            <v>m            x</v>
          </cell>
          <cell r="G48">
            <v>10</v>
          </cell>
          <cell r="H48" t="str">
            <v>km          =</v>
          </cell>
          <cell r="I48">
            <v>1739.58</v>
          </cell>
          <cell r="J48" t="str">
            <v>M² X KM</v>
          </cell>
        </row>
        <row r="50">
          <cell r="A50" t="str">
            <v>06.01.05</v>
          </cell>
          <cell r="B50" t="str">
            <v>05.005.0012-1</v>
          </cell>
          <cell r="C50" t="str">
            <v>PLATAFORMA OU PASSARELA DE MADEIRA DE 1ª, CONSIDERANDO-SE APROVEITAMENTO DA MADEIRA 20 VEZES, EXCLUSIVE ANDAIME OU OUTRO SUPORTE E MOVIMENTAÇÃO (VIDE ITEM 05.008.0008)</v>
          </cell>
          <cell r="N50" t="str">
            <v>M²</v>
          </cell>
          <cell r="O50">
            <v>29.65</v>
          </cell>
        </row>
        <row r="52">
          <cell r="B52" t="str">
            <v>Largura da passarela =</v>
          </cell>
          <cell r="D52">
            <v>0.6</v>
          </cell>
          <cell r="E52" t="str">
            <v>m          x</v>
          </cell>
          <cell r="F52">
            <v>49.42</v>
          </cell>
          <cell r="G52" t="str">
            <v>m          =</v>
          </cell>
          <cell r="H52">
            <v>29.65</v>
          </cell>
          <cell r="I52" t="str">
            <v>M²</v>
          </cell>
        </row>
        <row r="54">
          <cell r="A54" t="str">
            <v>06.01.06</v>
          </cell>
          <cell r="B54" t="str">
            <v>05.008.0008-1</v>
          </cell>
          <cell r="C54" t="str">
            <v>MOVIMENTAÇÃO VERTICAL OU HORIZONTAL DE PLATAFORMA OU PASSARELA</v>
          </cell>
          <cell r="N54" t="str">
            <v>M²</v>
          </cell>
          <cell r="O54">
            <v>29.65</v>
          </cell>
        </row>
        <row r="56">
          <cell r="B56" t="str">
            <v>Idem item 06.01.05</v>
          </cell>
        </row>
        <row r="58">
          <cell r="A58" t="str">
            <v>06.01.07</v>
          </cell>
          <cell r="B58" t="str">
            <v>02.011.0001-0</v>
          </cell>
          <cell r="C58" t="str">
            <v>CERCA PROTETORA DE BORDA DE VALA, CONSTRUÍDA COM MONTANTES DE 3" X 3" DE MADEIRA DE 3ª, COM 1,50M DE COMPRIMENTO, FICANDO 0,50M ENTERRADO, COM INTERVALO DE 2,00M E 2 TÁBUAS DE MADEIRA DE 1" X 12", HORIZONTAIS, COM 40CM DE SEPARAÇÃO, COM APROVEITAMENTO DE UMA VEZ DA MADEIRA</v>
          </cell>
          <cell r="N58" t="str">
            <v>M</v>
          </cell>
          <cell r="O58">
            <v>50.98</v>
          </cell>
        </row>
        <row r="60">
          <cell r="C60">
            <v>21.88</v>
          </cell>
          <cell r="D60" t="str">
            <v>m            +</v>
          </cell>
          <cell r="E60">
            <v>29.099999999999998</v>
          </cell>
          <cell r="F60" t="str">
            <v xml:space="preserve">m </v>
          </cell>
          <cell r="H60" t="str">
            <v>=</v>
          </cell>
          <cell r="I60">
            <v>50.98</v>
          </cell>
          <cell r="J60" t="str">
            <v>M</v>
          </cell>
        </row>
        <row r="62">
          <cell r="A62" t="str">
            <v>06.01.08</v>
          </cell>
          <cell r="B62" t="str">
            <v>02.011.0003-0</v>
          </cell>
          <cell r="C62" t="str">
            <v>RETIRADA E RECOLOCAÇÃO DA CERCA PROTETORA DE BORDA DE VALA, CONSTRUÍDA COM MONTANTES DE 3" X 3" DE MADEIRA DE 3ª, COM 1,50M DE COMPRIMENTO, FICANDO 0,50M ENTERRADO, COM INTERVALO DE 2,00M E 2 TÁBUAS DE MADEIRA DE 1" X 12", HORIZONTAIS, COM 40CM DE SEPARAÇÃO, COM APROVEITAMENTO DE UMA VEZ DA MADEIRA, EXCETO MATERIAIS</v>
          </cell>
          <cell r="N62" t="str">
            <v>M</v>
          </cell>
          <cell r="O62">
            <v>50.98</v>
          </cell>
        </row>
        <row r="64">
          <cell r="B64" t="str">
            <v>Idem item 06.01.07.</v>
          </cell>
        </row>
        <row r="66">
          <cell r="A66" t="str">
            <v>06.02</v>
          </cell>
          <cell r="C66" t="str">
            <v>MOVIMENTO DE TERRA E DEMOLIÇÕES</v>
          </cell>
        </row>
        <row r="67">
          <cell r="A67" t="str">
            <v>06.02.01</v>
          </cell>
          <cell r="B67" t="str">
            <v>05.001.0023-0</v>
          </cell>
          <cell r="C67" t="str">
            <v>DEMOLIÇÃO MANUAL DE ALVENARIA DE TIJOLOS FURADOS, INCLUSIVE EMPILHAMENTO LATERAL DENTRO DO CANTEIRO DE SERVIÇO</v>
          </cell>
          <cell r="N67" t="str">
            <v>M³</v>
          </cell>
          <cell r="O67">
            <v>1.9</v>
          </cell>
        </row>
        <row r="69">
          <cell r="A69" t="str">
            <v>(Medido na planta) =&gt;</v>
          </cell>
          <cell r="E69" t="str">
            <v>Área a ser instalado portão de correr no muro =</v>
          </cell>
          <cell r="F69">
            <v>5</v>
          </cell>
          <cell r="G69" t="str">
            <v>m                x</v>
          </cell>
          <cell r="H69">
            <v>1.9</v>
          </cell>
          <cell r="I69" t="str">
            <v>m                 x</v>
          </cell>
          <cell r="J69">
            <v>0.2</v>
          </cell>
          <cell r="N69">
            <v>1.9</v>
          </cell>
          <cell r="O69" t="str">
            <v>m3</v>
          </cell>
        </row>
        <row r="71">
          <cell r="A71" t="str">
            <v>06.02.02</v>
          </cell>
          <cell r="B71" t="str">
            <v>05.001.0134-0</v>
          </cell>
          <cell r="C71" t="str">
            <v>ARRANCAMENTO DE PORTAS, JANELAS E CAIXILHOS DE AR CONDICIONADO OU OUTROS</v>
          </cell>
          <cell r="N71" t="str">
            <v>UN</v>
          </cell>
          <cell r="O71">
            <v>1</v>
          </cell>
        </row>
        <row r="73">
          <cell r="E73" t="str">
            <v>Portão pequeno existente no muro =</v>
          </cell>
          <cell r="F73">
            <v>1</v>
          </cell>
          <cell r="G73" t="str">
            <v>un</v>
          </cell>
        </row>
        <row r="75">
          <cell r="A75" t="str">
            <v>06.02.03</v>
          </cell>
          <cell r="B75" t="str">
            <v>05.001.0060-0</v>
          </cell>
          <cell r="C75" t="str">
            <v>REMOÇÃO MANUAL DE PASSEIO DE PEDRA PORTUGUESA</v>
          </cell>
          <cell r="N75" t="str">
            <v>M²</v>
          </cell>
          <cell r="O75">
            <v>6.12</v>
          </cell>
        </row>
        <row r="76">
          <cell r="D76" t="str">
            <v>Larg. Calçada</v>
          </cell>
          <cell r="F76" t="str">
            <v>Larg. Escavac.</v>
          </cell>
          <cell r="H76" t="str">
            <v>nº de tubos</v>
          </cell>
        </row>
        <row r="77">
          <cell r="C77" t="str">
            <v>Área  =</v>
          </cell>
          <cell r="D77">
            <v>1.2</v>
          </cell>
          <cell r="E77" t="str">
            <v>m       x</v>
          </cell>
          <cell r="F77">
            <v>1.7</v>
          </cell>
          <cell r="G77" t="str">
            <v>m                 x</v>
          </cell>
          <cell r="H77">
            <v>3</v>
          </cell>
          <cell r="I77" t="str">
            <v>(entrada e saida da água e saida do esgotamento)</v>
          </cell>
          <cell r="M77" t="str">
            <v xml:space="preserve"> =</v>
          </cell>
          <cell r="N77">
            <v>6.12</v>
          </cell>
          <cell r="O77" t="str">
            <v>m2</v>
          </cell>
        </row>
        <row r="79">
          <cell r="A79" t="str">
            <v>06.02.04</v>
          </cell>
          <cell r="B79" t="str">
            <v>05.001.0001-0</v>
          </cell>
          <cell r="C79" t="str">
            <v>DEMOLIÇÃO MANUAL DE CONCRETO SIMPLES INCLUSIVE EMPILHAMENTO LATERAL DENTRO DO CANTEIRO DE SERVIÇO</v>
          </cell>
          <cell r="N79" t="str">
            <v>M³</v>
          </cell>
          <cell r="O79">
            <v>4.66</v>
          </cell>
        </row>
        <row r="80">
          <cell r="F80" t="str">
            <v>Compr.</v>
          </cell>
          <cell r="H80" t="str">
            <v>Larg.</v>
          </cell>
          <cell r="J80" t="str">
            <v>Espessura</v>
          </cell>
        </row>
        <row r="81">
          <cell r="A81" t="str">
            <v>(Medido na planta) =&gt;</v>
          </cell>
          <cell r="E81" t="str">
            <v>Calçamento existente no interior do terreno =</v>
          </cell>
          <cell r="F81">
            <v>19.45</v>
          </cell>
          <cell r="G81" t="str">
            <v>m                x</v>
          </cell>
          <cell r="H81">
            <v>1.2</v>
          </cell>
          <cell r="I81" t="str">
            <v>m                 x</v>
          </cell>
          <cell r="J81">
            <v>0.2</v>
          </cell>
          <cell r="K81" t="str">
            <v>m         =</v>
          </cell>
          <cell r="N81">
            <v>4.66</v>
          </cell>
          <cell r="O81" t="str">
            <v>m3</v>
          </cell>
        </row>
        <row r="83">
          <cell r="A83" t="str">
            <v>06.02.05</v>
          </cell>
          <cell r="B83" t="str">
            <v>05.001.0170-0</v>
          </cell>
          <cell r="C83" t="str">
            <v>TRANSPORTE HORIZONTAL DE MATERIAL DE 1ª CATEGORIA OU ENTULHO, EM CARRINHOS, A 10,00M DE DISTÂNCIA, INCLUSIVE CARGA A PÁ</v>
          </cell>
          <cell r="N83" t="str">
            <v>M³</v>
          </cell>
          <cell r="O83">
            <v>6.5600000000000005</v>
          </cell>
        </row>
        <row r="85">
          <cell r="E85" t="str">
            <v>Volume do entulho =</v>
          </cell>
          <cell r="F85">
            <v>6.5600000000000005</v>
          </cell>
          <cell r="G85" t="str">
            <v>m3</v>
          </cell>
          <cell r="N85">
            <v>6.5600000000000005</v>
          </cell>
          <cell r="O85" t="str">
            <v>m3</v>
          </cell>
        </row>
        <row r="87">
          <cell r="A87" t="str">
            <v>06.02.06</v>
          </cell>
          <cell r="B87" t="str">
            <v>03.020.0030-1</v>
          </cell>
          <cell r="C87" t="str">
            <v>ESCAVAÇÃO MECÂNICA DE VALA NÃO ESCORADA, EM MATERIAL DE 1ª CATEGORIA COM PEDRAS, INSTALAÇÕES PREDIAIS, OU OUTROS REDUTORES DE PRODUTIVIDADE, OU CAVAS DE FUNDAÇÃO, ATÉ 1,50M DE PROFUNDIDADE, UTILIZANDO ESCAVADEIRA HIDRÁULICA DE 0,78M³, EXCLUSIVE ESGOTAMENTO</v>
          </cell>
          <cell r="N87" t="str">
            <v>M³</v>
          </cell>
          <cell r="O87">
            <v>131.08000000000001</v>
          </cell>
        </row>
        <row r="89">
          <cell r="B89" t="str">
            <v>Escavação até 1,5m</v>
          </cell>
          <cell r="C89">
            <v>131.08000000000001</v>
          </cell>
          <cell r="D89" t="str">
            <v xml:space="preserve">m3 = </v>
          </cell>
          <cell r="N89">
            <v>131.08000000000001</v>
          </cell>
          <cell r="O89" t="str">
            <v>m3</v>
          </cell>
        </row>
        <row r="91">
          <cell r="A91" t="str">
            <v>06.02.07</v>
          </cell>
          <cell r="B91" t="str">
            <v>03.011.0015-1</v>
          </cell>
          <cell r="C91" t="str">
            <v>REATERRO DE VALA/CAVA COM MATERIAL DE BOA QUALIDADE, UTILIZANDO VIBRO COMPACTADOR PORTÁTIL, EXCLUSIVE MATERIAL</v>
          </cell>
          <cell r="N91" t="str">
            <v>M³</v>
          </cell>
          <cell r="O91">
            <v>86.5</v>
          </cell>
        </row>
        <row r="93">
          <cell r="B93" t="str">
            <v>Total escavado - total concretado = 131,08m3 - 44,58m3 = 86,5m3</v>
          </cell>
        </row>
        <row r="95">
          <cell r="A95" t="str">
            <v>06.02.08</v>
          </cell>
          <cell r="B95" t="str">
            <v>04.010.0046-0</v>
          </cell>
          <cell r="C95" t="str">
            <v>CARGA E DESCARGA MECÂNICA DE AGREGADOS, TERRA, ESCOMBROS, MATERIAL A GRANEL, UTILIZANDO CAMINHÃO BASCULANTE A ÓLEO DIESEL, COM CAPACIDADE ÚTIL DE 12T, CONSIDERANDO O TEMPO PARA CARGA, DESCARGA E MANOBRA, EXCLUSIVE DESPESAS COM A PÁ-CARREGADEIRA EMPREGADA NA CARGA, COM CAPACIDADE DE 1,50M³</v>
          </cell>
          <cell r="N95" t="str">
            <v>T</v>
          </cell>
          <cell r="O95">
            <v>113.02</v>
          </cell>
        </row>
        <row r="96">
          <cell r="B96" t="str">
            <v>Volume descartado = Volume escavado + entulho de demolições  - reaterro = 131,08m3 + 6,56m3 - 86,5m3 = 51,14m3. Considerando empolamento de 1,3, teremos: 66,48 m3</v>
          </cell>
        </row>
        <row r="97">
          <cell r="B97" t="str">
            <v>Carga total = 66,48 m3  x  1,7 T/m3 = 113,02T</v>
          </cell>
        </row>
        <row r="98">
          <cell r="B98" t="str">
            <v>Considerando 100% de carga e descarga mecânica==&gt; 100% x 113,02T = 113,02T</v>
          </cell>
        </row>
        <row r="100">
          <cell r="A100" t="str">
            <v>06.02.09</v>
          </cell>
          <cell r="B100" t="str">
            <v>04.005.0144-0</v>
          </cell>
          <cell r="C100" t="str">
            <v>TRANSPORTE DE CARGA DE QUALQUER NATUREZA, EXCLUSIVE AS DESPESAS DE CARGA E DESCARGA, TANTO DE ESPERA DO CAMINHÃO COMO DO SERVENTE OU EQUIPAMENTO AUXILIAR, À VELOCIDADE MÉDIA DE 25KM/H, EM CAMINHÃO BASCULANTE A ÓLEO DIESEL, COM CAPACIDADE ÚTIL DE 12T</v>
          </cell>
          <cell r="N100" t="str">
            <v>T X KM</v>
          </cell>
          <cell r="O100">
            <v>565.1</v>
          </cell>
        </row>
        <row r="101">
          <cell r="B101" t="str">
            <v>Transporte de carga = 113,02T x 5km = 565,1T X KM</v>
          </cell>
        </row>
        <row r="102">
          <cell r="B102" t="str">
            <v>Distância de 5km da obra até o canteiro pulmão</v>
          </cell>
        </row>
        <row r="104">
          <cell r="A104" t="str">
            <v>06.02.10</v>
          </cell>
          <cell r="B104" t="str">
            <v>04.010.9047-6</v>
          </cell>
          <cell r="C104" t="str">
            <v>CARGA E DESCARGA MECANICA DE AGREGADOS,TERRA,ESCOMBROS,MATERIAL A GRANEL,UTILIZANDO CAMINHAO BASCULANTE A OLEO DIESEL,COM CAPACIDADE UTIL DE 20T,CONSIDERANDO O TEMPO PARA CARGA,DESCARGA E MANOBRA, EXCLUSIVE DESPESAS COM A PA-CARREGADEIRA EMPREGADA NA CARGA,COM A CAPACIDADE DE 1,50M3</v>
          </cell>
          <cell r="N104" t="str">
            <v>T</v>
          </cell>
          <cell r="O104">
            <v>113.02</v>
          </cell>
        </row>
        <row r="105">
          <cell r="B105" t="str">
            <v>Volume descartado = Volume escavado + entulho de demolições  - reaterro = 131,08m3 + 6,56m3 - 86,5m3 = 51,14m3. Considerando empolamento de 1,3, teremos: 66,48 m3</v>
          </cell>
        </row>
        <row r="106">
          <cell r="B106" t="str">
            <v>Carga total = 66,48 m3  x  1,7 T/m3 = 113,02T</v>
          </cell>
        </row>
        <row r="107">
          <cell r="B107" t="str">
            <v>Considerando 100% de carga e descarga mecânica==&gt; 100% x 113,02T = 113,02T</v>
          </cell>
        </row>
        <row r="109">
          <cell r="A109" t="str">
            <v>06.02.11</v>
          </cell>
          <cell r="B109" t="str">
            <v>04.012.0071-1</v>
          </cell>
          <cell r="C109" t="str">
            <v>CARGA DE MATERIAL COM PÁ-CARREGADEIRA DE 1,30M³, EXCLUSIVE DESPESAS COM O CAMINHÃO, COMPREENDENDO TEMPO COM ESPERA E OPERAÇÃO PARA CARGAS DE 50T POR DIA DE 8H</v>
          </cell>
          <cell r="N109" t="str">
            <v>T</v>
          </cell>
          <cell r="O109">
            <v>113.02</v>
          </cell>
        </row>
        <row r="111">
          <cell r="B111" t="str">
            <v>Conforme item 06.02.10</v>
          </cell>
        </row>
        <row r="113">
          <cell r="A113" t="str">
            <v>06.02.12</v>
          </cell>
          <cell r="B113" t="str">
            <v>04.005.9204-6</v>
          </cell>
          <cell r="C113" t="str">
            <v>TRANSPORTE DE CARGA DE QUALQUER NATUREZA,EXCLUSIVE AS DESPESAS DE CARGA E DESCARGA,TANTO DE ESPERA DO CAMINHAO COMO DO SERVENTE OU EQUIPAMENTO AUXILIAR,A VELOCIDADE MEDIA DE 25KM/H,EM CAMINHAO BASCULANTE A OLEO DIESEL,COM CAPACIDADE UTIL DE 20 T</v>
          </cell>
          <cell r="N113" t="str">
            <v>T X KM</v>
          </cell>
          <cell r="O113">
            <v>6396.93</v>
          </cell>
        </row>
        <row r="114">
          <cell r="B114" t="str">
            <v>Transporte de carga = 113,02T x 56,6km = 565,1T X KM</v>
          </cell>
        </row>
        <row r="115">
          <cell r="B115" t="str">
            <v>Distância de 56,6km da obra até o CTR Seropédica</v>
          </cell>
        </row>
        <row r="117">
          <cell r="A117" t="str">
            <v>06.02.13</v>
          </cell>
          <cell r="B117" t="str">
            <v>04.014.7112-6</v>
          </cell>
          <cell r="C117" t="str">
            <v xml:space="preserve">DESCARGA DE MATERIAIS E RESÍDUOS ORIGINÁRIOS DA CONSTRUÇÃO CIVIL (RCC), CLASSE A (REUTILIZÁVEIS COMO AGREGADOS NA OBRA), EM LOCAIS DE DISPOSIÇÃO FINAL AUTORIZADOS E/OU LICENCIADOS A OPERAR PELOS ÓRGÃOS DE CONTROLE AMBIENTAL </v>
          </cell>
          <cell r="N117" t="str">
            <v>T</v>
          </cell>
          <cell r="O117">
            <v>113.01</v>
          </cell>
        </row>
        <row r="118">
          <cell r="B118" t="str">
            <v>Volume descartado = Volume escavado - reaterro = 131,08m³ - 86,5m³ = 44,58m³. Considerando empolamento de 1,3, teremos: 1,3 x 51,14m³ = 66,48m³</v>
          </cell>
        </row>
        <row r="119">
          <cell r="B119" t="str">
            <v>Peso total =</v>
          </cell>
          <cell r="C119">
            <v>1.7</v>
          </cell>
          <cell r="D119" t="str">
            <v>T/m3       x</v>
          </cell>
          <cell r="E119">
            <v>66.48</v>
          </cell>
          <cell r="F119" t="str">
            <v>m3        =</v>
          </cell>
          <cell r="G119">
            <v>113.01</v>
          </cell>
          <cell r="H119" t="str">
            <v>T</v>
          </cell>
        </row>
        <row r="121">
          <cell r="A121" t="str">
            <v>06.02.14</v>
          </cell>
          <cell r="B121" t="str">
            <v>04.018.9101-6</v>
          </cell>
          <cell r="C121" t="str">
            <v>RECEBIMENTO DE CARGA, DESCARGA E MANOBRA DE CAMINHAO BASCULANTE, CAPACIDADE DE 20T</v>
          </cell>
          <cell r="N121" t="str">
            <v>T</v>
          </cell>
          <cell r="O121">
            <v>113.02</v>
          </cell>
        </row>
        <row r="123">
          <cell r="B123" t="str">
            <v>Conforme item 06.02.13</v>
          </cell>
        </row>
        <row r="126">
          <cell r="A126" t="str">
            <v>06.03</v>
          </cell>
          <cell r="C126" t="str">
            <v>FUNDAÇÕES E ESTRUTURAS</v>
          </cell>
        </row>
        <row r="127">
          <cell r="A127" t="str">
            <v>06.03.01</v>
          </cell>
          <cell r="B127" t="str">
            <v>11.003.0001-1</v>
          </cell>
          <cell r="C127" t="str">
            <v>CONCRETO DOSADO RACIONALMENTE PARA UMA RESISTÊNCIA CARACTERÍSTICA À COMPRESSÃO DE 10MPA, INCLUSIVE MATERIAIS, TRANSPORTE, PREPARO COM BETONEIRA, LANÇAMENTO E ADENSAMENTO</v>
          </cell>
          <cell r="N127" t="str">
            <v>M³</v>
          </cell>
          <cell r="O127">
            <v>9.9700000000000006</v>
          </cell>
        </row>
        <row r="129">
          <cell r="K129" t="str">
            <v>Concreto magro (m3)</v>
          </cell>
          <cell r="M129" t="str">
            <v xml:space="preserve"> =</v>
          </cell>
          <cell r="N129">
            <v>9.9700000000000006</v>
          </cell>
          <cell r="O129" t="str">
            <v>m3</v>
          </cell>
        </row>
        <row r="131">
          <cell r="A131" t="str">
            <v>06.03.02</v>
          </cell>
          <cell r="B131" t="str">
            <v>11.025.0012-0</v>
          </cell>
          <cell r="C131" t="str">
            <v>CONCRETO BOMBEADO, FCK=30MPA, COMPREENDENDO O FORNECIMENTO DE CONCRETO IMPORTADO DE USINA, COLOCAÇÃO NAS FORMAS, ESPALHAMENTO, ADENSAMENTO MECÂNICO E ACABAMENTO</v>
          </cell>
          <cell r="N131" t="str">
            <v>M³</v>
          </cell>
          <cell r="O131">
            <v>92.76</v>
          </cell>
        </row>
        <row r="133">
          <cell r="K133" t="str">
            <v>Concreto estrutural (m3)</v>
          </cell>
          <cell r="M133" t="str">
            <v xml:space="preserve"> =</v>
          </cell>
          <cell r="N133">
            <v>92.76</v>
          </cell>
          <cell r="O133" t="str">
            <v>m3</v>
          </cell>
        </row>
        <row r="135">
          <cell r="A135" t="str">
            <v>06.03.03</v>
          </cell>
          <cell r="B135" t="str">
            <v>11.009.0013-0</v>
          </cell>
          <cell r="C135" t="str">
            <v>BARRA DE AÇO CA-50, COM SALIÊNCIA OU MOSSA, COEFICIENTE DE CONFORMAÇÃO SUPERFICIAL MÍNIMO (ADERÊNCIA) IGUAL A 1,5, DIÂMETRO DE 6,3MM, DESTINADA À ARMADURA DE CONCRETO ARMADO, COMPREENDENDO 10% DE PERDAS DE PONTAS E ARAME 18. FORNECIMENTO</v>
          </cell>
          <cell r="N135" t="str">
            <v>KG</v>
          </cell>
          <cell r="O135">
            <v>1484.16</v>
          </cell>
        </row>
        <row r="137">
          <cell r="C137" t="str">
            <v>Considerando 80kg de aço/m3 de concreto, temos:
92,76m3 x 80kg/m3 x 0,2 = 1484,16kg</v>
          </cell>
        </row>
        <row r="139">
          <cell r="A139" t="str">
            <v>06.03.04</v>
          </cell>
          <cell r="B139" t="str">
            <v>11.009.0014-1</v>
          </cell>
          <cell r="C139" t="str">
            <v>BARRA DE AÇO CA-50, COM SALIÊNCIA OU MOSSA, COEFICIENTE DE CONFORMAÇÃO SUPERFICIAL MÍNIMO (ADERÊNCIA) IGUAL A 1,5, DIÂMETRO DE 8 A 12,5MM, DESTINADA À ARMADURA DE CONCRETO ARMADO, COMPREENDENDO 10% DE PERDAS DE PONTAS E ARAME 18. FORNECIMENTO</v>
          </cell>
          <cell r="N139" t="str">
            <v>KG</v>
          </cell>
          <cell r="O139">
            <v>3710.4</v>
          </cell>
        </row>
        <row r="141">
          <cell r="C141" t="str">
            <v>Considerando 80kg de aço/m3 de concreto, temos:
92,76m3 x 80kg/m3 x 50% = 3710,4kg</v>
          </cell>
        </row>
        <row r="143">
          <cell r="A143" t="str">
            <v>06.03.05</v>
          </cell>
          <cell r="B143" t="str">
            <v>11.009.0015-1</v>
          </cell>
          <cell r="C143" t="str">
            <v>BARRA DE AÇO CA-50, COM SALIÊNCIA OU MOSSA, COEFICIENTE DE CONFORMAÇÃO SUPERFICIAL MÍNIMO (ADERÊNCIA) IGUAL A 1,5, DIÂMETRO ACIMA DE 12,5MM, DESTINADA À ARMADURA DE CONCRETO ARMADO, COMPREENDENDO 10% DE PERDAS DE PONTAS E ARAME 18. FORNECIMENTO</v>
          </cell>
          <cell r="N143" t="str">
            <v>KG</v>
          </cell>
          <cell r="O143">
            <v>2226.2399999999998</v>
          </cell>
        </row>
        <row r="145">
          <cell r="C145" t="str">
            <v>Considerando 80kg de aço/m3 de concreto, temos:
92,76m3 x 80kg/m3 x 0,3 = 2226,24kg</v>
          </cell>
        </row>
        <row r="147">
          <cell r="A147" t="str">
            <v>06.03.06</v>
          </cell>
          <cell r="B147" t="str">
            <v>11.011.0029-0</v>
          </cell>
          <cell r="C147" t="str">
            <v>CORTE, DOBRAGEM, MONTAGEM E COLOCAÇÃO DE FERRAGENS NAS FORMAS, AÇO CA-50, EM BARRAS REDONDAS, COM DIÂMETRO IGUAL A 6,3MM</v>
          </cell>
          <cell r="N147" t="str">
            <v>KG</v>
          </cell>
          <cell r="O147">
            <v>1484.16</v>
          </cell>
        </row>
        <row r="149">
          <cell r="D149" t="str">
            <v>Idem item 06.03.03.</v>
          </cell>
        </row>
        <row r="151">
          <cell r="A151" t="str">
            <v>06.03.07</v>
          </cell>
          <cell r="B151" t="str">
            <v>11.011.0030-1</v>
          </cell>
          <cell r="C151" t="str">
            <v>CORTE, DOBRAGEM, MONTAGEM E COLOCAÇÃO DE FERRAGENS NAS FORMAS, AÇO CA-50, EM BARRAS REDONDAS, COM DIÂMETRO DE 8 A 12,5MM</v>
          </cell>
          <cell r="N151" t="str">
            <v>KG</v>
          </cell>
          <cell r="O151">
            <v>3710.4</v>
          </cell>
        </row>
        <row r="153">
          <cell r="D153" t="str">
            <v>Idem item 06.03.04.</v>
          </cell>
        </row>
        <row r="155">
          <cell r="A155" t="str">
            <v>06.03.08</v>
          </cell>
          <cell r="B155" t="str">
            <v>11.011.0031-1</v>
          </cell>
          <cell r="C155" t="str">
            <v>CORTE, DOBRAGEM, MONTAGEM E COLOCAÇÃO DE FERRAGENS NAS FORMAS, AÇO CA-50, EM BARRAS REDONDAS, COM DIÂMETRO ACIMA DE 12,5MM</v>
          </cell>
          <cell r="N155" t="str">
            <v>KG</v>
          </cell>
          <cell r="O155">
            <v>2226.2399999999998</v>
          </cell>
        </row>
        <row r="157">
          <cell r="D157" t="str">
            <v>Idem item 06.03.05.</v>
          </cell>
        </row>
        <row r="159">
          <cell r="A159" t="str">
            <v>06.03.09</v>
          </cell>
          <cell r="B159" t="str">
            <v>11.005.0015-0</v>
          </cell>
          <cell r="C159" t="str">
            <v>FORMAS DE CHAPAS DE MADEIRA COMPENSADA, DE 20MM DE ESPESSURA, PLASTIFICADAS, SERVINDO 2 VEZES, E MADEIRA AUXILIAR SERVINDO 3 VEZES, INCLUSIVE FORNECIMENTO E DESMOLDAGEM, EXCLUSIVE ESCORAMENTO</v>
          </cell>
          <cell r="N159" t="str">
            <v>M²</v>
          </cell>
          <cell r="O159">
            <v>271.58999999999997</v>
          </cell>
        </row>
        <row r="161">
          <cell r="L161" t="str">
            <v>Forma (m2)</v>
          </cell>
          <cell r="M161" t="str">
            <v xml:space="preserve"> =</v>
          </cell>
          <cell r="N161">
            <v>271.58999999999997</v>
          </cell>
          <cell r="O161" t="str">
            <v>m2</v>
          </cell>
        </row>
        <row r="163">
          <cell r="A163" t="str">
            <v>06.03.10</v>
          </cell>
          <cell r="B163" t="str">
            <v>17.025.0040-1</v>
          </cell>
          <cell r="C163" t="str">
            <v>PINTURA COM EMULSÃO OLEOSA PARA DESMOLDAGEM DE FORMAS DE MADEIRA, EM DUAS DEMÃOS</v>
          </cell>
          <cell r="N163" t="str">
            <v>M²</v>
          </cell>
          <cell r="O163">
            <v>271.58999999999997</v>
          </cell>
        </row>
        <row r="165">
          <cell r="D165" t="str">
            <v>Idem item 06.03.09.</v>
          </cell>
        </row>
        <row r="167">
          <cell r="A167" t="str">
            <v>06.03.11</v>
          </cell>
          <cell r="B167" t="str">
            <v>11.004.0065-0</v>
          </cell>
          <cell r="C167" t="str">
            <v>ESCORAMENTO DE FORMAS DE PARAMENTOS VERTICAIS, PARA ALTURA ATÉ 1,50M, COM 30% DE APROVEITAMENTO DA MADEIRA, INCLUSIVE RETIRADA</v>
          </cell>
          <cell r="N167" t="str">
            <v>M²</v>
          </cell>
          <cell r="O167">
            <v>177.12</v>
          </cell>
        </row>
        <row r="169">
          <cell r="A169" t="str">
            <v>Blocos</v>
          </cell>
          <cell r="B169">
            <v>10</v>
          </cell>
          <cell r="C169" t="str">
            <v>un      x        (</v>
          </cell>
          <cell r="D169">
            <v>2</v>
          </cell>
          <cell r="E169" t="str">
            <v>m          +</v>
          </cell>
          <cell r="F169">
            <v>2</v>
          </cell>
          <cell r="G169" t="str">
            <v xml:space="preserve">m)           x </v>
          </cell>
          <cell r="H169">
            <v>2</v>
          </cell>
          <cell r="I169" t="str">
            <v>vezes          x</v>
          </cell>
          <cell r="J169">
            <v>1</v>
          </cell>
          <cell r="K169" t="str">
            <v>m               =</v>
          </cell>
          <cell r="N169">
            <v>80</v>
          </cell>
          <cell r="O169" t="str">
            <v>m2</v>
          </cell>
        </row>
        <row r="170">
          <cell r="A170" t="str">
            <v>Cintas Transversais</v>
          </cell>
          <cell r="B170">
            <v>4</v>
          </cell>
          <cell r="C170" t="str">
            <v>un      x        (</v>
          </cell>
          <cell r="D170">
            <v>5.47</v>
          </cell>
          <cell r="E170" t="str">
            <v>m          +</v>
          </cell>
          <cell r="F170">
            <v>0.2</v>
          </cell>
          <cell r="G170" t="str">
            <v xml:space="preserve">m)           x </v>
          </cell>
          <cell r="H170">
            <v>2</v>
          </cell>
          <cell r="I170" t="str">
            <v>vezes          x</v>
          </cell>
          <cell r="J170">
            <v>0.8</v>
          </cell>
          <cell r="K170" t="str">
            <v>m               =</v>
          </cell>
          <cell r="N170">
            <v>36.288000000000004</v>
          </cell>
          <cell r="O170" t="str">
            <v>m2</v>
          </cell>
        </row>
        <row r="171">
          <cell r="A171" t="str">
            <v>Cintas longitudinais</v>
          </cell>
          <cell r="B171">
            <v>6</v>
          </cell>
          <cell r="C171" t="str">
            <v>un      x        (</v>
          </cell>
          <cell r="D171">
            <v>4.8499999999999996</v>
          </cell>
          <cell r="E171" t="str">
            <v>m          +</v>
          </cell>
          <cell r="F171">
            <v>0.2</v>
          </cell>
          <cell r="G171" t="str">
            <v xml:space="preserve">m)           x </v>
          </cell>
          <cell r="H171">
            <v>2</v>
          </cell>
          <cell r="I171" t="str">
            <v>vezes          x</v>
          </cell>
          <cell r="J171">
            <v>0.8</v>
          </cell>
          <cell r="K171" t="str">
            <v>m               =</v>
          </cell>
          <cell r="N171">
            <v>48.48</v>
          </cell>
          <cell r="O171" t="str">
            <v>m2</v>
          </cell>
        </row>
        <row r="172">
          <cell r="A172" t="str">
            <v>Laje de fundo</v>
          </cell>
          <cell r="B172">
            <v>1</v>
          </cell>
          <cell r="C172" t="str">
            <v>un      x      ( (</v>
          </cell>
          <cell r="D172">
            <v>14.17</v>
          </cell>
          <cell r="E172" t="str">
            <v>m          +</v>
          </cell>
          <cell r="F172">
            <v>10.54</v>
          </cell>
          <cell r="G172" t="str">
            <v xml:space="preserve">m)           x </v>
          </cell>
          <cell r="H172">
            <v>2</v>
          </cell>
          <cell r="I172" t="str">
            <v>vezes )        x</v>
          </cell>
          <cell r="J172">
            <v>0.25</v>
          </cell>
          <cell r="K172" t="str">
            <v>m               =</v>
          </cell>
          <cell r="N172">
            <v>12.355</v>
          </cell>
          <cell r="O172" t="str">
            <v>m2</v>
          </cell>
        </row>
        <row r="173">
          <cell r="N173">
            <v>177.12</v>
          </cell>
          <cell r="O173" t="str">
            <v>m2</v>
          </cell>
        </row>
        <row r="175">
          <cell r="A175" t="str">
            <v>06.03.12</v>
          </cell>
          <cell r="B175" t="str">
            <v>11.004.0069-1</v>
          </cell>
          <cell r="C175" t="str">
            <v>ESCORAMENTO DE FORMAS DE PARAMENTOS VERTICAIS, PARA ALTURA DE 1,50 A 5,00M, COM 30% DE APROVEITAMENTO DA MADEIRA, INCLUSIVE RETIRADA</v>
          </cell>
          <cell r="N175" t="str">
            <v>M²</v>
          </cell>
          <cell r="O175">
            <v>169.7</v>
          </cell>
        </row>
        <row r="177">
          <cell r="A177" t="str">
            <v>Pilares</v>
          </cell>
          <cell r="B177">
            <v>11</v>
          </cell>
          <cell r="C177" t="str">
            <v>un      x        (</v>
          </cell>
          <cell r="D177">
            <v>0.3</v>
          </cell>
          <cell r="E177" t="str">
            <v>m           +</v>
          </cell>
          <cell r="F177">
            <v>0.2</v>
          </cell>
          <cell r="G177" t="str">
            <v>m   )           x</v>
          </cell>
          <cell r="H177">
            <v>2</v>
          </cell>
          <cell r="I177" t="str">
            <v>vezes         x</v>
          </cell>
          <cell r="J177">
            <v>3.5199999999999996</v>
          </cell>
          <cell r="K177" t="str">
            <v>m               =</v>
          </cell>
          <cell r="N177">
            <v>38.72</v>
          </cell>
          <cell r="O177" t="str">
            <v>m2</v>
          </cell>
        </row>
        <row r="178">
          <cell r="A178" t="str">
            <v>Vigas Transversais</v>
          </cell>
          <cell r="B178">
            <v>4</v>
          </cell>
          <cell r="C178" t="str">
            <v xml:space="preserve">un                x         </v>
          </cell>
          <cell r="D178">
            <v>5.47</v>
          </cell>
          <cell r="E178" t="str">
            <v>m          x</v>
          </cell>
          <cell r="F178">
            <v>2</v>
          </cell>
          <cell r="G178" t="str">
            <v>lados        x</v>
          </cell>
          <cell r="H178">
            <v>0.8</v>
          </cell>
          <cell r="I178" t="str">
            <v>m               =</v>
          </cell>
          <cell r="N178">
            <v>35.008000000000003</v>
          </cell>
          <cell r="O178" t="str">
            <v>m2</v>
          </cell>
        </row>
        <row r="179">
          <cell r="A179" t="str">
            <v>Vigas longitudinais</v>
          </cell>
          <cell r="B179">
            <v>6</v>
          </cell>
          <cell r="C179" t="str">
            <v xml:space="preserve">un                x         </v>
          </cell>
          <cell r="D179">
            <v>4.8499999999999996</v>
          </cell>
          <cell r="E179" t="str">
            <v>m          x</v>
          </cell>
          <cell r="F179">
            <v>2</v>
          </cell>
          <cell r="G179" t="str">
            <v>lados        x</v>
          </cell>
          <cell r="H179">
            <v>0.8</v>
          </cell>
          <cell r="I179" t="str">
            <v>m               =</v>
          </cell>
          <cell r="N179">
            <v>46.56</v>
          </cell>
          <cell r="O179" t="str">
            <v>m2</v>
          </cell>
        </row>
        <row r="180">
          <cell r="A180" t="str">
            <v>Cintas intermediárias</v>
          </cell>
          <cell r="B180">
            <v>1</v>
          </cell>
          <cell r="C180" t="str">
            <v xml:space="preserve">un                x         </v>
          </cell>
          <cell r="D180">
            <v>49.42</v>
          </cell>
          <cell r="E180" t="str">
            <v>m          x</v>
          </cell>
          <cell r="F180">
            <v>2</v>
          </cell>
          <cell r="G180" t="str">
            <v>lados        x</v>
          </cell>
          <cell r="H180">
            <v>0.5</v>
          </cell>
          <cell r="I180" t="str">
            <v>m               =</v>
          </cell>
          <cell r="N180">
            <v>49.42</v>
          </cell>
          <cell r="O180" t="str">
            <v>m2</v>
          </cell>
        </row>
        <row r="181">
          <cell r="N181">
            <v>169.7</v>
          </cell>
          <cell r="O181" t="str">
            <v>m2</v>
          </cell>
        </row>
        <row r="183">
          <cell r="A183" t="str">
            <v>06.03.13</v>
          </cell>
          <cell r="B183" t="str">
            <v>11.050.0001-1</v>
          </cell>
          <cell r="C183" t="str">
            <v>ESCORAMENTO TUBULAR (ALUGUEL) COM TUBOS METÁLICOS, NA DENSIDADE DE 5,00M DE TUBO EQUIPADO POR M³ DE ESCORAMENTO, PAGO PELO VOLUME DESTE E PELO TEMPO NECESSÁRIO, DESDE A ENTREGA DO MATERIAL NA OBRA, NA OCASIÃO APROPRIADA ATÉ SUA CARGA, PARA DEVOLUÇÃO, LOGO QUE DESNECESSÁRIA</v>
          </cell>
          <cell r="N183" t="str">
            <v>M³ X MÊS</v>
          </cell>
          <cell r="O183">
            <v>60.51</v>
          </cell>
        </row>
        <row r="185">
          <cell r="A185" t="str">
            <v>Vigas Transversais</v>
          </cell>
          <cell r="B185">
            <v>4</v>
          </cell>
          <cell r="C185" t="str">
            <v>un      x        (</v>
          </cell>
          <cell r="D185">
            <v>5.47</v>
          </cell>
          <cell r="E185" t="str">
            <v>m          x</v>
          </cell>
          <cell r="F185">
            <v>0.2</v>
          </cell>
          <cell r="G185" t="str">
            <v xml:space="preserve">m)           x </v>
          </cell>
          <cell r="H185">
            <v>1.3099999999999998</v>
          </cell>
          <cell r="I185" t="str">
            <v>m               x</v>
          </cell>
          <cell r="J185">
            <v>2</v>
          </cell>
          <cell r="K185" t="str">
            <v xml:space="preserve">meses = </v>
          </cell>
          <cell r="N185">
            <v>11.465119999999999</v>
          </cell>
          <cell r="O185" t="str">
            <v>m3 x mês</v>
          </cell>
        </row>
        <row r="186">
          <cell r="A186" t="str">
            <v>Vigas longitudinais</v>
          </cell>
          <cell r="B186">
            <v>6</v>
          </cell>
          <cell r="C186" t="str">
            <v>un      x        (</v>
          </cell>
          <cell r="D186">
            <v>4.8499999999999996</v>
          </cell>
          <cell r="E186" t="str">
            <v>m          x</v>
          </cell>
          <cell r="F186">
            <v>0.2</v>
          </cell>
          <cell r="G186" t="str">
            <v xml:space="preserve">m)           x </v>
          </cell>
          <cell r="H186">
            <v>1.3099999999999998</v>
          </cell>
          <cell r="I186" t="str">
            <v>m               x</v>
          </cell>
          <cell r="J186">
            <v>2</v>
          </cell>
          <cell r="K186" t="str">
            <v xml:space="preserve">meses = </v>
          </cell>
          <cell r="N186">
            <v>15.248399999999998</v>
          </cell>
          <cell r="O186" t="str">
            <v>m3 x mês</v>
          </cell>
        </row>
        <row r="187">
          <cell r="A187" t="str">
            <v>Cintas intermediárias</v>
          </cell>
          <cell r="B187">
            <v>1</v>
          </cell>
          <cell r="C187" t="str">
            <v>un      x        (</v>
          </cell>
          <cell r="D187">
            <v>49.42</v>
          </cell>
          <cell r="E187" t="str">
            <v>m           x</v>
          </cell>
          <cell r="F187">
            <v>0.2</v>
          </cell>
          <cell r="G187" t="str">
            <v xml:space="preserve">m)           x </v>
          </cell>
          <cell r="H187">
            <v>1.7099999999999997</v>
          </cell>
          <cell r="I187" t="str">
            <v>m               x</v>
          </cell>
          <cell r="J187">
            <v>2</v>
          </cell>
          <cell r="K187" t="str">
            <v xml:space="preserve">meses = </v>
          </cell>
          <cell r="N187">
            <v>33.803279999999994</v>
          </cell>
          <cell r="O187" t="str">
            <v>m3 x mês</v>
          </cell>
        </row>
        <row r="188">
          <cell r="N188">
            <v>60.51</v>
          </cell>
          <cell r="O188" t="str">
            <v>m3 x mês</v>
          </cell>
        </row>
        <row r="190">
          <cell r="A190" t="str">
            <v>06.03.14</v>
          </cell>
          <cell r="B190" t="str">
            <v>11.055.0001-1</v>
          </cell>
          <cell r="C190" t="str">
            <v>MONTAGEM E DESMONTAGEM DE ESCORAMENTO TUBULAR NORMAL, NA DENSIDADE DE 5,00M DE TUBO POR M³ DE ESCORAMENTO, COMPREENDENDO TRANSPORTE DO MATERIAL PARA OBRA E DESTA PARA O DEPÓSITO, INCLUSIVE CARGA E DESCARGA. O CUSTO É DADO POR M³ DE ESCORAMENTO, CONTADO DAS SAPATAS ATÉ AS EXTREMIDADES SUPERIORES DOS TUBOS, SENDO PAGOS 60% NA MONTAGEM E 40% NA DESMONTAGEM</v>
          </cell>
          <cell r="N190" t="str">
            <v>M³</v>
          </cell>
          <cell r="O190">
            <v>30.25</v>
          </cell>
        </row>
        <row r="192">
          <cell r="A192" t="str">
            <v>Vigas Transversais</v>
          </cell>
          <cell r="B192">
            <v>4</v>
          </cell>
          <cell r="C192" t="str">
            <v>un      x        (</v>
          </cell>
          <cell r="D192">
            <v>5.47</v>
          </cell>
          <cell r="E192" t="str">
            <v>m          x</v>
          </cell>
          <cell r="F192">
            <v>0.2</v>
          </cell>
          <cell r="G192" t="str">
            <v xml:space="preserve">m)           x </v>
          </cell>
          <cell r="H192">
            <v>1.3099999999999998</v>
          </cell>
          <cell r="I192" t="str">
            <v>m               =</v>
          </cell>
          <cell r="N192">
            <v>5.7325599999999994</v>
          </cell>
          <cell r="O192" t="str">
            <v>m3</v>
          </cell>
        </row>
        <row r="193">
          <cell r="A193" t="str">
            <v>Vigas longitudinais</v>
          </cell>
          <cell r="B193">
            <v>6</v>
          </cell>
          <cell r="C193" t="str">
            <v>un      x        (</v>
          </cell>
          <cell r="D193">
            <v>4.8499999999999996</v>
          </cell>
          <cell r="E193" t="str">
            <v>m          x</v>
          </cell>
          <cell r="F193">
            <v>0.2</v>
          </cell>
          <cell r="G193" t="str">
            <v xml:space="preserve">m)           x </v>
          </cell>
          <cell r="H193">
            <v>1.3099999999999998</v>
          </cell>
          <cell r="I193" t="str">
            <v>m               =</v>
          </cell>
          <cell r="N193">
            <v>7.6241999999999992</v>
          </cell>
          <cell r="O193" t="str">
            <v>m3</v>
          </cell>
        </row>
        <row r="194">
          <cell r="A194" t="str">
            <v>Cintas intermediárias</v>
          </cell>
          <cell r="B194">
            <v>1</v>
          </cell>
          <cell r="C194" t="str">
            <v>un      x        (</v>
          </cell>
          <cell r="D194">
            <v>49.42</v>
          </cell>
          <cell r="E194" t="str">
            <v>m           x</v>
          </cell>
          <cell r="F194">
            <v>0.2</v>
          </cell>
          <cell r="G194" t="str">
            <v xml:space="preserve">m)           x </v>
          </cell>
          <cell r="H194">
            <v>1.7099999999999997</v>
          </cell>
          <cell r="I194" t="str">
            <v>m               =</v>
          </cell>
          <cell r="N194">
            <v>16.901639999999997</v>
          </cell>
          <cell r="O194" t="str">
            <v>m3</v>
          </cell>
        </row>
        <row r="195">
          <cell r="N195">
            <v>30.25</v>
          </cell>
          <cell r="O195" t="str">
            <v>m3</v>
          </cell>
        </row>
        <row r="197">
          <cell r="A197" t="str">
            <v>06.04</v>
          </cell>
          <cell r="C197" t="str">
            <v>ALVENARIA E REVESTIMENTOS</v>
          </cell>
        </row>
        <row r="198">
          <cell r="A198" t="str">
            <v>06.04.01</v>
          </cell>
          <cell r="B198" t="str">
            <v>13.411.0500-0</v>
          </cell>
          <cell r="C198" t="str">
            <v>RECOMPOSIÇÃO DE PAVIMENTAÇÃO DE PEDRA PORTUGUESA, ASSENTADA COM FAROFA DE CIMENTO E SAIBRO, NO TRAÇO 1:5, INCLUSIVE FORNECIMENTO DO MATERIAL PARA REJUNTAMENTO, EXCLUSIVE A PEDRA</v>
          </cell>
          <cell r="N198" t="str">
            <v>M²</v>
          </cell>
          <cell r="O198">
            <v>6.12</v>
          </cell>
        </row>
        <row r="200">
          <cell r="C200" t="str">
            <v xml:space="preserve">Conforme item 06.02.03 = </v>
          </cell>
          <cell r="D200">
            <v>6.12</v>
          </cell>
          <cell r="E200" t="str">
            <v>m2</v>
          </cell>
        </row>
        <row r="202">
          <cell r="A202" t="str">
            <v>06.04.02</v>
          </cell>
          <cell r="B202" t="str">
            <v>12.003.0075-1</v>
          </cell>
          <cell r="C202" t="str">
            <v>ALVENARIA DE TIJOLOS CERÂMICOS FURADOS 10 X 20 X 20CM, ASSENTES COM ARGAMASSA DE CIMENTO E SAIBRO, NO TRAÇO 1:8, EM PAREDES DE MEIA VEZ (0,10M), DE SUPERFÍCIE CORRIDA, ATÉ 3,00M DE ALTURA E MEDIDA PELA ÁREA REAL</v>
          </cell>
          <cell r="N202" t="str">
            <v>M²</v>
          </cell>
          <cell r="O202">
            <v>1.59</v>
          </cell>
        </row>
        <row r="203">
          <cell r="C203" t="str">
            <v xml:space="preserve">Conforme item 06.02.02 </v>
          </cell>
        </row>
        <row r="204">
          <cell r="A204" t="str">
            <v>(Medido na planta) =&gt;</v>
          </cell>
          <cell r="E204" t="str">
            <v>Alvenaria de fechamento do portão do muro =</v>
          </cell>
          <cell r="F204">
            <v>0.84</v>
          </cell>
          <cell r="G204" t="str">
            <v>m          x</v>
          </cell>
          <cell r="H204">
            <v>1.9</v>
          </cell>
          <cell r="I204" t="str">
            <v>m            =</v>
          </cell>
          <cell r="N204">
            <v>1.59</v>
          </cell>
          <cell r="O204" t="str">
            <v>m2</v>
          </cell>
        </row>
        <row r="207">
          <cell r="A207" t="str">
            <v>06.04.03</v>
          </cell>
          <cell r="B207" t="str">
            <v>12.005.0095-1</v>
          </cell>
          <cell r="C207" t="str">
            <v>ALVENARIA DE BLOCOS DE CONCRETO 20 X 20 X 40CM, ASSENTES COM ARGAMASSA DE CIMENTO E AREIA, NO TRAÇO 1:6, EM PAREDES DE 0,20M DE ESPESSURA COM VÃOS OU ARESTAS, DE 3,00 A 4,50M DE ALTURA E MEDIDA PELA ÁREA REAL</v>
          </cell>
          <cell r="N207" t="str">
            <v>M²</v>
          </cell>
          <cell r="O207">
            <v>168.43</v>
          </cell>
        </row>
        <row r="209">
          <cell r="B209" t="str">
            <v>Alvenaria do Galpão      =      (</v>
          </cell>
          <cell r="C209">
            <v>10.94</v>
          </cell>
          <cell r="D209" t="str">
            <v>m          +</v>
          </cell>
          <cell r="E209">
            <v>14.57</v>
          </cell>
          <cell r="F209" t="str">
            <v>m )           x</v>
          </cell>
          <cell r="G209">
            <v>2</v>
          </cell>
          <cell r="H209" t="str">
            <v xml:space="preserve">lados     x </v>
          </cell>
          <cell r="I209">
            <v>3.5199999999999996</v>
          </cell>
          <cell r="J209" t="str">
            <v xml:space="preserve">m                    = </v>
          </cell>
          <cell r="N209">
            <v>179.59039999999996</v>
          </cell>
          <cell r="O209" t="str">
            <v>m2</v>
          </cell>
        </row>
        <row r="210">
          <cell r="L210" t="str">
            <v>Descontos</v>
          </cell>
          <cell r="M210" t="str">
            <v xml:space="preserve">  =</v>
          </cell>
          <cell r="N210">
            <v>-11.16</v>
          </cell>
          <cell r="O210" t="str">
            <v>m2</v>
          </cell>
        </row>
        <row r="211">
          <cell r="C211" t="str">
            <v>Qtde</v>
          </cell>
          <cell r="D211" t="str">
            <v>Área</v>
          </cell>
          <cell r="E211" t="str">
            <v>Total</v>
          </cell>
          <cell r="N211">
            <v>168.43</v>
          </cell>
          <cell r="O211" t="str">
            <v>m2</v>
          </cell>
        </row>
        <row r="212">
          <cell r="B212" t="str">
            <v>Portão de correr</v>
          </cell>
          <cell r="C212">
            <v>1</v>
          </cell>
          <cell r="D212">
            <v>11.16</v>
          </cell>
          <cell r="E212">
            <v>11.16</v>
          </cell>
        </row>
        <row r="213">
          <cell r="E213">
            <v>11.16</v>
          </cell>
        </row>
        <row r="216">
          <cell r="A216" t="str">
            <v>06.04.04</v>
          </cell>
          <cell r="B216" t="str">
            <v>13.001.0050-1</v>
          </cell>
          <cell r="C216" t="str">
            <v>REVESTIMENTO EXTERNO, DE UMA VEZ, COM ARGAMASSA DE CIMENTO E AREOLA PARA EMBOÇO, NO TRAÇO 1:2, COM 3CM DE ESPESSURA, INCLUSIVE CHAPISCO DE CIMENTO E AREIA, NO TRAÇO 1:3</v>
          </cell>
          <cell r="N216" t="str">
            <v>M²</v>
          </cell>
          <cell r="O216">
            <v>171.61</v>
          </cell>
        </row>
        <row r="218">
          <cell r="B218" t="str">
            <v>Alvenaria do Galpão  =          (</v>
          </cell>
          <cell r="C218">
            <v>10.94</v>
          </cell>
          <cell r="D218" t="str">
            <v>m          +</v>
          </cell>
          <cell r="E218">
            <v>14.57</v>
          </cell>
          <cell r="F218" t="str">
            <v>m )           x</v>
          </cell>
          <cell r="G218">
            <v>2</v>
          </cell>
          <cell r="H218" t="str">
            <v xml:space="preserve">lados     x </v>
          </cell>
          <cell r="I218">
            <v>3.5199999999999996</v>
          </cell>
          <cell r="J218" t="str">
            <v xml:space="preserve">m                    = </v>
          </cell>
          <cell r="N218">
            <v>179.59039999999996</v>
          </cell>
          <cell r="O218" t="str">
            <v>m2</v>
          </cell>
        </row>
        <row r="219">
          <cell r="B219" t="str">
            <v>Alvenaria de fechamento portão muro =</v>
          </cell>
          <cell r="C219">
            <v>1.59</v>
          </cell>
          <cell r="D219" t="str">
            <v>m2               x</v>
          </cell>
          <cell r="E219">
            <v>2</v>
          </cell>
          <cell r="F219" t="str">
            <v>lados     =</v>
          </cell>
          <cell r="N219">
            <v>3.18</v>
          </cell>
          <cell r="O219" t="str">
            <v>m2</v>
          </cell>
        </row>
        <row r="220">
          <cell r="L220" t="str">
            <v>Descontos</v>
          </cell>
          <cell r="M220" t="str">
            <v xml:space="preserve">  =</v>
          </cell>
          <cell r="N220">
            <v>-11.16</v>
          </cell>
          <cell r="O220" t="str">
            <v>m2</v>
          </cell>
        </row>
        <row r="221">
          <cell r="C221" t="str">
            <v>Qtde</v>
          </cell>
          <cell r="D221" t="str">
            <v>Área</v>
          </cell>
          <cell r="E221" t="str">
            <v>Total</v>
          </cell>
          <cell r="N221">
            <v>171.61</v>
          </cell>
          <cell r="O221" t="str">
            <v>m2</v>
          </cell>
        </row>
        <row r="222">
          <cell r="B222" t="str">
            <v>Portão de correr</v>
          </cell>
          <cell r="C222">
            <v>1</v>
          </cell>
          <cell r="D222">
            <v>11.16</v>
          </cell>
          <cell r="E222">
            <v>11.16</v>
          </cell>
        </row>
        <row r="223">
          <cell r="E223">
            <v>11.16</v>
          </cell>
        </row>
        <row r="225">
          <cell r="A225" t="str">
            <v>06.04.05</v>
          </cell>
          <cell r="B225" t="str">
            <v>13.009.0051-0</v>
          </cell>
          <cell r="C225" t="str">
            <v>REVESTIMENTO INTERNO DE PAREDES E TETOS, COM PASTA DE GESSO, COM ESPESSURA DE 1,5CM, INCLUSIVE LIMPEZA, FORNECIMENTO DE TODOS OS MATERIAIS E COLA, APLICAÇÃO, REGULARIZAÇÃO E LIXAMENTO</v>
          </cell>
          <cell r="N225" t="str">
            <v>M²</v>
          </cell>
          <cell r="O225">
            <v>168.43</v>
          </cell>
        </row>
        <row r="227">
          <cell r="B227" t="str">
            <v>Alvenaria do Galpão =           (</v>
          </cell>
          <cell r="C227">
            <v>10.94</v>
          </cell>
          <cell r="D227" t="str">
            <v>m          +</v>
          </cell>
          <cell r="E227">
            <v>14.57</v>
          </cell>
          <cell r="F227" t="str">
            <v>m )           x</v>
          </cell>
          <cell r="G227">
            <v>2</v>
          </cell>
          <cell r="H227" t="str">
            <v xml:space="preserve">lados     x </v>
          </cell>
          <cell r="I227">
            <v>3.5199999999999996</v>
          </cell>
          <cell r="J227" t="str">
            <v xml:space="preserve">m                    = </v>
          </cell>
          <cell r="N227">
            <v>179.59039999999996</v>
          </cell>
          <cell r="O227" t="str">
            <v>m2</v>
          </cell>
        </row>
        <row r="228">
          <cell r="C228" t="str">
            <v>Qtde</v>
          </cell>
          <cell r="D228" t="str">
            <v>Área</v>
          </cell>
          <cell r="E228" t="str">
            <v>Total</v>
          </cell>
          <cell r="L228" t="str">
            <v>Descontos</v>
          </cell>
          <cell r="M228" t="str">
            <v xml:space="preserve">  =</v>
          </cell>
          <cell r="N228">
            <v>-11.16</v>
          </cell>
          <cell r="O228" t="str">
            <v>m2</v>
          </cell>
        </row>
        <row r="229">
          <cell r="B229" t="str">
            <v>Portão de correr</v>
          </cell>
          <cell r="C229">
            <v>1</v>
          </cell>
          <cell r="D229">
            <v>11.16</v>
          </cell>
          <cell r="E229">
            <v>11.16</v>
          </cell>
          <cell r="N229">
            <v>168.43</v>
          </cell>
          <cell r="O229" t="str">
            <v>m2</v>
          </cell>
        </row>
        <row r="230">
          <cell r="E230">
            <v>11.16</v>
          </cell>
        </row>
        <row r="232">
          <cell r="A232" t="str">
            <v>06.04.06</v>
          </cell>
          <cell r="B232" t="str">
            <v>17.018.0110-0</v>
          </cell>
          <cell r="C232" t="str">
            <v>PINTURA COM TINTA LÁTEX SEMIBRILHANTE, FOSCA OU ACETINADA, CLASSIFICAÇÃO PREMIUM OU STANDARD (NBR 15079), PARA INTERIOR E EXTERIOR, BRANCA OU COLORIDA, SOBRE TIJOLO, CONCRETO LISO, CIMENTO SEM AMIANTO, E REVESTIMENTO, INCLUSIVE LIXAMENTO, UMA DEMÃO DE SELADOR ACRÍLICO E DUAS DEMÃOS DE ACABAMENTO</v>
          </cell>
          <cell r="N232" t="str">
            <v>M²</v>
          </cell>
          <cell r="O232">
            <v>343.22</v>
          </cell>
        </row>
        <row r="234">
          <cell r="F234" t="str">
            <v>Pintura da Área externa e interna</v>
          </cell>
          <cell r="N234">
            <v>343.22</v>
          </cell>
          <cell r="O234" t="str">
            <v>m2</v>
          </cell>
        </row>
        <row r="236">
          <cell r="A236" t="str">
            <v>06.04.07</v>
          </cell>
          <cell r="B236" t="str">
            <v>13.301.0100-0</v>
          </cell>
          <cell r="C236" t="str">
            <v>PISO CIMENTADO IMPERMEÁVEL, COM 3CM DE ESPESSURA, EM DUAS CAMADAS DE 1,5CM DE ARGAMASSA DE CIMENTO E AREIA, NO TRAÇO 1:3 E IMPERMEABILIZANTE DE PEGA NORMAL ADICIONADO À ÁGUA DA ARGAMASSA NA DOSAGEM DE 1:12, ALISADO A COLHER, SOBRE BASE OU CONTRAPISO EXISTENTE</v>
          </cell>
          <cell r="N236" t="str">
            <v>M²</v>
          </cell>
          <cell r="O236">
            <v>149.35</v>
          </cell>
        </row>
        <row r="238">
          <cell r="D238" t="str">
            <v>Área do piso =</v>
          </cell>
          <cell r="E238">
            <v>149.35</v>
          </cell>
          <cell r="F238" t="str">
            <v>m2</v>
          </cell>
        </row>
        <row r="240">
          <cell r="A240" t="str">
            <v>06.05</v>
          </cell>
          <cell r="C240" t="str">
            <v>ESQUADRIAS</v>
          </cell>
        </row>
        <row r="241">
          <cell r="A241" t="str">
            <v>06.05.01</v>
          </cell>
          <cell r="B241" t="str">
            <v>14.002.0076-0</v>
          </cell>
          <cell r="C241" t="str">
            <v>PORTÃO DE FERRO DE UMA OU DUAS FOLHAS, EM BARRAS VERTICAIS DE 2" X 3/8", ESPAÇADAS DE 10CM E HORIZONTAIS SUPERIOR E INFERIOR DO MESMO TIPO, CORRENDO AO CENTRO UMA FAIXA DE CHAPA DE FERRO GALVANIZADO Nº 16, DUPLA, CONFORME PROJETO Nº 6002/EMOP, EXCLUSIVE FECHADURA. FORNECIMENTO E COLOCAÇÃO</v>
          </cell>
          <cell r="N241" t="str">
            <v>M²</v>
          </cell>
          <cell r="O241">
            <v>20.66</v>
          </cell>
        </row>
        <row r="243">
          <cell r="E243" t="str">
            <v>larg. (m)</v>
          </cell>
          <cell r="G243" t="str">
            <v>altura. (m)</v>
          </cell>
        </row>
        <row r="244">
          <cell r="D244" t="str">
            <v>Portão de correr no galpão =</v>
          </cell>
          <cell r="E244">
            <v>3</v>
          </cell>
          <cell r="F244" t="str">
            <v xml:space="preserve"> x</v>
          </cell>
          <cell r="G244">
            <v>3.72</v>
          </cell>
          <cell r="H244" t="str">
            <v xml:space="preserve"> =</v>
          </cell>
          <cell r="I244">
            <v>11.16</v>
          </cell>
          <cell r="J244" t="str">
            <v>m2</v>
          </cell>
        </row>
        <row r="246">
          <cell r="B246" t="str">
            <v>(Medido na planta) =&gt;</v>
          </cell>
          <cell r="D246" t="str">
            <v>Portão de correr no muro =</v>
          </cell>
          <cell r="E246">
            <v>5</v>
          </cell>
          <cell r="F246" t="str">
            <v xml:space="preserve"> x</v>
          </cell>
          <cell r="G246">
            <v>1.9</v>
          </cell>
          <cell r="H246" t="str">
            <v xml:space="preserve"> =</v>
          </cell>
          <cell r="I246">
            <v>9.5</v>
          </cell>
          <cell r="J246" t="str">
            <v>m2</v>
          </cell>
        </row>
        <row r="247">
          <cell r="I247">
            <v>20.66</v>
          </cell>
          <cell r="J247" t="str">
            <v>m2</v>
          </cell>
        </row>
        <row r="249">
          <cell r="A249" t="str">
            <v>06.05.02</v>
          </cell>
          <cell r="B249" t="str">
            <v>14.007.0276-0</v>
          </cell>
          <cell r="C249" t="str">
            <v>FECHADURA DE SOBREPOR, COM CILINDRO, EM LATÃO, ACABAMENTO CROMADO, PARA PORTÃO. FORNECIMENTO</v>
          </cell>
          <cell r="N249" t="str">
            <v>UN</v>
          </cell>
          <cell r="O249">
            <v>2</v>
          </cell>
        </row>
        <row r="251">
          <cell r="D251" t="str">
            <v>Portão de correr no galpão =</v>
          </cell>
          <cell r="E251">
            <v>1</v>
          </cell>
          <cell r="F251" t="str">
            <v>un</v>
          </cell>
        </row>
        <row r="252">
          <cell r="D252" t="str">
            <v>Portão de correr no muro =</v>
          </cell>
          <cell r="E252">
            <v>1</v>
          </cell>
          <cell r="F252" t="str">
            <v>un</v>
          </cell>
        </row>
        <row r="254">
          <cell r="A254" t="str">
            <v>06.06</v>
          </cell>
          <cell r="C254" t="str">
            <v>COBERTURA</v>
          </cell>
        </row>
        <row r="255">
          <cell r="A255" t="str">
            <v>06.06.01</v>
          </cell>
          <cell r="B255" t="str">
            <v>11.016.0003-0</v>
          </cell>
          <cell r="C255" t="str">
            <v>ESTRUTURA METÁLICA PARA COBERTURA DE GALPÃO EM ARCO OU EM DUAS OU MAIS ÁGUAS, COM TRELIÇAS, TERÇAS TIRANTES, ETC, SOBRE APOIOS (EXCLUSIVE ESTES) PARA CARGA DE COBERTURA DE FIBROCIMENTO OU METÁLICA, VÃOS ATÉ 15,00M, CONSIDERANDO AS PERDAS E UMA DEMÃO DE PINTURA ANTIÓXIDO, EXCLUSIVE COBERTURA E ACESSÓRIOS. FORNECIMENTO E MONTAGEM</v>
          </cell>
          <cell r="N255" t="str">
            <v>M²</v>
          </cell>
          <cell r="O255">
            <v>175.06</v>
          </cell>
        </row>
        <row r="257">
          <cell r="C257" t="str">
            <v>Área real =</v>
          </cell>
          <cell r="D257">
            <v>11.54</v>
          </cell>
          <cell r="E257" t="str">
            <v xml:space="preserve">m           x </v>
          </cell>
          <cell r="F257">
            <v>15.17</v>
          </cell>
          <cell r="G257" t="str">
            <v xml:space="preserve">m               = </v>
          </cell>
          <cell r="N257">
            <v>175.06</v>
          </cell>
          <cell r="O257" t="str">
            <v>m2</v>
          </cell>
        </row>
        <row r="258">
          <cell r="N258">
            <v>175.06</v>
          </cell>
          <cell r="O258" t="str">
            <v>m2</v>
          </cell>
        </row>
        <row r="260">
          <cell r="A260" t="str">
            <v>06.06.02</v>
          </cell>
          <cell r="B260" t="str">
            <v>16.007.0021-0</v>
          </cell>
          <cell r="C260" t="str">
            <v>COBERTURA COM TELHAS TRAPEZOIDAIS EM AÇO GALVANIZADO, ESPESSURA DE 0,5MM, INCLUSIVE FIXAÇÕES E MEDIDA PELA ÁREA REAL DE COBERTURA</v>
          </cell>
          <cell r="N260" t="str">
            <v>M²</v>
          </cell>
          <cell r="O260">
            <v>175.21</v>
          </cell>
        </row>
        <row r="262">
          <cell r="C262" t="str">
            <v>Área real =</v>
          </cell>
          <cell r="D262">
            <v>11.55</v>
          </cell>
          <cell r="E262" t="str">
            <v xml:space="preserve">m           x </v>
          </cell>
          <cell r="F262">
            <v>15.17</v>
          </cell>
          <cell r="G262" t="str">
            <v xml:space="preserve">m = </v>
          </cell>
          <cell r="N262">
            <v>175.21</v>
          </cell>
          <cell r="O262" t="str">
            <v>m2</v>
          </cell>
        </row>
        <row r="263">
          <cell r="N263">
            <v>175.21</v>
          </cell>
          <cell r="O263" t="str">
            <v>m2</v>
          </cell>
        </row>
        <row r="265">
          <cell r="A265" t="str">
            <v>06.07</v>
          </cell>
          <cell r="C265" t="str">
            <v>INSTALAÇÕES ELÉTRICAS</v>
          </cell>
        </row>
        <row r="266">
          <cell r="A266" t="str">
            <v>06.07.01</v>
          </cell>
          <cell r="B266" t="str">
            <v>15.007.0504-0</v>
          </cell>
          <cell r="C266" t="str">
            <v>QUADRO DE DISTRIBUIÇÃO DE ENERGIA PARA DISJUNTORES TERMO-MAGNÉTICOS UNIPOLARES, DE EMBUTIR, COM PORTA E BARRAMENTOS DE FASE, NEUTRO E TERRA, TRIFÁSICO, PARA INSTALAÇÃO DE ATÉ 18 DISJUNTORES COM DISPOSITIVO PARA CHAVE GERAL.  FORNECIMENTO E COLOCAÇÃO</v>
          </cell>
          <cell r="N266" t="str">
            <v>UN</v>
          </cell>
          <cell r="O266">
            <v>2</v>
          </cell>
        </row>
        <row r="267">
          <cell r="D267">
            <v>2</v>
          </cell>
          <cell r="E267" t="str">
            <v>un</v>
          </cell>
        </row>
        <row r="269">
          <cell r="A269" t="str">
            <v>06.07.02</v>
          </cell>
          <cell r="B269" t="str">
            <v>15.007.0570-0</v>
          </cell>
          <cell r="C269" t="str">
            <v>DISJUNTOR TERMOMAGNÉTICO, UNIPOLAR, DE 10 A 30A X 250V.  FORNECIMENTO E COLOCAÇÃO</v>
          </cell>
          <cell r="N269" t="str">
            <v>UN</v>
          </cell>
          <cell r="O269">
            <v>12</v>
          </cell>
        </row>
        <row r="270">
          <cell r="D270">
            <v>12</v>
          </cell>
          <cell r="E270" t="str">
            <v>un</v>
          </cell>
        </row>
        <row r="272">
          <cell r="A272" t="str">
            <v>06.07.03</v>
          </cell>
          <cell r="B272" t="str">
            <v>15.007.0600-0</v>
          </cell>
          <cell r="C272" t="str">
            <v>DISJUNTOR TERMOMAGNÉTICO, TRIPOLAR, DE 10 A 50A X 250V.  FORNECIMENTO E COLOCAÇÃO</v>
          </cell>
          <cell r="N272" t="str">
            <v>UN</v>
          </cell>
          <cell r="O272">
            <v>3</v>
          </cell>
        </row>
        <row r="273">
          <cell r="D273">
            <v>4</v>
          </cell>
          <cell r="E273" t="str">
            <v>un</v>
          </cell>
        </row>
        <row r="275">
          <cell r="A275" t="str">
            <v>06.07.04</v>
          </cell>
          <cell r="B275" t="str">
            <v>15.016.0075-0</v>
          </cell>
          <cell r="C275" t="str">
            <v>INSTALAÇÃO DE UM CONJUNTO DE 5 PONTOS DE LUZ, APARENTE, EQUIVALENTE A 8 VARAS DE ELETRODUTO RÍGIDO, DE AÇO CARBONO ESMALTADO, DE 3/4", 57,00M DE FIO 2,5MM², CAIXAS, CONEXÕES, LUVAS, CURVA E INTERRUPTOR DE SOBREPOR COM PLACA FOSFORESCENTE</v>
          </cell>
          <cell r="N275" t="str">
            <v>UN</v>
          </cell>
          <cell r="O275">
            <v>3</v>
          </cell>
        </row>
        <row r="277">
          <cell r="D277">
            <v>3</v>
          </cell>
          <cell r="E277" t="str">
            <v>un</v>
          </cell>
        </row>
        <row r="279">
          <cell r="A279" t="str">
            <v>06.07.05</v>
          </cell>
          <cell r="B279" t="str">
            <v>15.016.0060-0</v>
          </cell>
          <cell r="C279" t="str">
            <v>INSTALAÇÃO DE UM CONJUNTO DE 4 PONTOS DE LUZ, APARENTE, EQUIVALENTE A 7 VARAS DEELETRODUTO RÍGIDO, DE AÇO CARBONO ESMALTADO, DE 3/4", 50,00M DE FIO 2,5MM², CAIXAS, CONEXÕES, LUVAS, CURVA E INTERRUPTOR DE SOBREPOR COM PLACA FOSFORESCENTE</v>
          </cell>
          <cell r="N279" t="str">
            <v>UN</v>
          </cell>
          <cell r="O279">
            <v>3</v>
          </cell>
        </row>
        <row r="281">
          <cell r="D281">
            <v>3</v>
          </cell>
          <cell r="E281" t="str">
            <v>un</v>
          </cell>
        </row>
        <row r="283">
          <cell r="A283" t="str">
            <v>06.07.06</v>
          </cell>
          <cell r="B283" t="str">
            <v>15.016.0030-0</v>
          </cell>
          <cell r="C283" t="str">
            <v>INSTALAÇÃO DE UM CONJUNTO DE 2 PONTOS DE LUZ, APARENTE, EQUIVALENTE A 5 VARAS DE ELETRODUTO RÍGIDO, DE AÇO CARBONO ESMALTADO, DE 3/4", 33,00M DE FIO 2,5MM², CAIXAS, CONEXÕES, LUVAS, CURVA E INTERRUPTOR DE SOBREPOR COM PLACA FOSFORESCENTE</v>
          </cell>
          <cell r="N283" t="str">
            <v>UN</v>
          </cell>
          <cell r="O283">
            <v>3</v>
          </cell>
        </row>
        <row r="284">
          <cell r="G284" t="str">
            <v xml:space="preserve"> </v>
          </cell>
        </row>
        <row r="285">
          <cell r="D285">
            <v>3</v>
          </cell>
          <cell r="E285" t="str">
            <v>un</v>
          </cell>
        </row>
        <row r="287">
          <cell r="A287" t="str">
            <v>06.07.07</v>
          </cell>
          <cell r="B287" t="str">
            <v>15.016.0015-0</v>
          </cell>
          <cell r="C287" t="str">
            <v>INSTALAÇÃO DE PONTO DE LUZ, APARENTE, EQUIVALENTE A 2 VARAS DE ELETRODUTO RÍGIDO, DE AÇO CARBONO ESMALTADO, DE 1/2", 12,00M DE FIO 1,5MM², CAIXAS, CONEXÕES, LUVAS, CURVA E INTERRUPTOR DE SOBREPOR COM PLACA FOSFORESCENTE</v>
          </cell>
          <cell r="N287" t="str">
            <v>UN</v>
          </cell>
          <cell r="O287">
            <v>3</v>
          </cell>
        </row>
        <row r="289">
          <cell r="D289">
            <v>3</v>
          </cell>
          <cell r="E289" t="str">
            <v>un</v>
          </cell>
        </row>
        <row r="291">
          <cell r="A291" t="str">
            <v>06.07.08</v>
          </cell>
          <cell r="B291" t="str">
            <v>15.015.0256-0</v>
          </cell>
          <cell r="C291" t="str">
            <v xml:space="preserve">INSTALAÇÃO DE PONTO DE TOMADA, INSTALAÇÃO APARENTE COM TOMADA 2P+T, 20A, EQUIVALENTE A 2 VARAS DE ELETRODUTO DE PVC RÍGIDO DE 3/4", 18,00M DE FIO 2,5MM², CAIXAS, CONEXÕES, PADRÃO BRASILEIRO, COM PLACA FOSFORESCENTE </v>
          </cell>
          <cell r="N291" t="str">
            <v>UN</v>
          </cell>
          <cell r="O291">
            <v>20</v>
          </cell>
        </row>
        <row r="293">
          <cell r="D293">
            <v>20</v>
          </cell>
          <cell r="E293" t="str">
            <v>un</v>
          </cell>
        </row>
        <row r="295">
          <cell r="A295" t="str">
            <v>06.07.09</v>
          </cell>
          <cell r="B295" t="str">
            <v>15.015.0199-0</v>
          </cell>
          <cell r="C295" t="str">
            <v>INSTALAÇÃO DE CONJUNTO DE TELEFONE E LÓGICA, COMPREENDENDO: 6 VARAS DE ELETRODUTO DE 3/4", CONEXÕES E CAIXAS</v>
          </cell>
          <cell r="N295" t="str">
            <v>UN</v>
          </cell>
          <cell r="O295">
            <v>4</v>
          </cell>
        </row>
        <row r="296">
          <cell r="C296" t="str">
            <v xml:space="preserve">   </v>
          </cell>
        </row>
        <row r="297">
          <cell r="D297">
            <v>4</v>
          </cell>
          <cell r="E297" t="str">
            <v>un</v>
          </cell>
        </row>
        <row r="299">
          <cell r="A299" t="str">
            <v>06.07.10</v>
          </cell>
          <cell r="B299" t="str">
            <v>18.027.0402-0</v>
          </cell>
          <cell r="C299" t="str">
            <v>LUMINÁRIA FLUORESCENTE TUBULAR DE SOBREPOR, 2 X 32W, CORPO EM CHAPA DE AÇO TRATADA E PINTURA ELETROSTÁTICA BRANCA, REFLETOR EM ALUMÍNIO DE ALTO BRILHO, COM REATOR DE ALTO FATOR DE POTÊNCIA (AFP   0,92) E ALTA PERFORMANCE (THD&lt; 30%), BI-VOLT. FORNECIMENTO E COLOCAÇÃO</v>
          </cell>
          <cell r="N299" t="str">
            <v>UN</v>
          </cell>
          <cell r="O299">
            <v>36</v>
          </cell>
        </row>
        <row r="300">
          <cell r="D300">
            <v>36</v>
          </cell>
          <cell r="E300" t="str">
            <v>un</v>
          </cell>
        </row>
        <row r="302">
          <cell r="A302" t="str">
            <v>06.07.11</v>
          </cell>
          <cell r="B302" t="str">
            <v>18.032.0015-0</v>
          </cell>
          <cell r="C302" t="str">
            <v>EXTINTOR DE INCÊNDIO, TIPO GÁS CARBÔNICO(CO2), DE 6KG, COMPLETO. FORNECIMENTO E COLOCAÇÃO</v>
          </cell>
          <cell r="N302" t="str">
            <v>UN</v>
          </cell>
          <cell r="O302">
            <v>2</v>
          </cell>
        </row>
        <row r="303">
          <cell r="D303">
            <v>2</v>
          </cell>
          <cell r="E303" t="str">
            <v>un</v>
          </cell>
        </row>
        <row r="305">
          <cell r="A305" t="str">
            <v>06.07.12</v>
          </cell>
          <cell r="B305" t="str">
            <v>18.032.0012-0</v>
          </cell>
          <cell r="C305" t="str">
            <v>EXTINTOR DE INCÊNDIO, TIPO ÁGUA-PRESSURIZADA, DE 10L, INCLUSIVE SUPORTE DE PAREDE E CARGA COMPLETA. FORNECIMENTO E COLOCAÇÃO</v>
          </cell>
          <cell r="N305" t="str">
            <v>UN</v>
          </cell>
          <cell r="O305">
            <v>2</v>
          </cell>
        </row>
        <row r="306">
          <cell r="D306">
            <v>2</v>
          </cell>
          <cell r="E306" t="str">
            <v>un</v>
          </cell>
        </row>
        <row r="308">
          <cell r="A308" t="str">
            <v>06.07.13</v>
          </cell>
          <cell r="B308" t="str">
            <v>18.032.0014-0</v>
          </cell>
          <cell r="C308" t="str">
            <v>EXTINTOR DE INCÊNDIO, TIPO GÁS CARBÔNICO (CO2), 10KG, COMPLETO. FORNECIMENTO E COLOCAÇÃO</v>
          </cell>
          <cell r="N308" t="str">
            <v>UN</v>
          </cell>
          <cell r="O308">
            <v>2</v>
          </cell>
        </row>
        <row r="310">
          <cell r="D310">
            <v>2</v>
          </cell>
          <cell r="E310" t="str">
            <v>un</v>
          </cell>
        </row>
        <row r="312">
          <cell r="A312" t="str">
            <v>06.07.14</v>
          </cell>
          <cell r="B312" t="str">
            <v>18.032.0025-0</v>
          </cell>
          <cell r="C312" t="str">
            <v>EXTINTOR DE INCÊNDIO, TIPO PÓ QUÍMICO, DE 4KG. FORNECIMENTO E COLOCAÇÃO</v>
          </cell>
          <cell r="N312" t="str">
            <v>UN</v>
          </cell>
          <cell r="O312">
            <v>2</v>
          </cell>
        </row>
        <row r="314">
          <cell r="D314">
            <v>2</v>
          </cell>
          <cell r="E314" t="str">
            <v>un</v>
          </cell>
        </row>
        <row r="316">
          <cell r="A316" t="str">
            <v>06.08</v>
          </cell>
          <cell r="C316" t="str">
            <v>INSTALAÇÕES  HIDRÁULICAS</v>
          </cell>
        </row>
        <row r="317">
          <cell r="A317" t="str">
            <v>06.08.01</v>
          </cell>
          <cell r="B317" t="str">
            <v>15.004.0222-0</v>
          </cell>
          <cell r="C317" t="str">
            <v>TUBO DE QUEDA EM PVC REFORÇADO DE 100MM, INCLUSIVE "T" SANITÁRIO.  FORNECIMENTO E ASSENTAMENTO</v>
          </cell>
          <cell r="N317" t="str">
            <v>M</v>
          </cell>
          <cell r="O317">
            <v>27.439999999999998</v>
          </cell>
        </row>
        <row r="318">
          <cell r="C318" t="str">
            <v>DESCIDA DAS CALHAS - TELHADO</v>
          </cell>
        </row>
        <row r="319">
          <cell r="C319">
            <v>4</v>
          </cell>
          <cell r="D319" t="str">
            <v>x</v>
          </cell>
          <cell r="E319">
            <v>6.8599999999999994</v>
          </cell>
          <cell r="F319" t="str">
            <v>=</v>
          </cell>
          <cell r="G319">
            <v>27.439999999999998</v>
          </cell>
        </row>
        <row r="321">
          <cell r="A321" t="str">
            <v>06.08.02</v>
          </cell>
          <cell r="B321" t="str">
            <v>16.007.0025-0</v>
          </cell>
          <cell r="C321" t="str">
            <v>CALHA EM CHAPA DE AÇO GALVANIZADO Nº 26 COM 25CM DE DESENVOLVIMENTO. FORNECIMENTO E COLOCAÇÃO</v>
          </cell>
          <cell r="N321" t="str">
            <v>M</v>
          </cell>
          <cell r="O321">
            <v>15.17</v>
          </cell>
        </row>
        <row r="322">
          <cell r="C322" t="str">
            <v>CALHAS NAS LATERAIS DO TELHADO</v>
          </cell>
        </row>
        <row r="323">
          <cell r="D323">
            <v>15.17</v>
          </cell>
        </row>
        <row r="325">
          <cell r="A325" t="str">
            <v>06.08.03</v>
          </cell>
          <cell r="B325" t="str">
            <v>15.002.0210-0</v>
          </cell>
          <cell r="C325" t="str">
            <v>CAIXA DE INSPEÇÃO/CAIXA PARA ÁGUAS PLUVIAIS, DE CONCRETO PRÉ-MOLDADO, CONSTANDO DE CÍRCULO DE FUNDO, 2 ANÉIS SUPERPOSTOS, DE 40MM DE ESPESSURA E 600MM DE DIÂMETRO INTERNO, SENDO 1 ANEL INFERIOR (ENTRADA E SAÍDA) DE 300MM, 1 DE 75MM DE ALTURA, PERFAZENDO 475MM DE ALTURA TOTAL, EXCLUSIVE TAMPÃO DE FERRO FUNDIDO E ESCAVAÇÃO.  FORNECIMENTO E COLOCAÇÃO</v>
          </cell>
          <cell r="N325" t="str">
            <v>UN</v>
          </cell>
          <cell r="O325">
            <v>4</v>
          </cell>
        </row>
        <row r="326">
          <cell r="C326" t="str">
            <v>ÁGUAS PLUVIAIS/ESGOTO</v>
          </cell>
        </row>
        <row r="327">
          <cell r="E327" t="str">
            <v>Águas pluviais - telhado</v>
          </cell>
          <cell r="F327" t="str">
            <v>=</v>
          </cell>
          <cell r="G327">
            <v>4</v>
          </cell>
        </row>
        <row r="329">
          <cell r="A329" t="str">
            <v>06.08.04</v>
          </cell>
          <cell r="B329" t="str">
            <v>18.002.0031-0</v>
          </cell>
          <cell r="C329" t="str">
            <v>TANQUE DE LOUÇA BRANCA, COM COLUNA E MEDIDAS EM TORNO DE 60 X 56CM,INCLUSIVE ACESSÓRIOS DE FIXAÇÃO.  FERRAGENS EM METAL CROMADO: TORNEIRA DE PRESSÃO 1158 DE 1/2", VÁLVULA DE ESCOAMENTO 1606 E SIFÃO 1680 DE 1.1/2" X 1.1/2". FORNECIMENTO</v>
          </cell>
          <cell r="N329" t="str">
            <v>UN</v>
          </cell>
          <cell r="O329">
            <v>2</v>
          </cell>
        </row>
        <row r="330">
          <cell r="D330">
            <v>2</v>
          </cell>
        </row>
        <row r="332">
          <cell r="A332" t="str">
            <v>06.08.05</v>
          </cell>
          <cell r="B332" t="str">
            <v>15.004.0070-0</v>
          </cell>
          <cell r="C332" t="str">
            <v>INSTALAÇÃO E ASSENTAMENTO DE TANQUE DE SERVIÇO (EXCLUSIVE FORNECIMENTO DO APARELHO), COMPREENDENDO:  3,00M DE TUBO DE PVC DE 25MM, 3,00M DE TUBO DE PVC DE 50MM E CONEXÕES</v>
          </cell>
          <cell r="N332" t="str">
            <v>UN</v>
          </cell>
          <cell r="O332">
            <v>2</v>
          </cell>
        </row>
        <row r="333">
          <cell r="D333">
            <v>2</v>
          </cell>
        </row>
        <row r="335">
          <cell r="A335" t="str">
            <v>06.08.06</v>
          </cell>
          <cell r="B335" t="str">
            <v>18.009.0058-0</v>
          </cell>
          <cell r="C335" t="str">
            <v>TORNEIRA PARA PIA OU TANQUE, 1158 DE 1/2" X 18CM APROXIMADAMENTE, EM METAL CROMADO. FORNECIMENTO</v>
          </cell>
          <cell r="N335" t="str">
            <v>UN</v>
          </cell>
          <cell r="O335">
            <v>2</v>
          </cell>
        </row>
        <row r="336">
          <cell r="D336">
            <v>2</v>
          </cell>
        </row>
        <row r="338">
          <cell r="A338" t="str">
            <v>06.08.07</v>
          </cell>
          <cell r="B338" t="str">
            <v>18.013.0112-0</v>
          </cell>
          <cell r="C338" t="str">
            <v>VÁLVULA DE ESCOAMENTO PARA TANQUE, 1606 DE 1.1/2", EM METAL CROMADO. FORNECIMENTO</v>
          </cell>
          <cell r="N338" t="str">
            <v>UN</v>
          </cell>
          <cell r="O338">
            <v>2</v>
          </cell>
        </row>
        <row r="339">
          <cell r="D339">
            <v>2</v>
          </cell>
        </row>
        <row r="341">
          <cell r="A341" t="str">
            <v>06.08.08</v>
          </cell>
          <cell r="B341" t="str">
            <v>15.004.0180-0</v>
          </cell>
          <cell r="C341" t="str">
            <v>RALO SIFONADO DE PVC RÍGIDO (150 X 185) X 75MM, EM PAVIMENTO TÉRREO, COM SAÍDA DE 75MM, GRELHA REDONDA E PORTA-GRELHA, COMPREENDENDO:  3,00M DE TUBO DE PVC DE 75MM E SUA LIGAÇÃO AO RAMAL DE VENTILAÇÃO.  FORNECIMENTO E INSTALAÇÃO</v>
          </cell>
          <cell r="N341" t="str">
            <v>UN</v>
          </cell>
          <cell r="O341">
            <v>2</v>
          </cell>
        </row>
        <row r="342">
          <cell r="D342">
            <v>2</v>
          </cell>
        </row>
        <row r="344">
          <cell r="A344" t="str">
            <v>06.08.09</v>
          </cell>
          <cell r="B344" t="str">
            <v>15.075.0010-0</v>
          </cell>
          <cell r="C344" t="str">
            <v>LIGAÇÃO EM TUBULAÇÃO DE PVC, PARA ESGOTO, COM 0,10M DE DIÂMETRO, INCLUSIVE ESCAVAÇÃO E REATERRO ATÉ 1,00M, EXCLUSIVE REMOÇÃO DE PAVIMENTO.  CUSTO PARA 10,00M</v>
          </cell>
          <cell r="N344" t="str">
            <v>UN</v>
          </cell>
          <cell r="O344">
            <v>2</v>
          </cell>
        </row>
        <row r="345">
          <cell r="D345">
            <v>2</v>
          </cell>
        </row>
        <row r="347">
          <cell r="A347" t="str">
            <v>06.09</v>
          </cell>
          <cell r="C347" t="str">
            <v>PONTE ROLANTE - 5T</v>
          </cell>
        </row>
        <row r="348">
          <cell r="A348" t="str">
            <v>06.09.01</v>
          </cell>
          <cell r="B348" t="str">
            <v>18.050.7308-6</v>
          </cell>
          <cell r="C348" t="str">
            <v>PONTE ROLANTE COM CARRO TROLLEY E TALHA MOTORIZADA, INCLUSIVE COMANDO ELÉTRICO, BOTOEIRA SUSPENSA, TRILHOS E ACESSÓRIOS, CAPACIDADE NOMINAL DE 5 TONELADAS. FORNECIMENTO</v>
          </cell>
          <cell r="N348" t="str">
            <v>UN</v>
          </cell>
          <cell r="O348">
            <v>1</v>
          </cell>
        </row>
        <row r="350">
          <cell r="H350" t="str">
            <v>Localização (Cidade) =&gt;</v>
          </cell>
          <cell r="I350" t="str">
            <v>Nova Iguaçú - Tinguá</v>
          </cell>
        </row>
        <row r="352">
          <cell r="H352" t="str">
            <v>Altura de Elevação aproximada =</v>
          </cell>
          <cell r="I352">
            <v>4</v>
          </cell>
          <cell r="J352" t="str">
            <v>m</v>
          </cell>
        </row>
        <row r="353">
          <cell r="H353" t="str">
            <v>Comprimento do vão =</v>
          </cell>
          <cell r="I353">
            <v>10.5</v>
          </cell>
          <cell r="J353" t="str">
            <v>m</v>
          </cell>
        </row>
        <row r="354">
          <cell r="H354" t="str">
            <v>Comprimento do deslocamento longitudinal =</v>
          </cell>
          <cell r="I354">
            <v>14</v>
          </cell>
          <cell r="J354" t="str">
            <v>m</v>
          </cell>
        </row>
        <row r="356">
          <cell r="I356" t="str">
            <v>Será utilizado para remanejar   equipamentos da Unidade de Tratamento de Água por Microfiltração</v>
          </cell>
        </row>
        <row r="357">
          <cell r="I357" t="str">
            <v>Tensão de serviço da Ponte Rolante: 440/380V</v>
          </cell>
        </row>
        <row r="358">
          <cell r="I358" t="str">
            <v>Inversor de Frequência na movimentação da Ponte Rolante</v>
          </cell>
        </row>
        <row r="359">
          <cell r="I359" t="str">
            <v>Movimento comandado pelo inversor de frequência: Plano horizontal</v>
          </cell>
        </row>
        <row r="360">
          <cell r="I360" t="str">
            <v>Equipada com talha elétrica</v>
          </cell>
        </row>
        <row r="361">
          <cell r="I361" t="str">
            <v>A Ponte Rolante será operada em local protegido e coberto.</v>
          </cell>
        </row>
        <row r="362">
          <cell r="I362" t="str">
            <v>OBS.: Deverá ser instalado os trilhos de rolamento da Ponte Rolante nas vigas longitudinais.</v>
          </cell>
        </row>
      </sheetData>
      <sheetData sheetId="20">
        <row r="1">
          <cell r="C1" t="str">
            <v>Gerência de Engenharia de Custos e Orçamento - GCO-DT</v>
          </cell>
        </row>
        <row r="2">
          <cell r="C2" t="str">
            <v>CEDAE - Companhia Estadual de Águas e Esgotos</v>
          </cell>
        </row>
        <row r="4">
          <cell r="B4" t="str">
            <v>Título:</v>
          </cell>
          <cell r="C4" t="str">
            <v>CONTRATAÇÃO DE EMPRESA ESPECIALIZADA PARA FORNECIMENTO E INSTALAÇÃO DO SISTEMA DE MICROFILTRAÇÃO COM OPERAÇÃO ASSISTIDA E ADEQUAÇÕES CIVIS NA UNIDADE DE TRATAMENTO TINGUÁ.</v>
          </cell>
        </row>
        <row r="5">
          <cell r="B5" t="str">
            <v>Munic.:</v>
          </cell>
          <cell r="C5" t="str">
            <v>Nova Iguaçú</v>
          </cell>
          <cell r="K5" t="str">
            <v>Local:</v>
          </cell>
          <cell r="L5" t="str">
            <v>TINGUÁ</v>
          </cell>
        </row>
        <row r="8">
          <cell r="B8" t="str">
            <v>Item</v>
          </cell>
          <cell r="C8" t="str">
            <v>Código</v>
          </cell>
          <cell r="D8" t="str">
            <v>Descrição dos Materiais/Serviços</v>
          </cell>
          <cell r="O8" t="str">
            <v>Unidade</v>
          </cell>
          <cell r="P8" t="str">
            <v>QTDE</v>
          </cell>
        </row>
        <row r="9">
          <cell r="B9" t="str">
            <v>07</v>
          </cell>
          <cell r="D9" t="str">
            <v>SISTEMA DE MICROFILTRAÇÃO</v>
          </cell>
        </row>
        <row r="10">
          <cell r="B10" t="str">
            <v>07.01</v>
          </cell>
          <cell r="C10" t="str">
            <v>18.050.7568-5</v>
          </cell>
          <cell r="D10" t="str">
            <v>SISTEMA DE MICROFILTRAÇÃO CONFORME ITEM 5 DA ESPECIFICAÇÃO TÉCNICA. FORNECIMENTO E INSTALAÇÃO.</v>
          </cell>
          <cell r="O10" t="str">
            <v>UN</v>
          </cell>
          <cell r="P10">
            <v>1</v>
          </cell>
        </row>
        <row r="12">
          <cell r="D12" t="str">
            <v>Conforme item 5 do Projeto Básico</v>
          </cell>
        </row>
        <row r="14">
          <cell r="C14" t="e">
            <v>#REF!</v>
          </cell>
          <cell r="D14" t="e">
            <v>#REF!</v>
          </cell>
          <cell r="O14" t="e">
            <v>#REF!</v>
          </cell>
          <cell r="P14">
            <v>1</v>
          </cell>
        </row>
        <row r="18">
          <cell r="B18" t="str">
            <v>07.02</v>
          </cell>
          <cell r="C18" t="str">
            <v>01.050.7568-6</v>
          </cell>
          <cell r="D18" t="str">
            <v>COMISSIONAMENTO,TREINAMENTO,START-UP, OPERAÇÃO ASSISTIDA E TESTE DE PERFORMANCE DE UNIDADE DE TRATAMENTO POR MICROFILTRAÇÃO.</v>
          </cell>
          <cell r="O18" t="str">
            <v>UN</v>
          </cell>
          <cell r="P18">
            <v>1</v>
          </cell>
        </row>
        <row r="20">
          <cell r="D20" t="str">
            <v>Conforme item 6 do Projeto Básico</v>
          </cell>
          <cell r="H20" t="str">
            <v>Serviço a ser executado por um período de 6 meses, conforme item 6.6 do Projeto Básico.</v>
          </cell>
        </row>
        <row r="22">
          <cell r="C22" t="e">
            <v>#REF!</v>
          </cell>
          <cell r="D22" t="e">
            <v>#REF!</v>
          </cell>
          <cell r="O22" t="e">
            <v>#REF!</v>
          </cell>
          <cell r="P22">
            <v>1</v>
          </cell>
        </row>
      </sheetData>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C84B-77F1-4A3D-BD81-68B74D755708}">
  <dimension ref="A1:AC248"/>
  <sheetViews>
    <sheetView tabSelected="1" workbookViewId="0">
      <selection activeCell="M12" sqref="M12"/>
    </sheetView>
  </sheetViews>
  <sheetFormatPr defaultRowHeight="15"/>
  <cols>
    <col min="1" max="1" width="12.42578125" customWidth="1"/>
    <col min="2" max="3" width="14.28515625" customWidth="1"/>
    <col min="4" max="4" width="68.140625" customWidth="1"/>
    <col min="5" max="5" width="8.140625" customWidth="1"/>
    <col min="6" max="6" width="12.28515625" customWidth="1"/>
    <col min="7" max="8" width="13.85546875" customWidth="1"/>
    <col min="9" max="10" width="7.7109375" customWidth="1"/>
    <col min="11" max="11" width="16.140625" customWidth="1"/>
    <col min="12" max="12" width="13.85546875" customWidth="1"/>
    <col min="13" max="14" width="16.7109375" customWidth="1"/>
    <col min="15" max="22" width="17.7109375" customWidth="1"/>
    <col min="23" max="23" width="5.7109375" customWidth="1"/>
    <col min="24" max="25" width="3.28515625" customWidth="1"/>
    <col min="26" max="26" width="7.7109375" bestFit="1" customWidth="1"/>
    <col min="27" max="27" width="2.85546875" customWidth="1"/>
    <col min="28" max="28" width="17.140625" customWidth="1"/>
  </cols>
  <sheetData>
    <row r="1" spans="1:28" s="7" customFormat="1" ht="42.75" customHeight="1">
      <c r="A1" s="83" t="s">
        <v>264</v>
      </c>
      <c r="B1" s="84"/>
      <c r="C1" s="84"/>
      <c r="D1" s="84"/>
      <c r="E1" s="84"/>
      <c r="F1" s="84"/>
      <c r="G1" s="84"/>
      <c r="H1" s="84"/>
      <c r="I1" s="84"/>
      <c r="J1" s="84"/>
      <c r="K1" s="84"/>
      <c r="L1" s="84"/>
      <c r="M1" s="84"/>
      <c r="N1" s="85"/>
      <c r="O1" s="5"/>
      <c r="P1" s="5"/>
      <c r="Q1" s="5"/>
      <c r="R1" s="5"/>
      <c r="S1" s="5"/>
      <c r="T1" s="5"/>
      <c r="U1" s="5"/>
      <c r="V1" s="5"/>
      <c r="W1" s="5"/>
      <c r="X1" s="5"/>
      <c r="Y1" s="2"/>
      <c r="Z1" s="3"/>
      <c r="AA1" s="4"/>
      <c r="AB1" s="6"/>
    </row>
    <row r="2" spans="1:28" s="9" customFormat="1" ht="12.75">
      <c r="A2" s="47"/>
      <c r="B2" s="47"/>
      <c r="C2" s="47"/>
      <c r="D2" s="47"/>
      <c r="E2" s="48"/>
      <c r="F2" s="47"/>
      <c r="G2" s="49"/>
      <c r="H2" s="50"/>
      <c r="I2" s="47"/>
      <c r="J2" s="47"/>
      <c r="K2" s="50"/>
      <c r="L2" s="50"/>
      <c r="M2" s="46"/>
      <c r="N2" s="46"/>
      <c r="O2" s="8"/>
      <c r="P2" s="8"/>
      <c r="Q2" s="8"/>
      <c r="R2" s="8"/>
      <c r="S2" s="8"/>
      <c r="T2" s="8"/>
      <c r="U2" s="8"/>
      <c r="V2" s="8"/>
      <c r="W2" s="8"/>
      <c r="X2" s="8"/>
      <c r="Y2" s="8"/>
      <c r="Z2" s="8"/>
      <c r="AA2" s="8"/>
      <c r="AB2" s="8"/>
    </row>
    <row r="3" spans="1:28" s="9" customFormat="1" ht="12.75">
      <c r="A3" s="51"/>
      <c r="B3" s="51"/>
      <c r="C3" s="51"/>
      <c r="D3" s="51"/>
      <c r="E3" s="52"/>
      <c r="F3" s="51"/>
      <c r="G3" s="53"/>
      <c r="H3" s="54"/>
      <c r="I3" s="51"/>
      <c r="J3" s="51"/>
      <c r="K3" s="54"/>
      <c r="L3" s="54"/>
      <c r="M3" s="55"/>
      <c r="N3" s="55"/>
      <c r="O3" s="8"/>
      <c r="P3" s="8"/>
      <c r="Q3" s="8"/>
      <c r="R3" s="8"/>
      <c r="S3" s="8"/>
      <c r="T3" s="8"/>
      <c r="U3" s="8"/>
      <c r="V3" s="8"/>
      <c r="W3" s="8"/>
      <c r="X3" s="8"/>
      <c r="Y3" s="8"/>
      <c r="Z3" s="8"/>
      <c r="AA3" s="8"/>
      <c r="AB3" s="8"/>
    </row>
    <row r="4" spans="1:28" s="1" customFormat="1" ht="36">
      <c r="A4" s="56" t="s">
        <v>0</v>
      </c>
      <c r="B4" s="57" t="s">
        <v>1</v>
      </c>
      <c r="C4" s="58" t="s">
        <v>2</v>
      </c>
      <c r="D4" s="59" t="s">
        <v>3</v>
      </c>
      <c r="E4" s="56" t="s">
        <v>4</v>
      </c>
      <c r="F4" s="56" t="s">
        <v>5</v>
      </c>
      <c r="G4" s="60" t="s">
        <v>6</v>
      </c>
      <c r="H4" s="61" t="s">
        <v>7</v>
      </c>
      <c r="I4" s="57" t="s">
        <v>8</v>
      </c>
      <c r="J4" s="58" t="s">
        <v>9</v>
      </c>
      <c r="K4" s="60" t="s">
        <v>10</v>
      </c>
      <c r="L4" s="61" t="s">
        <v>11</v>
      </c>
      <c r="M4" s="62" t="s">
        <v>12</v>
      </c>
      <c r="N4" s="59" t="s">
        <v>13</v>
      </c>
      <c r="O4" s="7"/>
      <c r="P4" s="7"/>
      <c r="Q4" s="7"/>
      <c r="R4" s="7"/>
      <c r="S4" s="7"/>
      <c r="T4" s="7"/>
      <c r="U4" s="7"/>
      <c r="V4" s="7"/>
      <c r="W4" s="10"/>
      <c r="X4" s="11"/>
      <c r="Y4" s="12"/>
      <c r="Z4" s="12"/>
      <c r="AA4" s="12"/>
      <c r="AB4" s="12"/>
    </row>
    <row r="5" spans="1:28" s="1" customFormat="1" ht="12.75">
      <c r="A5" s="27" t="s">
        <v>14</v>
      </c>
      <c r="B5" s="28"/>
      <c r="C5" s="29"/>
      <c r="D5" s="30" t="str">
        <f>VLOOKUP(A5,'[1]01-02-03 - SERV TÉC-CANTEIR-ADM'!B:Q,4,FALSE)</f>
        <v>SERVIÇOS TÉCNICOS</v>
      </c>
      <c r="E5" s="31"/>
      <c r="F5" s="32"/>
      <c r="G5" s="33"/>
      <c r="H5" s="33"/>
      <c r="I5" s="32"/>
      <c r="J5" s="32"/>
      <c r="K5" s="33"/>
      <c r="L5" s="33"/>
      <c r="M5" s="34">
        <f>M6+M8</f>
        <v>0</v>
      </c>
      <c r="N5" s="34">
        <f>N6+N8</f>
        <v>0</v>
      </c>
      <c r="O5" s="8"/>
      <c r="P5" s="8"/>
      <c r="Q5" s="8"/>
      <c r="R5" s="8"/>
      <c r="S5" s="8"/>
      <c r="T5" s="8"/>
      <c r="U5" s="8"/>
      <c r="V5" s="8"/>
      <c r="W5" s="8"/>
      <c r="X5" s="8"/>
      <c r="Y5" s="8"/>
      <c r="Z5" s="8"/>
      <c r="AA5" s="8"/>
      <c r="AB5" s="8"/>
    </row>
    <row r="6" spans="1:28" s="1" customFormat="1" ht="12.75">
      <c r="A6" s="37" t="s">
        <v>15</v>
      </c>
      <c r="B6" s="38"/>
      <c r="C6" s="38"/>
      <c r="D6" s="63" t="str">
        <f>VLOOKUP(A6,'[1]01-02-03 - SERV TÉC-CANTEIR-ADM'!B:Q,4,FALSE)</f>
        <v>PROJETOS</v>
      </c>
      <c r="E6" s="40"/>
      <c r="F6" s="38"/>
      <c r="G6" s="41"/>
      <c r="H6" s="42"/>
      <c r="I6" s="38"/>
      <c r="J6" s="38"/>
      <c r="K6" s="42"/>
      <c r="L6" s="42"/>
      <c r="M6" s="43">
        <f>SUM(M7)</f>
        <v>0</v>
      </c>
      <c r="N6" s="43">
        <f>SUM(N7)</f>
        <v>0</v>
      </c>
      <c r="O6" s="8"/>
      <c r="P6" s="8"/>
      <c r="Q6" s="8"/>
      <c r="R6" s="8"/>
      <c r="S6" s="8"/>
      <c r="T6" s="8"/>
      <c r="U6" s="8"/>
      <c r="V6" s="8"/>
      <c r="W6" s="8"/>
      <c r="X6" s="8"/>
      <c r="Y6" s="8"/>
      <c r="Z6" s="8"/>
      <c r="AA6" s="8"/>
      <c r="AB6" s="8"/>
    </row>
    <row r="7" spans="1:28" s="1" customFormat="1" ht="12.75">
      <c r="A7" s="15" t="s">
        <v>16</v>
      </c>
      <c r="B7" s="13" t="str">
        <f>VLOOKUP(A7,'[1]01-02-03 - SERV TÉC-CANTEIR-ADM'!B:Q,2,FALSE)</f>
        <v>01.050.9925-6</v>
      </c>
      <c r="C7" s="13" t="str">
        <f>LEFT(B7,12)&amp;Y7</f>
        <v>01.050.9925-</v>
      </c>
      <c r="D7" s="14" t="str">
        <f>VLOOKUP(A7,'[1]01-02-03 - SERV TÉC-CANTEIR-ADM'!B:Q,4,FALSE)</f>
        <v>PROJETO EXECUTIVO DE ESTAÇÃO DE TRATAMENTO DE ÁGUA/ESGOTO</v>
      </c>
      <c r="E7" s="15" t="str">
        <f>VLOOKUP(A7,'[1]01-02-03 - SERV TÉC-CANTEIR-ADM'!B:Q,15,FALSE)</f>
        <v>PR</v>
      </c>
      <c r="F7" s="16">
        <f>VLOOKUP(A7,'[1]01-02-03 - SERV TÉC-CANTEIR-ADM'!B:Q,16,FALSE)</f>
        <v>27</v>
      </c>
      <c r="G7" s="17"/>
      <c r="H7" s="17"/>
      <c r="I7" s="18"/>
      <c r="J7" s="18"/>
      <c r="K7" s="17"/>
      <c r="L7" s="19"/>
      <c r="M7" s="26"/>
      <c r="N7" s="26"/>
      <c r="O7" s="20"/>
      <c r="P7" s="20"/>
      <c r="Q7" s="20"/>
      <c r="R7" s="20"/>
      <c r="S7" s="20"/>
      <c r="T7" s="20"/>
      <c r="U7" s="20"/>
      <c r="V7" s="20"/>
      <c r="W7" s="21"/>
      <c r="X7" s="22"/>
      <c r="Y7" s="9"/>
      <c r="Z7" s="9"/>
      <c r="AA7" s="9"/>
      <c r="AB7" s="9"/>
    </row>
    <row r="8" spans="1:28" s="1" customFormat="1" ht="12.75">
      <c r="A8" s="37" t="s">
        <v>17</v>
      </c>
      <c r="B8" s="38"/>
      <c r="C8" s="38"/>
      <c r="D8" s="63" t="str">
        <f>VLOOKUP(A8,'[1]01-02-03 - SERV TÉC-CANTEIR-ADM'!B:Q,4,FALSE)</f>
        <v>CADASTRO</v>
      </c>
      <c r="E8" s="40"/>
      <c r="F8" s="38"/>
      <c r="G8" s="41"/>
      <c r="H8" s="42"/>
      <c r="I8" s="38"/>
      <c r="J8" s="38"/>
      <c r="K8" s="42"/>
      <c r="L8" s="42"/>
      <c r="M8" s="43"/>
      <c r="N8" s="43"/>
      <c r="O8" s="8"/>
      <c r="P8" s="8"/>
      <c r="Q8" s="8"/>
      <c r="R8" s="8"/>
      <c r="S8" s="8"/>
      <c r="T8" s="20"/>
      <c r="U8" s="8"/>
      <c r="V8" s="8"/>
      <c r="W8" s="8"/>
      <c r="X8" s="8"/>
      <c r="Y8" s="8"/>
      <c r="Z8" s="8"/>
      <c r="AA8" s="8"/>
      <c r="AB8" s="8"/>
    </row>
    <row r="9" spans="1:28">
      <c r="A9" s="15" t="s">
        <v>18</v>
      </c>
      <c r="B9" s="13" t="str">
        <f>VLOOKUP(A9,'[1]01-02-03 - SERV TÉC-CANTEIR-ADM'!B:Q,2,FALSE)</f>
        <v>01.019.9505-6</v>
      </c>
      <c r="C9" s="13" t="str">
        <f>LEFT(B9,12)&amp;Y9</f>
        <v>01.019.9505-</v>
      </c>
      <c r="D9" s="14" t="str">
        <f>VLOOKUP(A9,'[1]01-02-03 - SERV TÉC-CANTEIR-ADM'!B:Q,4,FALSE)</f>
        <v>CADASTRO PADRÃO CEDAE</v>
      </c>
      <c r="E9" s="15" t="str">
        <f>VLOOKUP(A9,'[1]01-02-03 - SERV TÉC-CANTEIR-ADM'!B:Q,15,FALSE)</f>
        <v>PR</v>
      </c>
      <c r="F9" s="16">
        <f>VLOOKUP(A9,'[1]01-02-03 - SERV TÉC-CANTEIR-ADM'!B:Q,16,FALSE)</f>
        <v>27</v>
      </c>
      <c r="G9" s="17"/>
      <c r="H9" s="17"/>
      <c r="I9" s="18"/>
      <c r="J9" s="18"/>
      <c r="K9" s="17"/>
      <c r="L9" s="19"/>
      <c r="M9" s="26"/>
      <c r="N9" s="26"/>
      <c r="O9" s="20"/>
      <c r="P9" s="20"/>
      <c r="Q9" s="20"/>
      <c r="R9" s="20"/>
      <c r="S9" s="20"/>
      <c r="T9" s="20"/>
      <c r="U9" s="20"/>
      <c r="V9" s="20"/>
      <c r="W9" s="21"/>
      <c r="X9" s="22"/>
      <c r="Y9" s="9"/>
      <c r="Z9" s="9"/>
      <c r="AA9" s="9"/>
      <c r="AB9" s="9"/>
    </row>
    <row r="10" spans="1:28" s="1" customFormat="1" ht="12.75">
      <c r="A10" s="27" t="s">
        <v>19</v>
      </c>
      <c r="B10" s="28"/>
      <c r="C10" s="29"/>
      <c r="D10" s="30" t="str">
        <f>VLOOKUP(A10,'[1]01-02-03 - SERV TÉC-CANTEIR-ADM'!B:Q,4,FALSE)</f>
        <v>SERVIÇOS PRELIMINARES</v>
      </c>
      <c r="E10" s="31"/>
      <c r="F10" s="32"/>
      <c r="G10" s="33"/>
      <c r="H10" s="33"/>
      <c r="I10" s="32"/>
      <c r="J10" s="32"/>
      <c r="K10" s="33"/>
      <c r="L10" s="33"/>
      <c r="M10" s="34"/>
      <c r="N10" s="34"/>
      <c r="O10" s="8"/>
      <c r="P10" s="8"/>
      <c r="Q10" s="8"/>
      <c r="R10" s="8"/>
      <c r="S10" s="8"/>
      <c r="T10" s="20"/>
      <c r="U10" s="8"/>
      <c r="V10" s="8"/>
      <c r="W10" s="8"/>
      <c r="X10" s="8"/>
      <c r="Y10" s="8"/>
      <c r="Z10" s="8"/>
      <c r="AA10" s="8"/>
      <c r="AB10" s="8"/>
    </row>
    <row r="11" spans="1:28" ht="36">
      <c r="A11" s="15" t="s">
        <v>20</v>
      </c>
      <c r="B11" s="13" t="str">
        <f>VLOOKUP(A11,'[1]01-02-03 - SERV TÉC-CANTEIR-ADM'!B:Q,2,FALSE)</f>
        <v>01.005.0001-0</v>
      </c>
      <c r="C11" s="13" t="str">
        <f>LEFT(B11,12)&amp;Y11</f>
        <v>01.005.0001-</v>
      </c>
      <c r="D11" s="14" t="str">
        <f>VLOOKUP(A11,'[1]01-02-03 - SERV TÉC-CANTEIR-ADM'!B:Q,4,FALSE)</f>
        <v>PREPARO MANUAL DE TERRENO, COMPREENDENDO ACERTO, RASPAGEM EVENTUALMENTE ATÉ 0,30M DE PROFUNDIDADE E AFASTAMENTO LATERAL DO MATERIAL EXCEDENTE, EXCLUSIVE COMPACTAÇÃO</v>
      </c>
      <c r="E11" s="15" t="str">
        <f>VLOOKUP(A11,'[1]01-02-03 - SERV TÉC-CANTEIR-ADM'!B:Q,15,FALSE)</f>
        <v>M²</v>
      </c>
      <c r="F11" s="16">
        <f>VLOOKUP(A11,'[1]01-02-03 - SERV TÉC-CANTEIR-ADM'!B:Q,16,FALSE)</f>
        <v>800</v>
      </c>
      <c r="G11" s="17"/>
      <c r="H11" s="17"/>
      <c r="I11" s="18"/>
      <c r="J11" s="18"/>
      <c r="K11" s="17"/>
      <c r="L11" s="19"/>
      <c r="M11" s="26"/>
      <c r="N11" s="26"/>
      <c r="O11" s="20"/>
      <c r="P11" s="20"/>
      <c r="Q11" s="20"/>
      <c r="R11" s="20"/>
      <c r="S11" s="20"/>
      <c r="T11" s="20"/>
      <c r="U11" s="20"/>
      <c r="V11" s="20"/>
      <c r="W11" s="21"/>
      <c r="X11" s="22"/>
      <c r="Y11" s="9"/>
      <c r="Z11" s="9"/>
      <c r="AA11" s="9"/>
      <c r="AB11" s="9"/>
    </row>
    <row r="12" spans="1:28" ht="84">
      <c r="A12" s="15" t="s">
        <v>21</v>
      </c>
      <c r="B12" s="13" t="str">
        <f>VLOOKUP(A12,'[1]01-02-03 - SERV TÉC-CANTEIR-ADM'!B:Q,2,FALSE)</f>
        <v>02.006.0010-0</v>
      </c>
      <c r="C12" s="13" t="str">
        <f t="shared" ref="C12:C18" si="0">LEFT(B12,12)&amp;Y12</f>
        <v>02.006.0010-</v>
      </c>
      <c r="D12" s="14" t="str">
        <f>VLOOKUP(A12,'[1]01-02-03 - SERV TÉC-CANTEIR-ADM'!B:Q,4,FALSE)</f>
        <v>ALUGUEL DE CONTAINER (MÓDULO METÁLICO IÇÁVEL) TIPO ESCRITÓRIO, MEDINDO APROXIMADAMENTE 2,20M DE LARGURA, 6,20M DE COMPRIMENTO E 2,50M DE ALTURA, COMPOSTO DE CHAPAS DE AÇO COM NERVURAS TRAPEZOIDAIS, ISOLAMENTO TERMO-ACÚSTICO NO FORRO, CHASSIS REFORÇADO E PISO EM COMPENSADO NAVAL, INCLUINDO INSTALAÇÕES ELÉTRICAS, EXCLUSIVE TRANSPORTE (VIDE ITEM 04.005.0300) E CARGA E DESCARGA (VIDE ITEM 04.013.0015)</v>
      </c>
      <c r="E12" s="15" t="str">
        <f>VLOOKUP(A12,'[1]01-02-03 - SERV TÉC-CANTEIR-ADM'!B:Q,15,FALSE)</f>
        <v>UN X MÊS</v>
      </c>
      <c r="F12" s="16">
        <f>VLOOKUP(A12,'[1]01-02-03 - SERV TÉC-CANTEIR-ADM'!B:Q,16,FALSE)</f>
        <v>12</v>
      </c>
      <c r="G12" s="17"/>
      <c r="H12" s="17"/>
      <c r="I12" s="18"/>
      <c r="J12" s="18"/>
      <c r="K12" s="17"/>
      <c r="L12" s="19"/>
      <c r="M12" s="26"/>
      <c r="N12" s="26"/>
      <c r="O12" s="20"/>
      <c r="P12" s="20"/>
      <c r="Q12" s="20"/>
      <c r="R12" s="20"/>
      <c r="S12" s="20"/>
      <c r="T12" s="20"/>
      <c r="U12" s="20"/>
      <c r="V12" s="20"/>
      <c r="W12" s="21"/>
      <c r="X12" s="22"/>
      <c r="Y12" s="9"/>
      <c r="Z12" s="9"/>
      <c r="AA12" s="9"/>
      <c r="AB12" s="9"/>
    </row>
    <row r="13" spans="1:28" ht="108">
      <c r="A13" s="15" t="s">
        <v>22</v>
      </c>
      <c r="B13" s="13" t="str">
        <f>VLOOKUP(A13,'[1]01-02-03 - SERV TÉC-CANTEIR-ADM'!B:Q,2,FALSE)</f>
        <v>02.006.0025-0</v>
      </c>
      <c r="C13" s="13" t="str">
        <f t="shared" si="0"/>
        <v>02.006.0025-</v>
      </c>
      <c r="D13" s="14" t="str">
        <f>VLOOKUP(A13,'[1]01-02-03 - SERV TÉC-CANTEIR-ADM'!B:Q,4,FALSE)</f>
        <v>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4 VASOS SANITÁRIOS, 1 LAVATÓRIO, 1 MICTÓRIO E 4 CHUVEIROS,EXCLUSIVE TRANSPORTE (VIDE ITEM 04.005.0300) CARGA E DESCARGA (VIDE ITEM 04.013.0015)</v>
      </c>
      <c r="E13" s="15" t="str">
        <f>VLOOKUP(A13,'[1]01-02-03 - SERV TÉC-CANTEIR-ADM'!B:Q,15,FALSE)</f>
        <v>UN X MÊS</v>
      </c>
      <c r="F13" s="16">
        <f>VLOOKUP(A13,'[1]01-02-03 - SERV TÉC-CANTEIR-ADM'!B:Q,16,FALSE)</f>
        <v>6</v>
      </c>
      <c r="G13" s="17"/>
      <c r="H13" s="17"/>
      <c r="I13" s="18"/>
      <c r="J13" s="18"/>
      <c r="K13" s="17"/>
      <c r="L13" s="19"/>
      <c r="M13" s="26"/>
      <c r="N13" s="26"/>
      <c r="O13" s="20"/>
      <c r="P13" s="20"/>
      <c r="Q13" s="20"/>
      <c r="R13" s="20"/>
      <c r="S13" s="20"/>
      <c r="T13" s="20"/>
      <c r="U13" s="20"/>
      <c r="V13" s="20"/>
      <c r="W13" s="21"/>
      <c r="X13" s="22"/>
      <c r="Y13" s="9"/>
      <c r="Z13" s="9"/>
      <c r="AA13" s="9"/>
      <c r="AB13" s="9"/>
    </row>
    <row r="14" spans="1:28" ht="72">
      <c r="A14" s="15" t="s">
        <v>23</v>
      </c>
      <c r="B14" s="13" t="str">
        <f>VLOOKUP(A14,'[1]01-02-03 - SERV TÉC-CANTEIR-ADM'!B:Q,2,FALSE)</f>
        <v>04.013.0015-0</v>
      </c>
      <c r="C14" s="13" t="str">
        <f t="shared" si="0"/>
        <v>04.013.0015-</v>
      </c>
      <c r="D14" s="14" t="str">
        <f>VLOOKUP(A14,'[1]01-02-03 - SERV TÉC-CANTEIR-ADM'!B:Q,4,FALSE)</f>
        <v>CARGA E DESCARGA DE CONTAINER (MÓDULO METÁLICO IÇÁVEL),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(FAMÍLIA 02.006)</v>
      </c>
      <c r="E14" s="15" t="str">
        <f>VLOOKUP(A14,'[1]01-02-03 - SERV TÉC-CANTEIR-ADM'!B:Q,15,FALSE)</f>
        <v>UN</v>
      </c>
      <c r="F14" s="16">
        <f>VLOOKUP(A14,'[1]01-02-03 - SERV TÉC-CANTEIR-ADM'!B:Q,16,FALSE)</f>
        <v>6</v>
      </c>
      <c r="G14" s="17"/>
      <c r="H14" s="17"/>
      <c r="I14" s="18"/>
      <c r="J14" s="18"/>
      <c r="K14" s="17"/>
      <c r="L14" s="19"/>
      <c r="M14" s="26"/>
      <c r="N14" s="26"/>
      <c r="O14" s="20"/>
      <c r="P14" s="20"/>
      <c r="Q14" s="20"/>
      <c r="R14" s="20"/>
      <c r="S14" s="20"/>
      <c r="T14" s="20"/>
      <c r="U14" s="20"/>
      <c r="V14" s="20"/>
      <c r="W14" s="21"/>
      <c r="X14" s="22"/>
      <c r="Y14" s="9"/>
      <c r="Z14" s="9"/>
      <c r="AA14" s="9"/>
      <c r="AB14" s="9"/>
    </row>
    <row r="15" spans="1:28" ht="72">
      <c r="A15" s="15" t="s">
        <v>24</v>
      </c>
      <c r="B15" s="13" t="str">
        <f>VLOOKUP(A15,'[1]01-02-03 - SERV TÉC-CANTEIR-ADM'!B:Q,2,FALSE)</f>
        <v>04.005.0300-0</v>
      </c>
      <c r="C15" s="13" t="str">
        <f t="shared" si="0"/>
        <v>04.005.0300-</v>
      </c>
      <c r="D15" s="14" t="str">
        <f>VLOOKUP(A15,'[1]01-02-03 - SERV TÉC-CANTEIR-ADM'!B:Q,4,FALSE)</f>
        <v>TRANSPORTE DE CONTAINER, (MÓDULO METÁLICO IÇÁVEL), MEDINDO APROXIMADAMENTE 2,20M DE LARGURA, 6,20M DE COMPRIMENTO E 2,50M DE ALTURA, COMPOSTO DE CHAPAS DE AÇO COM NERVURAS TRAPEZOIDAIS, ISOLAMENTO TERMO-ACÚSTICO NO FORRO, CHASSIS REFORÇADO E PISO EM COMPENSADO NAVAL, EXCLUSIVE CARGA E DESCARGA (VIDE ITEM 04.013.0015)</v>
      </c>
      <c r="E15" s="15" t="str">
        <f>VLOOKUP(A15,'[1]01-02-03 - SERV TÉC-CANTEIR-ADM'!B:Q,15,FALSE)</f>
        <v>UN X KM</v>
      </c>
      <c r="F15" s="16">
        <f>VLOOKUP(A15,'[1]01-02-03 - SERV TÉC-CANTEIR-ADM'!B:Q,16,FALSE)</f>
        <v>144.9</v>
      </c>
      <c r="G15" s="17"/>
      <c r="H15" s="17"/>
      <c r="I15" s="18"/>
      <c r="J15" s="18"/>
      <c r="K15" s="17"/>
      <c r="L15" s="19"/>
      <c r="M15" s="26"/>
      <c r="N15" s="26"/>
      <c r="O15" s="20"/>
      <c r="P15" s="20"/>
      <c r="Q15" s="20"/>
      <c r="R15" s="20"/>
      <c r="S15" s="20"/>
      <c r="T15" s="20"/>
      <c r="U15" s="20"/>
      <c r="V15" s="20"/>
      <c r="W15" s="21"/>
      <c r="X15" s="22"/>
      <c r="Y15" s="9"/>
      <c r="Z15" s="9"/>
      <c r="AA15" s="9"/>
      <c r="AB15" s="9"/>
    </row>
    <row r="16" spans="1:28" ht="36">
      <c r="A16" s="15" t="s">
        <v>25</v>
      </c>
      <c r="B16" s="13" t="str">
        <f>VLOOKUP(A16,'[1]01-02-03 - SERV TÉC-CANTEIR-ADM'!B:Q,2,FALSE)</f>
        <v>02.015.0001-0</v>
      </c>
      <c r="C16" s="13" t="str">
        <f t="shared" si="0"/>
        <v>02.015.0001-</v>
      </c>
      <c r="D16" s="14" t="str">
        <f>VLOOKUP(A16,'[1]01-02-03 - SERV TÉC-CANTEIR-ADM'!B:Q,4,FALSE)</f>
        <v>INSTALAÇÃO E LIGAÇÃO PROVISÓRIAS PARA ABASTECIMENTO DE ÁGUA E ESGOTAMENTO SANITÁRIO EM CANTEIRO DE OBRAS, INCLUSIVE ESCAVAÇÃO, EXCLUSIVE REPOSIÇÃO DA PAVIMENTAÇÃO DO LOGRADOURO PÚBLICO</v>
      </c>
      <c r="E16" s="15" t="str">
        <f>VLOOKUP(A16,'[1]01-02-03 - SERV TÉC-CANTEIR-ADM'!B:Q,15,FALSE)</f>
        <v>UN</v>
      </c>
      <c r="F16" s="16">
        <f>VLOOKUP(A16,'[1]01-02-03 - SERV TÉC-CANTEIR-ADM'!B:Q,16,FALSE)</f>
        <v>1</v>
      </c>
      <c r="G16" s="17"/>
      <c r="H16" s="17"/>
      <c r="I16" s="18"/>
      <c r="J16" s="18"/>
      <c r="K16" s="17"/>
      <c r="L16" s="19"/>
      <c r="M16" s="26"/>
      <c r="N16" s="26"/>
      <c r="O16" s="20"/>
      <c r="P16" s="20"/>
      <c r="Q16" s="20"/>
      <c r="R16" s="20"/>
      <c r="S16" s="20"/>
      <c r="T16" s="20"/>
      <c r="U16" s="20"/>
      <c r="V16" s="20"/>
      <c r="W16" s="21"/>
      <c r="X16" s="22"/>
      <c r="Y16" s="9"/>
      <c r="Z16" s="9"/>
      <c r="AA16" s="9"/>
      <c r="AB16" s="9"/>
    </row>
    <row r="17" spans="1:28" ht="36">
      <c r="A17" s="15" t="s">
        <v>26</v>
      </c>
      <c r="B17" s="13" t="str">
        <f>VLOOKUP(A17,'[1]01-02-03 - SERV TÉC-CANTEIR-ADM'!B:Q,2,FALSE)</f>
        <v>02.016.0001-0</v>
      </c>
      <c r="C17" s="13" t="str">
        <f t="shared" si="0"/>
        <v>02.016.0001-</v>
      </c>
      <c r="D17" s="14" t="str">
        <f>VLOOKUP(A17,'[1]01-02-03 - SERV TÉC-CANTEIR-ADM'!B:Q,4,FALSE)</f>
        <v>INSTALAÇÃO E LIGAÇÃO PROVISÓRIAS DE ALIMENTAÇÃO DE ENERGIA ELÉTRICA, EM BAIXA TENSÃO, PARA CANTEIRO DE OBRAS, M3 - CHAVE 100A, CARGA 3KW, 20CV, EXCLUSIVE O FORNECIMENTO DO MEDIDOR</v>
      </c>
      <c r="E17" s="15" t="str">
        <f>VLOOKUP(A17,'[1]01-02-03 - SERV TÉC-CANTEIR-ADM'!B:Q,15,FALSE)</f>
        <v>UN</v>
      </c>
      <c r="F17" s="16">
        <f>VLOOKUP(A17,'[1]01-02-03 - SERV TÉC-CANTEIR-ADM'!B:Q,16,FALSE)</f>
        <v>1</v>
      </c>
      <c r="G17" s="17"/>
      <c r="H17" s="17"/>
      <c r="I17" s="18"/>
      <c r="J17" s="18"/>
      <c r="K17" s="17"/>
      <c r="L17" s="19"/>
      <c r="M17" s="26"/>
      <c r="N17" s="26"/>
      <c r="O17" s="20"/>
      <c r="P17" s="20"/>
      <c r="Q17" s="20"/>
      <c r="R17" s="20"/>
      <c r="S17" s="20"/>
      <c r="T17" s="20"/>
      <c r="U17" s="20"/>
      <c r="V17" s="20"/>
      <c r="W17" s="21"/>
      <c r="X17" s="22"/>
      <c r="Y17" s="9"/>
      <c r="Z17" s="9"/>
      <c r="AA17" s="9"/>
      <c r="AB17" s="9"/>
    </row>
    <row r="18" spans="1:28" ht="24">
      <c r="A18" s="15" t="s">
        <v>27</v>
      </c>
      <c r="B18" s="13" t="str">
        <f>VLOOKUP(A18,'[1]01-02-03 - SERV TÉC-CANTEIR-ADM'!B:Q,2,FALSE)</f>
        <v>02.020.0001-0</v>
      </c>
      <c r="C18" s="13" t="str">
        <f t="shared" si="0"/>
        <v>02.020.0001-</v>
      </c>
      <c r="D18" s="14" t="str">
        <f>VLOOKUP(A18,'[1]01-02-03 - SERV TÉC-CANTEIR-ADM'!B:Q,4,FALSE)</f>
        <v>PLACA DE IDENTIFICAÇÃO DE OBRA PÚBLICA, INCLUSIVE PINTURA E SUPORTES DE MADEIRA. FORNECIMENTO E COLOCAÇÃO</v>
      </c>
      <c r="E18" s="15" t="str">
        <f>VLOOKUP(A18,'[1]01-02-03 - SERV TÉC-CANTEIR-ADM'!B:Q,15,FALSE)</f>
        <v>M²</v>
      </c>
      <c r="F18" s="16">
        <f>VLOOKUP(A18,'[1]01-02-03 - SERV TÉC-CANTEIR-ADM'!B:Q,16,FALSE)</f>
        <v>2.8</v>
      </c>
      <c r="G18" s="17"/>
      <c r="H18" s="17"/>
      <c r="I18" s="18"/>
      <c r="J18" s="18"/>
      <c r="K18" s="17"/>
      <c r="L18" s="19"/>
      <c r="M18" s="26"/>
      <c r="N18" s="26"/>
      <c r="O18" s="20"/>
      <c r="P18" s="20"/>
      <c r="Q18" s="20"/>
      <c r="R18" s="20"/>
      <c r="S18" s="20"/>
      <c r="T18" s="20"/>
      <c r="U18" s="20"/>
      <c r="V18" s="20"/>
      <c r="W18" s="21"/>
      <c r="X18" s="22"/>
      <c r="Y18" s="9"/>
      <c r="Z18" s="9"/>
      <c r="AA18" s="9"/>
      <c r="AB18" s="9"/>
    </row>
    <row r="19" spans="1:28" ht="48">
      <c r="A19" s="15" t="s">
        <v>28</v>
      </c>
      <c r="B19" s="13" t="str">
        <f>VLOOKUP(A19,'[1]01-02-03 - SERV TÉC-CANTEIR-ADM'!B:Q,2,FALSE)</f>
        <v>02.002.0006-0</v>
      </c>
      <c r="C19" s="13" t="str">
        <f>LEFT(B19,12)&amp;Y19</f>
        <v>02.002.0006-</v>
      </c>
      <c r="D19" s="14" t="str">
        <f>VLOOKUP(A19,'[1]01-02-03 - SERV TÉC-CANTEIR-ADM'!B:Q,4,FALSE)</f>
        <v>TAPUME DE VEDAÇÃO OU PROTEÇÃO EXECUTADO COM TELHAS TRAPEZOIDAIS DE AÇO GALVANIZADO, ESPESSURA DE 0,5MM, ESTAS COM 4 VEZES DE UTILIZAÇÃO, INCLUSIVE ENGRADAMENTO DE MADEIRA, UTILIZADO 2 VEZES E PINTURA ESMALTE SINTÉTICO NAS FACES INTERNA E EXTERNA</v>
      </c>
      <c r="E19" s="15" t="str">
        <f>VLOOKUP(A19,'[1]01-02-03 - SERV TÉC-CANTEIR-ADM'!B:Q,15,FALSE)</f>
        <v>M²</v>
      </c>
      <c r="F19" s="16">
        <f>VLOOKUP(A19,'[1]01-02-03 - SERV TÉC-CANTEIR-ADM'!B:Q,16,FALSE)</f>
        <v>264</v>
      </c>
      <c r="G19" s="17"/>
      <c r="H19" s="17"/>
      <c r="I19" s="18"/>
      <c r="J19" s="18"/>
      <c r="K19" s="17"/>
      <c r="L19" s="19"/>
      <c r="M19" s="26"/>
      <c r="N19" s="26"/>
      <c r="O19" s="20"/>
      <c r="P19" s="20"/>
      <c r="Q19" s="20"/>
      <c r="R19" s="20"/>
      <c r="S19" s="20"/>
      <c r="T19" s="20"/>
      <c r="U19" s="20"/>
      <c r="V19" s="20"/>
      <c r="W19" s="21"/>
      <c r="X19" s="22"/>
      <c r="Y19" s="9"/>
      <c r="Z19" s="9"/>
      <c r="AA19" s="9"/>
      <c r="AB19" s="9"/>
    </row>
    <row r="20" spans="1:28" ht="60">
      <c r="A20" s="15" t="s">
        <v>29</v>
      </c>
      <c r="B20" s="13" t="str">
        <f>VLOOKUP(A20,'[1]01-02-03 - SERV TÉC-CANTEIR-ADM'!B:Q,2,FALSE)</f>
        <v>04.006.0014-1</v>
      </c>
      <c r="C20" s="13" t="str">
        <f>LEFT(B20,12)&amp;Y20</f>
        <v>04.006.0014-</v>
      </c>
      <c r="D20" s="14" t="str">
        <f>VLOOKUP(A20,'[1]01-02-03 - SERV TÉC-CANTEIR-ADM'!B:Q,4,FALSE)</f>
        <v>CARGA E DESCARGA MANUAL DE MATERIAL QUE EXIJA O CONCURSO DE MAIS DE UM SERVENTE PARA CADA PEÇA: VERGALHÕES, VIGAS DE MADEIRA, CAIXAS E MEIOS-FIOS, EM CAMINHÃO DE CARROCERIA FIXA A ÓLEO DIESEL, COM CAPACIDADE ÚTIL DE 7,5T, INCLUSIVE O TEMPO DE CARGA, DESCARGA E MANOBRA</v>
      </c>
      <c r="E20" s="15" t="str">
        <f>VLOOKUP(A20,'[1]01-02-03 - SERV TÉC-CANTEIR-ADM'!B:Q,15,FALSE)</f>
        <v>T</v>
      </c>
      <c r="F20" s="16">
        <f>VLOOKUP(A20,'[1]01-02-03 - SERV TÉC-CANTEIR-ADM'!B:Q,16,FALSE)</f>
        <v>52.8</v>
      </c>
      <c r="G20" s="17"/>
      <c r="H20" s="17"/>
      <c r="I20" s="18"/>
      <c r="J20" s="18"/>
      <c r="K20" s="17"/>
      <c r="L20" s="19"/>
      <c r="M20" s="26"/>
      <c r="N20" s="26"/>
      <c r="O20" s="20"/>
      <c r="P20" s="20"/>
      <c r="Q20" s="20"/>
      <c r="R20" s="20"/>
      <c r="S20" s="20"/>
      <c r="T20" s="20"/>
      <c r="U20" s="20"/>
      <c r="V20" s="20"/>
      <c r="W20" s="21"/>
      <c r="X20" s="22"/>
      <c r="Y20" s="9"/>
      <c r="Z20" s="9"/>
      <c r="AA20" s="9"/>
      <c r="AB20" s="9"/>
    </row>
    <row r="21" spans="1:28" ht="36">
      <c r="A21" s="15" t="s">
        <v>30</v>
      </c>
      <c r="B21" s="13" t="str">
        <f>VLOOKUP(A21,'[1]01-02-03 - SERV TÉC-CANTEIR-ADM'!B:Q,2,FALSE)</f>
        <v>15.002.0622-0</v>
      </c>
      <c r="C21" s="13" t="str">
        <f>LEFT(B21,12)&amp;Y21</f>
        <v>15.002.0622-</v>
      </c>
      <c r="D21" s="14" t="str">
        <f>VLOOKUP(A21,'[1]01-02-03 - SERV TÉC-CANTEIR-ADM'!B:Q,4,FALSE)</f>
        <v>FOSSA SÉPTICA CILÍNDRICA, DE CÂMARA ÚNICA, TIPO CILÍNDRICA, DE CONCRETO PRÉ-MOLDADO, MEDINDO 1200 X 1500MM. FORNECIMENTO E COLOCAÇÃO</v>
      </c>
      <c r="E21" s="15" t="str">
        <f>VLOOKUP(A21,'[1]01-02-03 - SERV TÉC-CANTEIR-ADM'!B:Q,15,FALSE)</f>
        <v>UN</v>
      </c>
      <c r="F21" s="16">
        <f>VLOOKUP(A21,'[1]01-02-03 - SERV TÉC-CANTEIR-ADM'!B:Q,16,FALSE)</f>
        <v>1</v>
      </c>
      <c r="G21" s="17"/>
      <c r="H21" s="17"/>
      <c r="I21" s="18"/>
      <c r="J21" s="18"/>
      <c r="K21" s="17"/>
      <c r="L21" s="19"/>
      <c r="M21" s="26"/>
      <c r="N21" s="26"/>
      <c r="O21" s="20"/>
      <c r="P21" s="20"/>
      <c r="Q21" s="20"/>
      <c r="R21" s="20"/>
      <c r="S21" s="20"/>
      <c r="T21" s="20"/>
      <c r="U21" s="20"/>
      <c r="V21" s="20"/>
      <c r="W21" s="21"/>
      <c r="X21" s="22"/>
      <c r="Y21" s="9"/>
      <c r="Z21" s="9"/>
      <c r="AA21" s="9"/>
      <c r="AB21" s="9"/>
    </row>
    <row r="22" spans="1:28" ht="24">
      <c r="A22" s="15" t="s">
        <v>31</v>
      </c>
      <c r="B22" s="13" t="str">
        <f>VLOOKUP(A22,'[1]01-02-03 - SERV TÉC-CANTEIR-ADM'!B:Q,2,FALSE)</f>
        <v>15.002.0662-0</v>
      </c>
      <c r="C22" s="13" t="str">
        <f>LEFT(B22,12)&amp;Y22</f>
        <v>15.002.0662-</v>
      </c>
      <c r="D22" s="14" t="str">
        <f>VLOOKUP(A22,'[1]01-02-03 - SERV TÉC-CANTEIR-ADM'!B:Q,4,FALSE)</f>
        <v>FILTRO ANAERÓBIO, DE ANÉIS DE CONCRETO PRÉ-MOLDADO, MEDINDO 1200 X 2000MM. FORNECIMENTO E COLOCAÇÃO</v>
      </c>
      <c r="E22" s="15" t="str">
        <f>VLOOKUP(A22,'[1]01-02-03 - SERV TÉC-CANTEIR-ADM'!B:Q,15,FALSE)</f>
        <v>UN</v>
      </c>
      <c r="F22" s="16">
        <f>VLOOKUP(A22,'[1]01-02-03 - SERV TÉC-CANTEIR-ADM'!B:Q,16,FALSE)</f>
        <v>1</v>
      </c>
      <c r="G22" s="17"/>
      <c r="H22" s="17"/>
      <c r="I22" s="18"/>
      <c r="J22" s="18"/>
      <c r="K22" s="17"/>
      <c r="L22" s="19"/>
      <c r="M22" s="26"/>
      <c r="N22" s="26"/>
      <c r="O22" s="20"/>
      <c r="P22" s="20"/>
      <c r="Q22" s="20"/>
      <c r="R22" s="20"/>
      <c r="S22" s="20"/>
      <c r="T22" s="20"/>
      <c r="U22" s="20"/>
      <c r="V22" s="20"/>
      <c r="W22" s="21"/>
      <c r="X22" s="22"/>
      <c r="Y22" s="9"/>
      <c r="Z22" s="9"/>
      <c r="AA22" s="9"/>
      <c r="AB22" s="9"/>
    </row>
    <row r="23" spans="1:28" ht="60">
      <c r="A23" s="15" t="s">
        <v>32</v>
      </c>
      <c r="B23" s="13" t="str">
        <f>VLOOKUP(A23,'[1]01-02-03 - SERV TÉC-CANTEIR-ADM'!B:Q,2,FALSE)</f>
        <v>02.004.0012-0</v>
      </c>
      <c r="C23" s="13" t="str">
        <f>LEFT(B23,12)&amp;Y23</f>
        <v>02.004.0012-</v>
      </c>
      <c r="D23" s="14" t="str">
        <f>VLOOKUP(A23,'[1]01-02-03 - SERV TÉC-CANTEIR-ADM'!B:Q,4,FALSE)</f>
        <v>SANITÁRIO COM VASO E CHUVEIRO PARA PESSOAL DE OBRA, COM 2,00M² EXECUTADO COM TÁBUAS DE MADEIRA DE 3ª, E TELHAS ONDULADAS DE 6MM DE FIBROCIMENTO, INCLUSIVE INSTALAÇÕES, APARELHOS, ESQUADRIAS E FERRAGENS CONSIDERANDO REAPROVEITAMENTO DAS INSTALAÇÕES E APARELHOS 2 VEZES</v>
      </c>
      <c r="E23" s="15" t="str">
        <f>VLOOKUP(A23,'[1]01-02-03 - SERV TÉC-CANTEIR-ADM'!B:Q,15,FALSE)</f>
        <v>UN</v>
      </c>
      <c r="F23" s="16">
        <f>VLOOKUP(A23,'[1]01-02-03 - SERV TÉC-CANTEIR-ADM'!B:Q,16,FALSE)</f>
        <v>1</v>
      </c>
      <c r="G23" s="17"/>
      <c r="H23" s="17"/>
      <c r="I23" s="18"/>
      <c r="J23" s="18"/>
      <c r="K23" s="17"/>
      <c r="L23" s="19"/>
      <c r="M23" s="26"/>
      <c r="N23" s="26"/>
      <c r="O23" s="20"/>
      <c r="P23" s="20"/>
      <c r="Q23" s="20"/>
      <c r="R23" s="20"/>
      <c r="S23" s="20"/>
      <c r="T23" s="20"/>
      <c r="U23" s="20"/>
      <c r="V23" s="20"/>
      <c r="W23" s="21"/>
      <c r="X23" s="22"/>
      <c r="Y23" s="9"/>
      <c r="Z23" s="9"/>
      <c r="AA23" s="9"/>
      <c r="AB23" s="9"/>
    </row>
    <row r="24" spans="1:28" s="1" customFormat="1" ht="12.75">
      <c r="A24" s="27" t="s">
        <v>33</v>
      </c>
      <c r="B24" s="28"/>
      <c r="C24" s="29"/>
      <c r="D24" s="30" t="str">
        <f>VLOOKUP(A24,'[1]01-02-03 - SERV TÉC-CANTEIR-ADM'!B:Q,4,FALSE)</f>
        <v>ADMINISTRAÇÃO LOCAL E INSUMOS</v>
      </c>
      <c r="E24" s="31"/>
      <c r="F24" s="32"/>
      <c r="G24" s="33"/>
      <c r="H24" s="33"/>
      <c r="I24" s="32"/>
      <c r="J24" s="32"/>
      <c r="K24" s="33"/>
      <c r="L24" s="33"/>
      <c r="M24" s="34"/>
      <c r="N24" s="34"/>
      <c r="O24" s="8"/>
      <c r="P24" s="8"/>
      <c r="Q24" s="8"/>
      <c r="R24" s="8"/>
      <c r="S24" s="8"/>
      <c r="T24" s="20"/>
      <c r="U24" s="8"/>
      <c r="V24" s="8"/>
      <c r="W24" s="8"/>
      <c r="X24" s="8"/>
      <c r="Y24" s="8"/>
      <c r="Z24" s="8"/>
      <c r="AA24" s="8"/>
      <c r="AB24" s="8"/>
    </row>
    <row r="25" spans="1:28" ht="36">
      <c r="A25" s="15" t="s">
        <v>34</v>
      </c>
      <c r="B25" s="13" t="str">
        <f>VLOOKUP(A25,'[1]01-02-03 - SERV TÉC-CANTEIR-ADM'!B:Q,2,FALSE)</f>
        <v>01.090.0010-5</v>
      </c>
      <c r="C25" s="13" t="str">
        <f>LEFT(B25,12)&amp;Y25</f>
        <v>01.090.0010-</v>
      </c>
      <c r="D25" s="14" t="str">
        <f>VLOOKUP(A25,'[1]01-02-03 - SERV TÉC-CANTEIR-ADM'!B:Q,4,FALSE)</f>
        <v xml:space="preserve">ADMINISTRAÇÃO LOCAL DO CANTEIRO DE OBRAS, INCLUSIVE: SUPERVISÃO, ACOMPANHAMENTO TÉCNICO, DESPESAS OPERACIONAIS E DEMAIS DESPESAS INDIRETAS DO CANTEIRO DE OBRAS </v>
      </c>
      <c r="E25" s="15" t="str">
        <f>VLOOKUP(A25,'[1]01-02-03 - SERV TÉC-CANTEIR-ADM'!B:Q,15,FALSE)</f>
        <v>GL</v>
      </c>
      <c r="F25" s="16">
        <f>VLOOKUP(A25,'[1]01-02-03 - SERV TÉC-CANTEIR-ADM'!B:Q,16,FALSE)</f>
        <v>1</v>
      </c>
      <c r="G25" s="17"/>
      <c r="H25" s="17"/>
      <c r="I25" s="18"/>
      <c r="J25" s="18"/>
      <c r="K25" s="17"/>
      <c r="L25" s="19"/>
      <c r="M25" s="26"/>
      <c r="N25" s="26"/>
      <c r="O25" s="20"/>
      <c r="P25" s="20"/>
      <c r="Q25" s="20"/>
      <c r="R25" s="20"/>
      <c r="S25" s="20"/>
      <c r="T25" s="20"/>
      <c r="U25" s="20"/>
      <c r="V25" s="20"/>
      <c r="W25" s="21"/>
      <c r="X25" s="22"/>
      <c r="Y25" s="9"/>
      <c r="Z25" s="9"/>
      <c r="AA25" s="9"/>
      <c r="AB25" s="9"/>
    </row>
    <row r="26" spans="1:28" s="1" customFormat="1" ht="12.75">
      <c r="A26" s="27" t="s">
        <v>35</v>
      </c>
      <c r="B26" s="28"/>
      <c r="C26" s="29"/>
      <c r="D26" s="35" t="str">
        <f>VLOOKUP(A26,'[1]04 - LIGAÇÃO COM ADUTORA'!B:R,3,0)</f>
        <v>ASSENTAMENTO DE TUBO AÇO DN800 E INTERLIGAÇÃO AO TUBO FºFº DN800</v>
      </c>
      <c r="E26" s="36"/>
      <c r="F26" s="36"/>
      <c r="G26" s="33"/>
      <c r="H26" s="33"/>
      <c r="I26" s="32"/>
      <c r="J26" s="32"/>
      <c r="K26" s="33"/>
      <c r="L26" s="33"/>
      <c r="M26" s="34"/>
      <c r="N26" s="34"/>
      <c r="O26" s="8"/>
      <c r="P26" s="8"/>
      <c r="Q26" s="8"/>
      <c r="R26" s="8"/>
      <c r="S26" s="8"/>
      <c r="T26" s="20"/>
      <c r="U26" s="8"/>
      <c r="V26" s="8"/>
      <c r="W26" s="8"/>
      <c r="X26" s="8"/>
      <c r="Y26" s="8"/>
      <c r="Z26" s="8"/>
      <c r="AA26" s="8"/>
      <c r="AB26" s="8"/>
    </row>
    <row r="27" spans="1:28" s="1" customFormat="1" ht="12.75">
      <c r="A27" s="37" t="s">
        <v>36</v>
      </c>
      <c r="B27" s="38"/>
      <c r="C27" s="38"/>
      <c r="D27" s="39" t="str">
        <f>VLOOKUP(A27,'[1]04 - LIGAÇÃO COM ADUTORA'!B:R,3,0)</f>
        <v>SINALIZAÇÃO E SEGURANÇA</v>
      </c>
      <c r="E27" s="40"/>
      <c r="F27" s="38"/>
      <c r="G27" s="41"/>
      <c r="H27" s="42"/>
      <c r="I27" s="38"/>
      <c r="J27" s="38"/>
      <c r="K27" s="42"/>
      <c r="L27" s="42"/>
      <c r="M27" s="43"/>
      <c r="N27" s="43"/>
      <c r="O27" s="8"/>
      <c r="P27" s="8"/>
      <c r="Q27" s="8"/>
      <c r="R27" s="8"/>
      <c r="S27" s="8"/>
      <c r="T27" s="20"/>
      <c r="U27" s="8"/>
      <c r="V27" s="8"/>
      <c r="W27" s="8"/>
      <c r="X27" s="8"/>
      <c r="Y27" s="8"/>
      <c r="Z27" s="8"/>
      <c r="AA27" s="8"/>
      <c r="AB27" s="8"/>
    </row>
    <row r="28" spans="1:28" ht="36">
      <c r="A28" s="15" t="s">
        <v>37</v>
      </c>
      <c r="B28" s="13" t="str">
        <f>VLOOKUP(A28,'[1]04 - LIGAÇÃO COM ADUTORA'!B:R,2,0)</f>
        <v>02.011.0010-0</v>
      </c>
      <c r="C28" s="13" t="str">
        <f>LEFT(B28,12)&amp;Y28</f>
        <v>02.011.0010-</v>
      </c>
      <c r="D28" s="14" t="str">
        <f>VLOOKUP(A28,'[1]04 - LIGAÇÃO COM ADUTORA'!B:R,3,0)</f>
        <v>CERCA PROTETORA DE BORDA DE VALA OU OBRA, COM TELA PLÁSTICA NA COR LARANJA OU AMARELA, CONSIDERANDO 2 VEZES DE UTILIZAÇÃO, INCLUSIVE APOIOS, FORNECIMENTO, COLOCAÇÃO E RETIRADA</v>
      </c>
      <c r="E28" s="15" t="str">
        <f>VLOOKUP(A28,'[1]04 - LIGAÇÃO COM ADUTORA'!B:R,16,0)</f>
        <v>M²</v>
      </c>
      <c r="F28" s="16">
        <f>TRUNC(VLOOKUP(A28,'[1]04 - LIGAÇÃO COM ADUTORA'!B:R,17,0),2)</f>
        <v>124.94</v>
      </c>
      <c r="G28" s="17"/>
      <c r="H28" s="17"/>
      <c r="I28" s="18"/>
      <c r="J28" s="18"/>
      <c r="K28" s="17"/>
      <c r="L28" s="19"/>
      <c r="M28" s="26"/>
      <c r="N28" s="26"/>
      <c r="O28" s="20"/>
      <c r="P28" s="20"/>
      <c r="Q28" s="20"/>
      <c r="R28" s="20"/>
      <c r="S28" s="20"/>
      <c r="T28" s="20"/>
      <c r="U28" s="20"/>
      <c r="V28" s="20"/>
      <c r="W28" s="21"/>
      <c r="X28" s="22"/>
      <c r="Y28" s="9"/>
      <c r="Z28" s="9"/>
      <c r="AA28" s="9"/>
      <c r="AB28" s="9"/>
    </row>
    <row r="29" spans="1:28" ht="48">
      <c r="A29" s="15" t="s">
        <v>38</v>
      </c>
      <c r="B29" s="13" t="str">
        <f>VLOOKUP(A29,'[1]04 - LIGAÇÃO COM ADUTORA'!B:R,2,0)</f>
        <v>02.020.0005-0</v>
      </c>
      <c r="C29" s="13" t="str">
        <f t="shared" ref="C29:C34" si="1">LEFT(B29,12)&amp;Y29</f>
        <v>02.020.0005-</v>
      </c>
      <c r="D29" s="14" t="str">
        <f>VLOOKUP(A29,'[1]04 - LIGAÇÃO COM ADUTORA'!B:R,3,0)</f>
        <v>BARRAGEM DE BLOQUEIO DE OBRA NA VIA PÚBLICA, DE ACORDO COM A RESOLUÇÃO DA PREFEITURA-RJ, COMPREENDENDO FORNECIMENTO, COLOCAÇÃO E PINTURA DOS SUPORTES DE MADEIRA COM REAPROVEITAMENTO DO CONJUNTO 40 (QUARENTA) VEZES</v>
      </c>
      <c r="E29" s="15" t="str">
        <f>VLOOKUP(A29,'[1]04 - LIGAÇÃO COM ADUTORA'!B:R,16,0)</f>
        <v>M</v>
      </c>
      <c r="F29" s="16">
        <f>VLOOKUP(A29,'[1]04 - LIGAÇÃO COM ADUTORA'!B:R,17,0)</f>
        <v>40</v>
      </c>
      <c r="G29" s="17"/>
      <c r="H29" s="17"/>
      <c r="I29" s="18"/>
      <c r="J29" s="18"/>
      <c r="K29" s="17"/>
      <c r="L29" s="19"/>
      <c r="M29" s="26"/>
      <c r="N29" s="26"/>
      <c r="O29" s="20"/>
      <c r="P29" s="20"/>
      <c r="Q29" s="20"/>
      <c r="R29" s="20"/>
      <c r="S29" s="20"/>
      <c r="T29" s="20"/>
      <c r="U29" s="20"/>
      <c r="V29" s="20"/>
      <c r="W29" s="21"/>
      <c r="X29" s="22"/>
      <c r="Y29" s="9"/>
      <c r="Z29" s="9"/>
      <c r="AA29" s="9"/>
      <c r="AB29" s="9"/>
    </row>
    <row r="30" spans="1:28" ht="24">
      <c r="A30" s="15" t="s">
        <v>39</v>
      </c>
      <c r="B30" s="13" t="str">
        <f>VLOOKUP(A30,'[1]04 - LIGAÇÃO COM ADUTORA'!B:R,2,0)</f>
        <v>02.020.0001-0</v>
      </c>
      <c r="C30" s="13" t="str">
        <f t="shared" si="1"/>
        <v>02.020.0001-</v>
      </c>
      <c r="D30" s="14" t="str">
        <f>VLOOKUP(A30,'[1]04 - LIGAÇÃO COM ADUTORA'!B:R,3,0)</f>
        <v>PLACA DE IDENTIFICAÇÃO DE OBRA PÚBLICA, INCLUSIVE PINTURA E SUPORTES DE MADEIRA. FORNECIMENTO E COLOCAÇÃO</v>
      </c>
      <c r="E30" s="15" t="str">
        <f>VLOOKUP(A30,'[1]04 - LIGAÇÃO COM ADUTORA'!B:R,16,0)</f>
        <v>M²</v>
      </c>
      <c r="F30" s="16">
        <f>VLOOKUP(A30,'[1]04 - LIGAÇÃO COM ADUTORA'!B:R,17,0)</f>
        <v>2.8</v>
      </c>
      <c r="G30" s="17"/>
      <c r="H30" s="17"/>
      <c r="I30" s="18"/>
      <c r="J30" s="18"/>
      <c r="K30" s="17"/>
      <c r="L30" s="19"/>
      <c r="M30" s="26"/>
      <c r="N30" s="26"/>
      <c r="O30" s="20"/>
      <c r="P30" s="20"/>
      <c r="Q30" s="20"/>
      <c r="R30" s="20"/>
      <c r="S30" s="20"/>
      <c r="T30" s="20"/>
      <c r="U30" s="20"/>
      <c r="V30" s="20"/>
      <c r="W30" s="21"/>
      <c r="X30" s="22"/>
      <c r="Y30" s="9"/>
      <c r="Z30" s="9"/>
      <c r="AA30" s="9"/>
      <c r="AB30" s="9"/>
    </row>
    <row r="31" spans="1:28" ht="48">
      <c r="A31" s="15" t="s">
        <v>40</v>
      </c>
      <c r="B31" s="13" t="str">
        <f>VLOOKUP(A31,'[1]04 - LIGAÇÃO COM ADUTORA'!B:R,2,0)</f>
        <v>02.030.0005-0</v>
      </c>
      <c r="C31" s="13" t="str">
        <f t="shared" si="1"/>
        <v>02.030.0005-</v>
      </c>
      <c r="D31" s="14" t="str">
        <f>VLOOKUP(A31,'[1]04 - LIGAÇÃO COM ADUTORA'!B:R,3,0)</f>
        <v>PLACA DE SINALIZAÇÃO PREVENTIVA PARA OBRA NA VIA PÚBLICA, DE ACORDO COM A RESOLUÇÃO DA PREFEITURA-RJ, COMPREENDENDO FORNECIMENTO E PINTURA DA PLACA E DOS SUPORTES DE MADEIRA. FORNECIMENTO E COLOCAÇÃO</v>
      </c>
      <c r="E31" s="15" t="str">
        <f>VLOOKUP(A31,'[1]04 - LIGAÇÃO COM ADUTORA'!B:R,16,0)</f>
        <v>UN</v>
      </c>
      <c r="F31" s="16">
        <f>VLOOKUP(A31,'[1]04 - LIGAÇÃO COM ADUTORA'!B:R,17,0)</f>
        <v>6</v>
      </c>
      <c r="G31" s="17"/>
      <c r="H31" s="17"/>
      <c r="I31" s="18"/>
      <c r="J31" s="18"/>
      <c r="K31" s="17"/>
      <c r="L31" s="19"/>
      <c r="M31" s="26"/>
      <c r="N31" s="26"/>
      <c r="O31" s="20"/>
      <c r="P31" s="20"/>
      <c r="Q31" s="20"/>
      <c r="R31" s="20"/>
      <c r="S31" s="20"/>
      <c r="T31" s="20"/>
      <c r="U31" s="20"/>
      <c r="V31" s="20"/>
      <c r="W31" s="21"/>
      <c r="X31" s="22"/>
      <c r="Y31" s="9"/>
      <c r="Z31" s="9"/>
      <c r="AA31" s="9"/>
      <c r="AB31" s="9"/>
    </row>
    <row r="32" spans="1:28" ht="36">
      <c r="A32" s="15" t="s">
        <v>41</v>
      </c>
      <c r="B32" s="13" t="str">
        <f>VLOOKUP(A32,'[1]04 - LIGAÇÃO COM ADUTORA'!B:R,2,0)</f>
        <v>05.013.0001-0</v>
      </c>
      <c r="C32" s="13" t="str">
        <f t="shared" si="1"/>
        <v>05.013.0001-</v>
      </c>
      <c r="D32" s="14" t="str">
        <f>VLOOKUP(A32,'[1]04 - LIGAÇÃO COM ADUTORA'!B:R,3,0)</f>
        <v>CHAPA DE AÇO CARBONO COMUM DE 3/8", PARA PASSAGEM DE VEÍCULOS, SOBRE VALAS EM TRAVESSIAS, COMPREENDENDO COLOCAÇÃO, USO E RETIRADA, MEDIDA PELA ÁREA DE CHAPA, EM CADA APLICAÇÃO</v>
      </c>
      <c r="E32" s="15" t="str">
        <f>VLOOKUP(A32,'[1]04 - LIGAÇÃO COM ADUTORA'!B:R,16,0)</f>
        <v>M²</v>
      </c>
      <c r="F32" s="16">
        <f>VLOOKUP(A32,'[1]04 - LIGAÇÃO COM ADUTORA'!B:R,17,0)</f>
        <v>12</v>
      </c>
      <c r="G32" s="17"/>
      <c r="H32" s="17"/>
      <c r="I32" s="18"/>
      <c r="J32" s="18"/>
      <c r="K32" s="17"/>
      <c r="L32" s="19"/>
      <c r="M32" s="26"/>
      <c r="N32" s="26"/>
      <c r="O32" s="20"/>
      <c r="P32" s="20"/>
      <c r="Q32" s="20"/>
      <c r="R32" s="20"/>
      <c r="S32" s="20"/>
      <c r="T32" s="20"/>
      <c r="U32" s="20"/>
      <c r="V32" s="20"/>
      <c r="W32" s="21"/>
      <c r="X32" s="22"/>
      <c r="Y32" s="9"/>
      <c r="Z32" s="9"/>
      <c r="AA32" s="9"/>
      <c r="AB32" s="9"/>
    </row>
    <row r="33" spans="1:28" ht="48">
      <c r="A33" s="15" t="s">
        <v>42</v>
      </c>
      <c r="B33" s="13" t="str">
        <f>VLOOKUP(A33,'[1]04 - LIGAÇÃO COM ADUTORA'!B:R,2,0)</f>
        <v>05.013.0003-0</v>
      </c>
      <c r="C33" s="13" t="str">
        <f t="shared" si="1"/>
        <v>05.013.0003-</v>
      </c>
      <c r="D33" s="14" t="str">
        <f>VLOOKUP(A33,'[1]04 - LIGAÇÃO COM ADUTORA'!B:R,3,0)</f>
        <v>CHAPA DE AÇO CARBONO COMUM DE 3/8", PARA PASSAGEM DE VEÍCULOS, SOBRE VALAS EM TRAVESSIAS, COMPREENDENDO COLOCAÇÃO, USO E RETIRADA, MEDIDA PELA ÁREA DE CHAPA, EM CADA APLICAÇÃO, SOMENTE COLOCAÇÃO E RETIRADA</v>
      </c>
      <c r="E33" s="15" t="str">
        <f>VLOOKUP(A33,'[1]04 - LIGAÇÃO COM ADUTORA'!B:R,16,0)</f>
        <v>M²</v>
      </c>
      <c r="F33" s="16">
        <f>VLOOKUP(A33,'[1]04 - LIGAÇÃO COM ADUTORA'!B:R,17,0)</f>
        <v>3</v>
      </c>
      <c r="G33" s="17"/>
      <c r="H33" s="17"/>
      <c r="I33" s="18"/>
      <c r="J33" s="18"/>
      <c r="K33" s="17"/>
      <c r="L33" s="19"/>
      <c r="M33" s="26"/>
      <c r="N33" s="26"/>
      <c r="O33" s="20"/>
      <c r="P33" s="20"/>
      <c r="Q33" s="20"/>
      <c r="R33" s="20"/>
      <c r="S33" s="20"/>
      <c r="T33" s="20"/>
      <c r="U33" s="20"/>
      <c r="V33" s="20"/>
      <c r="W33" s="21"/>
      <c r="X33" s="22"/>
      <c r="Y33" s="9"/>
      <c r="Z33" s="9"/>
      <c r="AA33" s="9"/>
      <c r="AB33" s="9"/>
    </row>
    <row r="34" spans="1:28">
      <c r="A34" s="15" t="s">
        <v>43</v>
      </c>
      <c r="B34" s="13" t="str">
        <f>VLOOKUP(A34,'[1]04 - LIGAÇÃO COM ADUTORA'!B:R,2,0)</f>
        <v>05.105.9001-5</v>
      </c>
      <c r="C34" s="13" t="str">
        <f t="shared" si="1"/>
        <v>05.105.9001-</v>
      </c>
      <c r="D34" s="14" t="str">
        <f>VLOOKUP(A34,'[1]04 - LIGAÇÃO COM ADUTORA'!B:R,3,0)</f>
        <v>SERVIÇO DE OPERADOR DE TRÁFEGO</v>
      </c>
      <c r="E34" s="15" t="str">
        <f>VLOOKUP(A34,'[1]04 - LIGAÇÃO COM ADUTORA'!B:R,16,0)</f>
        <v>M</v>
      </c>
      <c r="F34" s="16">
        <f>VLOOKUP(A34,'[1]04 - LIGAÇÃO COM ADUTORA'!B:R,17,0)</f>
        <v>664</v>
      </c>
      <c r="G34" s="17"/>
      <c r="H34" s="17"/>
      <c r="I34" s="18"/>
      <c r="J34" s="18"/>
      <c r="K34" s="17"/>
      <c r="L34" s="19"/>
      <c r="M34" s="26"/>
      <c r="N34" s="26"/>
      <c r="O34" s="20"/>
      <c r="P34" s="20"/>
      <c r="Q34" s="20"/>
      <c r="R34" s="20"/>
      <c r="S34" s="20"/>
      <c r="T34" s="20"/>
      <c r="U34" s="20"/>
      <c r="V34" s="20"/>
      <c r="W34" s="21"/>
      <c r="X34" s="22"/>
      <c r="Y34" s="9"/>
      <c r="Z34" s="9"/>
      <c r="AA34" s="9"/>
      <c r="AB34" s="9"/>
    </row>
    <row r="35" spans="1:28" s="1" customFormat="1" ht="12.75">
      <c r="A35" s="37" t="s">
        <v>44</v>
      </c>
      <c r="B35" s="38"/>
      <c r="C35" s="38"/>
      <c r="D35" s="39" t="str">
        <f>VLOOKUP(A35,'[1]04 - LIGAÇÃO COM ADUTORA'!B:R,3,0)</f>
        <v>MOVIMENTO DE TERRA</v>
      </c>
      <c r="E35" s="40"/>
      <c r="F35" s="38"/>
      <c r="G35" s="41"/>
      <c r="H35" s="42"/>
      <c r="I35" s="38"/>
      <c r="J35" s="38"/>
      <c r="K35" s="42"/>
      <c r="L35" s="42"/>
      <c r="M35" s="43"/>
      <c r="N35" s="43"/>
      <c r="O35" s="8"/>
      <c r="P35" s="8"/>
      <c r="Q35" s="8"/>
      <c r="R35" s="8"/>
      <c r="S35" s="8"/>
      <c r="T35" s="20"/>
      <c r="U35" s="8"/>
      <c r="V35" s="8"/>
      <c r="W35" s="8"/>
      <c r="X35" s="8"/>
      <c r="Y35" s="8"/>
      <c r="Z35" s="8"/>
      <c r="AA35" s="8"/>
      <c r="AB35" s="8"/>
    </row>
    <row r="36" spans="1:28" ht="60">
      <c r="A36" s="15" t="s">
        <v>45</v>
      </c>
      <c r="B36" s="13" t="str">
        <f>VLOOKUP(A36,'[1]04 - LIGAÇÃO COM ADUTORA'!B:R,2,0)</f>
        <v>03.020.0060-1</v>
      </c>
      <c r="C36" s="13" t="str">
        <f t="shared" ref="C36:C45" si="2">LEFT(B36,12)&amp;Y36</f>
        <v>03.020.0060-</v>
      </c>
      <c r="D36" s="14" t="str">
        <f>VLOOKUP(A36,'[1]04 - LIGAÇÃO COM ADUTORA'!B:R,3,0)</f>
        <v>ESCAVAÇÃO MECÂNICA DE VALA ESCORADA, EM MATERIAL DE 1ª CATEGORIA COM PEDRAS, INSTALAÇÕES PREDIAIS OU OUTROS REDUTORES DE PRODUTIVIDADE, OU CAVAS DE FUNDAÇÃO, ATÉ 1,50M DE PROFUNDIDADE, UTILIZANDO ESCAVADEIRA HIDRÁULICA DE 0,78M³, EXCLUSIVE ESGOTAMENTO E ESCORAMENTO</v>
      </c>
      <c r="E36" s="15" t="str">
        <f>VLOOKUP(A36,'[1]04 - LIGAÇÃO COM ADUTORA'!B:R,16,0)</f>
        <v>M³</v>
      </c>
      <c r="F36" s="16">
        <f>VLOOKUP(A36,'[1]04 - LIGAÇÃO COM ADUTORA'!B:R,17,0)</f>
        <v>74.19</v>
      </c>
      <c r="G36" s="17"/>
      <c r="H36" s="17"/>
      <c r="I36" s="18"/>
      <c r="J36" s="18"/>
      <c r="K36" s="17"/>
      <c r="L36" s="19"/>
      <c r="M36" s="26"/>
      <c r="N36" s="26"/>
      <c r="O36" s="20"/>
      <c r="P36" s="20"/>
      <c r="Q36" s="20"/>
      <c r="R36" s="20"/>
      <c r="S36" s="20"/>
      <c r="T36" s="20"/>
      <c r="U36" s="20"/>
      <c r="V36" s="20"/>
      <c r="W36" s="21"/>
      <c r="X36" s="22"/>
      <c r="Y36" s="9"/>
      <c r="Z36" s="9"/>
      <c r="AA36" s="9"/>
      <c r="AB36" s="9"/>
    </row>
    <row r="37" spans="1:28" ht="60">
      <c r="A37" s="15" t="s">
        <v>46</v>
      </c>
      <c r="B37" s="13" t="str">
        <f>VLOOKUP(A37,'[1]04 - LIGAÇÃO COM ADUTORA'!B:R,2,0)</f>
        <v>03.020.0065-1</v>
      </c>
      <c r="C37" s="13" t="str">
        <f t="shared" si="2"/>
        <v>03.020.0065-</v>
      </c>
      <c r="D37" s="14" t="str">
        <f>VLOOKUP(A37,'[1]04 - LIGAÇÃO COM ADUTORA'!B:R,3,0)</f>
        <v>ESCAVAÇÃO MECÂNICA DE VALA ESCORADA, EM MATERIAL DE 1ª CATEGORIA COM PEDRAS, INSTALAÇÕES PREDIAIS OU OUTROS REDUTORES DE PRODUTIVIDADE, OU CAVAS DE FUNDAÇÃO, ENTRE 1,50 E 3,00M DE PROFUNDIDADE, UTILIZANDO ESCAVADEIRA HIDRÁULICA DE 0,78M³, EXCLUSIVE ESGOTAMENTO E ESCORAMENTO</v>
      </c>
      <c r="E37" s="15" t="str">
        <f>VLOOKUP(A37,'[1]04 - LIGAÇÃO COM ADUTORA'!B:R,16,0)</f>
        <v>M³</v>
      </c>
      <c r="F37" s="16">
        <f>VLOOKUP(A37,'[1]04 - LIGAÇÃO COM ADUTORA'!B:R,17,0)</f>
        <v>9.89</v>
      </c>
      <c r="G37" s="17"/>
      <c r="H37" s="17"/>
      <c r="I37" s="18"/>
      <c r="J37" s="18"/>
      <c r="K37" s="17"/>
      <c r="L37" s="19"/>
      <c r="M37" s="26"/>
      <c r="N37" s="26"/>
      <c r="O37" s="20"/>
      <c r="P37" s="20"/>
      <c r="Q37" s="20"/>
      <c r="R37" s="20"/>
      <c r="S37" s="20"/>
      <c r="T37" s="20"/>
      <c r="U37" s="20"/>
      <c r="V37" s="20"/>
      <c r="W37" s="21"/>
      <c r="X37" s="22"/>
      <c r="Y37" s="9"/>
      <c r="Z37" s="9"/>
      <c r="AA37" s="9"/>
      <c r="AB37" s="9"/>
    </row>
    <row r="38" spans="1:28" ht="48">
      <c r="A38" s="15" t="s">
        <v>47</v>
      </c>
      <c r="B38" s="13" t="str">
        <f>VLOOKUP(A38,'[1]04 - LIGAÇÃO COM ADUTORA'!B:R,2,0)</f>
        <v>03.008.0010-1</v>
      </c>
      <c r="C38" s="13" t="str">
        <f t="shared" si="2"/>
        <v>03.008.0010-</v>
      </c>
      <c r="D38" s="14" t="str">
        <f>VLOOKUP(A38,'[1]04 - LIGAÇÃO COM ADUTORA'!B:R,3,0)</f>
        <v>ESCAVAÇÃO EM MATERIAL DE 2ª CATEGORIA (MOLEDO OU ROCHA MUITO DECOMPOSTA), COM EQUIPAMENTO A AR COMPRIMIDO, SEM UTILIZAÇÃO DE EXPLOSIVOS, EM TALUDES, VALA/CAVA, ATÉ 1,50M DE PROFUNDIDADE, INCLUSIVE EMPILHAMENTO DO MATERIAL PARA REMOÇÃO</v>
      </c>
      <c r="E38" s="15" t="str">
        <f>VLOOKUP(A38,'[1]04 - LIGAÇÃO COM ADUTORA'!B:R,16,0)</f>
        <v>M³</v>
      </c>
      <c r="F38" s="16">
        <f>VLOOKUP(A38,'[1]04 - LIGAÇÃO COM ADUTORA'!B:R,17,0)</f>
        <v>3.9</v>
      </c>
      <c r="G38" s="17"/>
      <c r="H38" s="17"/>
      <c r="I38" s="18"/>
      <c r="J38" s="18"/>
      <c r="K38" s="17"/>
      <c r="L38" s="19"/>
      <c r="M38" s="26"/>
      <c r="N38" s="26"/>
      <c r="O38" s="20"/>
      <c r="P38" s="20"/>
      <c r="Q38" s="20"/>
      <c r="R38" s="20"/>
      <c r="S38" s="20"/>
      <c r="T38" s="20"/>
      <c r="U38" s="20"/>
      <c r="V38" s="20"/>
      <c r="W38" s="21"/>
      <c r="X38" s="22"/>
      <c r="Y38" s="9"/>
      <c r="Z38" s="9"/>
      <c r="AA38" s="9"/>
      <c r="AB38" s="9"/>
    </row>
    <row r="39" spans="1:28" ht="48">
      <c r="A39" s="15" t="s">
        <v>48</v>
      </c>
      <c r="B39" s="13" t="str">
        <f>VLOOKUP(A39,'[1]04 - LIGAÇÃO COM ADUTORA'!B:R,2,0)</f>
        <v>03.008.0011-0</v>
      </c>
      <c r="C39" s="13" t="str">
        <f t="shared" si="2"/>
        <v>03.008.0011-</v>
      </c>
      <c r="D39" s="14" t="str">
        <f>VLOOKUP(A39,'[1]04 - LIGAÇÃO COM ADUTORA'!B:R,3,0)</f>
        <v>ESCAVAÇÃO EM MATERIAL DE 2ª CATEGORIA (MOLEDO OU ROCHA MUITO DECOMPOSTA), COM EQUIPAMENTO A AR COMPRIMIDO, SEM UTILIZAÇÃO DE EXPLOSIVOS, EM TALUDES, VALA/CAVA, ENTRE 1,50 E 3,00M DE PROFUNDIDADE, INCLUSIVE EMPILHAMENTO DO MATERIAL PARA REMOÇÃO</v>
      </c>
      <c r="E39" s="15" t="str">
        <f>VLOOKUP(A39,'[1]04 - LIGAÇÃO COM ADUTORA'!B:R,16,0)</f>
        <v>M³</v>
      </c>
      <c r="F39" s="16">
        <f>VLOOKUP(A39,'[1]04 - LIGAÇÃO COM ADUTORA'!B:R,17,0)</f>
        <v>0.52</v>
      </c>
      <c r="G39" s="17"/>
      <c r="H39" s="17"/>
      <c r="I39" s="18"/>
      <c r="J39" s="18"/>
      <c r="K39" s="17"/>
      <c r="L39" s="19"/>
      <c r="M39" s="26"/>
      <c r="N39" s="26"/>
      <c r="O39" s="20"/>
      <c r="P39" s="20"/>
      <c r="Q39" s="20"/>
      <c r="R39" s="20"/>
      <c r="S39" s="20"/>
      <c r="T39" s="20"/>
      <c r="U39" s="20"/>
      <c r="V39" s="20"/>
      <c r="W39" s="21"/>
      <c r="X39" s="22"/>
      <c r="Y39" s="9"/>
      <c r="Z39" s="9"/>
      <c r="AA39" s="9"/>
      <c r="AB39" s="9"/>
    </row>
    <row r="40" spans="1:28">
      <c r="A40" s="15" t="s">
        <v>49</v>
      </c>
      <c r="B40" s="13" t="str">
        <f>VLOOKUP(A40,'[1]04 - LIGAÇÃO COM ADUTORA'!B:R,2,0)</f>
        <v>06.088.0010-0</v>
      </c>
      <c r="C40" s="13" t="str">
        <f t="shared" si="2"/>
        <v>06.088.0010-</v>
      </c>
      <c r="D40" s="14" t="str">
        <f>VLOOKUP(A40,'[1]04 - LIGAÇÃO COM ADUTORA'!B:R,3,0)</f>
        <v>EMBASAMENTO DE TUBULAÇÃO, FEITO COM PÓ-DE-PEDRA</v>
      </c>
      <c r="E40" s="15" t="str">
        <f>VLOOKUP(A40,'[1]04 - LIGAÇÃO COM ADUTORA'!B:R,16,0)</f>
        <v>M³</v>
      </c>
      <c r="F40" s="16">
        <f>VLOOKUP(A40,'[1]04 - LIGAÇÃO COM ADUTORA'!B:R,17,0)</f>
        <v>5.2</v>
      </c>
      <c r="G40" s="17"/>
      <c r="H40" s="17"/>
      <c r="I40" s="18"/>
      <c r="J40" s="18"/>
      <c r="K40" s="17"/>
      <c r="L40" s="19"/>
      <c r="M40" s="26"/>
      <c r="N40" s="26"/>
      <c r="O40" s="20"/>
      <c r="P40" s="20"/>
      <c r="Q40" s="20"/>
      <c r="R40" s="20"/>
      <c r="S40" s="20"/>
      <c r="T40" s="20"/>
      <c r="U40" s="20"/>
      <c r="V40" s="20"/>
      <c r="W40" s="21"/>
      <c r="X40" s="22"/>
      <c r="Y40" s="9"/>
      <c r="Z40" s="9"/>
      <c r="AA40" s="9"/>
      <c r="AB40" s="9"/>
    </row>
    <row r="41" spans="1:28" ht="24">
      <c r="A41" s="15" t="s">
        <v>50</v>
      </c>
      <c r="B41" s="13" t="str">
        <f>VLOOKUP(A41,'[1]04 - LIGAÇÃO COM ADUTORA'!B:R,2,0)</f>
        <v>20.116.0020-0</v>
      </c>
      <c r="C41" s="13" t="str">
        <f t="shared" si="2"/>
        <v>20.116.0020-</v>
      </c>
      <c r="D41" s="14" t="str">
        <f>VLOOKUP(A41,'[1]04 - LIGAÇÃO COM ADUTORA'!B:R,3,0)</f>
        <v>PÓ-DE-PEDRA PARA REGIÃO METROPOLITANA DO RIO DE JANEIRO, EXCLUSIVE TRANSPORTE, INCLUSIVE CARGA NO CAMINHÃO. FORNECIMENTO</v>
      </c>
      <c r="E41" s="15" t="str">
        <f>VLOOKUP(A41,'[1]04 - LIGAÇÃO COM ADUTORA'!B:R,16,0)</f>
        <v>M³</v>
      </c>
      <c r="F41" s="16">
        <f>VLOOKUP(A41,'[1]04 - LIGAÇÃO COM ADUTORA'!B:R,17,0)</f>
        <v>28.81</v>
      </c>
      <c r="G41" s="17"/>
      <c r="H41" s="17"/>
      <c r="I41" s="18"/>
      <c r="J41" s="18"/>
      <c r="K41" s="17"/>
      <c r="L41" s="19"/>
      <c r="M41" s="26"/>
      <c r="N41" s="26"/>
      <c r="O41" s="20"/>
      <c r="P41" s="20"/>
      <c r="Q41" s="20"/>
      <c r="R41" s="20"/>
      <c r="S41" s="20"/>
      <c r="T41" s="20"/>
      <c r="U41" s="20"/>
      <c r="V41" s="20"/>
      <c r="W41" s="21"/>
      <c r="X41" s="22"/>
      <c r="Y41" s="9"/>
      <c r="Z41" s="9"/>
      <c r="AA41" s="9"/>
      <c r="AB41" s="9"/>
    </row>
    <row r="42" spans="1:28" ht="24">
      <c r="A42" s="15" t="s">
        <v>51</v>
      </c>
      <c r="B42" s="13" t="str">
        <f>VLOOKUP(A42,'[1]04 - LIGAÇÃO COM ADUTORA'!B:R,2,0)</f>
        <v>03.015.0010-0</v>
      </c>
      <c r="C42" s="13" t="str">
        <f t="shared" si="2"/>
        <v>03.015.0010-</v>
      </c>
      <c r="D42" s="14" t="str">
        <f>VLOOKUP(A42,'[1]04 - LIGAÇÃO COM ADUTORA'!B:R,3,0)</f>
        <v>REATERRO DE VALA/CAVA COM PÓ-DE-PEDRA, INCLUSIVE FORNECIMENTO DO MATERIAL E COMPACTAÇÃO MANUAL</v>
      </c>
      <c r="E42" s="15" t="str">
        <f>VLOOKUP(A42,'[1]04 - LIGAÇÃO COM ADUTORA'!B:R,16,0)</f>
        <v>M³</v>
      </c>
      <c r="F42" s="16">
        <f>VLOOKUP(A42,'[1]04 - LIGAÇÃO COM ADUTORA'!B:R,17,0)</f>
        <v>40.99</v>
      </c>
      <c r="G42" s="17"/>
      <c r="H42" s="17"/>
      <c r="I42" s="18"/>
      <c r="J42" s="18"/>
      <c r="K42" s="17"/>
      <c r="L42" s="19"/>
      <c r="M42" s="26"/>
      <c r="N42" s="26"/>
      <c r="O42" s="20"/>
      <c r="P42" s="20"/>
      <c r="Q42" s="20"/>
      <c r="R42" s="20"/>
      <c r="S42" s="20"/>
      <c r="T42" s="20"/>
      <c r="U42" s="20"/>
      <c r="V42" s="20"/>
      <c r="W42" s="21"/>
      <c r="X42" s="22"/>
      <c r="Y42" s="9"/>
      <c r="Z42" s="9"/>
      <c r="AA42" s="9"/>
      <c r="AB42" s="9"/>
    </row>
    <row r="43" spans="1:28" ht="24">
      <c r="A43" s="15" t="s">
        <v>52</v>
      </c>
      <c r="B43" s="13" t="str">
        <f>VLOOKUP(A43,'[1]04 - LIGAÇÃO COM ADUTORA'!B:R,2,0)</f>
        <v>05.001.0172-0</v>
      </c>
      <c r="C43" s="13" t="str">
        <f t="shared" si="2"/>
        <v>05.001.0172-</v>
      </c>
      <c r="D43" s="14" t="str">
        <f>VLOOKUP(A43,'[1]04 - LIGAÇÃO COM ADUTORA'!B:R,3,0)</f>
        <v>TRANSPORTE HORIZONTAL DE MATERIAL DE 1ª CATEGORIA OU ENTULHO, EM CARRINHOS, PARA DISTÂNCIA DE 30,00M, INCLUSIVE CARGA A PÁ</v>
      </c>
      <c r="E43" s="15" t="str">
        <f>VLOOKUP(A43,'[1]04 - LIGAÇÃO COM ADUTORA'!B:R,16,0)</f>
        <v>M³</v>
      </c>
      <c r="F43" s="16">
        <f>VLOOKUP(A43,'[1]04 - LIGAÇÃO COM ADUTORA'!B:R,17,0)</f>
        <v>5.2</v>
      </c>
      <c r="G43" s="17"/>
      <c r="H43" s="17"/>
      <c r="I43" s="18"/>
      <c r="J43" s="18"/>
      <c r="K43" s="17"/>
      <c r="L43" s="19"/>
      <c r="M43" s="26"/>
      <c r="N43" s="26"/>
      <c r="O43" s="20"/>
      <c r="P43" s="20"/>
      <c r="Q43" s="20"/>
      <c r="R43" s="20"/>
      <c r="S43" s="20"/>
      <c r="T43" s="20"/>
      <c r="U43" s="20"/>
      <c r="V43" s="20"/>
      <c r="W43" s="21"/>
      <c r="X43" s="22"/>
      <c r="Y43" s="9"/>
      <c r="Z43" s="9"/>
      <c r="AA43" s="9"/>
      <c r="AB43" s="9"/>
    </row>
    <row r="44" spans="1:28" ht="72">
      <c r="A44" s="15" t="s">
        <v>53</v>
      </c>
      <c r="B44" s="13" t="str">
        <f>VLOOKUP(A44,'[1]04 - LIGAÇÃO COM ADUTORA'!B:R,2,0)</f>
        <v>05.080.0030-0</v>
      </c>
      <c r="C44" s="13" t="str">
        <f t="shared" si="2"/>
        <v>05.080.0030-</v>
      </c>
      <c r="D44" s="14" t="str">
        <f>VLOOKUP(A44,'[1]04 - LIGAÇÃO COM ADUTORA'!B:R,3,0)</f>
        <v>ENSECADEIRA DE ESTACAS-PRANCHAS DE AÇO EM CAVAS OU VALAS COM PROFUNDIDADE ATÉ 4,00M. O CUSTO INCLUI O FORNECIMENTO, EXECUÇÃO E RETIRADA DE TODOS OS MATERIAIS, CONSIDERANDO A REUTILIZAÇÃO DE 15 VEZES PARA ESTACAS-PRANCHAS E 10 VEZES PARA GUIAS E ESTRONCAS DE MADEIRA, EXCLUSIVE ESCAVAÇÃO. A MEDIÇÃO DO SERVIÇO SERÁ PELA SUPERFÍCIE ÚTIL COBRINDO AS PAREDES DAS CAVAS OU VALAS</v>
      </c>
      <c r="E44" s="15" t="str">
        <f>VLOOKUP(A44,'[1]04 - LIGAÇÃO COM ADUTORA'!B:R,16,0)</f>
        <v>M²</v>
      </c>
      <c r="F44" s="16">
        <f>VLOOKUP(A44,'[1]04 - LIGAÇÃO COM ADUTORA'!B:R,17,0)</f>
        <v>28.59</v>
      </c>
      <c r="G44" s="17"/>
      <c r="H44" s="17"/>
      <c r="I44" s="18"/>
      <c r="J44" s="18"/>
      <c r="K44" s="17"/>
      <c r="L44" s="19"/>
      <c r="M44" s="26"/>
      <c r="N44" s="26"/>
      <c r="O44" s="20"/>
      <c r="P44" s="20"/>
      <c r="Q44" s="20"/>
      <c r="R44" s="20"/>
      <c r="S44" s="20"/>
      <c r="T44" s="20"/>
      <c r="U44" s="20"/>
      <c r="V44" s="20"/>
      <c r="W44" s="21"/>
      <c r="X44" s="22"/>
      <c r="Y44" s="9"/>
      <c r="Z44" s="9"/>
      <c r="AA44" s="9"/>
      <c r="AB44" s="9"/>
    </row>
    <row r="45" spans="1:28" ht="60">
      <c r="A45" s="15" t="s">
        <v>54</v>
      </c>
      <c r="B45" s="13" t="str">
        <f>VLOOKUP(A45,'[1]04 - LIGAÇÃO COM ADUTORA'!B:R,2,0)</f>
        <v>05.081.0032-0</v>
      </c>
      <c r="C45" s="13" t="str">
        <f t="shared" si="2"/>
        <v>05.081.0032-</v>
      </c>
      <c r="D45" s="14" t="str">
        <f>VLOOKUP(A45,'[1]04 - LIGAÇÃO COM ADUTORA'!B:R,3,0)</f>
        <v>ESCORAMENTO PARA VALAS "TIPO BLINDAGEM", COM LARGURA DE 3,00M E PROFUNDIDADE DE 4,50M, INCLUSIVE MOVIMENTAÇÃO COM ESCAVADEIRA HIDRÁULICA E MÃO-DE-OBRA. A MEDIÇÃO SERÁ FEITA PELO PRODUTO DAS ALTURAS DAS PAREDES ESCORADAS (2 LADOS) VEZES O COMPRIMENTO DA VALA</v>
      </c>
      <c r="E45" s="15" t="str">
        <f>VLOOKUP(A45,'[1]04 - LIGAÇÃO COM ADUTORA'!B:R,16,0)</f>
        <v>M²</v>
      </c>
      <c r="F45" s="16">
        <f>VLOOKUP(A45,'[1]04 - LIGAÇÃO COM ADUTORA'!B:R,17,0)</f>
        <v>66.709999999999994</v>
      </c>
      <c r="G45" s="17"/>
      <c r="H45" s="17"/>
      <c r="I45" s="18"/>
      <c r="J45" s="18"/>
      <c r="K45" s="17"/>
      <c r="L45" s="19"/>
      <c r="M45" s="26"/>
      <c r="N45" s="26"/>
      <c r="O45" s="20"/>
      <c r="P45" s="20"/>
      <c r="Q45" s="20"/>
      <c r="R45" s="20"/>
      <c r="S45" s="20"/>
      <c r="T45" s="20"/>
      <c r="U45" s="20"/>
      <c r="V45" s="20"/>
      <c r="W45" s="21"/>
      <c r="X45" s="22"/>
      <c r="Y45" s="9"/>
      <c r="Z45" s="9"/>
      <c r="AA45" s="9"/>
      <c r="AB45" s="9"/>
    </row>
    <row r="46" spans="1:28" s="1" customFormat="1" ht="12.75">
      <c r="A46" s="37" t="s">
        <v>55</v>
      </c>
      <c r="B46" s="38"/>
      <c r="C46" s="38"/>
      <c r="D46" s="39" t="str">
        <f>VLOOKUP(A46,'[1]04 - LIGAÇÃO COM ADUTORA'!B:R,3,0)</f>
        <v>ESGOTAMENTO DE VALA</v>
      </c>
      <c r="E46" s="40"/>
      <c r="F46" s="38"/>
      <c r="G46" s="41"/>
      <c r="H46" s="42"/>
      <c r="I46" s="38"/>
      <c r="J46" s="38"/>
      <c r="K46" s="42"/>
      <c r="L46" s="42"/>
      <c r="M46" s="43"/>
      <c r="N46" s="43"/>
      <c r="O46" s="8"/>
      <c r="P46" s="8"/>
      <c r="Q46" s="8"/>
      <c r="R46" s="8"/>
      <c r="S46" s="8"/>
      <c r="T46" s="20"/>
      <c r="U46" s="8"/>
      <c r="V46" s="8"/>
      <c r="W46" s="8"/>
      <c r="X46" s="8"/>
      <c r="Y46" s="8"/>
      <c r="Z46" s="8"/>
      <c r="AA46" s="8"/>
      <c r="AB46" s="8"/>
    </row>
    <row r="47" spans="1:28" ht="24">
      <c r="A47" s="15" t="s">
        <v>56</v>
      </c>
      <c r="B47" s="13" t="str">
        <f>VLOOKUP(A47,'[1]04 - LIGAÇÃO COM ADUTORA'!B:R,2,0)</f>
        <v>05.010.0005-0</v>
      </c>
      <c r="C47" s="13" t="str">
        <f t="shared" ref="C47:C48" si="3">LEFT(B47,12)&amp;Y47</f>
        <v>05.010.0005-</v>
      </c>
      <c r="D47" s="14" t="str">
        <f>VLOOKUP(A47,'[1]04 - LIGAÇÃO COM ADUTORA'!B:R,3,0)</f>
        <v>ESGOTAMENTO DE VALA MEDIDO PELA POTÊNCIA INSTALADA E PELO TEMPO DE FUNCIONAMENTO (CP)</v>
      </c>
      <c r="E47" s="15" t="str">
        <f>VLOOKUP(A47,'[1]04 - LIGAÇÃO COM ADUTORA'!B:R,16,0)</f>
        <v>CV X H</v>
      </c>
      <c r="F47" s="16">
        <f>VLOOKUP(A47,'[1]04 - LIGAÇÃO COM ADUTORA'!B:R,17,0)</f>
        <v>308</v>
      </c>
      <c r="G47" s="17"/>
      <c r="H47" s="17"/>
      <c r="I47" s="18"/>
      <c r="J47" s="18"/>
      <c r="K47" s="17"/>
      <c r="L47" s="19"/>
      <c r="M47" s="26"/>
      <c r="N47" s="26"/>
      <c r="O47" s="20"/>
      <c r="P47" s="20"/>
      <c r="Q47" s="20"/>
      <c r="R47" s="20"/>
      <c r="S47" s="20"/>
      <c r="T47" s="20"/>
      <c r="U47" s="20"/>
      <c r="V47" s="20"/>
      <c r="W47" s="21"/>
      <c r="X47" s="22"/>
      <c r="Y47" s="9"/>
      <c r="Z47" s="9"/>
      <c r="AA47" s="9"/>
      <c r="AB47" s="9"/>
    </row>
    <row r="48" spans="1:28" ht="24">
      <c r="A48" s="15" t="s">
        <v>57</v>
      </c>
      <c r="B48" s="13" t="str">
        <f>VLOOKUP(A48,'[1]04 - LIGAÇÃO COM ADUTORA'!B:R,2,0)</f>
        <v>05.010.0006-0</v>
      </c>
      <c r="C48" s="13" t="str">
        <f t="shared" si="3"/>
        <v>05.010.0006-</v>
      </c>
      <c r="D48" s="14" t="str">
        <f>VLOOKUP(A48,'[1]04 - LIGAÇÃO COM ADUTORA'!B:R,3,0)</f>
        <v>ESGOTAMENTO DE VALA MEDIDO PELA POTÊNCIA INSTALADA E PELO TEMPO DE FUNCIONAMENTO (CI)</v>
      </c>
      <c r="E48" s="15" t="str">
        <f>VLOOKUP(A48,'[1]04 - LIGAÇÃO COM ADUTORA'!B:R,16,0)</f>
        <v>CV X H</v>
      </c>
      <c r="F48" s="16">
        <f>VLOOKUP(A48,'[1]04 - LIGAÇÃO COM ADUTORA'!B:R,17,0)</f>
        <v>308</v>
      </c>
      <c r="G48" s="17"/>
      <c r="H48" s="17"/>
      <c r="I48" s="18"/>
      <c r="J48" s="18"/>
      <c r="K48" s="17"/>
      <c r="L48" s="19"/>
      <c r="M48" s="26"/>
      <c r="N48" s="26"/>
      <c r="O48" s="20"/>
      <c r="P48" s="20"/>
      <c r="Q48" s="20"/>
      <c r="R48" s="20"/>
      <c r="S48" s="20"/>
      <c r="T48" s="20"/>
      <c r="U48" s="20"/>
      <c r="V48" s="20"/>
      <c r="W48" s="21"/>
      <c r="X48" s="22"/>
      <c r="Y48" s="9"/>
      <c r="Z48" s="9"/>
      <c r="AA48" s="9"/>
      <c r="AB48" s="9"/>
    </row>
    <row r="49" spans="1:28" s="1" customFormat="1" ht="12.75">
      <c r="A49" s="37" t="s">
        <v>58</v>
      </c>
      <c r="B49" s="38"/>
      <c r="C49" s="38"/>
      <c r="D49" s="39" t="str">
        <f>VLOOKUP(A49,'[1]04 - LIGAÇÃO COM ADUTORA'!B:R,3,0)</f>
        <v>DEMOLIÇÃO E RECOMPOSIÇÃO DE PAVIMENTOS</v>
      </c>
      <c r="E49" s="40"/>
      <c r="F49" s="38"/>
      <c r="G49" s="41"/>
      <c r="H49" s="42"/>
      <c r="I49" s="38"/>
      <c r="J49" s="38"/>
      <c r="K49" s="42"/>
      <c r="L49" s="42"/>
      <c r="M49" s="43"/>
      <c r="N49" s="43"/>
      <c r="O49" s="8"/>
      <c r="P49" s="8"/>
      <c r="Q49" s="8"/>
      <c r="R49" s="8"/>
      <c r="S49" s="8"/>
      <c r="T49" s="20"/>
      <c r="U49" s="8"/>
      <c r="V49" s="8"/>
      <c r="W49" s="8"/>
      <c r="X49" s="8"/>
      <c r="Y49" s="8"/>
      <c r="Z49" s="8"/>
      <c r="AA49" s="8"/>
      <c r="AB49" s="8"/>
    </row>
    <row r="50" spans="1:28" ht="48">
      <c r="A50" s="15" t="s">
        <v>59</v>
      </c>
      <c r="B50" s="13" t="str">
        <f>VLOOKUP(A50,'[1]04 - LIGAÇÃO COM ADUTORA'!B:R,2,0)</f>
        <v>05.002.0008-0</v>
      </c>
      <c r="C50" s="13" t="str">
        <f t="shared" ref="C50:C59" si="4">LEFT(B50,12)&amp;Y50</f>
        <v>05.002.0008-</v>
      </c>
      <c r="D50" s="14" t="str">
        <f>VLOOKUP(A50,'[1]04 - LIGAÇÃO COM ADUTORA'!B:R,3,0)</f>
        <v>DEMOLIÇÃO, COM EQUIPAMENTO DE AR COMPRIMIDO, DE PAVIMENTAÇÃO DE CONCRETO ASFÁLTICO, COM 10CM DE ESPESSURA, EM FAIXAS DE ATÉ 1,20M DE LARGURA, INCLUSIVE AFASTAMENTO LATERAL DENTRO DO CANTEIRO DE SERVIÇO</v>
      </c>
      <c r="E50" s="15" t="str">
        <f>VLOOKUP(A50,'[1]04 - LIGAÇÃO COM ADUTORA'!B:R,16,0)</f>
        <v>M²</v>
      </c>
      <c r="F50" s="16">
        <f>VLOOKUP(A50,'[1]04 - LIGAÇÃO COM ADUTORA'!B:R,17,0)</f>
        <v>16.149999999999999</v>
      </c>
      <c r="G50" s="17"/>
      <c r="H50" s="17"/>
      <c r="I50" s="18"/>
      <c r="J50" s="18"/>
      <c r="K50" s="17"/>
      <c r="L50" s="19"/>
      <c r="M50" s="26"/>
      <c r="N50" s="26"/>
      <c r="O50" s="20"/>
      <c r="P50" s="20"/>
      <c r="Q50" s="20"/>
      <c r="R50" s="20"/>
      <c r="S50" s="20"/>
      <c r="T50" s="20"/>
      <c r="U50" s="20"/>
      <c r="V50" s="20"/>
      <c r="W50" s="21"/>
      <c r="X50" s="22"/>
      <c r="Y50" s="9"/>
      <c r="Z50" s="9"/>
      <c r="AA50" s="9"/>
      <c r="AB50" s="9"/>
    </row>
    <row r="51" spans="1:28" ht="36">
      <c r="A51" s="15" t="s">
        <v>60</v>
      </c>
      <c r="B51" s="13" t="str">
        <f>VLOOKUP(A51,'[1]04 - LIGAÇÃO COM ADUTORA'!B:R,2,0)</f>
        <v>05.002.0016-0</v>
      </c>
      <c r="C51" s="13" t="str">
        <f t="shared" si="4"/>
        <v>05.002.0016-</v>
      </c>
      <c r="D51" s="14" t="str">
        <f>VLOOKUP(A51,'[1]04 - LIGAÇÃO COM ADUTORA'!B:R,3,0)</f>
        <v>DEMOLIÇÃO, COM EQUIPAMENTO DE AR COMPRIMIDO, DE BASE DE MACADAME BETUMINOSO, INCLUSIVE AFASTAMENTO LATERAL DENTRO DO CANTEIRO DE SERVIÇO</v>
      </c>
      <c r="E51" s="15" t="str">
        <f>VLOOKUP(A51,'[1]04 - LIGAÇÃO COM ADUTORA'!B:R,16,0)</f>
        <v>M³</v>
      </c>
      <c r="F51" s="16">
        <f>VLOOKUP(A51,'[1]04 - LIGAÇÃO COM ADUTORA'!B:R,17,0)</f>
        <v>3.23</v>
      </c>
      <c r="G51" s="17"/>
      <c r="H51" s="17"/>
      <c r="I51" s="18"/>
      <c r="J51" s="18"/>
      <c r="K51" s="17"/>
      <c r="L51" s="19"/>
      <c r="M51" s="26"/>
      <c r="N51" s="26"/>
      <c r="O51" s="20"/>
      <c r="P51" s="20"/>
      <c r="Q51" s="20"/>
      <c r="R51" s="20"/>
      <c r="S51" s="20"/>
      <c r="T51" s="20"/>
      <c r="U51" s="20"/>
      <c r="V51" s="20"/>
      <c r="W51" s="21"/>
      <c r="X51" s="22"/>
      <c r="Y51" s="9"/>
      <c r="Z51" s="9"/>
      <c r="AA51" s="9"/>
      <c r="AB51" s="9"/>
    </row>
    <row r="52" spans="1:28" ht="24">
      <c r="A52" s="15" t="s">
        <v>61</v>
      </c>
      <c r="B52" s="13" t="str">
        <f>VLOOKUP(A52,'[1]04 - LIGAÇÃO COM ADUTORA'!B:R,2,0)</f>
        <v>05.022.9055-6</v>
      </c>
      <c r="C52" s="13" t="str">
        <f t="shared" si="4"/>
        <v>05.022.9055-</v>
      </c>
      <c r="D52" s="14" t="str">
        <f>VLOOKUP(A52,'[1]04 - LIGAÇÃO COM ADUTORA'!B:R,3,0)</f>
        <v>CORTE EM PAVIMENTOS DE CONCRETO ASFÁLTICO ATÉ 10CM DE PROF. COM SERRA CIRCULAR - TIPO "MAQUITÃO"</v>
      </c>
      <c r="E52" s="15" t="str">
        <f>VLOOKUP(A52,'[1]04 - LIGAÇÃO COM ADUTORA'!B:R,16,0)</f>
        <v>M</v>
      </c>
      <c r="F52" s="16">
        <f>VLOOKUP(A52,'[1]04 - LIGAÇÃO COM ADUTORA'!B:R,17,0)</f>
        <v>19</v>
      </c>
      <c r="G52" s="17"/>
      <c r="H52" s="17"/>
      <c r="I52" s="18"/>
      <c r="J52" s="18"/>
      <c r="K52" s="17"/>
      <c r="L52" s="19"/>
      <c r="M52" s="26"/>
      <c r="N52" s="26"/>
      <c r="O52" s="20"/>
      <c r="P52" s="20"/>
      <c r="Q52" s="20"/>
      <c r="R52" s="20"/>
      <c r="S52" s="20"/>
      <c r="T52" s="20"/>
      <c r="U52" s="20"/>
      <c r="V52" s="20"/>
      <c r="W52" s="21"/>
      <c r="X52" s="22"/>
      <c r="Y52" s="9"/>
      <c r="Z52" s="9"/>
      <c r="AA52" s="9"/>
      <c r="AB52" s="9"/>
    </row>
    <row r="53" spans="1:28" ht="60">
      <c r="A53" s="15" t="s">
        <v>62</v>
      </c>
      <c r="B53" s="13" t="str">
        <f>VLOOKUP(A53,'[1]04 - LIGAÇÃO COM ADUTORA'!B:R,2,0)</f>
        <v>05.022.0015-0</v>
      </c>
      <c r="C53" s="13" t="str">
        <f t="shared" si="4"/>
        <v>05.022.0015-</v>
      </c>
      <c r="D53" s="14" t="str">
        <f>VLOOKUP(A53,'[1]04 - LIGAÇÃO COM ADUTORA'!B:R,3,0)</f>
        <v>CORTE MECÂNICO COM MÁQUINA FRESADORA, EM CONCRETO ASFÁLTICO, EM ÁREAS COM INTERFERÊNCIA TIPO TRILHOS OU TAMPÕES, COM ESPESSURA ATÉ 5CM, INCLUSIVE COLETA DO MATERIAL FRESADO EM CAMINHÃO BASCULANTE, EXCLUSIVE TRANSPORTE PARA FORA DO CANTEIRO DE OBRA (VIDE FAMÍLIA 04.005). O ITEM INCLUI MÃO-DE-OBRA COM HORÁRIO DIURNO</v>
      </c>
      <c r="E53" s="15" t="str">
        <f>VLOOKUP(A53,'[1]04 - LIGAÇÃO COM ADUTORA'!B:R,16,0)</f>
        <v>M²</v>
      </c>
      <c r="F53" s="16">
        <f>VLOOKUP(A53,'[1]04 - LIGAÇÃO COM ADUTORA'!B:R,17,0)</f>
        <v>21.85</v>
      </c>
      <c r="G53" s="17"/>
      <c r="H53" s="17"/>
      <c r="I53" s="18"/>
      <c r="J53" s="18"/>
      <c r="K53" s="17"/>
      <c r="L53" s="19"/>
      <c r="M53" s="26"/>
      <c r="N53" s="26"/>
      <c r="O53" s="20"/>
      <c r="P53" s="20"/>
      <c r="Q53" s="20"/>
      <c r="R53" s="20"/>
      <c r="S53" s="20"/>
      <c r="T53" s="20"/>
      <c r="U53" s="20"/>
      <c r="V53" s="20"/>
      <c r="W53" s="21"/>
      <c r="X53" s="22"/>
      <c r="Y53" s="9"/>
      <c r="Z53" s="9"/>
      <c r="AA53" s="9"/>
      <c r="AB53" s="9"/>
    </row>
    <row r="54" spans="1:28" ht="24">
      <c r="A54" s="15" t="s">
        <v>63</v>
      </c>
      <c r="B54" s="13" t="str">
        <f>VLOOKUP(A54,'[1]04 - LIGAÇÃO COM ADUTORA'!B:R,2,0)</f>
        <v>08.026.0002-0</v>
      </c>
      <c r="C54" s="13" t="str">
        <f t="shared" si="4"/>
        <v>08.026.0002-</v>
      </c>
      <c r="D54" s="14" t="str">
        <f>VLOOKUP(A54,'[1]04 - LIGAÇÃO COM ADUTORA'!B:R,3,0)</f>
        <v>PINTURA DE LIGAÇÃO, DE ACORDO COM AS "INSTRUÇÕES PARA EXECUÇÃO", DO DER-RJ</v>
      </c>
      <c r="E54" s="15" t="str">
        <f>VLOOKUP(A54,'[1]04 - LIGAÇÃO COM ADUTORA'!B:R,16,0)</f>
        <v>M²</v>
      </c>
      <c r="F54" s="16">
        <f>VLOOKUP(A54,'[1]04 - LIGAÇÃO COM ADUTORA'!B:R,17,0)</f>
        <v>38</v>
      </c>
      <c r="G54" s="17"/>
      <c r="H54" s="17"/>
      <c r="I54" s="18"/>
      <c r="J54" s="18"/>
      <c r="K54" s="17"/>
      <c r="L54" s="19"/>
      <c r="M54" s="26"/>
      <c r="N54" s="26"/>
      <c r="O54" s="20"/>
      <c r="P54" s="20"/>
      <c r="Q54" s="20"/>
      <c r="R54" s="20"/>
      <c r="S54" s="20"/>
      <c r="T54" s="20"/>
      <c r="U54" s="20"/>
      <c r="V54" s="20"/>
      <c r="W54" s="21"/>
      <c r="X54" s="22"/>
      <c r="Y54" s="9"/>
      <c r="Z54" s="9"/>
      <c r="AA54" s="9"/>
      <c r="AB54" s="9"/>
    </row>
    <row r="55" spans="1:28" ht="60">
      <c r="A55" s="15" t="s">
        <v>64</v>
      </c>
      <c r="B55" s="13" t="str">
        <f>VLOOKUP(A55,'[1]04 - LIGAÇÃO COM ADUTORA'!B:R,2,0)</f>
        <v>08.015.0018-0</v>
      </c>
      <c r="C55" s="13" t="str">
        <f t="shared" si="4"/>
        <v>08.015.0018-</v>
      </c>
      <c r="D55" s="14" t="str">
        <f>VLOOKUP(A55,'[1]04 - LIGAÇÃO COM ADUTORA'!B:R,3,0)</f>
        <v>REPOSIÇÃO DE PAVIMENTAÇÃO DE QUALQUER NATUREZA, EM CONCRETO ASFÁLTICO USINADO A QUENTE, SEM IMPRIMAÇÃO OU PINTURA DE LIGAÇÃO, EXECUTADO EM LOGRADOURO PÚBLICO, ONDE FORAM EXECUTADAS OBRAS POR COMPANHIAS CONCESSIONÁRIAS, EXCLUSIVE O TRANSPORTE DA USINA PARA A PISTA</v>
      </c>
      <c r="E55" s="15" t="str">
        <f>VLOOKUP(A55,'[1]04 - LIGAÇÃO COM ADUTORA'!B:R,16,0)</f>
        <v>T</v>
      </c>
      <c r="F55" s="16">
        <f>VLOOKUP(A55,'[1]04 - LIGAÇÃO COM ADUTORA'!B:R,17,0)</f>
        <v>3.35</v>
      </c>
      <c r="G55" s="17"/>
      <c r="H55" s="17"/>
      <c r="I55" s="18"/>
      <c r="J55" s="18"/>
      <c r="K55" s="17"/>
      <c r="L55" s="19"/>
      <c r="M55" s="26"/>
      <c r="N55" s="26"/>
      <c r="O55" s="20"/>
      <c r="P55" s="20"/>
      <c r="Q55" s="20"/>
      <c r="R55" s="20"/>
      <c r="S55" s="20"/>
      <c r="T55" s="20"/>
      <c r="U55" s="20"/>
      <c r="V55" s="20"/>
      <c r="W55" s="21"/>
      <c r="X55" s="22"/>
      <c r="Y55" s="9"/>
      <c r="Z55" s="9"/>
      <c r="AA55" s="9"/>
      <c r="AB55" s="9"/>
    </row>
    <row r="56" spans="1:28" ht="72">
      <c r="A56" s="15" t="s">
        <v>65</v>
      </c>
      <c r="B56" s="13" t="str">
        <f>VLOOKUP(A56,'[1]04 - LIGAÇÃO COM ADUTORA'!B:R,2,0)</f>
        <v>08.038.0001-0</v>
      </c>
      <c r="C56" s="13" t="str">
        <f t="shared" si="4"/>
        <v>08.038.0001-</v>
      </c>
      <c r="D56" s="14" t="str">
        <f>VLOOKUP(A56,'[1]04 - LIGAÇÃO COM ADUTORA'!B:R,3,0)</f>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
      <c r="E56" s="15" t="str">
        <f>VLOOKUP(A56,'[1]04 - LIGAÇÃO COM ADUTORA'!B:R,16,0)</f>
        <v>M²</v>
      </c>
      <c r="F56" s="16">
        <f>VLOOKUP(A56,'[1]04 - LIGAÇÃO COM ADUTORA'!B:R,17,0)</f>
        <v>16.149999999999999</v>
      </c>
      <c r="G56" s="17"/>
      <c r="H56" s="17"/>
      <c r="I56" s="18"/>
      <c r="J56" s="18"/>
      <c r="K56" s="17"/>
      <c r="L56" s="19"/>
      <c r="M56" s="26"/>
      <c r="N56" s="26"/>
      <c r="O56" s="20"/>
      <c r="P56" s="20"/>
      <c r="Q56" s="20"/>
      <c r="R56" s="20"/>
      <c r="S56" s="20"/>
      <c r="T56" s="20"/>
      <c r="U56" s="20"/>
      <c r="V56" s="20"/>
      <c r="W56" s="21"/>
      <c r="X56" s="22"/>
      <c r="Y56" s="9"/>
      <c r="Z56" s="9"/>
      <c r="AA56" s="9"/>
      <c r="AB56" s="9"/>
    </row>
    <row r="57" spans="1:28" ht="36">
      <c r="A57" s="15" t="s">
        <v>66</v>
      </c>
      <c r="B57" s="13" t="str">
        <f>VLOOKUP(A57,'[1]04 - LIGAÇÃO COM ADUTORA'!B:R,2,0)</f>
        <v>05.001.0018-0</v>
      </c>
      <c r="C57" s="13" t="str">
        <f t="shared" si="4"/>
        <v>05.001.0018-</v>
      </c>
      <c r="D57" s="14" t="str">
        <f>VLOOKUP(A57,'[1]04 - LIGAÇÃO COM ADUTORA'!B:R,3,0)</f>
        <v>DEMOLIÇÃO MANUAL DE PISO CIMENTADO E DA RESPECTIVA BASE DE CONCRETO, OU PASSEIO DE CONCRETO, INCLUSIVE EMPILHAMENTO LATERAL DENTRO DO CANTEIRO DE SERVIÇO</v>
      </c>
      <c r="E57" s="15" t="str">
        <f>VLOOKUP(A57,'[1]04 - LIGAÇÃO COM ADUTORA'!B:R,16,0)</f>
        <v>M²</v>
      </c>
      <c r="F57" s="16">
        <f>VLOOKUP(A57,'[1]04 - LIGAÇÃO COM ADUTORA'!B:R,17,0)</f>
        <v>10.199999999999999</v>
      </c>
      <c r="G57" s="17"/>
      <c r="H57" s="17"/>
      <c r="I57" s="18"/>
      <c r="J57" s="18"/>
      <c r="K57" s="17"/>
      <c r="L57" s="19"/>
      <c r="M57" s="26"/>
      <c r="N57" s="26"/>
      <c r="O57" s="20"/>
      <c r="P57" s="20"/>
      <c r="Q57" s="20"/>
      <c r="R57" s="20"/>
      <c r="S57" s="20"/>
      <c r="T57" s="20"/>
      <c r="U57" s="20"/>
      <c r="V57" s="20"/>
      <c r="W57" s="21"/>
      <c r="X57" s="22"/>
      <c r="Y57" s="9"/>
      <c r="Z57" s="9"/>
      <c r="AA57" s="9"/>
      <c r="AB57" s="9"/>
    </row>
    <row r="58" spans="1:28" ht="24">
      <c r="A58" s="15" t="s">
        <v>67</v>
      </c>
      <c r="B58" s="13" t="str">
        <f>VLOOKUP(A58,'[1]04 - LIGAÇÃO COM ADUTORA'!B:R,2,0)</f>
        <v>05.022.9055-8</v>
      </c>
      <c r="C58" s="13" t="str">
        <f t="shared" si="4"/>
        <v>05.022.9055-</v>
      </c>
      <c r="D58" s="14" t="str">
        <f>VLOOKUP(A58,'[1]04 - LIGAÇÃO COM ADUTORA'!B:R,3,0)</f>
        <v>CORTE EM PAVIMENTOS DE CONCRETO SIMPLES ATÉ 10CM DE PROF. COM SERRA CIRCULAR - TIPO "MAQUITÃO"</v>
      </c>
      <c r="E58" s="15" t="str">
        <f>VLOOKUP(A58,'[1]04 - LIGAÇÃO COM ADUTORA'!B:R,16,0)</f>
        <v>M</v>
      </c>
      <c r="F58" s="16">
        <f>VLOOKUP(A58,'[1]04 - LIGAÇÃO COM ADUTORA'!B:R,17,0)</f>
        <v>4.8</v>
      </c>
      <c r="G58" s="17"/>
      <c r="H58" s="17"/>
      <c r="I58" s="18"/>
      <c r="J58" s="18"/>
      <c r="K58" s="17"/>
      <c r="L58" s="19"/>
      <c r="M58" s="26"/>
      <c r="N58" s="26"/>
      <c r="O58" s="20"/>
      <c r="P58" s="20"/>
      <c r="Q58" s="20"/>
      <c r="R58" s="20"/>
      <c r="S58" s="20"/>
      <c r="T58" s="20"/>
      <c r="U58" s="20"/>
      <c r="V58" s="20"/>
      <c r="W58" s="21"/>
      <c r="X58" s="22"/>
      <c r="Y58" s="9"/>
      <c r="Z58" s="9"/>
      <c r="AA58" s="9"/>
      <c r="AB58" s="9"/>
    </row>
    <row r="59" spans="1:28" ht="60">
      <c r="A59" s="15" t="s">
        <v>68</v>
      </c>
      <c r="B59" s="13" t="str">
        <f>VLOOKUP(A59,'[1]04 - LIGAÇÃO COM ADUTORA'!B:R,2,0)</f>
        <v>13.301.0505-0</v>
      </c>
      <c r="C59" s="13" t="str">
        <f t="shared" si="4"/>
        <v>13.301.0505-</v>
      </c>
      <c r="D59" s="14" t="str">
        <f>VLOOKUP(A59,'[1]04 - LIGAÇÃO COM ADUTORA'!B:R,3,0)</f>
        <v>RECOMPOSIÇÃO DE PASSEIO, DEVIDO A ABERTURA DE VALA PARA ASSENTAMENTO DE TUBULAÇÃO, INCLUSIVE REMOÇÃO DO MATERIAL SOLTO, CONCRETAGEM ATÉ 8CM DE ESPESSURA, ACABAMENTO COM 2CM DE ESPESSSURA COM ARGAMASSA DE CIMENTO E AREIA, NO TRAÇO 1:4 E CARGA, TRANSPORTE E DESCARGA DO MATERIAL EXCEDENTE ATÉ 20KM</v>
      </c>
      <c r="E59" s="15" t="str">
        <f>VLOOKUP(A59,'[1]04 - LIGAÇÃO COM ADUTORA'!B:R,16,0)</f>
        <v>M²</v>
      </c>
      <c r="F59" s="16">
        <f>VLOOKUP(A59,'[1]04 - LIGAÇÃO COM ADUTORA'!B:R,17,0)</f>
        <v>10.199999999999999</v>
      </c>
      <c r="G59" s="17"/>
      <c r="H59" s="17"/>
      <c r="I59" s="18"/>
      <c r="J59" s="18"/>
      <c r="K59" s="17"/>
      <c r="L59" s="19"/>
      <c r="M59" s="26"/>
      <c r="N59" s="26"/>
      <c r="O59" s="20"/>
      <c r="P59" s="20"/>
      <c r="Q59" s="20"/>
      <c r="R59" s="20"/>
      <c r="S59" s="20"/>
      <c r="T59" s="20"/>
      <c r="U59" s="20"/>
      <c r="V59" s="20"/>
      <c r="W59" s="21"/>
      <c r="X59" s="22"/>
      <c r="Y59" s="9"/>
      <c r="Z59" s="9"/>
      <c r="AA59" s="9"/>
      <c r="AB59" s="9"/>
    </row>
    <row r="60" spans="1:28" s="1" customFormat="1" ht="12.75">
      <c r="A60" s="37" t="s">
        <v>69</v>
      </c>
      <c r="B60" s="38"/>
      <c r="C60" s="38"/>
      <c r="D60" s="39" t="str">
        <f>VLOOKUP(A60,'[1]04 - LIGAÇÃO COM ADUTORA'!B:R,3,0)</f>
        <v>CAIXAS E INTERLIGAÇÃO COM ADUTORA EXISTENTE (FºFº DN800)</v>
      </c>
      <c r="E60" s="40"/>
      <c r="F60" s="38"/>
      <c r="G60" s="41"/>
      <c r="H60" s="42"/>
      <c r="I60" s="38"/>
      <c r="J60" s="38"/>
      <c r="K60" s="42"/>
      <c r="L60" s="42"/>
      <c r="M60" s="43"/>
      <c r="N60" s="43"/>
      <c r="O60" s="8"/>
      <c r="P60" s="8"/>
      <c r="Q60" s="8"/>
      <c r="R60" s="8"/>
      <c r="S60" s="8"/>
      <c r="T60" s="20"/>
      <c r="U60" s="8"/>
      <c r="V60" s="8"/>
      <c r="W60" s="8"/>
      <c r="X60" s="8"/>
      <c r="Y60" s="8"/>
      <c r="Z60" s="8"/>
      <c r="AA60" s="8"/>
      <c r="AB60" s="8"/>
    </row>
    <row r="61" spans="1:28" s="1" customFormat="1" ht="12.75">
      <c r="A61" s="37" t="s">
        <v>70</v>
      </c>
      <c r="B61" s="38"/>
      <c r="C61" s="38"/>
      <c r="D61" s="39" t="str">
        <f>VLOOKUP(A61,'[1]04 - LIGAÇÃO COM ADUTORA'!B:R,3,0)</f>
        <v>SINALIZAÇÃO E SEGURANÇA</v>
      </c>
      <c r="E61" s="40"/>
      <c r="F61" s="38"/>
      <c r="G61" s="41"/>
      <c r="H61" s="42"/>
      <c r="I61" s="38"/>
      <c r="J61" s="38"/>
      <c r="K61" s="42"/>
      <c r="L61" s="42"/>
      <c r="M61" s="43"/>
      <c r="N61" s="43"/>
      <c r="O61" s="8"/>
      <c r="P61" s="8"/>
      <c r="Q61" s="8"/>
      <c r="R61" s="8"/>
      <c r="S61" s="8"/>
      <c r="T61" s="20"/>
      <c r="U61" s="8"/>
      <c r="V61" s="8"/>
      <c r="W61" s="8"/>
      <c r="X61" s="8"/>
      <c r="Y61" s="8"/>
      <c r="Z61" s="8"/>
      <c r="AA61" s="8"/>
      <c r="AB61" s="8"/>
    </row>
    <row r="62" spans="1:28" ht="24">
      <c r="A62" s="15" t="s">
        <v>71</v>
      </c>
      <c r="B62" s="13" t="str">
        <f>VLOOKUP(A62,'[1]04 - LIGAÇÃO COM ADUTORA'!B:R,2,0)</f>
        <v>01.018.0001-0</v>
      </c>
      <c r="C62" s="13" t="str">
        <f t="shared" ref="C62:C65" si="5">LEFT(B62,12)&amp;Y62</f>
        <v>01.018.0001-</v>
      </c>
      <c r="D62" s="14" t="str">
        <f>VLOOKUP(A62,'[1]04 - LIGAÇÃO COM ADUTORA'!B:R,3,0)</f>
        <v>MARCAÇÃO DE OBRA SEM INSTRUMENTO TOPOGRÁFICO, CONSIDERADA A PROJEÇÃO HORIZONTAL DA ÁREA ENVOLVENTE</v>
      </c>
      <c r="E62" s="15" t="str">
        <f>VLOOKUP(A62,'[1]04 - LIGAÇÃO COM ADUTORA'!B:R,16,0)</f>
        <v>M²</v>
      </c>
      <c r="F62" s="16">
        <f>VLOOKUP(A62,'[1]04 - LIGAÇÃO COM ADUTORA'!B:R,17,0)</f>
        <v>20.98</v>
      </c>
      <c r="G62" s="17"/>
      <c r="H62" s="17"/>
      <c r="I62" s="18"/>
      <c r="J62" s="18"/>
      <c r="K62" s="17"/>
      <c r="L62" s="19"/>
      <c r="M62" s="26"/>
      <c r="N62" s="26"/>
      <c r="O62" s="20"/>
      <c r="P62" s="20"/>
      <c r="Q62" s="20"/>
      <c r="R62" s="20"/>
      <c r="S62" s="20"/>
      <c r="T62" s="20"/>
      <c r="U62" s="20"/>
      <c r="V62" s="20"/>
      <c r="W62" s="21"/>
      <c r="X62" s="22"/>
      <c r="Y62" s="9"/>
      <c r="Z62" s="9"/>
      <c r="AA62" s="9"/>
      <c r="AB62" s="9"/>
    </row>
    <row r="63" spans="1:28" ht="36">
      <c r="A63" s="15" t="s">
        <v>72</v>
      </c>
      <c r="B63" s="13" t="str">
        <f>VLOOKUP(A63,'[1]04 - LIGAÇÃO COM ADUTORA'!B:R,2,0)</f>
        <v>02.011.0010-0</v>
      </c>
      <c r="C63" s="13" t="str">
        <f t="shared" si="5"/>
        <v>02.011.0010-</v>
      </c>
      <c r="D63" s="14" t="str">
        <f>VLOOKUP(A63,'[1]04 - LIGAÇÃO COM ADUTORA'!B:R,3,0)</f>
        <v>CERCA PROTETORA DE BORDA DE VALA OU OBRA, COM TELA PLÁSTICA NA COR LARANJA OU AMARELA, CONSIDERANDO 2 VEZES DE UTILIZAÇÃO, INCLUSIVE APOIOS, FORNECIMENTO, COLOCAÇÃO E RETIRADA</v>
      </c>
      <c r="E63" s="15" t="str">
        <f>VLOOKUP(A63,'[1]04 - LIGAÇÃO COM ADUTORA'!B:R,16,0)</f>
        <v>M²</v>
      </c>
      <c r="F63" s="16">
        <f>VLOOKUP(A63,'[1]04 - LIGAÇÃO COM ADUTORA'!B:R,17,0)</f>
        <v>38.72</v>
      </c>
      <c r="G63" s="17"/>
      <c r="H63" s="17"/>
      <c r="I63" s="18"/>
      <c r="J63" s="18"/>
      <c r="K63" s="17"/>
      <c r="L63" s="19"/>
      <c r="M63" s="26"/>
      <c r="N63" s="26"/>
      <c r="O63" s="20"/>
      <c r="P63" s="20"/>
      <c r="Q63" s="20"/>
      <c r="R63" s="20"/>
      <c r="S63" s="20"/>
      <c r="T63" s="20"/>
      <c r="U63" s="20"/>
      <c r="V63" s="20"/>
      <c r="W63" s="21"/>
      <c r="X63" s="22"/>
      <c r="Y63" s="9"/>
      <c r="Z63" s="9"/>
      <c r="AA63" s="9"/>
      <c r="AB63" s="9"/>
    </row>
    <row r="64" spans="1:28" ht="24">
      <c r="A64" s="15" t="s">
        <v>73</v>
      </c>
      <c r="B64" s="13" t="str">
        <f>VLOOKUP(A64,'[1]04 - LIGAÇÃO COM ADUTORA'!B:R,2,0)</f>
        <v>02.020.0001-0</v>
      </c>
      <c r="C64" s="13" t="str">
        <f t="shared" si="5"/>
        <v>02.020.0001-</v>
      </c>
      <c r="D64" s="14" t="str">
        <f>VLOOKUP(A64,'[1]04 - LIGAÇÃO COM ADUTORA'!B:R,3,0)</f>
        <v>PLACA DE IDENTIFICAÇÃO DE OBRA PÚBLICA, INCLUSIVE PINTURA E SUPORTES DE MADEIRA. FORNECIMENTO E COLOCAÇÃO</v>
      </c>
      <c r="E64" s="15" t="str">
        <f>VLOOKUP(A64,'[1]04 - LIGAÇÃO COM ADUTORA'!B:R,16,0)</f>
        <v>M²</v>
      </c>
      <c r="F64" s="16">
        <f>VLOOKUP(A64,'[1]04 - LIGAÇÃO COM ADUTORA'!B:R,17,0)</f>
        <v>2.8</v>
      </c>
      <c r="G64" s="17"/>
      <c r="H64" s="17"/>
      <c r="I64" s="18"/>
      <c r="J64" s="18"/>
      <c r="K64" s="17"/>
      <c r="L64" s="19"/>
      <c r="M64" s="26"/>
      <c r="N64" s="26"/>
      <c r="O64" s="20"/>
      <c r="P64" s="20"/>
      <c r="Q64" s="20"/>
      <c r="R64" s="20"/>
      <c r="S64" s="20"/>
      <c r="T64" s="20"/>
      <c r="U64" s="20"/>
      <c r="V64" s="20"/>
      <c r="W64" s="21"/>
      <c r="X64" s="22"/>
      <c r="Y64" s="9"/>
      <c r="Z64" s="9"/>
      <c r="AA64" s="9"/>
      <c r="AB64" s="9"/>
    </row>
    <row r="65" spans="1:28" ht="48">
      <c r="A65" s="15" t="s">
        <v>74</v>
      </c>
      <c r="B65" s="13" t="str">
        <f>VLOOKUP(A65,'[1]04 - LIGAÇÃO COM ADUTORA'!B:R,2,0)</f>
        <v>02.030.0005-0</v>
      </c>
      <c r="C65" s="13" t="str">
        <f t="shared" si="5"/>
        <v>02.030.0005-</v>
      </c>
      <c r="D65" s="14" t="str">
        <f>VLOOKUP(A65,'[1]04 - LIGAÇÃO COM ADUTORA'!B:R,3,0)</f>
        <v>PLACA DE SINALIZAÇÃO PREVENTIVA PARA OBRA NA VIA PÚBLICA, DE ACORDO COM A RESOLUÇÃO DA PREFEITURA-RJ, COMPREENDENDO FORNECIMENTO E PINTURA DA PLACA E DOS SUPORTES DE MADEIRA. FORNECIMENTO E COLOCAÇÃO</v>
      </c>
      <c r="E65" s="15" t="str">
        <f>VLOOKUP(A65,'[1]04 - LIGAÇÃO COM ADUTORA'!B:R,16,0)</f>
        <v>UN</v>
      </c>
      <c r="F65" s="16">
        <f>VLOOKUP(A65,'[1]04 - LIGAÇÃO COM ADUTORA'!B:R,17,0)</f>
        <v>2</v>
      </c>
      <c r="G65" s="17"/>
      <c r="H65" s="17"/>
      <c r="I65" s="18"/>
      <c r="J65" s="18"/>
      <c r="K65" s="17"/>
      <c r="L65" s="19"/>
      <c r="M65" s="26"/>
      <c r="N65" s="26"/>
      <c r="O65" s="20"/>
      <c r="P65" s="20"/>
      <c r="Q65" s="20"/>
      <c r="R65" s="20"/>
      <c r="S65" s="20"/>
      <c r="T65" s="20"/>
      <c r="U65" s="20"/>
      <c r="V65" s="20"/>
      <c r="W65" s="21"/>
      <c r="X65" s="22"/>
      <c r="Y65" s="9"/>
      <c r="Z65" s="9"/>
      <c r="AA65" s="9"/>
      <c r="AB65" s="9"/>
    </row>
    <row r="66" spans="1:28" s="1" customFormat="1" ht="12.75">
      <c r="A66" s="37" t="s">
        <v>75</v>
      </c>
      <c r="B66" s="38"/>
      <c r="C66" s="38"/>
      <c r="D66" s="39" t="str">
        <f>VLOOKUP(A66,'[1]04 - LIGAÇÃO COM ADUTORA'!B:R,3,0)</f>
        <v>DEMOLIÇÃO E RECOMPOSIÇÃO DE PAVIMENTOS</v>
      </c>
      <c r="E66" s="40"/>
      <c r="F66" s="38"/>
      <c r="G66" s="41"/>
      <c r="H66" s="42"/>
      <c r="I66" s="38"/>
      <c r="J66" s="38"/>
      <c r="K66" s="42"/>
      <c r="L66" s="42"/>
      <c r="M66" s="43"/>
      <c r="N66" s="43"/>
      <c r="O66" s="8"/>
      <c r="P66" s="8"/>
      <c r="Q66" s="8"/>
      <c r="R66" s="8"/>
      <c r="S66" s="8"/>
      <c r="T66" s="20"/>
      <c r="U66" s="8"/>
      <c r="V66" s="8"/>
      <c r="W66" s="8"/>
      <c r="X66" s="8"/>
      <c r="Y66" s="8"/>
      <c r="Z66" s="8"/>
      <c r="AA66" s="8"/>
      <c r="AB66" s="8"/>
    </row>
    <row r="67" spans="1:28" ht="24">
      <c r="A67" s="15" t="s">
        <v>76</v>
      </c>
      <c r="B67" s="13" t="str">
        <f>VLOOKUP(A67,'[1]04 - LIGAÇÃO COM ADUTORA'!B:R,2,0)</f>
        <v>05.022.9055-6</v>
      </c>
      <c r="C67" s="13" t="str">
        <f t="shared" ref="C67:C69" si="6">LEFT(B67,12)&amp;Y67</f>
        <v>05.022.9055-</v>
      </c>
      <c r="D67" s="14" t="str">
        <f>VLOOKUP(A67,'[1]04 - LIGAÇÃO COM ADUTORA'!B:R,3,0)</f>
        <v>CORTE EM PAVIMENTOS DE CONCRETO ASFÁLTICO ATÉ 10CM DE PROF. COM SERRA CIRCULAR - TIPO "MAQUITÃO"</v>
      </c>
      <c r="E67" s="15" t="str">
        <f>VLOOKUP(A67,'[1]04 - LIGAÇÃO COM ADUTORA'!B:R,16,0)</f>
        <v>M</v>
      </c>
      <c r="F67" s="16">
        <f>VLOOKUP(A67,'[1]04 - LIGAÇÃO COM ADUTORA'!B:R,17,0)</f>
        <v>41.92</v>
      </c>
      <c r="G67" s="17"/>
      <c r="H67" s="17"/>
      <c r="I67" s="18"/>
      <c r="J67" s="18"/>
      <c r="K67" s="17"/>
      <c r="L67" s="19"/>
      <c r="M67" s="26"/>
      <c r="N67" s="26"/>
      <c r="O67" s="20"/>
      <c r="P67" s="20"/>
      <c r="Q67" s="20"/>
      <c r="R67" s="20"/>
      <c r="S67" s="20"/>
      <c r="T67" s="20"/>
      <c r="U67" s="20"/>
      <c r="V67" s="20"/>
      <c r="W67" s="21"/>
      <c r="X67" s="22"/>
      <c r="Y67" s="9"/>
      <c r="Z67" s="9"/>
      <c r="AA67" s="9"/>
      <c r="AB67" s="9"/>
    </row>
    <row r="68" spans="1:28" ht="36">
      <c r="A68" s="15" t="s">
        <v>77</v>
      </c>
      <c r="B68" s="13" t="str">
        <f>VLOOKUP(A68,'[1]04 - LIGAÇÃO COM ADUTORA'!B:R,2,0)</f>
        <v>05.002.0005-1</v>
      </c>
      <c r="C68" s="13" t="str">
        <f t="shared" si="6"/>
        <v>05.002.0005-</v>
      </c>
      <c r="D68" s="14" t="str">
        <f>VLOOKUP(A68,'[1]04 - LIGAÇÃO COM ADUTORA'!B:R,3,0)</f>
        <v>DEMOLIÇÃO, COM EQUIPAMENTO DE AR COMPRIMIDO, DE PAVIMENTAÇÃO DE CONCRETO ASFÁLTICO, COM 5CM DE ESPESSURA, INCLUSIVE EMPILHAMENTO LATERAL DENTRO DO CANTEIRO DE SERVIÇO</v>
      </c>
      <c r="E68" s="15" t="str">
        <f>VLOOKUP(A68,'[1]04 - LIGAÇÃO COM ADUTORA'!B:R,16,0)</f>
        <v>M²</v>
      </c>
      <c r="F68" s="16">
        <f>VLOOKUP(A68,'[1]04 - LIGAÇÃO COM ADUTORA'!B:R,17,0)</f>
        <v>54.9</v>
      </c>
      <c r="G68" s="17"/>
      <c r="H68" s="17"/>
      <c r="I68" s="18"/>
      <c r="J68" s="18"/>
      <c r="K68" s="17"/>
      <c r="L68" s="19"/>
      <c r="M68" s="26"/>
      <c r="N68" s="26"/>
      <c r="O68" s="20"/>
      <c r="P68" s="20"/>
      <c r="Q68" s="20"/>
      <c r="R68" s="20"/>
      <c r="S68" s="20"/>
      <c r="T68" s="20"/>
      <c r="U68" s="20"/>
      <c r="V68" s="20"/>
      <c r="W68" s="21"/>
      <c r="X68" s="22"/>
      <c r="Y68" s="9"/>
      <c r="Z68" s="9"/>
      <c r="AA68" s="9"/>
      <c r="AB68" s="9"/>
    </row>
    <row r="69" spans="1:28" ht="36">
      <c r="A69" s="15" t="s">
        <v>78</v>
      </c>
      <c r="B69" s="13" t="str">
        <f>VLOOKUP(A69,'[1]04 - LIGAÇÃO COM ADUTORA'!B:R,2,0)</f>
        <v>05.002.0016-0</v>
      </c>
      <c r="C69" s="13" t="str">
        <f t="shared" si="6"/>
        <v>05.002.0016-</v>
      </c>
      <c r="D69" s="14" t="str">
        <f>VLOOKUP(A69,'[1]04 - LIGAÇÃO COM ADUTORA'!B:R,3,0)</f>
        <v>DEMOLIÇÃO, COM EQUIPAMENTO DE AR COMPRIMIDO, DE BASE DE MACADAME BETUMINOSO, INCLUSIVE AFASTAMENTO LATERAL DENTRO DO CANTEIRO DE SERVIÇO</v>
      </c>
      <c r="E69" s="15" t="str">
        <f>VLOOKUP(A69,'[1]04 - LIGAÇÃO COM ADUTORA'!B:R,16,0)</f>
        <v>M³</v>
      </c>
      <c r="F69" s="16">
        <f>VLOOKUP(A69,'[1]04 - LIGAÇÃO COM ADUTORA'!B:R,17,0)</f>
        <v>10.98</v>
      </c>
      <c r="G69" s="17"/>
      <c r="H69" s="17"/>
      <c r="I69" s="18"/>
      <c r="J69" s="18"/>
      <c r="K69" s="17"/>
      <c r="L69" s="19"/>
      <c r="M69" s="26"/>
      <c r="N69" s="26"/>
      <c r="O69" s="20"/>
      <c r="P69" s="20"/>
      <c r="Q69" s="20"/>
      <c r="R69" s="20"/>
      <c r="S69" s="20"/>
      <c r="T69" s="20"/>
      <c r="U69" s="20"/>
      <c r="V69" s="20"/>
      <c r="W69" s="21"/>
      <c r="X69" s="22"/>
      <c r="Y69" s="9"/>
      <c r="Z69" s="9"/>
      <c r="AA69" s="9"/>
      <c r="AB69" s="9"/>
    </row>
    <row r="70" spans="1:28" s="1" customFormat="1" ht="12.75">
      <c r="A70" s="37" t="s">
        <v>79</v>
      </c>
      <c r="B70" s="38"/>
      <c r="C70" s="38"/>
      <c r="D70" s="39" t="str">
        <f>VLOOKUP(A70,'[1]04 - LIGAÇÃO COM ADUTORA'!B:R,3,0)</f>
        <v>MOVIMENTO DE TERRA</v>
      </c>
      <c r="E70" s="40"/>
      <c r="F70" s="38"/>
      <c r="G70" s="41"/>
      <c r="H70" s="42"/>
      <c r="I70" s="38"/>
      <c r="J70" s="38"/>
      <c r="K70" s="42"/>
      <c r="L70" s="42"/>
      <c r="M70" s="43"/>
      <c r="N70" s="43"/>
      <c r="O70" s="8"/>
      <c r="P70" s="8"/>
      <c r="Q70" s="8"/>
      <c r="R70" s="8"/>
      <c r="S70" s="8"/>
      <c r="T70" s="20"/>
      <c r="U70" s="8"/>
      <c r="V70" s="8"/>
      <c r="W70" s="8"/>
      <c r="X70" s="8"/>
      <c r="Y70" s="8"/>
      <c r="Z70" s="8"/>
      <c r="AA70" s="8"/>
      <c r="AB70" s="8"/>
    </row>
    <row r="71" spans="1:28" ht="36">
      <c r="A71" s="15" t="s">
        <v>80</v>
      </c>
      <c r="B71" s="13" t="str">
        <f>VLOOKUP(A71,'[1]04 - LIGAÇÃO COM ADUTORA'!B:R,2,0)</f>
        <v>03.020.0080-1</v>
      </c>
      <c r="C71" s="13" t="str">
        <f t="shared" ref="C71:C90" si="7">LEFT(B71,12)&amp;Y71</f>
        <v>03.020.0080-</v>
      </c>
      <c r="D71" s="14" t="str">
        <f>VLOOKUP(A71,'[1]04 - LIGAÇÃO COM ADUTORA'!B:R,3,0)</f>
        <v>ESCAVAÇÃO MECÂNICA DE VALA ESCORADA, EM MATERIAL DE 1ª CATEGORIA, ATÉ 1,50M DE PROFUNDIDADE, UTILIZANDO ESCAVADEIRA HIDRÁULICA DE 0,78M³, EXCLUSIVE ESGOTAMENTO E ESCORAMENTO</v>
      </c>
      <c r="E71" s="15" t="str">
        <f>VLOOKUP(A71,'[1]04 - LIGAÇÃO COM ADUTORA'!B:R,16,0)</f>
        <v>M³</v>
      </c>
      <c r="F71" s="16">
        <f>VLOOKUP(A71,'[1]04 - LIGAÇÃO COM ADUTORA'!B:R,17,0)</f>
        <v>78.239999999999995</v>
      </c>
      <c r="G71" s="17"/>
      <c r="H71" s="17"/>
      <c r="I71" s="18"/>
      <c r="J71" s="18"/>
      <c r="K71" s="17"/>
      <c r="L71" s="19"/>
      <c r="M71" s="26"/>
      <c r="N71" s="26"/>
      <c r="O71" s="20"/>
      <c r="P71" s="20"/>
      <c r="Q71" s="20"/>
      <c r="R71" s="20"/>
      <c r="S71" s="20"/>
      <c r="T71" s="20"/>
      <c r="U71" s="20"/>
      <c r="V71" s="20"/>
      <c r="W71" s="21"/>
      <c r="X71" s="22"/>
      <c r="Y71" s="9"/>
      <c r="Z71" s="9"/>
      <c r="AA71" s="9"/>
      <c r="AB71" s="9"/>
    </row>
    <row r="72" spans="1:28" ht="36">
      <c r="A72" s="15" t="s">
        <v>81</v>
      </c>
      <c r="B72" s="13" t="str">
        <f>VLOOKUP(A72,'[1]04 - LIGAÇÃO COM ADUTORA'!B:R,2,0)</f>
        <v>03.020.0085-1</v>
      </c>
      <c r="C72" s="13" t="str">
        <f t="shared" si="7"/>
        <v>03.020.0085-</v>
      </c>
      <c r="D72" s="14" t="str">
        <f>VLOOKUP(A72,'[1]04 - LIGAÇÃO COM ADUTORA'!B:R,3,0)</f>
        <v>ESCAVAÇÃO MECÂNICA DE VALA ESCORADA, EM MATERIAL DE 1ª CATEGORIA, ENTRE 1,50 E 3,00M DE PROFUNDIDADE, UTILIZANDO ESCAVADEIRA HIDRÁULICA DE 0,78M³, EXCLUSIVE ESGOTAMENTO E ESCORAMENTO</v>
      </c>
      <c r="E72" s="15" t="str">
        <f>VLOOKUP(A72,'[1]04 - LIGAÇÃO COM ADUTORA'!B:R,16,0)</f>
        <v>M³</v>
      </c>
      <c r="F72" s="16">
        <f>VLOOKUP(A72,'[1]04 - LIGAÇÃO COM ADUTORA'!B:R,17,0)</f>
        <v>15.64</v>
      </c>
      <c r="G72" s="17"/>
      <c r="H72" s="17"/>
      <c r="I72" s="18"/>
      <c r="J72" s="18"/>
      <c r="K72" s="17"/>
      <c r="L72" s="19"/>
      <c r="M72" s="26"/>
      <c r="N72" s="26"/>
      <c r="O72" s="20"/>
      <c r="P72" s="20"/>
      <c r="Q72" s="20"/>
      <c r="R72" s="20"/>
      <c r="S72" s="20"/>
      <c r="T72" s="20"/>
      <c r="U72" s="20"/>
      <c r="V72" s="20"/>
      <c r="W72" s="21"/>
      <c r="X72" s="22"/>
      <c r="Y72" s="9"/>
      <c r="Z72" s="9"/>
      <c r="AA72" s="9"/>
      <c r="AB72" s="9"/>
    </row>
    <row r="73" spans="1:28" ht="48">
      <c r="A73" s="15" t="s">
        <v>82</v>
      </c>
      <c r="B73" s="13" t="str">
        <f>VLOOKUP(A73,'[1]04 - LIGAÇÃO COM ADUTORA'!B:R,2,0)</f>
        <v>03.008.0010-1</v>
      </c>
      <c r="C73" s="13" t="str">
        <f t="shared" si="7"/>
        <v>03.008.0010-</v>
      </c>
      <c r="D73" s="14" t="str">
        <f>VLOOKUP(A73,'[1]04 - LIGAÇÃO COM ADUTORA'!B:R,3,0)</f>
        <v>ESCAVAÇÃO EM MATERIAL DE 2ª CATEGORIA (MOLEDO OU ROCHA MUITO DECOMPOSTA), COM EQUIPAMENTO A AR COMPRIMIDO, SEM UTILIZAÇÃO DE EXPLOSIVOS, EM TALUDES, VALA/CAVA, ATÉ 1,50M DE PROFUNDIDADE, INCLUSIVE EMPILHAMENTO DO MATERIAL PARA REMOÇÃO</v>
      </c>
      <c r="E73" s="15" t="str">
        <f>VLOOKUP(A73,'[1]04 - LIGAÇÃO COM ADUTORA'!B:R,16,0)</f>
        <v>M³</v>
      </c>
      <c r="F73" s="16">
        <f>VLOOKUP(A73,'[1]04 - LIGAÇÃO COM ADUTORA'!B:R,17,0)</f>
        <v>4.1100000000000003</v>
      </c>
      <c r="G73" s="17"/>
      <c r="H73" s="17"/>
      <c r="I73" s="18"/>
      <c r="J73" s="18"/>
      <c r="K73" s="17"/>
      <c r="L73" s="19"/>
      <c r="M73" s="26"/>
      <c r="N73" s="26"/>
      <c r="O73" s="20"/>
      <c r="P73" s="20"/>
      <c r="Q73" s="20"/>
      <c r="R73" s="20"/>
      <c r="S73" s="20"/>
      <c r="T73" s="20"/>
      <c r="U73" s="20"/>
      <c r="V73" s="20"/>
      <c r="W73" s="21"/>
      <c r="X73" s="22"/>
      <c r="Y73" s="9"/>
      <c r="Z73" s="9"/>
      <c r="AA73" s="9"/>
      <c r="AB73" s="9"/>
    </row>
    <row r="74" spans="1:28" ht="48">
      <c r="A74" s="15" t="s">
        <v>83</v>
      </c>
      <c r="B74" s="13" t="str">
        <f>VLOOKUP(A74,'[1]04 - LIGAÇÃO COM ADUTORA'!B:R,2,0)</f>
        <v>03.008.0011-0</v>
      </c>
      <c r="C74" s="13" t="str">
        <f t="shared" si="7"/>
        <v>03.008.0011-</v>
      </c>
      <c r="D74" s="14" t="str">
        <f>VLOOKUP(A74,'[1]04 - LIGAÇÃO COM ADUTORA'!B:R,3,0)</f>
        <v>ESCAVAÇÃO EM MATERIAL DE 2ª CATEGORIA (MOLEDO OU ROCHA MUITO DECOMPOSTA), COM EQUIPAMENTO A AR COMPRIMIDO, SEM UTILIZAÇÃO DE EXPLOSIVOS, EM TALUDES, VALA/CAVA, ENTRE 1,50 E 3,00M DE PROFUNDIDADE, INCLUSIVE EMPILHAMENTO DO MATERIAL PARA REMOÇÃO</v>
      </c>
      <c r="E74" s="15" t="str">
        <f>VLOOKUP(A74,'[1]04 - LIGAÇÃO COM ADUTORA'!B:R,16,0)</f>
        <v>M³</v>
      </c>
      <c r="F74" s="16">
        <f>VLOOKUP(A74,'[1]04 - LIGAÇÃO COM ADUTORA'!B:R,17,0)</f>
        <v>0.82</v>
      </c>
      <c r="G74" s="17"/>
      <c r="H74" s="17"/>
      <c r="I74" s="18"/>
      <c r="J74" s="18"/>
      <c r="K74" s="17"/>
      <c r="L74" s="19"/>
      <c r="M74" s="26"/>
      <c r="N74" s="26"/>
      <c r="O74" s="20"/>
      <c r="P74" s="20"/>
      <c r="Q74" s="20"/>
      <c r="R74" s="20"/>
      <c r="S74" s="20"/>
      <c r="T74" s="20"/>
      <c r="U74" s="20"/>
      <c r="V74" s="20"/>
      <c r="W74" s="21"/>
      <c r="X74" s="22"/>
      <c r="Y74" s="9"/>
      <c r="Z74" s="9"/>
      <c r="AA74" s="9"/>
      <c r="AB74" s="9"/>
    </row>
    <row r="75" spans="1:28" ht="24">
      <c r="A75" s="15" t="s">
        <v>84</v>
      </c>
      <c r="B75" s="13" t="str">
        <f>VLOOKUP(A75,'[1]04 - LIGAÇÃO COM ADUTORA'!B:R,2,0)</f>
        <v>03.015.0010-0</v>
      </c>
      <c r="C75" s="13" t="str">
        <f t="shared" si="7"/>
        <v>03.015.0010-</v>
      </c>
      <c r="D75" s="14" t="str">
        <f>VLOOKUP(A75,'[1]04 - LIGAÇÃO COM ADUTORA'!B:R,3,0)</f>
        <v>REATERRO DE VALA/CAVA COM PÓ-DE-PEDRA, INCLUSIVE FORNECIMENTO DO MATERIAL E COMPACTAÇÃO MANUAL</v>
      </c>
      <c r="E75" s="15" t="str">
        <f>VLOOKUP(A75,'[1]04 - LIGAÇÃO COM ADUTORA'!B:R,16,0)</f>
        <v>M³</v>
      </c>
      <c r="F75" s="16">
        <f>VLOOKUP(A75,'[1]04 - LIGAÇÃO COM ADUTORA'!B:R,17,0)</f>
        <v>64.17</v>
      </c>
      <c r="G75" s="17"/>
      <c r="H75" s="17"/>
      <c r="I75" s="18"/>
      <c r="J75" s="18"/>
      <c r="K75" s="17"/>
      <c r="L75" s="19"/>
      <c r="M75" s="26"/>
      <c r="N75" s="26"/>
      <c r="O75" s="20"/>
      <c r="P75" s="20"/>
      <c r="Q75" s="20"/>
      <c r="R75" s="20"/>
      <c r="S75" s="20"/>
      <c r="T75" s="20"/>
      <c r="U75" s="20"/>
      <c r="V75" s="20"/>
      <c r="W75" s="21"/>
      <c r="X75" s="22"/>
      <c r="Y75" s="9"/>
      <c r="Z75" s="9"/>
      <c r="AA75" s="9"/>
      <c r="AB75" s="9"/>
    </row>
    <row r="76" spans="1:28" ht="24">
      <c r="A76" s="15" t="s">
        <v>85</v>
      </c>
      <c r="B76" s="13" t="str">
        <f>VLOOKUP(A76,'[1]04 - LIGAÇÃO COM ADUTORA'!B:R,2,0)</f>
        <v>08.026.0002-0</v>
      </c>
      <c r="C76" s="13" t="str">
        <f t="shared" si="7"/>
        <v>08.026.0002-</v>
      </c>
      <c r="D76" s="14" t="str">
        <f>VLOOKUP(A76,'[1]04 - LIGAÇÃO COM ADUTORA'!B:R,3,0)</f>
        <v>PINTURA DE LIGAÇÃO, DE ACORDO COM AS "INSTRUÇÕES PARA EXECUÇÃO", DO DER-RJ</v>
      </c>
      <c r="E76" s="15" t="str">
        <f>VLOOKUP(A76,'[1]04 - LIGAÇÃO COM ADUTORA'!B:R,16,0)</f>
        <v>M²</v>
      </c>
      <c r="F76" s="16">
        <f>VLOOKUP(A76,'[1]04 - LIGAÇÃO COM ADUTORA'!B:R,17,0)</f>
        <v>54.9</v>
      </c>
      <c r="G76" s="17"/>
      <c r="H76" s="17"/>
      <c r="I76" s="18"/>
      <c r="J76" s="18"/>
      <c r="K76" s="17"/>
      <c r="L76" s="19"/>
      <c r="M76" s="26"/>
      <c r="N76" s="26"/>
      <c r="O76" s="20"/>
      <c r="P76" s="20"/>
      <c r="Q76" s="20"/>
      <c r="R76" s="20"/>
      <c r="S76" s="20"/>
      <c r="T76" s="20"/>
      <c r="U76" s="20"/>
      <c r="V76" s="20"/>
      <c r="W76" s="21"/>
      <c r="X76" s="22"/>
      <c r="Y76" s="9"/>
      <c r="Z76" s="9"/>
      <c r="AA76" s="9"/>
      <c r="AB76" s="9"/>
    </row>
    <row r="77" spans="1:28" ht="60">
      <c r="A77" s="15" t="s">
        <v>86</v>
      </c>
      <c r="B77" s="13" t="str">
        <f>VLOOKUP(A77,'[1]04 - LIGAÇÃO COM ADUTORA'!B:R,2,0)</f>
        <v>08.015.0018-0</v>
      </c>
      <c r="C77" s="13" t="str">
        <f t="shared" si="7"/>
        <v>08.015.0018-</v>
      </c>
      <c r="D77" s="14" t="str">
        <f>VLOOKUP(A77,'[1]04 - LIGAÇÃO COM ADUTORA'!B:R,3,0)</f>
        <v>REPOSIÇÃO DE PAVIMENTAÇÃO DE QUALQUER NATUREZA, EM CONCRETO ASFÁLTICO USINADO A QUENTE, SEM IMPRIMAÇÃO OU PINTURA DE LIGAÇÃO, EXECUTADO EM LOGRADOURO PÚBLICO, ONDE FORAM EXECUTADAS OBRAS POR COMPANHIAS CONCESSIONÁRIAS, EXCLUSIVE O TRANSPORTE DA USINA PARA A PISTA</v>
      </c>
      <c r="E77" s="15" t="str">
        <f>VLOOKUP(A77,'[1]04 - LIGAÇÃO COM ADUTORA'!B:R,16,0)</f>
        <v>T</v>
      </c>
      <c r="F77" s="16">
        <f>VLOOKUP(A77,'[1]04 - LIGAÇÃO COM ADUTORA'!B:R,17,0)</f>
        <v>6.31</v>
      </c>
      <c r="G77" s="17"/>
      <c r="H77" s="17"/>
      <c r="I77" s="18"/>
      <c r="J77" s="18"/>
      <c r="K77" s="17"/>
      <c r="L77" s="19"/>
      <c r="M77" s="26"/>
      <c r="N77" s="26"/>
      <c r="O77" s="20"/>
      <c r="P77" s="20"/>
      <c r="Q77" s="20"/>
      <c r="R77" s="20"/>
      <c r="S77" s="20"/>
      <c r="T77" s="20"/>
      <c r="U77" s="20"/>
      <c r="V77" s="20"/>
      <c r="W77" s="21"/>
      <c r="X77" s="22"/>
      <c r="Y77" s="9"/>
      <c r="Z77" s="9"/>
      <c r="AA77" s="9"/>
      <c r="AB77" s="9"/>
    </row>
    <row r="78" spans="1:28" ht="72">
      <c r="A78" s="15" t="s">
        <v>87</v>
      </c>
      <c r="B78" s="13" t="str">
        <f>VLOOKUP(A78,'[1]04 - LIGAÇÃO COM ADUTORA'!B:R,2,0)</f>
        <v>08.038.0001-0</v>
      </c>
      <c r="C78" s="13" t="str">
        <f t="shared" si="7"/>
        <v>08.038.0001-</v>
      </c>
      <c r="D78" s="14" t="str">
        <f>VLOOKUP(A78,'[1]04 - LIGAÇÃO COM ADUTORA'!B:R,3,0)</f>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
      <c r="E78" s="15" t="str">
        <f>VLOOKUP(A78,'[1]04 - LIGAÇÃO COM ADUTORA'!B:R,16,0)</f>
        <v>M²</v>
      </c>
      <c r="F78" s="16">
        <f>VLOOKUP(A78,'[1]04 - LIGAÇÃO COM ADUTORA'!B:R,17,0)</f>
        <v>54.9</v>
      </c>
      <c r="G78" s="17"/>
      <c r="H78" s="17"/>
      <c r="I78" s="18"/>
      <c r="J78" s="18"/>
      <c r="K78" s="17"/>
      <c r="L78" s="19"/>
      <c r="M78" s="26"/>
      <c r="N78" s="26"/>
      <c r="O78" s="20"/>
      <c r="P78" s="20"/>
      <c r="Q78" s="20"/>
      <c r="R78" s="20"/>
      <c r="S78" s="20"/>
      <c r="T78" s="20"/>
      <c r="U78" s="20"/>
      <c r="V78" s="20"/>
      <c r="W78" s="21"/>
      <c r="X78" s="22"/>
      <c r="Y78" s="9"/>
      <c r="Z78" s="9"/>
      <c r="AA78" s="9"/>
      <c r="AB78" s="9"/>
    </row>
    <row r="79" spans="1:28" ht="72">
      <c r="A79" s="15" t="s">
        <v>88</v>
      </c>
      <c r="B79" s="13" t="str">
        <f>VLOOKUP(A79,'[1]04 - LIGAÇÃO COM ADUTORA'!B:R,2,0)</f>
        <v>05.080.0030-0</v>
      </c>
      <c r="C79" s="13" t="str">
        <f t="shared" si="7"/>
        <v>05.080.0030-</v>
      </c>
      <c r="D79" s="14" t="str">
        <f>VLOOKUP(A79,'[1]04 - LIGAÇÃO COM ADUTORA'!B:R,3,0)</f>
        <v>ENSECADEIRA DE ESTACAS-PRANCHAS DE AÇO EM CAVAS OU VALAS COM PROFUNDIDADE ATÉ 4,00M. O CUSTO INCLUI O FORNECIMENTO, EXECUÇÃO E RETIRADA DE TODOS OS MATERIAIS, CONSIDERANDO A REUTILIZAÇÃO DE 15 VEZES PARA ESTACAS-PRANCHAS E 10 VEZES PARA GUIAS E ESTRONCAS DE MADEIRA, EXCLUSIVE ESCAVAÇÃO. A MEDIÇÃO DO SERVIÇO SERÁ PELA SUPERFÍCIE ÚTIL COBRINDO AS PAREDES DAS CAVAS OU VALAS</v>
      </c>
      <c r="E79" s="15" t="str">
        <f>VLOOKUP(A79,'[1]04 - LIGAÇÃO COM ADUTORA'!B:R,16,0)</f>
        <v>M²</v>
      </c>
      <c r="F79" s="16">
        <f>VLOOKUP(A79,'[1]04 - LIGAÇÃO COM ADUTORA'!B:R,17,0)</f>
        <v>75.44</v>
      </c>
      <c r="G79" s="17"/>
      <c r="H79" s="17"/>
      <c r="I79" s="18"/>
      <c r="J79" s="18"/>
      <c r="K79" s="17"/>
      <c r="L79" s="19"/>
      <c r="M79" s="26"/>
      <c r="N79" s="26"/>
      <c r="O79" s="20"/>
      <c r="P79" s="20"/>
      <c r="Q79" s="20"/>
      <c r="R79" s="20"/>
      <c r="S79" s="20"/>
      <c r="T79" s="20"/>
      <c r="U79" s="20"/>
      <c r="V79" s="20"/>
      <c r="W79" s="21"/>
      <c r="X79" s="22"/>
      <c r="Y79" s="9"/>
      <c r="Z79" s="9"/>
      <c r="AA79" s="9"/>
      <c r="AB79" s="9"/>
    </row>
    <row r="80" spans="1:28" ht="36">
      <c r="A80" s="15" t="s">
        <v>89</v>
      </c>
      <c r="B80" s="13" t="str">
        <f>VLOOKUP(A80,'[1]04 - LIGAÇÃO COM ADUTORA'!B:R,2,0)</f>
        <v>11.003.0001-1</v>
      </c>
      <c r="C80" s="13" t="str">
        <f t="shared" si="7"/>
        <v>11.003.0001-</v>
      </c>
      <c r="D80" s="14" t="str">
        <f>VLOOKUP(A80,'[1]04 - LIGAÇÃO COM ADUTORA'!B:R,3,0)</f>
        <v>CONCRETO DOSADO RACIONALMENTE PARA UMA RESISTÊNCIA CARACTERÍSTICA À COMPRESSÃO DE 10MPA, INCLUSIVE MATERIAIS, TRANSPORTE, PREPARO COM BETONEIRA, LANÇAMENTO E ADENSAMENTO</v>
      </c>
      <c r="E80" s="15" t="str">
        <f>VLOOKUP(A80,'[1]04 - LIGAÇÃO COM ADUTORA'!B:R,16,0)</f>
        <v>M³</v>
      </c>
      <c r="F80" s="16">
        <f>VLOOKUP(A80,'[1]04 - LIGAÇÃO COM ADUTORA'!B:R,17,0)</f>
        <v>2.74</v>
      </c>
      <c r="G80" s="17"/>
      <c r="H80" s="17"/>
      <c r="I80" s="18"/>
      <c r="J80" s="18"/>
      <c r="K80" s="17"/>
      <c r="L80" s="19"/>
      <c r="M80" s="26"/>
      <c r="N80" s="26"/>
      <c r="O80" s="20"/>
      <c r="P80" s="20"/>
      <c r="Q80" s="20"/>
      <c r="R80" s="20"/>
      <c r="S80" s="20"/>
      <c r="T80" s="20"/>
      <c r="U80" s="20"/>
      <c r="V80" s="20"/>
      <c r="W80" s="21"/>
      <c r="X80" s="22"/>
      <c r="Y80" s="9"/>
      <c r="Z80" s="9"/>
      <c r="AA80" s="9"/>
      <c r="AB80" s="9"/>
    </row>
    <row r="81" spans="1:28" ht="48">
      <c r="A81" s="15" t="s">
        <v>90</v>
      </c>
      <c r="B81" s="13" t="str">
        <f>VLOOKUP(A81,'[1]04 - LIGAÇÃO COM ADUTORA'!B:R,2,0)</f>
        <v>11.048.0030-1</v>
      </c>
      <c r="C81" s="13" t="str">
        <f t="shared" si="7"/>
        <v>11.048.0030-</v>
      </c>
      <c r="D81" s="14" t="str">
        <f>VLOOKUP(A81,'[1]04 - LIGAÇÃO COM ADUTORA'!B:R,3,0)</f>
        <v>CONCRETO IMPORTADO DE USINA, DOSADO RACIONALMENTE PARA RESISTÊNCIA CARACTERÍSTICA À COMPRESSÃO DE 30MPA, INCLUSIVE TRANSPORTE HORIZONTAL ATÉ 20,00M EM CARRINHOS, ADENSAMENTO E ACABAMENTO</v>
      </c>
      <c r="E81" s="15" t="str">
        <f>VLOOKUP(A81,'[1]04 - LIGAÇÃO COM ADUTORA'!B:R,16,0)</f>
        <v>M³</v>
      </c>
      <c r="F81" s="16">
        <f>VLOOKUP(A81,'[1]04 - LIGAÇÃO COM ADUTORA'!B:R,17,0)</f>
        <v>41.92</v>
      </c>
      <c r="G81" s="17"/>
      <c r="H81" s="17"/>
      <c r="I81" s="18"/>
      <c r="J81" s="18"/>
      <c r="K81" s="17"/>
      <c r="L81" s="19"/>
      <c r="M81" s="26"/>
      <c r="N81" s="26"/>
      <c r="O81" s="20"/>
      <c r="P81" s="20"/>
      <c r="Q81" s="20"/>
      <c r="R81" s="20"/>
      <c r="S81" s="20"/>
      <c r="T81" s="20"/>
      <c r="U81" s="20"/>
      <c r="V81" s="20"/>
      <c r="W81" s="21"/>
      <c r="X81" s="22"/>
      <c r="Y81" s="9"/>
      <c r="Z81" s="9"/>
      <c r="AA81" s="9"/>
      <c r="AB81" s="9"/>
    </row>
    <row r="82" spans="1:28" ht="48">
      <c r="A82" s="15" t="s">
        <v>91</v>
      </c>
      <c r="B82" s="13" t="str">
        <f>VLOOKUP(A82,'[1]04 - LIGAÇÃO COM ADUTORA'!B:R,2,0)</f>
        <v>11.005.0002-1</v>
      </c>
      <c r="C82" s="13" t="str">
        <f t="shared" si="7"/>
        <v>11.005.0002-</v>
      </c>
      <c r="D82" s="14" t="str">
        <f>VLOOKUP(A82,'[1]04 - LIGAÇÃO COM ADUTORA'!B:R,3,0)</f>
        <v>FORMAS DE CHAPAS DE MADEIRA COMPENSADA, EMPREGANDO-SE AS DE 14MM, RESINADAS, E TAMBÉM AS DE 20MM DE ESPESSURA, PLASTIFICADAS, SERVINDO 4 VEZES, E A MADEIRA AUXILIAR SERVINDO 1 VEZ, INCLUSIVE FORNECIMENTO E DESMOLDAGEM, EXCLUSIVE ESCORAMENTO</v>
      </c>
      <c r="E82" s="15" t="str">
        <f>VLOOKUP(A82,'[1]04 - LIGAÇÃO COM ADUTORA'!B:R,16,0)</f>
        <v>M²</v>
      </c>
      <c r="F82" s="16">
        <f>VLOOKUP(A82,'[1]04 - LIGAÇÃO COM ADUTORA'!B:R,17,0)</f>
        <v>93.460000000000008</v>
      </c>
      <c r="G82" s="17"/>
      <c r="H82" s="17"/>
      <c r="I82" s="18"/>
      <c r="J82" s="18"/>
      <c r="K82" s="17"/>
      <c r="L82" s="19"/>
      <c r="M82" s="26"/>
      <c r="N82" s="26"/>
      <c r="O82" s="20"/>
      <c r="P82" s="20"/>
      <c r="Q82" s="20"/>
      <c r="R82" s="20"/>
      <c r="S82" s="20"/>
      <c r="T82" s="20"/>
      <c r="U82" s="20"/>
      <c r="V82" s="20"/>
      <c r="W82" s="21"/>
      <c r="X82" s="22"/>
      <c r="Y82" s="9"/>
      <c r="Z82" s="9"/>
      <c r="AA82" s="9"/>
      <c r="AB82" s="9"/>
    </row>
    <row r="83" spans="1:28" ht="24">
      <c r="A83" s="15" t="s">
        <v>92</v>
      </c>
      <c r="B83" s="13" t="str">
        <f>VLOOKUP(A83,'[1]04 - LIGAÇÃO COM ADUTORA'!B:R,2,0)</f>
        <v>11.004.0066-0</v>
      </c>
      <c r="C83" s="13" t="str">
        <f t="shared" si="7"/>
        <v>11.004.0066-</v>
      </c>
      <c r="D83" s="14" t="str">
        <f>VLOOKUP(A83,'[1]04 - LIGAÇÃO COM ADUTORA'!B:R,3,0)</f>
        <v>ESCORAMENTO DE FORMAS DE PARAMENTOS VERTICAIS, PARA ALTURA ATÉ 1,50M, COM APROVEITAMENTO DA MADEIRA DE 2 VEZES, INCLUSIVE RETIRADA</v>
      </c>
      <c r="E83" s="15" t="str">
        <f>VLOOKUP(A83,'[1]04 - LIGAÇÃO COM ADUTORA'!B:R,16,0)</f>
        <v>M²</v>
      </c>
      <c r="F83" s="16">
        <f>VLOOKUP(A83,'[1]04 - LIGAÇÃO COM ADUTORA'!B:R,17,0)</f>
        <v>70</v>
      </c>
      <c r="G83" s="17"/>
      <c r="H83" s="17"/>
      <c r="I83" s="18"/>
      <c r="J83" s="18"/>
      <c r="K83" s="17"/>
      <c r="L83" s="19"/>
      <c r="M83" s="26"/>
      <c r="N83" s="26"/>
      <c r="O83" s="20"/>
      <c r="P83" s="20"/>
      <c r="Q83" s="20"/>
      <c r="R83" s="20"/>
      <c r="S83" s="20"/>
      <c r="T83" s="20"/>
      <c r="U83" s="20"/>
      <c r="V83" s="20"/>
      <c r="W83" s="21"/>
      <c r="X83" s="22"/>
      <c r="Y83" s="9"/>
      <c r="Z83" s="9"/>
      <c r="AA83" s="9"/>
      <c r="AB83" s="9"/>
    </row>
    <row r="84" spans="1:28" ht="24">
      <c r="A84" s="15" t="s">
        <v>93</v>
      </c>
      <c r="B84" s="13" t="str">
        <f>VLOOKUP(A84,'[1]04 - LIGAÇÃO COM ADUTORA'!B:R,2,0)</f>
        <v>11.004.0070-1</v>
      </c>
      <c r="C84" s="13" t="str">
        <f t="shared" si="7"/>
        <v>11.004.0070-</v>
      </c>
      <c r="D84" s="14" t="str">
        <f>VLOOKUP(A84,'[1]04 - LIGAÇÃO COM ADUTORA'!B:R,3,0)</f>
        <v>ESCORAMENTO DE FORMAS DE PARAMENTOS VERTICAIS, PARA ALTURA DE 1,50 A 5,00M E APROVEITAMENTO DE 2 VEZES, INCLUSIVE RETIRADA</v>
      </c>
      <c r="E84" s="15" t="str">
        <f>VLOOKUP(A84,'[1]04 - LIGAÇÃO COM ADUTORA'!B:R,16,0)</f>
        <v>M²</v>
      </c>
      <c r="F84" s="16">
        <f>TRUNC(VLOOKUP(A84,'[1]04 - LIGAÇÃO COM ADUTORA'!B:R,17,0),2)</f>
        <v>6.18</v>
      </c>
      <c r="G84" s="17"/>
      <c r="H84" s="17"/>
      <c r="I84" s="18"/>
      <c r="J84" s="18"/>
      <c r="K84" s="17"/>
      <c r="L84" s="19"/>
      <c r="M84" s="26"/>
      <c r="N84" s="26"/>
      <c r="O84" s="20"/>
      <c r="P84" s="20"/>
      <c r="Q84" s="20"/>
      <c r="R84" s="20"/>
      <c r="S84" s="20"/>
      <c r="T84" s="23"/>
      <c r="U84" s="20"/>
      <c r="V84" s="20"/>
      <c r="W84" s="21"/>
      <c r="X84" s="22"/>
      <c r="Y84" s="9"/>
      <c r="Z84" s="9"/>
      <c r="AA84" s="9"/>
      <c r="AB84" s="9"/>
    </row>
    <row r="85" spans="1:28" ht="24">
      <c r="A85" s="15" t="s">
        <v>94</v>
      </c>
      <c r="B85" s="13" t="str">
        <f>VLOOKUP(A85,'[1]04 - LIGAÇÃO COM ADUTORA'!B:R,2,0)</f>
        <v>11.004.0035-1</v>
      </c>
      <c r="C85" s="13" t="str">
        <f t="shared" si="7"/>
        <v>11.004.0035-</v>
      </c>
      <c r="D85" s="14" t="str">
        <f>VLOOKUP(A85,'[1]04 - LIGAÇÃO COM ADUTORA'!B:R,3,0)</f>
        <v>ESCORAMENTO DE FORMAS ATÉ 3,30M DE PÉ DIREITO, COM MADEIRA DE 3ª, TÁBUAS EMPREGADAS 3 VEZES, PRUMOS 4 VEZES</v>
      </c>
      <c r="E85" s="15" t="str">
        <f>VLOOKUP(A85,'[1]04 - LIGAÇÃO COM ADUTORA'!B:R,16,0)</f>
        <v>M³</v>
      </c>
      <c r="F85" s="16">
        <f>VLOOKUP(A85,'[1]04 - LIGAÇÃO COM ADUTORA'!B:R,17,0)</f>
        <v>22.9</v>
      </c>
      <c r="G85" s="17"/>
      <c r="H85" s="17"/>
      <c r="I85" s="18"/>
      <c r="J85" s="18"/>
      <c r="K85" s="17"/>
      <c r="L85" s="19"/>
      <c r="M85" s="26"/>
      <c r="N85" s="26"/>
      <c r="O85" s="20"/>
      <c r="P85" s="20"/>
      <c r="Q85" s="20"/>
      <c r="R85" s="20"/>
      <c r="S85" s="20"/>
      <c r="T85" s="23"/>
      <c r="U85" s="20"/>
      <c r="V85" s="20"/>
      <c r="W85" s="21"/>
      <c r="X85" s="22"/>
      <c r="Y85" s="9"/>
      <c r="Z85" s="9"/>
      <c r="AA85" s="9"/>
      <c r="AB85" s="9"/>
    </row>
    <row r="86" spans="1:28" ht="48">
      <c r="A86" s="15" t="s">
        <v>95</v>
      </c>
      <c r="B86" s="13" t="str">
        <f>VLOOKUP(A86,'[1]04 - LIGAÇÃO COM ADUTORA'!B:R,2,0)</f>
        <v>11.009.0013-0</v>
      </c>
      <c r="C86" s="13" t="str">
        <f t="shared" si="7"/>
        <v>11.009.0013-</v>
      </c>
      <c r="D86" s="14" t="str">
        <f>VLOOKUP(A86,'[1]04 - LIGAÇÃO COM ADUTORA'!B:R,3,0)</f>
        <v>BARRA DE AÇO CA-50, COM SALIÊNCIA OU MOSSA, COEFICIENTE DE CONFORMAÇÃO SUPERFICIAL MÍNIMO (ADERÊNCIA) IGUAL A 1,5, DIÂMETRO DE 6,3MM, DESTINADA À ARMADURA DE CONCRETO ARMADO, COMPREENDENDO 10% DE PERDAS DE PONTAS E ARAME 18. FORNECIMENTO</v>
      </c>
      <c r="E86" s="15" t="str">
        <f>VLOOKUP(A86,'[1]04 - LIGAÇÃO COM ADUTORA'!B:R,16,0)</f>
        <v>KG</v>
      </c>
      <c r="F86" s="16">
        <f>VLOOKUP(A86,'[1]04 - LIGAÇÃO COM ADUTORA'!B:R,17,0)</f>
        <v>1676.8</v>
      </c>
      <c r="G86" s="17"/>
      <c r="H86" s="17"/>
      <c r="I86" s="18"/>
      <c r="J86" s="18"/>
      <c r="K86" s="17"/>
      <c r="L86" s="19"/>
      <c r="M86" s="26"/>
      <c r="N86" s="26"/>
      <c r="O86" s="20"/>
      <c r="P86" s="20"/>
      <c r="Q86" s="20"/>
      <c r="R86" s="20"/>
      <c r="S86" s="20"/>
      <c r="T86" s="20"/>
      <c r="U86" s="20"/>
      <c r="V86" s="20"/>
      <c r="W86" s="21"/>
      <c r="X86" s="22"/>
      <c r="Y86" s="9"/>
      <c r="Z86" s="9"/>
      <c r="AA86" s="9"/>
      <c r="AB86" s="9"/>
    </row>
    <row r="87" spans="1:28" ht="60">
      <c r="A87" s="15" t="s">
        <v>96</v>
      </c>
      <c r="B87" s="13" t="str">
        <f>VLOOKUP(A87,'[1]04 - LIGAÇÃO COM ADUTORA'!B:R,2,0)</f>
        <v>11.009.0014-1</v>
      </c>
      <c r="C87" s="13" t="str">
        <f t="shared" si="7"/>
        <v>11.009.0014-</v>
      </c>
      <c r="D87" s="14" t="str">
        <f>VLOOKUP(A87,'[1]04 - LIGAÇÃO COM ADUTORA'!B:R,3,0)</f>
        <v>BARRA DE AÇO CA-50, COM SALIÊNCIA OU MOSSA, COEFICIENTE DE CONFORMAÇÃO SUPERFICIAL MÍNIMO (ADERÊNCIA) IGUAL A 1,5, DIÂMETRO DE 8 A 12,5MM, DESTINADA À ARMADURA DE CONCRETO ARMADO, COMPREENDENDO 10% DE PERDAS DE PONTAS E ARAME 18. FORNECIMENTO</v>
      </c>
      <c r="E87" s="15" t="str">
        <f>VLOOKUP(A87,'[1]04 - LIGAÇÃO COM ADUTORA'!B:R,16,0)</f>
        <v>KG</v>
      </c>
      <c r="F87" s="16">
        <f>VLOOKUP(A87,'[1]04 - LIGAÇÃO COM ADUTORA'!B:R,17,0)</f>
        <v>2515.1999999999998</v>
      </c>
      <c r="G87" s="17"/>
      <c r="H87" s="17"/>
      <c r="I87" s="18"/>
      <c r="J87" s="18"/>
      <c r="K87" s="17"/>
      <c r="L87" s="19"/>
      <c r="M87" s="26"/>
      <c r="N87" s="26"/>
      <c r="O87" s="20"/>
      <c r="P87" s="20"/>
      <c r="Q87" s="20"/>
      <c r="R87" s="20"/>
      <c r="S87" s="20"/>
      <c r="T87" s="20"/>
      <c r="U87" s="20"/>
      <c r="V87" s="20"/>
      <c r="W87" s="21"/>
      <c r="X87" s="22"/>
      <c r="Y87" s="9"/>
      <c r="Z87" s="9"/>
      <c r="AA87" s="9"/>
      <c r="AB87" s="9"/>
    </row>
    <row r="88" spans="1:28" ht="24">
      <c r="A88" s="15" t="s">
        <v>97</v>
      </c>
      <c r="B88" s="13" t="str">
        <f>VLOOKUP(A88,'[1]04 - LIGAÇÃO COM ADUTORA'!B:R,2,0)</f>
        <v>11.011.0029-0</v>
      </c>
      <c r="C88" s="13" t="str">
        <f t="shared" si="7"/>
        <v>11.011.0029-</v>
      </c>
      <c r="D88" s="14" t="str">
        <f>VLOOKUP(A88,'[1]04 - LIGAÇÃO COM ADUTORA'!B:R,3,0)</f>
        <v>CORTE, DOBRAGEM, MONTAGEM E COLOCAÇÃO DE FERRAGENS NAS FORMAS, AÇO CA-50, EM BARRAS REDONDAS, COM DIÂMETRO IGUAL A 6,3MM</v>
      </c>
      <c r="E88" s="15" t="str">
        <f>VLOOKUP(A88,'[1]04 - LIGAÇÃO COM ADUTORA'!B:R,16,0)</f>
        <v>KG</v>
      </c>
      <c r="F88" s="16">
        <f>VLOOKUP(A88,'[1]04 - LIGAÇÃO COM ADUTORA'!B:R,17,0)</f>
        <v>1676.8</v>
      </c>
      <c r="G88" s="17"/>
      <c r="H88" s="17"/>
      <c r="I88" s="18"/>
      <c r="J88" s="18"/>
      <c r="K88" s="17"/>
      <c r="L88" s="19"/>
      <c r="M88" s="26"/>
      <c r="N88" s="26"/>
      <c r="O88" s="20"/>
      <c r="P88" s="20"/>
      <c r="Q88" s="20"/>
      <c r="R88" s="20"/>
      <c r="S88" s="20"/>
      <c r="T88" s="20"/>
      <c r="U88" s="20"/>
      <c r="V88" s="20"/>
      <c r="W88" s="21"/>
      <c r="X88" s="22"/>
      <c r="Y88" s="9"/>
      <c r="Z88" s="9"/>
      <c r="AA88" s="9"/>
      <c r="AB88" s="9"/>
    </row>
    <row r="89" spans="1:28" ht="24">
      <c r="A89" s="15" t="s">
        <v>98</v>
      </c>
      <c r="B89" s="13" t="str">
        <f>VLOOKUP(A89,'[1]04 - LIGAÇÃO COM ADUTORA'!B:R,2,0)</f>
        <v>11.011.0030-1</v>
      </c>
      <c r="C89" s="13" t="str">
        <f t="shared" si="7"/>
        <v>11.011.0030-</v>
      </c>
      <c r="D89" s="14" t="str">
        <f>VLOOKUP(A89,'[1]04 - LIGAÇÃO COM ADUTORA'!B:R,3,0)</f>
        <v>CORTE, DOBRAGEM, MONTAGEM E COLOCAÇÃO DE FERRAGENS NAS FORMAS, AÇO CA-50, EM BARRAS REDONDAS, COM DIÂMETRO DE 8 A 12,5MM</v>
      </c>
      <c r="E89" s="15" t="str">
        <f>VLOOKUP(A89,'[1]04 - LIGAÇÃO COM ADUTORA'!B:R,16,0)</f>
        <v>KG</v>
      </c>
      <c r="F89" s="16">
        <f>VLOOKUP(A89,'[1]04 - LIGAÇÃO COM ADUTORA'!B:R,17,0)</f>
        <v>2515.1999999999998</v>
      </c>
      <c r="G89" s="17"/>
      <c r="H89" s="17"/>
      <c r="I89" s="18"/>
      <c r="J89" s="18"/>
      <c r="K89" s="17"/>
      <c r="L89" s="19"/>
      <c r="M89" s="26"/>
      <c r="N89" s="26"/>
      <c r="O89" s="20"/>
      <c r="P89" s="20"/>
      <c r="Q89" s="20"/>
      <c r="R89" s="20"/>
      <c r="S89" s="20"/>
      <c r="T89" s="23"/>
      <c r="U89" s="20"/>
      <c r="V89" s="20"/>
      <c r="W89" s="21"/>
      <c r="X89" s="22"/>
      <c r="Y89" s="9"/>
      <c r="Z89" s="9"/>
      <c r="AA89" s="9"/>
      <c r="AB89" s="9"/>
    </row>
    <row r="90" spans="1:28" ht="72">
      <c r="A90" s="15" t="s">
        <v>99</v>
      </c>
      <c r="B90" s="13" t="str">
        <f>VLOOKUP(A90,'[1]04 - LIGAÇÃO COM ADUTORA'!B:R,2,0)</f>
        <v>06.003.0050-0</v>
      </c>
      <c r="C90" s="13" t="str">
        <f t="shared" si="7"/>
        <v>06.003.0050-</v>
      </c>
      <c r="D90" s="14" t="str">
        <f>VLOOKUP(A90,'[1]04 - LIGAÇÃO COM ADUTORA'!B:R,3,0)</f>
        <v>TUBO DE CONCRETO SIMPLES, CLASSE PS-1 (NBR 8890/03), PARA COLETOR DE ÁGUAS PLUVIAIS, DE 200MM DE DIÂMETRO, ATERRO E SOCA ATÉ A ALTURA DA GERATRIZ SUPERIOR DO TUBO, CONSIDERANDO O MATERIAL DA PRÓPRIA ESCAVAÇÃO, INCLUSIVE FORNECIMENTO DO MATERIAL PARA REJUNTAMENTO COM ARGAMASSA DE CIMENTO E AREIA, NO TRAÇO 1:4, INCLUSIVE ACERTO DE FUNDO DE VALA. FORNECIMENTO E ASSENTAMENTO</v>
      </c>
      <c r="E90" s="15" t="str">
        <f>VLOOKUP(A90,'[1]04 - LIGAÇÃO COM ADUTORA'!B:R,16,0)</f>
        <v>M</v>
      </c>
      <c r="F90" s="16">
        <f>VLOOKUP(A90,'[1]04 - LIGAÇÃO COM ADUTORA'!B:R,17,0)</f>
        <v>1.2</v>
      </c>
      <c r="G90" s="17"/>
      <c r="H90" s="17"/>
      <c r="I90" s="18"/>
      <c r="J90" s="18"/>
      <c r="K90" s="17"/>
      <c r="L90" s="19"/>
      <c r="M90" s="26"/>
      <c r="N90" s="26"/>
      <c r="O90" s="20"/>
      <c r="P90" s="20"/>
      <c r="Q90" s="20"/>
      <c r="R90" s="20"/>
      <c r="S90" s="20"/>
      <c r="T90" s="23"/>
      <c r="U90" s="20"/>
      <c r="V90" s="20"/>
      <c r="W90" s="21"/>
      <c r="X90" s="22"/>
      <c r="Y90" s="9"/>
      <c r="Z90" s="9"/>
      <c r="AA90" s="9"/>
      <c r="AB90" s="9"/>
    </row>
    <row r="91" spans="1:28" s="1" customFormat="1" ht="12.75">
      <c r="A91" s="37" t="s">
        <v>100</v>
      </c>
      <c r="B91" s="38"/>
      <c r="C91" s="38"/>
      <c r="D91" s="39" t="str">
        <f>VLOOKUP(A91,'[1]04 - LIGAÇÃO COM ADUTORA'!B:R,3,0)</f>
        <v>FORNECIMENTO DE MATERIAIS</v>
      </c>
      <c r="E91" s="40"/>
      <c r="F91" s="38"/>
      <c r="G91" s="41"/>
      <c r="H91" s="42"/>
      <c r="I91" s="38"/>
      <c r="J91" s="38"/>
      <c r="K91" s="42"/>
      <c r="L91" s="42"/>
      <c r="M91" s="43"/>
      <c r="N91" s="43"/>
      <c r="O91" s="8"/>
      <c r="P91" s="8"/>
      <c r="Q91" s="8"/>
      <c r="R91" s="8"/>
      <c r="S91" s="8"/>
      <c r="T91" s="20"/>
      <c r="U91" s="8"/>
      <c r="V91" s="8"/>
      <c r="W91" s="8"/>
      <c r="X91" s="8"/>
      <c r="Y91" s="8"/>
      <c r="Z91" s="8"/>
      <c r="AA91" s="8"/>
      <c r="AB91" s="8"/>
    </row>
    <row r="92" spans="1:28">
      <c r="A92" s="15" t="s">
        <v>101</v>
      </c>
      <c r="B92" s="13" t="str">
        <f>VLOOKUP(A92,'[1]04 - LIGAÇÃO COM ADUTORA'!B:R,2,0)</f>
        <v>06.031.7397-6</v>
      </c>
      <c r="C92" s="13" t="str">
        <f t="shared" ref="C92:C98" si="8">LEFT(B92,12)&amp;Y92</f>
        <v>06.031.7397-</v>
      </c>
      <c r="D92" s="14" t="str">
        <f>VLOOKUP(A92,'[1]04 - LIGAÇÃO COM ADUTORA'!B:R,3,0)</f>
        <v>TUBO DE AÇO DN 800mm, Espessura 1/2"</v>
      </c>
      <c r="E92" s="15" t="str">
        <f>VLOOKUP(A92,'[1]04 - LIGAÇÃO COM ADUTORA'!B:R,16,0)</f>
        <v xml:space="preserve">M </v>
      </c>
      <c r="F92" s="16">
        <f>VLOOKUP(A92,'[1]04 - LIGAÇÃO COM ADUTORA'!B:R,17,0)</f>
        <v>26.03</v>
      </c>
      <c r="G92" s="17"/>
      <c r="H92" s="17"/>
      <c r="I92" s="18"/>
      <c r="J92" s="18"/>
      <c r="K92" s="17"/>
      <c r="L92" s="19"/>
      <c r="M92" s="26"/>
      <c r="N92" s="26"/>
      <c r="O92" s="20"/>
      <c r="P92" s="20"/>
      <c r="Q92" s="20"/>
      <c r="R92" s="20"/>
      <c r="S92" s="20"/>
      <c r="T92" s="20"/>
      <c r="U92" s="20"/>
      <c r="V92" s="20"/>
      <c r="W92" s="21"/>
      <c r="X92" s="22"/>
      <c r="Y92" s="9"/>
      <c r="Z92" s="9"/>
      <c r="AA92" s="9"/>
      <c r="AB92" s="9"/>
    </row>
    <row r="93" spans="1:28">
      <c r="A93" s="15" t="s">
        <v>102</v>
      </c>
      <c r="B93" s="24" t="str">
        <f>VLOOKUP(A93,'[1]04 - LIGAÇÃO COM ADUTORA'!B:R,2,0)</f>
        <v>06.032.7242-7</v>
      </c>
      <c r="C93" s="24" t="str">
        <f t="shared" si="8"/>
        <v>06.032.7242-</v>
      </c>
      <c r="D93" s="14" t="str">
        <f>VLOOKUP(A93,'[1]04 - LIGAÇÃO COM ADUTORA'!B:R,3,0)</f>
        <v>CURVA 90° - 3 GOMOS EM AÇO DN 800mm, Espessura 1/2"</v>
      </c>
      <c r="E93" s="15" t="str">
        <f>VLOOKUP(A93,'[1]04 - LIGAÇÃO COM ADUTORA'!B:R,16,0)</f>
        <v>PÇ</v>
      </c>
      <c r="F93" s="16">
        <f>VLOOKUP(A93,'[1]04 - LIGAÇÃO COM ADUTORA'!B:R,17,0)</f>
        <v>4</v>
      </c>
      <c r="G93" s="17"/>
      <c r="H93" s="17"/>
      <c r="I93" s="18"/>
      <c r="J93" s="18"/>
      <c r="K93" s="17"/>
      <c r="L93" s="19"/>
      <c r="M93" s="26"/>
      <c r="N93" s="26"/>
      <c r="O93" s="20"/>
      <c r="P93" s="20"/>
      <c r="Q93" s="20"/>
      <c r="R93" s="20"/>
      <c r="S93" s="20"/>
      <c r="T93" s="20"/>
      <c r="U93" s="20"/>
      <c r="V93" s="20"/>
      <c r="W93" s="21"/>
      <c r="X93" s="22"/>
      <c r="Y93" s="9"/>
      <c r="Z93" s="9"/>
      <c r="AA93" s="9"/>
      <c r="AB93" s="9"/>
    </row>
    <row r="94" spans="1:28">
      <c r="A94" s="15" t="s">
        <v>103</v>
      </c>
      <c r="B94" s="24" t="str">
        <f>VLOOKUP(A94,'[1]04 - LIGAÇÃO COM ADUTORA'!B:R,2,0)</f>
        <v>06.212.0151-8</v>
      </c>
      <c r="C94" s="13" t="str">
        <f t="shared" si="8"/>
        <v>06.212.0151-</v>
      </c>
      <c r="D94" s="14" t="str">
        <f>VLOOKUP(A94,'[1]04 - LIGAÇÃO COM ADUTORA'!B:R,3,0)</f>
        <v>TE FºFº DN 800mm FLANGEADO PN10. FORNECIMENTO.</v>
      </c>
      <c r="E94" s="15" t="str">
        <f>VLOOKUP(A94,'[1]04 - LIGAÇÃO COM ADUTORA'!B:R,16,0)</f>
        <v>UN</v>
      </c>
      <c r="F94" s="16">
        <f>VLOOKUP(A94,'[1]04 - LIGAÇÃO COM ADUTORA'!B:R,17,0)</f>
        <v>2</v>
      </c>
      <c r="G94" s="17"/>
      <c r="H94" s="17"/>
      <c r="I94" s="18"/>
      <c r="J94" s="18"/>
      <c r="K94" s="17"/>
      <c r="L94" s="19"/>
      <c r="M94" s="26"/>
      <c r="N94" s="26"/>
      <c r="O94" s="20"/>
      <c r="P94" s="20"/>
      <c r="Q94" s="20"/>
      <c r="R94" s="20"/>
      <c r="S94" s="20"/>
      <c r="T94" s="20"/>
      <c r="U94" s="20"/>
      <c r="V94" s="20"/>
      <c r="W94" s="21"/>
      <c r="X94" s="22"/>
      <c r="Y94" s="9"/>
      <c r="Z94" s="9"/>
      <c r="AA94" s="9"/>
      <c r="AB94" s="9"/>
    </row>
    <row r="95" spans="1:28" ht="24">
      <c r="A95" s="15" t="s">
        <v>104</v>
      </c>
      <c r="B95" s="24" t="str">
        <f>VLOOKUP(A95,'[1]04 - LIGAÇÃO COM ADUTORA'!B:R,2,0)</f>
        <v>06.215.0151-7</v>
      </c>
      <c r="C95" s="13" t="str">
        <f t="shared" si="8"/>
        <v>06.215.0151-</v>
      </c>
      <c r="D95" s="14" t="str">
        <f>VLOOKUP(A95,'[1]04 - LIGAÇÃO COM ADUTORA'!B:R,3,0)</f>
        <v>VÁLVULA BORBOLETA COM MECANISMO REDUTOR E CABEÇOTE FºFº FF PN10 DN 800mm. FORNECIMENTO.</v>
      </c>
      <c r="E95" s="15" t="str">
        <f>VLOOKUP(A95,'[1]04 - LIGAÇÃO COM ADUTORA'!B:R,16,0)</f>
        <v>UN</v>
      </c>
      <c r="F95" s="16">
        <f>VLOOKUP(A95,'[1]04 - LIGAÇÃO COM ADUTORA'!B:R,17,0)</f>
        <v>3</v>
      </c>
      <c r="G95" s="17"/>
      <c r="H95" s="17"/>
      <c r="I95" s="18"/>
      <c r="J95" s="18"/>
      <c r="K95" s="17"/>
      <c r="L95" s="19"/>
      <c r="M95" s="26"/>
      <c r="N95" s="26"/>
      <c r="O95" s="20"/>
      <c r="P95" s="20"/>
      <c r="Q95" s="20"/>
      <c r="R95" s="20"/>
      <c r="S95" s="20"/>
      <c r="T95" s="20"/>
      <c r="U95" s="20"/>
      <c r="V95" s="20"/>
      <c r="W95" s="21"/>
      <c r="X95" s="22"/>
      <c r="Y95" s="9"/>
      <c r="Z95" s="9"/>
      <c r="AA95" s="9"/>
      <c r="AB95" s="9"/>
    </row>
    <row r="96" spans="1:28">
      <c r="A96" s="15" t="s">
        <v>105</v>
      </c>
      <c r="B96" s="24" t="str">
        <f>VLOOKUP(A96,'[1]04 - LIGAÇÃO COM ADUTORA'!B:R,2,0)</f>
        <v>06.032.9242-8</v>
      </c>
      <c r="C96" s="24" t="str">
        <f t="shared" si="8"/>
        <v>06.032.9242-</v>
      </c>
      <c r="D96" s="14" t="str">
        <f>VLOOKUP(A96,'[1]04 - LIGAÇÃO COM ADUTORA'!B:R,3,0)</f>
        <v>EXTREMIDADE BOLSA FLANGE - EM AÇO DE 800mm, ESPESSURA 1/2"</v>
      </c>
      <c r="E96" s="15" t="str">
        <f>VLOOKUP(A96,'[1]04 - LIGAÇÃO COM ADUTORA'!B:R,16,0)</f>
        <v>UN</v>
      </c>
      <c r="F96" s="16">
        <f>VLOOKUP(A96,'[1]04 - LIGAÇÃO COM ADUTORA'!B:R,17,0)</f>
        <v>2</v>
      </c>
      <c r="G96" s="17"/>
      <c r="H96" s="17"/>
      <c r="I96" s="18"/>
      <c r="J96" s="18"/>
      <c r="K96" s="17"/>
      <c r="L96" s="19"/>
      <c r="M96" s="26"/>
      <c r="N96" s="26"/>
      <c r="O96" s="20"/>
      <c r="P96" s="20"/>
      <c r="Q96" s="20"/>
      <c r="R96" s="20"/>
      <c r="S96" s="20"/>
      <c r="T96" s="20"/>
      <c r="U96" s="20"/>
      <c r="V96" s="20"/>
      <c r="W96" s="21"/>
      <c r="X96" s="22"/>
      <c r="Y96" s="9"/>
      <c r="Z96" s="9"/>
      <c r="AA96" s="9"/>
      <c r="AB96" s="9"/>
    </row>
    <row r="97" spans="1:28" ht="60">
      <c r="A97" s="15" t="s">
        <v>106</v>
      </c>
      <c r="B97" s="13" t="str">
        <f>VLOOKUP(A97,'[1]04 - LIGAÇÃO COM ADUTORA'!B:R,2,0)</f>
        <v>06.016.0015-0</v>
      </c>
      <c r="C97" s="13" t="str">
        <f t="shared" si="8"/>
        <v>06.016.0015-</v>
      </c>
      <c r="D97" s="14" t="str">
        <f>VLOOKUP(A97,'[1]04 - LIGAÇÃO COM ADUTORA'!B:R,3,0)</f>
        <v>TAMPÃO ARTICULADO COMPLETO DE FERRO FUNDIDO, TIPO AVENIDA, PARA TRÁFEGO PESADO (TF-90), DE 0,60M DE DIÂMETRO, CARGA MÍNIMA PARA TESTE 30T, RESISTÊNCIA MÁXIMA DE ROMPIMENTO 37,5T E FLECHA RESIDUAL MÁXIMA DE 17MM, ASSENTADO COM ARGAMASSA DE CIMENTO E AREIA, NO TRAÇO 1:4 EM VOLUME.  FORNECIMENTO E ASSENTAMENTO</v>
      </c>
      <c r="E97" s="15" t="str">
        <f>VLOOKUP(A97,'[1]04 - LIGAÇÃO COM ADUTORA'!B:R,16,0)</f>
        <v>UN</v>
      </c>
      <c r="F97" s="16">
        <f>VLOOKUP(A97,'[1]04 - LIGAÇÃO COM ADUTORA'!B:R,17,0)</f>
        <v>3</v>
      </c>
      <c r="G97" s="17"/>
      <c r="H97" s="17"/>
      <c r="I97" s="18"/>
      <c r="J97" s="18"/>
      <c r="K97" s="17"/>
      <c r="L97" s="19"/>
      <c r="M97" s="26"/>
      <c r="N97" s="26"/>
      <c r="O97" s="20"/>
      <c r="P97" s="20"/>
      <c r="Q97" s="20"/>
      <c r="R97" s="20"/>
      <c r="S97" s="20"/>
      <c r="T97" s="20"/>
      <c r="U97" s="20"/>
      <c r="V97" s="20"/>
      <c r="W97" s="21"/>
      <c r="X97" s="22"/>
      <c r="Y97" s="9"/>
      <c r="Z97" s="9"/>
      <c r="AA97" s="9"/>
      <c r="AB97" s="9"/>
    </row>
    <row r="98" spans="1:28">
      <c r="A98" s="15" t="s">
        <v>107</v>
      </c>
      <c r="B98" s="13" t="str">
        <f>VLOOKUP(A98,'[1]04 - LIGAÇÃO COM ADUTORA'!B:R,2,0)</f>
        <v>06.033.7145-8</v>
      </c>
      <c r="C98" s="13" t="str">
        <f t="shared" si="8"/>
        <v>06.033.7145-</v>
      </c>
      <c r="D98" s="14" t="str">
        <f>VLOOKUP(A98,'[1]04 - LIGAÇÃO COM ADUTORA'!B:R,3,0)</f>
        <v>FLANGE AÇO PN10 PARA TUBO DE AÇO DN 800mm, Espessura 5/8"</v>
      </c>
      <c r="E98" s="15" t="str">
        <f>VLOOKUP(A98,'[1]04 - LIGAÇÃO COM ADUTORA'!B:R,16,0)</f>
        <v>UN</v>
      </c>
      <c r="F98" s="16">
        <f>VLOOKUP(A98,'[1]04 - LIGAÇÃO COM ADUTORA'!B:R,17,0)</f>
        <v>6</v>
      </c>
      <c r="G98" s="17"/>
      <c r="H98" s="17"/>
      <c r="I98" s="18"/>
      <c r="J98" s="18"/>
      <c r="K98" s="17"/>
      <c r="L98" s="19"/>
      <c r="M98" s="26"/>
      <c r="N98" s="26"/>
      <c r="O98" s="20"/>
      <c r="P98" s="20"/>
      <c r="Q98" s="20"/>
      <c r="R98" s="20"/>
      <c r="S98" s="20"/>
      <c r="T98" s="20"/>
      <c r="U98" s="20"/>
      <c r="V98" s="20"/>
      <c r="W98" s="21"/>
      <c r="X98" s="22"/>
      <c r="Y98" s="9"/>
      <c r="Z98" s="9"/>
      <c r="AA98" s="9"/>
      <c r="AB98" s="9"/>
    </row>
    <row r="99" spans="1:28" s="1" customFormat="1" ht="12.75">
      <c r="A99" s="37" t="s">
        <v>108</v>
      </c>
      <c r="B99" s="38"/>
      <c r="C99" s="38"/>
      <c r="D99" s="39" t="str">
        <f>VLOOKUP(A99,'[1]04 - LIGAÇÃO COM ADUTORA'!B:R,3,0)</f>
        <v>MONTAGEM E ASSENTAMENTO</v>
      </c>
      <c r="E99" s="40"/>
      <c r="F99" s="38"/>
      <c r="G99" s="41"/>
      <c r="H99" s="42"/>
      <c r="I99" s="38"/>
      <c r="J99" s="38"/>
      <c r="K99" s="42"/>
      <c r="L99" s="42"/>
      <c r="M99" s="43"/>
      <c r="N99" s="43"/>
      <c r="O99" s="8"/>
      <c r="P99" s="8"/>
      <c r="Q99" s="8"/>
      <c r="R99" s="8"/>
      <c r="S99" s="8"/>
      <c r="T99" s="20"/>
      <c r="U99" s="8"/>
      <c r="V99" s="8"/>
      <c r="W99" s="8"/>
      <c r="X99" s="8"/>
      <c r="Y99" s="8"/>
      <c r="Z99" s="8"/>
      <c r="AA99" s="8"/>
      <c r="AB99" s="8"/>
    </row>
    <row r="100" spans="1:28" ht="36">
      <c r="A100" s="15" t="s">
        <v>109</v>
      </c>
      <c r="B100" s="13" t="str">
        <f>VLOOKUP(A100,'[1]04 - LIGAÇÃO COM ADUTORA'!B:R,2,0)</f>
        <v>06.001.0683-0</v>
      </c>
      <c r="C100" s="13" t="str">
        <f t="shared" ref="C100:C106" si="9">LEFT(B100,12)&amp;Y100</f>
        <v>06.001.0683-</v>
      </c>
      <c r="D100" s="14" t="str">
        <f>VLOOKUP(A100,'[1]04 - LIGAÇÃO COM ADUTORA'!B:R,3,0)</f>
        <v>ASSENTAMENTO SEM FORNECIMENTO DE CONEXÕES E REGISTROS DE FERRO FUNDIDO, COM JUNTAS MECÂNICAS OU FLANGEADAS, EXCLUSIVE MATERIAIS DAS JUNTAS, COM DIÂMETRO DE 800MM. CUSTO POR JUNTA</v>
      </c>
      <c r="E100" s="15" t="str">
        <f>VLOOKUP(A100,'[1]04 - LIGAÇÃO COM ADUTORA'!B:R,16,0)</f>
        <v>UN</v>
      </c>
      <c r="F100" s="16">
        <f>VLOOKUP(A100,'[1]04 - LIGAÇÃO COM ADUTORA'!B:R,17,0)</f>
        <v>8</v>
      </c>
      <c r="G100" s="17"/>
      <c r="H100" s="17"/>
      <c r="I100" s="18"/>
      <c r="J100" s="18"/>
      <c r="K100" s="17"/>
      <c r="L100" s="19"/>
      <c r="M100" s="26"/>
      <c r="N100" s="26"/>
      <c r="O100" s="20"/>
      <c r="P100" s="20"/>
      <c r="Q100" s="20"/>
      <c r="R100" s="20"/>
      <c r="S100" s="20"/>
      <c r="T100" s="20"/>
      <c r="U100" s="20"/>
      <c r="V100" s="20"/>
      <c r="W100" s="21"/>
      <c r="X100" s="22"/>
      <c r="Y100" s="9"/>
      <c r="Z100" s="9"/>
      <c r="AA100" s="9"/>
      <c r="AB100" s="9"/>
    </row>
    <row r="101" spans="1:28" ht="36">
      <c r="A101" s="15" t="s">
        <v>110</v>
      </c>
      <c r="B101" s="13" t="str">
        <f>VLOOKUP(A101,'[1]04 - LIGAÇÃO COM ADUTORA'!B:R,2,0)</f>
        <v>06.001.0663-0</v>
      </c>
      <c r="C101" s="13" t="str">
        <f t="shared" si="9"/>
        <v>06.001.0663-</v>
      </c>
      <c r="D101" s="14" t="str">
        <f>VLOOKUP(A101,'[1]04 - LIGAÇÃO COM ADUTORA'!B:R,3,0)</f>
        <v>ASSENTAMENTO DE CONEXÕES DE FERRO FUNDIDO, COM JUNTA ELÁSTICA, COM DIÂMETRO DE 800MM, EXCLUSIVE CONEXÕES E JUNTAS ELÁSTICAS.  CUSTO POR JUNTA</v>
      </c>
      <c r="E101" s="15" t="str">
        <f>VLOOKUP(A101,'[1]04 - LIGAÇÃO COM ADUTORA'!B:R,16,0)</f>
        <v>UN</v>
      </c>
      <c r="F101" s="16">
        <f>VLOOKUP(A101,'[1]04 - LIGAÇÃO COM ADUTORA'!B:R,17,0)</f>
        <v>2</v>
      </c>
      <c r="G101" s="17"/>
      <c r="H101" s="17"/>
      <c r="I101" s="18"/>
      <c r="J101" s="18"/>
      <c r="K101" s="17"/>
      <c r="L101" s="19"/>
      <c r="M101" s="26"/>
      <c r="N101" s="26"/>
      <c r="O101" s="20"/>
      <c r="P101" s="20"/>
      <c r="Q101" s="20"/>
      <c r="R101" s="20"/>
      <c r="S101" s="20"/>
      <c r="T101" s="20"/>
      <c r="U101" s="20"/>
      <c r="V101" s="20"/>
      <c r="W101" s="21"/>
      <c r="X101" s="22"/>
      <c r="Y101" s="9"/>
      <c r="Z101" s="9"/>
      <c r="AA101" s="9"/>
      <c r="AB101" s="9"/>
    </row>
    <row r="102" spans="1:28" ht="48">
      <c r="A102" s="15" t="s">
        <v>111</v>
      </c>
      <c r="B102" s="13" t="str">
        <f>VLOOKUP(A102,'[1]04 - LIGAÇÃO COM ADUTORA'!B:R,2,0)</f>
        <v>06.011.0324-0</v>
      </c>
      <c r="C102" s="13" t="str">
        <f t="shared" si="9"/>
        <v>06.011.0324-</v>
      </c>
      <c r="D102" s="14" t="str">
        <f>VLOOKUP(A102,'[1]04 - LIGAÇÃO COM ADUTORA'!B:R,3,0)</f>
        <v>MONTAGEM SEM FORNECIMENTO, DE VÁLVULAS BORBOLETA COM FLANGES CLASSE PN-10, INCLUSIVE O FORNECIMENTO DOS MATERIAIS PARA AS JUNTAS (ARRUELA DE BORRACHA E PARAFUSOS COM E SEM PORCAS DE AÇO CARBONO), CUSTO POR JUNTA FLANGEADA, COM DIÂMETRO DE 800MM</v>
      </c>
      <c r="E102" s="15" t="str">
        <f>VLOOKUP(A102,'[1]04 - LIGAÇÃO COM ADUTORA'!B:R,16,0)</f>
        <v>UN</v>
      </c>
      <c r="F102" s="16">
        <f>VLOOKUP(A102,'[1]04 - LIGAÇÃO COM ADUTORA'!B:R,17,0)</f>
        <v>6</v>
      </c>
      <c r="G102" s="17"/>
      <c r="H102" s="17"/>
      <c r="I102" s="18"/>
      <c r="J102" s="18"/>
      <c r="K102" s="17"/>
      <c r="L102" s="19"/>
      <c r="M102" s="26"/>
      <c r="N102" s="26"/>
      <c r="O102" s="20"/>
      <c r="P102" s="20"/>
      <c r="Q102" s="20"/>
      <c r="R102" s="20"/>
      <c r="S102" s="20"/>
      <c r="T102" s="20"/>
      <c r="U102" s="20"/>
      <c r="V102" s="20"/>
      <c r="W102" s="21"/>
      <c r="X102" s="22"/>
      <c r="Y102" s="9"/>
      <c r="Z102" s="9"/>
      <c r="AA102" s="9"/>
      <c r="AB102" s="9"/>
    </row>
    <row r="103" spans="1:28" ht="60">
      <c r="A103" s="15" t="s">
        <v>112</v>
      </c>
      <c r="B103" s="13" t="str">
        <f>VLOOKUP(A103,'[1]04 - LIGAÇÃO COM ADUTORA'!B:R,2,0)</f>
        <v>06.020.0598-0</v>
      </c>
      <c r="C103" s="13" t="str">
        <f t="shared" si="9"/>
        <v>06.020.0598-</v>
      </c>
      <c r="D103" s="14" t="str">
        <f>VLOOKUP(A103,'[1]04 - LIGAÇÃO COM ADUTORA'!B:R,3,0)</f>
        <v>MONTAGEM E ASSENTAMENTO DE TUBULAÇÃO DE CHAPA DE AÇO DE 1/2" DE ESPESSURA, COM 6,00M DE COMPRIMENTO E 800MM DE DIÂMETRO, INCLUSIVE SOLDA E REVESTIMENTO DAS JUNTAS, EXCLUSIVE FORNECIMENTO DOS TUBOS E DOS MATERIAIS DE REVESTIMENTO DAS JUNTAS</v>
      </c>
      <c r="E103" s="15" t="str">
        <f>VLOOKUP(A103,'[1]04 - LIGAÇÃO COM ADUTORA'!B:R,16,0)</f>
        <v>M</v>
      </c>
      <c r="F103" s="16">
        <f>VLOOKUP(A103,'[1]04 - LIGAÇÃO COM ADUTORA'!B:R,17,0)</f>
        <v>26.03</v>
      </c>
      <c r="G103" s="17"/>
      <c r="H103" s="17"/>
      <c r="I103" s="18"/>
      <c r="J103" s="18"/>
      <c r="K103" s="17"/>
      <c r="L103" s="19"/>
      <c r="M103" s="26"/>
      <c r="N103" s="26"/>
      <c r="O103" s="20"/>
      <c r="P103" s="20"/>
      <c r="Q103" s="20"/>
      <c r="R103" s="20"/>
      <c r="S103" s="20"/>
      <c r="T103" s="20"/>
      <c r="U103" s="20"/>
      <c r="V103" s="20"/>
      <c r="W103" s="21"/>
      <c r="X103" s="22"/>
      <c r="Y103" s="9"/>
      <c r="Z103" s="9"/>
      <c r="AA103" s="9"/>
      <c r="AB103" s="9"/>
    </row>
    <row r="104" spans="1:28" ht="48">
      <c r="A104" s="15" t="s">
        <v>113</v>
      </c>
      <c r="B104" s="13" t="str">
        <f>VLOOKUP(A104,'[1]04 - LIGAÇÃO COM ADUTORA'!B:R,2,0)</f>
        <v>06.020.0803-0</v>
      </c>
      <c r="C104" s="13" t="str">
        <f t="shared" si="9"/>
        <v>06.020.0803-</v>
      </c>
      <c r="D104" s="14" t="str">
        <f>VLOOKUP(A104,'[1]04 - LIGAÇÃO COM ADUTORA'!B:R,3,0)</f>
        <v>MONTAGEM E ASSENTAMENTO DE PEÇAS DE CHAPA DE AÇO DE 1/2" DE ESPESSURA, POR JUNTA SOLDADA, DE 800MM DE DIÂMETRO, INCLUSIVE SOLDA, EXCLUSIVE FORNECIMENTO DAS PEÇAS E DOS MATERIAIS DE REVESTIMENTO DAS JUNTAS</v>
      </c>
      <c r="E104" s="15" t="str">
        <f>VLOOKUP(A104,'[1]04 - LIGAÇÃO COM ADUTORA'!B:R,16,0)</f>
        <v>UN</v>
      </c>
      <c r="F104" s="16">
        <f>VLOOKUP(A104,'[1]04 - LIGAÇÃO COM ADUTORA'!B:R,17,0)</f>
        <v>8</v>
      </c>
      <c r="G104" s="17"/>
      <c r="H104" s="17"/>
      <c r="I104" s="18"/>
      <c r="J104" s="18"/>
      <c r="K104" s="17"/>
      <c r="L104" s="19"/>
      <c r="M104" s="26"/>
      <c r="N104" s="26"/>
      <c r="O104" s="20"/>
      <c r="P104" s="20"/>
      <c r="Q104" s="20"/>
      <c r="R104" s="20"/>
      <c r="S104" s="20"/>
      <c r="T104" s="20"/>
      <c r="U104" s="20"/>
      <c r="V104" s="20"/>
      <c r="W104" s="21"/>
      <c r="X104" s="22"/>
      <c r="Y104" s="9"/>
      <c r="Z104" s="9"/>
      <c r="AA104" s="9"/>
      <c r="AB104" s="9"/>
    </row>
    <row r="105" spans="1:28" ht="36">
      <c r="A105" s="15" t="s">
        <v>114</v>
      </c>
      <c r="B105" s="13" t="str">
        <f>VLOOKUP(A105,'[1]04 - LIGAÇÃO COM ADUTORA'!B:R,2,0)</f>
        <v>06.001.0327-0</v>
      </c>
      <c r="C105" s="13" t="str">
        <f t="shared" si="9"/>
        <v>06.001.0327-</v>
      </c>
      <c r="D105" s="14" t="str">
        <f>VLOOKUP(A105,'[1]04 - LIGAÇÃO COM ADUTORA'!B:R,3,0)</f>
        <v>ASSENTAMENTO DE TAMPÃO DE FERRO FUNDIDO, CIRCULAR, DE 0,40 A 0,60M DE DIÂMETRO, ASSENTADO COM ARGAMASSA DE CIMENTO E AREIA, NO TRAÇO 1:4 EM VOLUME, EXCLUSIVE O TAMPÃO</v>
      </c>
      <c r="E105" s="15" t="str">
        <f>VLOOKUP(A105,'[1]04 - LIGAÇÃO COM ADUTORA'!B:R,16,0)</f>
        <v>UN</v>
      </c>
      <c r="F105" s="16">
        <f>VLOOKUP(A105,'[1]04 - LIGAÇÃO COM ADUTORA'!B:R,17,0)</f>
        <v>3</v>
      </c>
      <c r="G105" s="17"/>
      <c r="H105" s="17"/>
      <c r="I105" s="18"/>
      <c r="J105" s="18"/>
      <c r="K105" s="17"/>
      <c r="L105" s="19"/>
      <c r="M105" s="26"/>
      <c r="N105" s="26"/>
      <c r="O105" s="20"/>
      <c r="P105" s="20"/>
      <c r="Q105" s="20"/>
      <c r="R105" s="20"/>
      <c r="S105" s="20"/>
      <c r="T105" s="20"/>
      <c r="U105" s="20"/>
      <c r="V105" s="20"/>
      <c r="W105" s="21"/>
      <c r="X105" s="22"/>
      <c r="Y105" s="9"/>
      <c r="Z105" s="9"/>
      <c r="AA105" s="9"/>
      <c r="AB105" s="9"/>
    </row>
    <row r="106" spans="1:28" ht="36">
      <c r="A106" s="15" t="s">
        <v>115</v>
      </c>
      <c r="B106" s="13" t="str">
        <f>VLOOKUP(A106,'[1]04 - LIGAÇÃO COM ADUTORA'!B:R,2,0)</f>
        <v>17.013.0095-1</v>
      </c>
      <c r="C106" s="13" t="str">
        <f t="shared" si="9"/>
        <v>17.013.0095-</v>
      </c>
      <c r="D106" s="14" t="str">
        <f>VLOOKUP(A106,'[1]04 - LIGAÇÃO COM ADUTORA'!B:R,3,0)</f>
        <v>PINTURA INTERNA OU EXTERNA SOBRE FERRO, COM TINTA A BASE DE RESINA DE BORRACHA CLORADA, INCLUSIVE LIMPEZA, UMA DEMÃO DE TINTA PRIMÁRIA DA MESMA LINHA E DUAS DEMÃOS DE ACABAMENTO</v>
      </c>
      <c r="E106" s="15" t="str">
        <f>VLOOKUP(A106,'[1]04 - LIGAÇÃO COM ADUTORA'!B:R,16,0)</f>
        <v>M²</v>
      </c>
      <c r="F106" s="16">
        <f>VLOOKUP(A106,'[1]04 - LIGAÇÃO COM ADUTORA'!B:R,17,0)</f>
        <v>130.84</v>
      </c>
      <c r="G106" s="17"/>
      <c r="H106" s="17"/>
      <c r="I106" s="18"/>
      <c r="J106" s="18"/>
      <c r="K106" s="17"/>
      <c r="L106" s="19"/>
      <c r="M106" s="26"/>
      <c r="N106" s="26"/>
      <c r="O106" s="20"/>
      <c r="P106" s="20"/>
      <c r="Q106" s="20"/>
      <c r="R106" s="20"/>
      <c r="S106" s="20"/>
      <c r="T106" s="20"/>
      <c r="U106" s="20"/>
      <c r="V106" s="20"/>
      <c r="W106" s="21"/>
      <c r="X106" s="22"/>
      <c r="Y106" s="9"/>
      <c r="Z106" s="9"/>
      <c r="AA106" s="9"/>
      <c r="AB106" s="9"/>
    </row>
    <row r="107" spans="1:28" s="1" customFormat="1" ht="12.75">
      <c r="A107" s="37" t="s">
        <v>116</v>
      </c>
      <c r="B107" s="38"/>
      <c r="C107" s="38"/>
      <c r="D107" s="39" t="str">
        <f>VLOOKUP(A107,'[1]04 - LIGAÇÃO COM ADUTORA'!B:R,3,0)</f>
        <v>CARGA, DESCARGA E TRANSPORTE</v>
      </c>
      <c r="E107" s="40"/>
      <c r="F107" s="38"/>
      <c r="G107" s="41"/>
      <c r="H107" s="42"/>
      <c r="I107" s="38"/>
      <c r="J107" s="38"/>
      <c r="K107" s="42"/>
      <c r="L107" s="42"/>
      <c r="M107" s="43"/>
      <c r="N107" s="43"/>
      <c r="O107" s="8"/>
      <c r="P107" s="8"/>
      <c r="Q107" s="8"/>
      <c r="R107" s="8"/>
      <c r="S107" s="8"/>
      <c r="T107" s="20"/>
      <c r="U107" s="8"/>
      <c r="V107" s="8"/>
      <c r="W107" s="8"/>
      <c r="X107" s="8"/>
      <c r="Y107" s="8"/>
      <c r="Z107" s="8"/>
      <c r="AA107" s="8"/>
      <c r="AB107" s="8"/>
    </row>
    <row r="108" spans="1:28" ht="60">
      <c r="A108" s="15" t="s">
        <v>117</v>
      </c>
      <c r="B108" s="13" t="str">
        <f>VLOOKUP(A108,'[1]04 - LIGAÇÃO COM ADUTORA'!B:R,2,0)</f>
        <v>04.010.0047-0</v>
      </c>
      <c r="C108" s="13" t="str">
        <f t="shared" ref="C108:C116" si="10">LEFT(B108,12)&amp;Y108</f>
        <v>04.010.0047-</v>
      </c>
      <c r="D108" s="14" t="str">
        <f>VLOOKUP(A108,'[1]04 - LIGAÇÃO COM ADUTORA'!B:R,3,0)</f>
        <v>CARGA E DESCARGA MECÂNICA DE AGREGADOS, TERRA, ESCOMBROS, MATERIAL A GRANEL, UTILIZANDO CAMINHÃO BASCULANTE A ÓLEO DIESEL, COM CAPACIDADE ÚTIL DE 17T, CONSIDERANDO O TEMPO PARA CARGA, DESCARGA E MANOBRA, EXCLUSIVE DESPESAS COM A PÁ-CARREGADEIRA EMPREGADA NA CARGA, COM CAPACIDADE DE 1,50M³</v>
      </c>
      <c r="E108" s="15" t="str">
        <f>VLOOKUP(A108,'[1]04 - LIGAÇÃO COM ADUTORA'!B:R,16,0)</f>
        <v>T</v>
      </c>
      <c r="F108" s="16">
        <f>VLOOKUP(A108,'[1]04 - LIGAÇÃO COM ADUTORA'!B:R,17,0)</f>
        <v>786.83</v>
      </c>
      <c r="G108" s="17"/>
      <c r="H108" s="17"/>
      <c r="I108" s="18"/>
      <c r="J108" s="18"/>
      <c r="K108" s="17"/>
      <c r="L108" s="19"/>
      <c r="M108" s="26"/>
      <c r="N108" s="26"/>
      <c r="O108" s="20"/>
      <c r="P108" s="20"/>
      <c r="Q108" s="20"/>
      <c r="R108" s="20"/>
      <c r="S108" s="20"/>
      <c r="T108" s="20"/>
      <c r="U108" s="20"/>
      <c r="V108" s="20"/>
      <c r="W108" s="21"/>
      <c r="X108" s="22"/>
      <c r="Y108" s="9"/>
      <c r="Z108" s="9"/>
      <c r="AA108" s="9"/>
      <c r="AB108" s="9"/>
    </row>
    <row r="109" spans="1:28" ht="48">
      <c r="A109" s="15" t="s">
        <v>118</v>
      </c>
      <c r="B109" s="13" t="str">
        <f>VLOOKUP(A109,'[1]04 - LIGAÇÃO COM ADUTORA'!B:R,2,0)</f>
        <v>04.005.0164-0</v>
      </c>
      <c r="C109" s="13" t="str">
        <f t="shared" si="10"/>
        <v>04.005.0164-</v>
      </c>
      <c r="D109" s="14" t="str">
        <f>VLOOKUP(A109,'[1]04 - LIGAÇÃO COM ADUTORA'!B:R,3,0)</f>
        <v>TRANSPORTE DE CARGA DE QUALQUER NATUREZA, EXCLUSIVE AS DESPESAS DE CARGA E DESCARGA, TANTO DE ESPERA DO CAMINHÃO COMO DO SERVENTE OU EQUIPAMENTO AUXILIAR, À VELOCIDADE MÉDIA DE 25KM/H, EM CAMINHÃO BASCULANTE A ÓLEO DIESEL, COM CAPACIDADE ÚTIL DE 17T</v>
      </c>
      <c r="E109" s="15" t="str">
        <f>VLOOKUP(A109,'[1]04 - LIGAÇÃO COM ADUTORA'!B:R,16,0)</f>
        <v>T X KM</v>
      </c>
      <c r="F109" s="16">
        <f>VLOOKUP(A109,'[1]04 - LIGAÇÃO COM ADUTORA'!B:R,17,0)</f>
        <v>3934.15</v>
      </c>
      <c r="G109" s="17"/>
      <c r="H109" s="17"/>
      <c r="I109" s="18"/>
      <c r="J109" s="18"/>
      <c r="K109" s="17"/>
      <c r="L109" s="19"/>
      <c r="M109" s="26"/>
      <c r="N109" s="26"/>
      <c r="O109" s="20"/>
      <c r="P109" s="20"/>
      <c r="Q109" s="20"/>
      <c r="R109" s="20"/>
      <c r="S109" s="20"/>
      <c r="T109" s="20"/>
      <c r="U109" s="20"/>
      <c r="V109" s="20"/>
      <c r="W109" s="21"/>
      <c r="X109" s="22"/>
      <c r="Y109" s="9"/>
      <c r="Z109" s="9"/>
      <c r="AA109" s="9"/>
      <c r="AB109" s="9"/>
    </row>
    <row r="110" spans="1:28" ht="72">
      <c r="A110" s="15" t="s">
        <v>119</v>
      </c>
      <c r="B110" s="13" t="str">
        <f>VLOOKUP(A110,'[1]04 - LIGAÇÃO COM ADUTORA'!B:R,2,0)</f>
        <v>04.010.9047-6</v>
      </c>
      <c r="C110" s="13" t="str">
        <f t="shared" si="10"/>
        <v>04.010.9047-</v>
      </c>
      <c r="D110" s="14" t="str">
        <f>VLOOKUP(A110,'[1]04 - LIGAÇÃO COM ADUTORA'!B:R,3,0)</f>
        <v>CARGA E DESCARGA MECANICA DE AGREGADOS,TERRA,ESCOMBROS,MATERIAL A GRANEL,UTILIZANDO CAMINHAO BASCULANTE A OLEO DIESEL,COM CAPACIDADE UTIL DE 20T,CONSIDERANDO O TEMPO PARA CARGA,DESCARGA E MANOBRA, EXCLUSIVE DESPESAS COM A PA-CARREGADEIRA EMPREGADA NA CARGA,COM A CAPACIDADE DE 1,50M3</v>
      </c>
      <c r="E110" s="15" t="str">
        <f>VLOOKUP(A110,'[1]04 - LIGAÇÃO COM ADUTORA'!B:R,16,0)</f>
        <v>T</v>
      </c>
      <c r="F110" s="16">
        <f>VLOOKUP(A110,'[1]04 - LIGAÇÃO COM ADUTORA'!B:R,17,0)</f>
        <v>536.32999999999993</v>
      </c>
      <c r="G110" s="17"/>
      <c r="H110" s="17"/>
      <c r="I110" s="18"/>
      <c r="J110" s="18"/>
      <c r="K110" s="17"/>
      <c r="L110" s="19"/>
      <c r="M110" s="26"/>
      <c r="N110" s="26"/>
      <c r="O110" s="20"/>
      <c r="P110" s="20"/>
      <c r="Q110" s="20"/>
      <c r="R110" s="20"/>
      <c r="S110" s="20"/>
      <c r="T110" s="20"/>
      <c r="U110" s="20"/>
      <c r="V110" s="20"/>
      <c r="W110" s="21"/>
      <c r="X110" s="22"/>
      <c r="Y110" s="9"/>
      <c r="Z110" s="9"/>
      <c r="AA110" s="9"/>
      <c r="AB110" s="9"/>
    </row>
    <row r="111" spans="1:28" ht="36">
      <c r="A111" s="15" t="s">
        <v>120</v>
      </c>
      <c r="B111" s="13" t="str">
        <f>VLOOKUP(A111,'[1]04 - LIGAÇÃO COM ADUTORA'!B:R,2,0)</f>
        <v>04.012.0074-1</v>
      </c>
      <c r="C111" s="13" t="str">
        <f t="shared" si="10"/>
        <v>04.012.0074-</v>
      </c>
      <c r="D111" s="14" t="str">
        <f>VLOOKUP(A111,'[1]04 - LIGAÇÃO COM ADUTORA'!B:R,3,0)</f>
        <v>CARGA DE MATERIAL COM PÁ-CARREGADEIRA DE 1,30M³, EXCLUSIVE DESPESAS COM O CAMINHÃO, COMPREENDENDO TEMPO COM ESPERA E OPERAÇÃO PARA CARGAS DE 200T POR DIA DE 8H</v>
      </c>
      <c r="E111" s="15" t="str">
        <f>VLOOKUP(A111,'[1]04 - LIGAÇÃO COM ADUTORA'!B:R,16,0)</f>
        <v>T</v>
      </c>
      <c r="F111" s="16">
        <f>VLOOKUP(A111,'[1]04 - LIGAÇÃO COM ADUTORA'!B:R,17,0)</f>
        <v>536.32999999999993</v>
      </c>
      <c r="G111" s="17"/>
      <c r="H111" s="17"/>
      <c r="I111" s="18"/>
      <c r="J111" s="18"/>
      <c r="K111" s="17"/>
      <c r="L111" s="19"/>
      <c r="M111" s="26"/>
      <c r="N111" s="26"/>
      <c r="O111" s="20"/>
      <c r="P111" s="20"/>
      <c r="Q111" s="20"/>
      <c r="R111" s="20"/>
      <c r="S111" s="20"/>
      <c r="T111" s="20"/>
      <c r="U111" s="20"/>
      <c r="V111" s="20"/>
      <c r="W111" s="21"/>
      <c r="X111" s="22"/>
      <c r="Y111" s="9"/>
      <c r="Z111" s="9"/>
      <c r="AA111" s="9"/>
      <c r="AB111" s="9"/>
    </row>
    <row r="112" spans="1:28" ht="48">
      <c r="A112" s="15" t="s">
        <v>121</v>
      </c>
      <c r="B112" s="13" t="str">
        <f>VLOOKUP(A112,'[1]04 - LIGAÇÃO COM ADUTORA'!B:R,2,0)</f>
        <v>04.005.9204-6</v>
      </c>
      <c r="C112" s="13" t="str">
        <f t="shared" si="10"/>
        <v>04.005.9204-</v>
      </c>
      <c r="D112" s="14" t="str">
        <f>VLOOKUP(A112,'[1]04 - LIGAÇÃO COM ADUTORA'!B:R,3,0)</f>
        <v>TRANSPORTE DE CARGA DE QUALQUER NATUREZA,EXCLUSIVE AS DESPESAS DE CARGA E DESCARGA,TANTO DE ESPERA DO CAMINHAO COMO DO SERVENTE OU EQUIPAMENTO AUXILIAR,A VELOCIDADE MEDIA DE 25KM/H,EM CAMINHAO BASCULANTE A OLEO DIESEL,COM CAPACIDADE UTIL DE 20 T</v>
      </c>
      <c r="E112" s="15" t="str">
        <f>VLOOKUP(A112,'[1]04 - LIGAÇÃO COM ADUTORA'!B:R,16,0)</f>
        <v>T X KM</v>
      </c>
      <c r="F112" s="16">
        <f>VLOOKUP(A112,'[1]04 - LIGAÇÃO COM ADUTORA'!B:R,17,0)</f>
        <v>30655.87</v>
      </c>
      <c r="G112" s="17"/>
      <c r="H112" s="17"/>
      <c r="I112" s="18"/>
      <c r="J112" s="18"/>
      <c r="K112" s="17"/>
      <c r="L112" s="19"/>
      <c r="M112" s="26"/>
      <c r="N112" s="26"/>
      <c r="O112" s="20"/>
      <c r="P112" s="20"/>
      <c r="Q112" s="20"/>
      <c r="R112" s="20"/>
      <c r="S112" s="20"/>
      <c r="T112" s="20"/>
      <c r="U112" s="20"/>
      <c r="V112" s="20"/>
      <c r="W112" s="21"/>
      <c r="X112" s="22"/>
      <c r="Y112" s="9"/>
      <c r="Z112" s="9"/>
      <c r="AA112" s="9"/>
      <c r="AB112" s="9"/>
    </row>
    <row r="113" spans="1:28" ht="48">
      <c r="A113" s="15" t="s">
        <v>122</v>
      </c>
      <c r="B113" s="13" t="str">
        <f>VLOOKUP(A113,'[1]04 - LIGAÇÃO COM ADUTORA'!B:R,2,0)</f>
        <v>04.014.7112-6</v>
      </c>
      <c r="C113" s="13" t="str">
        <f t="shared" si="10"/>
        <v>04.014.7112-</v>
      </c>
      <c r="D113" s="14" t="str">
        <f>VLOOKUP(A113,'[1]04 - LIGAÇÃO COM ADUTORA'!B:R,3,0)</f>
        <v xml:space="preserve">DESCARGA DE MATERIAIS E RESÍDUOS ORIGINÁRIOS DA CONSTRUÇÃO CIVIL (RCC), CLASSE A (REUTILIZÁVEIS COMO AGREGADOS NA OBRA), EM LOCAIS DE DISPOSIÇÃO FINAL AUTORIZADOS E/OU LICENCIADOS A OPERAR PELOS ÓRGÃOS DE CONTROLE AMBIENTAL </v>
      </c>
      <c r="E113" s="15" t="str">
        <f>VLOOKUP(A113,'[1]04 - LIGAÇÃO COM ADUTORA'!B:R,16,0)</f>
        <v>T</v>
      </c>
      <c r="F113" s="16">
        <f>VLOOKUP(A113,'[1]04 - LIGAÇÃO COM ADUTORA'!B:R,17,0)</f>
        <v>536.32999999999993</v>
      </c>
      <c r="G113" s="17"/>
      <c r="H113" s="17"/>
      <c r="I113" s="18"/>
      <c r="J113" s="18"/>
      <c r="K113" s="17"/>
      <c r="L113" s="19"/>
      <c r="M113" s="26"/>
      <c r="N113" s="26"/>
      <c r="O113" s="20"/>
      <c r="P113" s="20"/>
      <c r="Q113" s="20"/>
      <c r="R113" s="20"/>
      <c r="S113" s="20"/>
      <c r="T113" s="20"/>
      <c r="U113" s="20"/>
      <c r="V113" s="20"/>
      <c r="W113" s="21"/>
      <c r="X113" s="22"/>
      <c r="Y113" s="9"/>
      <c r="Z113" s="9"/>
      <c r="AA113" s="9"/>
      <c r="AB113" s="9"/>
    </row>
    <row r="114" spans="1:28" ht="24">
      <c r="A114" s="15" t="s">
        <v>123</v>
      </c>
      <c r="B114" s="13" t="str">
        <f>VLOOKUP(A114,'[1]04 - LIGAÇÃO COM ADUTORA'!B:R,2,0)</f>
        <v>04.018.9101-6</v>
      </c>
      <c r="C114" s="13" t="str">
        <f t="shared" si="10"/>
        <v>04.018.9101-</v>
      </c>
      <c r="D114" s="14" t="str">
        <f>VLOOKUP(A114,'[1]04 - LIGAÇÃO COM ADUTORA'!B:R,3,0)</f>
        <v>RECEBIMENTO DE CARGA, DESCARGA E MANOBRA DE CAMINHAO BASCULANTE, CAPACIDADE DE 20T</v>
      </c>
      <c r="E114" s="15" t="str">
        <f>VLOOKUP(A114,'[1]04 - LIGAÇÃO COM ADUTORA'!B:R,16,0)</f>
        <v>T</v>
      </c>
      <c r="F114" s="16">
        <f>VLOOKUP(A114,'[1]04 - LIGAÇÃO COM ADUTORA'!B:R,17,0)</f>
        <v>545.99</v>
      </c>
      <c r="G114" s="17"/>
      <c r="H114" s="17"/>
      <c r="I114" s="18"/>
      <c r="J114" s="18"/>
      <c r="K114" s="17"/>
      <c r="L114" s="19"/>
      <c r="M114" s="26"/>
      <c r="N114" s="26"/>
      <c r="O114" s="20"/>
      <c r="P114" s="20"/>
      <c r="Q114" s="20"/>
      <c r="R114" s="20"/>
      <c r="S114" s="20"/>
      <c r="T114" s="20"/>
      <c r="U114" s="20"/>
      <c r="V114" s="20"/>
      <c r="W114" s="21"/>
      <c r="X114" s="22"/>
      <c r="Y114" s="9"/>
      <c r="Z114" s="9"/>
      <c r="AA114" s="9"/>
      <c r="AB114" s="9"/>
    </row>
    <row r="115" spans="1:28" ht="60">
      <c r="A115" s="15" t="s">
        <v>124</v>
      </c>
      <c r="B115" s="13" t="str">
        <f>VLOOKUP(A115,'[1]04 - LIGAÇÃO COM ADUTORA'!B:R,2,0)</f>
        <v>04.009.0023-0</v>
      </c>
      <c r="C115" s="13" t="str">
        <f t="shared" si="10"/>
        <v>04.009.0023-</v>
      </c>
      <c r="D115" s="14" t="str">
        <f>VLOOKUP(A115,'[1]04 - LIGAÇÃO COM ADUTORA'!B:R,3,0)</f>
        <v>CARGA E DESCARGA MECÂNICA DE TUBOS DE FERRO FUNDIDO, COM O DIÂMETRO DE 60 A 80CM, INCLUSIVE O TEMPO DE CARGA, DESCARGA E MANOBRA DO CAMINHÃO DE CARROCERIA FIXA A ÓLEO DIESEL, COM CAPACIDADE ÚTIL DE 7,5T, INCLUSIVE OS MESMOS TEMPOS DE GUINDAUTO, DE 4T</v>
      </c>
      <c r="E115" s="15" t="str">
        <f>VLOOKUP(A115,'[1]04 - LIGAÇÃO COM ADUTORA'!B:R,16,0)</f>
        <v>T</v>
      </c>
      <c r="F115" s="16">
        <f>VLOOKUP(A115,'[1]04 - LIGAÇÃO COM ADUTORA'!B:R,17,0)</f>
        <v>13.24</v>
      </c>
      <c r="G115" s="17"/>
      <c r="H115" s="17"/>
      <c r="I115" s="18"/>
      <c r="J115" s="18"/>
      <c r="K115" s="17"/>
      <c r="L115" s="19"/>
      <c r="M115" s="26"/>
      <c r="N115" s="26"/>
      <c r="O115" s="20"/>
      <c r="P115" s="20"/>
      <c r="Q115" s="20"/>
      <c r="R115" s="20"/>
      <c r="S115" s="20"/>
      <c r="T115" s="20"/>
      <c r="U115" s="20"/>
      <c r="V115" s="20"/>
      <c r="W115" s="21"/>
      <c r="X115" s="22"/>
      <c r="Y115" s="9"/>
      <c r="Z115" s="9"/>
      <c r="AA115" s="9"/>
      <c r="AB115" s="9"/>
    </row>
    <row r="116" spans="1:28" ht="60">
      <c r="A116" s="15" t="s">
        <v>125</v>
      </c>
      <c r="B116" s="13" t="str">
        <f>VLOOKUP(A116,'[1]04 - LIGAÇÃO COM ADUTORA'!B:R,2,0)</f>
        <v>04.005.0011-0</v>
      </c>
      <c r="C116" s="13" t="str">
        <f t="shared" si="10"/>
        <v>04.005.0011-</v>
      </c>
      <c r="D116" s="14" t="str">
        <f>VLOOKUP(A116,'[1]04 - LIGAÇÃO COM ADUTORA'!B:R,3,0)</f>
        <v>TRANSPORTE DE CARGA DE QUALQUER NATUREZA, EXCLUSIVE AS DESPESAS DE CARGA E DESCARGA, TANTO DE ESPERA DO CAMINHÃO COMO DO SERVENTE OU EQUIPAMENTO AUXILIAR, À VELOCIDADE MÉDIA DE 20KM/H, EM CAMINHÃO DE CARROCERIA FIXA A ÓLEO DIESEL, COM CAPACIDADE ÚTIL DE 7,5T</v>
      </c>
      <c r="E116" s="15" t="str">
        <f>VLOOKUP(A116,'[1]04 - LIGAÇÃO COM ADUTORA'!B:R,16,0)</f>
        <v>T X KM</v>
      </c>
      <c r="F116" s="16">
        <f>VLOOKUP(A116,'[1]04 - LIGAÇÃO COM ADUTORA'!B:R,17,0)</f>
        <v>66.2</v>
      </c>
      <c r="G116" s="17"/>
      <c r="H116" s="17"/>
      <c r="I116" s="18"/>
      <c r="J116" s="18"/>
      <c r="K116" s="17"/>
      <c r="L116" s="19"/>
      <c r="M116" s="26"/>
      <c r="N116" s="26"/>
      <c r="O116" s="20"/>
      <c r="P116" s="20"/>
      <c r="Q116" s="20"/>
      <c r="R116" s="20"/>
      <c r="S116" s="20"/>
      <c r="T116" s="20"/>
      <c r="U116" s="20"/>
      <c r="V116" s="20"/>
      <c r="W116" s="21"/>
      <c r="X116" s="22"/>
      <c r="Y116" s="9"/>
      <c r="Z116" s="9"/>
      <c r="AA116" s="9"/>
      <c r="AB116" s="9"/>
    </row>
    <row r="117" spans="1:28" s="1" customFormat="1" ht="12.75">
      <c r="A117" s="27" t="s">
        <v>126</v>
      </c>
      <c r="B117" s="28"/>
      <c r="C117" s="29"/>
      <c r="D117" s="35" t="str">
        <f>VLOOKUP(A117,'[1]05 - ESGOTAMENTO'!A:E,3,0)</f>
        <v>REDE DE ESGOTAMENTO DE EFLUENTES</v>
      </c>
      <c r="E117" s="36"/>
      <c r="F117" s="36"/>
      <c r="G117" s="33"/>
      <c r="H117" s="33"/>
      <c r="I117" s="32"/>
      <c r="J117" s="32"/>
      <c r="K117" s="33"/>
      <c r="L117" s="33"/>
      <c r="M117" s="34"/>
      <c r="N117" s="34"/>
      <c r="O117" s="8"/>
      <c r="P117" s="8"/>
      <c r="Q117" s="8"/>
      <c r="R117" s="8"/>
      <c r="S117" s="8"/>
      <c r="T117" s="20"/>
      <c r="U117" s="8"/>
      <c r="V117" s="8"/>
      <c r="W117" s="8"/>
      <c r="X117" s="8"/>
      <c r="Y117" s="8"/>
      <c r="Z117" s="8"/>
      <c r="AA117" s="8"/>
      <c r="AB117" s="8"/>
    </row>
    <row r="118" spans="1:28" s="1" customFormat="1" ht="12.75">
      <c r="A118" s="40" t="s">
        <v>127</v>
      </c>
      <c r="B118" s="38"/>
      <c r="C118" s="38"/>
      <c r="D118" s="39" t="str">
        <f>VLOOKUP(A118,'[1]05 - ESGOTAMENTO'!A:E,3,0)</f>
        <v>SONDAGEM E TOPOGRAFIA</v>
      </c>
      <c r="E118" s="40"/>
      <c r="F118" s="38"/>
      <c r="G118" s="41"/>
      <c r="H118" s="42"/>
      <c r="I118" s="38"/>
      <c r="J118" s="38"/>
      <c r="K118" s="42"/>
      <c r="L118" s="42"/>
      <c r="M118" s="43"/>
      <c r="N118" s="43"/>
      <c r="O118" s="8"/>
      <c r="P118" s="8"/>
      <c r="Q118" s="8"/>
      <c r="R118" s="8"/>
      <c r="S118" s="8"/>
      <c r="T118" s="20"/>
      <c r="U118" s="8"/>
      <c r="V118" s="8"/>
      <c r="W118" s="8"/>
      <c r="X118" s="8"/>
      <c r="Y118" s="8"/>
      <c r="Z118" s="8"/>
      <c r="AA118" s="8"/>
      <c r="AB118" s="8"/>
    </row>
    <row r="119" spans="1:28" ht="36">
      <c r="A119" s="44" t="s">
        <v>128</v>
      </c>
      <c r="B119" s="13" t="str">
        <f>VLOOKUP(A119,'[1]05 - ESGOTAMENTO'!A:E,2,0)</f>
        <v>01.016.0115-6</v>
      </c>
      <c r="C119" s="13" t="str">
        <f t="shared" ref="C119" si="11">LEFT(B119,12)&amp;Y119</f>
        <v>01.016.0115-</v>
      </c>
      <c r="D119" s="14" t="str">
        <f>VLOOKUP(A119,'[1]05 - ESGOTAMENTO'!A:E,3,0)</f>
        <v xml:space="preserve">LOCAÇÃO DE EQUIPE DE TOPOGRAFIA , PARA LEVANTAMENTOS CADASTRAIS , INCLUINDO, TOPÓGRAFO, EQUIPAMENTOS , VIATURAS E NO MINIMO 3 AUXILIARES </v>
      </c>
      <c r="E119" s="15" t="str">
        <f>VLOOKUP(A119,'[1]05 - ESGOTAMENTO'!A:E,4,0)</f>
        <v>M</v>
      </c>
      <c r="F119" s="16">
        <f>VLOOKUP(A119,'[1]05 - ESGOTAMENTO'!A:E,5,0)</f>
        <v>56.26</v>
      </c>
      <c r="G119" s="17"/>
      <c r="H119" s="17"/>
      <c r="I119" s="18"/>
      <c r="J119" s="18"/>
      <c r="K119" s="17"/>
      <c r="L119" s="19"/>
      <c r="M119" s="26"/>
      <c r="N119" s="26"/>
      <c r="O119" s="20"/>
      <c r="P119" s="20"/>
      <c r="Q119" s="20"/>
      <c r="R119" s="20"/>
      <c r="S119" s="20"/>
      <c r="T119" s="20"/>
      <c r="U119" s="20"/>
      <c r="V119" s="20"/>
      <c r="W119" s="21"/>
      <c r="X119" s="22"/>
      <c r="Y119" s="9"/>
      <c r="Z119" s="9"/>
      <c r="AA119" s="9"/>
      <c r="AB119" s="9"/>
    </row>
    <row r="120" spans="1:28" s="1" customFormat="1" ht="12.75">
      <c r="A120" s="40" t="s">
        <v>129</v>
      </c>
      <c r="B120" s="38"/>
      <c r="C120" s="38"/>
      <c r="D120" s="39" t="str">
        <f>VLOOKUP(A120,'[1]05 - ESGOTAMENTO'!A:E,3,0)</f>
        <v>SINALIZAÇÃO E SEGURANÇA</v>
      </c>
      <c r="E120" s="40"/>
      <c r="F120" s="38"/>
      <c r="G120" s="41"/>
      <c r="H120" s="42"/>
      <c r="I120" s="38"/>
      <c r="J120" s="38"/>
      <c r="K120" s="42"/>
      <c r="L120" s="42"/>
      <c r="M120" s="43"/>
      <c r="N120" s="43"/>
      <c r="O120" s="8"/>
      <c r="P120" s="8"/>
      <c r="Q120" s="8"/>
      <c r="R120" s="8"/>
      <c r="S120" s="8"/>
      <c r="T120" s="20"/>
      <c r="U120" s="8"/>
      <c r="V120" s="8"/>
      <c r="W120" s="8"/>
      <c r="X120" s="8"/>
      <c r="Y120" s="8"/>
      <c r="Z120" s="8"/>
      <c r="AA120" s="8"/>
      <c r="AB120" s="8"/>
    </row>
    <row r="121" spans="1:28" ht="36">
      <c r="A121" s="15" t="s">
        <v>130</v>
      </c>
      <c r="B121" s="13" t="str">
        <f>VLOOKUP(A121,'[1]05 - ESGOTAMENTO'!A:E,2,0)</f>
        <v>02.011.0010-0</v>
      </c>
      <c r="C121" s="13" t="str">
        <f t="shared" ref="C121:C131" si="12">LEFT(B121,12)&amp;Y121</f>
        <v>02.011.0010-</v>
      </c>
      <c r="D121" s="14" t="str">
        <f>VLOOKUP(A121,'[1]05 - ESGOTAMENTO'!A:E,3,0)</f>
        <v>CERCA PROTETORA DE BORDA DE VALA OU OBRA, COM TELA PLÁSTICA NA COR LARANJA OU AMARELA, CONSIDERANDO 2 VEZES DE UTILIZAÇÃO, INCLUSIVE APOIOS, FORNECIMENTO, COLOCAÇÃO E RETIRADA</v>
      </c>
      <c r="E121" s="15" t="str">
        <f>VLOOKUP(A121,'[1]05 - ESGOTAMENTO'!A:E,4,0)</f>
        <v>M²</v>
      </c>
      <c r="F121" s="16">
        <f>VLOOKUP(A121,'[1]05 - ESGOTAMENTO'!A:E,5,0)</f>
        <v>67.510000000000005</v>
      </c>
      <c r="G121" s="17"/>
      <c r="H121" s="17"/>
      <c r="I121" s="18"/>
      <c r="J121" s="18"/>
      <c r="K121" s="17"/>
      <c r="L121" s="19"/>
      <c r="M121" s="26"/>
      <c r="N121" s="26"/>
      <c r="O121" s="20"/>
      <c r="P121" s="20"/>
      <c r="Q121" s="20"/>
      <c r="R121" s="20"/>
      <c r="S121" s="20"/>
      <c r="T121" s="20"/>
      <c r="U121" s="20"/>
      <c r="V121" s="20"/>
      <c r="W121" s="21"/>
      <c r="X121" s="22"/>
      <c r="Y121" s="9"/>
      <c r="Z121" s="9"/>
      <c r="AA121" s="9"/>
      <c r="AB121" s="9"/>
    </row>
    <row r="122" spans="1:28" ht="48">
      <c r="A122" s="15" t="s">
        <v>131</v>
      </c>
      <c r="B122" s="13" t="str">
        <f>VLOOKUP(A122,'[1]05 - ESGOTAMENTO'!A:E,2,0)</f>
        <v>02.020.0005-0</v>
      </c>
      <c r="C122" s="13" t="str">
        <f t="shared" si="12"/>
        <v>02.020.0005-</v>
      </c>
      <c r="D122" s="14" t="str">
        <f>VLOOKUP(A122,'[1]05 - ESGOTAMENTO'!A:E,3,0)</f>
        <v>BARRAGEM DE BLOQUEIO DE OBRA NA VIA PÚBLICA, DE ACORDO COM A RESOLUÇÃO DA PREFEITURA-RJ, COMPREENDENDO FORNECIMENTO, COLOCAÇÃO E PINTURA DOS SUPORTES DE MADEIRA COM REAPROVEITAMENTO DO CONJUNTO 40 (QUARENTA) VEZES</v>
      </c>
      <c r="E122" s="15" t="str">
        <f>VLOOKUP(A122,'[1]05 - ESGOTAMENTO'!A:E,4,0)</f>
        <v>M</v>
      </c>
      <c r="F122" s="16">
        <f>VLOOKUP(A122,'[1]05 - ESGOTAMENTO'!A:E,5,0)</f>
        <v>24</v>
      </c>
      <c r="G122" s="17"/>
      <c r="H122" s="17"/>
      <c r="I122" s="18"/>
      <c r="J122" s="18"/>
      <c r="K122" s="17"/>
      <c r="L122" s="19"/>
      <c r="M122" s="26"/>
      <c r="N122" s="26"/>
      <c r="O122" s="20"/>
      <c r="P122" s="20"/>
      <c r="Q122" s="20"/>
      <c r="R122" s="20"/>
      <c r="S122" s="20"/>
      <c r="T122" s="20"/>
      <c r="U122" s="20"/>
      <c r="V122" s="20"/>
      <c r="W122" s="21"/>
      <c r="X122" s="22"/>
      <c r="Y122" s="9"/>
      <c r="Z122" s="9"/>
      <c r="AA122" s="9"/>
      <c r="AB122" s="9"/>
    </row>
    <row r="123" spans="1:28" ht="24">
      <c r="A123" s="15" t="s">
        <v>132</v>
      </c>
      <c r="B123" s="13" t="str">
        <f>VLOOKUP(A123,'[1]05 - ESGOTAMENTO'!A:E,2,0)</f>
        <v>02.020.0001-0</v>
      </c>
      <c r="C123" s="13" t="str">
        <f t="shared" si="12"/>
        <v>02.020.0001-</v>
      </c>
      <c r="D123" s="14" t="str">
        <f>VLOOKUP(A123,'[1]05 - ESGOTAMENTO'!A:E,3,0)</f>
        <v>PLACA DE IDENTIFICAÇÃO DE OBRA PÚBLICA, INCLUSIVE PINTURA E SUPORTES DE MADEIRA. FORNECIMENTO E COLOCAÇÃO</v>
      </c>
      <c r="E123" s="15" t="str">
        <f>VLOOKUP(A123,'[1]05 - ESGOTAMENTO'!A:E,4,0)</f>
        <v>M²</v>
      </c>
      <c r="F123" s="16">
        <f>VLOOKUP(A123,'[1]05 - ESGOTAMENTO'!A:E,5,0)</f>
        <v>11.2</v>
      </c>
      <c r="G123" s="17"/>
      <c r="H123" s="17"/>
      <c r="I123" s="18"/>
      <c r="J123" s="18"/>
      <c r="K123" s="17"/>
      <c r="L123" s="19"/>
      <c r="M123" s="26"/>
      <c r="N123" s="26"/>
      <c r="O123" s="20"/>
      <c r="P123" s="20"/>
      <c r="Q123" s="20"/>
      <c r="R123" s="20"/>
      <c r="S123" s="20"/>
      <c r="T123" s="20"/>
      <c r="U123" s="20"/>
      <c r="V123" s="20"/>
      <c r="W123" s="21"/>
      <c r="X123" s="22"/>
      <c r="Y123" s="9"/>
      <c r="Z123" s="9"/>
      <c r="AA123" s="9"/>
      <c r="AB123" s="9"/>
    </row>
    <row r="124" spans="1:28" ht="24">
      <c r="A124" s="15" t="s">
        <v>133</v>
      </c>
      <c r="B124" s="13" t="str">
        <f>VLOOKUP(A124,'[1]05 - ESGOTAMENTO'!A:E,2,0)</f>
        <v>02.020.9008-5</v>
      </c>
      <c r="C124" s="13" t="str">
        <f t="shared" si="12"/>
        <v>02.020.9008-</v>
      </c>
      <c r="D124" s="14" t="str">
        <f>VLOOKUP(A124,'[1]05 - ESGOTAMENTO'!A:E,3,0)</f>
        <v>PLACA PARA IDENTIFICAÇÃO DE OBRAS DE CONCESSIONÁRIA DE SERVIÇO PÚBLICO. COMPREENDENDO A COLOCAÇÃO E A RETIRADA 1 VEZ.</v>
      </c>
      <c r="E124" s="15" t="str">
        <f>VLOOKUP(A124,'[1]05 - ESGOTAMENTO'!A:E,4,0)</f>
        <v>UN</v>
      </c>
      <c r="F124" s="16">
        <f>VLOOKUP(A124,'[1]05 - ESGOTAMENTO'!A:E,5,0)</f>
        <v>4</v>
      </c>
      <c r="G124" s="17"/>
      <c r="H124" s="17"/>
      <c r="I124" s="18"/>
      <c r="J124" s="18"/>
      <c r="K124" s="17"/>
      <c r="L124" s="19"/>
      <c r="M124" s="26"/>
      <c r="N124" s="26"/>
      <c r="O124" s="20"/>
      <c r="P124" s="20"/>
      <c r="Q124" s="20"/>
      <c r="R124" s="20"/>
      <c r="S124" s="20"/>
      <c r="T124" s="20"/>
      <c r="U124" s="20"/>
      <c r="V124" s="20"/>
      <c r="W124" s="21"/>
      <c r="X124" s="22"/>
      <c r="Y124" s="9"/>
      <c r="Z124" s="9"/>
      <c r="AA124" s="9"/>
      <c r="AB124" s="9"/>
    </row>
    <row r="125" spans="1:28" ht="48">
      <c r="A125" s="15" t="s">
        <v>134</v>
      </c>
      <c r="B125" s="13" t="str">
        <f>VLOOKUP(A125,'[1]05 - ESGOTAMENTO'!A:E,2,0)</f>
        <v>02.030.0005-0</v>
      </c>
      <c r="C125" s="13" t="str">
        <f t="shared" si="12"/>
        <v>02.030.0005-</v>
      </c>
      <c r="D125" s="14" t="str">
        <f>VLOOKUP(A125,'[1]05 - ESGOTAMENTO'!A:E,3,0)</f>
        <v>PLACA DE SINALIZAÇÃO PREVENTIVA PARA OBRA NA VIA PÚBLICA, DE ACORDO COM A RESOLUÇÃO DA PREFEITURA-RJ, COMPREENDENDO FORNECIMENTO E PINTURA DA PLACA E DOS SUPORTES DE MADEIRA. FORNECIMENTO E COLOCAÇÃO</v>
      </c>
      <c r="E125" s="15" t="str">
        <f>VLOOKUP(A125,'[1]05 - ESGOTAMENTO'!A:E,4,0)</f>
        <v>UN</v>
      </c>
      <c r="F125" s="16">
        <f>VLOOKUP(A125,'[1]05 - ESGOTAMENTO'!A:E,5,0)</f>
        <v>12</v>
      </c>
      <c r="G125" s="17"/>
      <c r="H125" s="17"/>
      <c r="I125" s="18"/>
      <c r="J125" s="18"/>
      <c r="K125" s="17"/>
      <c r="L125" s="19"/>
      <c r="M125" s="26"/>
      <c r="N125" s="26"/>
      <c r="O125" s="20"/>
      <c r="P125" s="20"/>
      <c r="Q125" s="20"/>
      <c r="R125" s="20"/>
      <c r="S125" s="20"/>
      <c r="T125" s="20"/>
      <c r="U125" s="20"/>
      <c r="V125" s="20"/>
      <c r="W125" s="21"/>
      <c r="X125" s="22"/>
      <c r="Y125" s="9"/>
      <c r="Z125" s="9"/>
      <c r="AA125" s="9"/>
      <c r="AB125" s="9"/>
    </row>
    <row r="126" spans="1:28" ht="24">
      <c r="A126" s="15" t="s">
        <v>135</v>
      </c>
      <c r="B126" s="13" t="str">
        <f>VLOOKUP(A126,'[1]05 - ESGOTAMENTO'!A:E,2,0)</f>
        <v>02.030.0035-0</v>
      </c>
      <c r="C126" s="13" t="str">
        <f t="shared" si="12"/>
        <v>02.030.0035-</v>
      </c>
      <c r="D126" s="14" t="str">
        <f>VLOOKUP(A126,'[1]05 - ESGOTAMENTO'!A:E,3,0)</f>
        <v>SINALIZADOR ELETRÔNICO (ALUGUEL) A LED BIDIRECIONAL (PISCA ALERTA) PARA ADAPTAÇÃO EM CONES, CAVALETES E BARREIRAS</v>
      </c>
      <c r="E126" s="15" t="str">
        <f>VLOOKUP(A126,'[1]05 - ESGOTAMENTO'!A:E,4,0)</f>
        <v>UN X MÊS</v>
      </c>
      <c r="F126" s="16">
        <f>VLOOKUP(A126,'[1]05 - ESGOTAMENTO'!A:E,5,0)</f>
        <v>4</v>
      </c>
      <c r="G126" s="17"/>
      <c r="H126" s="17"/>
      <c r="I126" s="18"/>
      <c r="J126" s="18"/>
      <c r="K126" s="17"/>
      <c r="L126" s="19"/>
      <c r="M126" s="26"/>
      <c r="N126" s="26"/>
      <c r="O126" s="20"/>
      <c r="P126" s="20"/>
      <c r="Q126" s="20"/>
      <c r="R126" s="20"/>
      <c r="S126" s="20"/>
      <c r="T126" s="20"/>
      <c r="U126" s="20"/>
      <c r="V126" s="20"/>
      <c r="W126" s="21"/>
      <c r="X126" s="22"/>
      <c r="Y126" s="9"/>
      <c r="Z126" s="9"/>
      <c r="AA126" s="9"/>
      <c r="AB126" s="9"/>
    </row>
    <row r="127" spans="1:28" ht="36">
      <c r="A127" s="15" t="s">
        <v>136</v>
      </c>
      <c r="B127" s="13" t="str">
        <f>VLOOKUP(A127,'[1]05 - ESGOTAMENTO'!A:E,2,0)</f>
        <v>05.013.0001-0</v>
      </c>
      <c r="C127" s="13" t="str">
        <f t="shared" si="12"/>
        <v>05.013.0001-</v>
      </c>
      <c r="D127" s="14" t="str">
        <f>VLOOKUP(A127,'[1]05 - ESGOTAMENTO'!A:E,3,0)</f>
        <v>CHAPA DE AÇO CARBONO COMUM DE 3/8", PARA PASSAGEM DE VEÍCULOS, SOBRE VALAS EM TRAVESSIAS, COMPREENDENDO COLOCAÇÃO, USO E RETIRADA, MEDIDA PELA ÁREA DE CHAPA, EM CADA APLICAÇÃO</v>
      </c>
      <c r="E127" s="15" t="str">
        <f>VLOOKUP(A127,'[1]05 - ESGOTAMENTO'!A:E,4,0)</f>
        <v>M²</v>
      </c>
      <c r="F127" s="16">
        <f>VLOOKUP(A127,'[1]05 - ESGOTAMENTO'!A:E,5,0)</f>
        <v>12</v>
      </c>
      <c r="G127" s="17"/>
      <c r="H127" s="17"/>
      <c r="I127" s="18"/>
      <c r="J127" s="18"/>
      <c r="K127" s="17"/>
      <c r="L127" s="19"/>
      <c r="M127" s="26"/>
      <c r="N127" s="26"/>
      <c r="O127" s="20"/>
      <c r="P127" s="20"/>
      <c r="Q127" s="20"/>
      <c r="R127" s="20"/>
      <c r="S127" s="20"/>
      <c r="T127" s="20"/>
      <c r="U127" s="20"/>
      <c r="V127" s="20"/>
      <c r="W127" s="21"/>
      <c r="X127" s="22"/>
      <c r="Y127" s="9"/>
      <c r="Z127" s="9"/>
      <c r="AA127" s="9"/>
      <c r="AB127" s="9"/>
    </row>
    <row r="128" spans="1:28">
      <c r="A128" s="15" t="s">
        <v>137</v>
      </c>
      <c r="B128" s="13" t="str">
        <f>VLOOKUP(A128,'[1]05 - ESGOTAMENTO'!A:E,2,0)</f>
        <v>05.105.9001-5</v>
      </c>
      <c r="C128" s="13" t="str">
        <f t="shared" si="12"/>
        <v>05.105.9001-</v>
      </c>
      <c r="D128" s="14" t="str">
        <f>VLOOKUP(A128,'[1]05 - ESGOTAMENTO'!A:E,3,0)</f>
        <v>SERVIÇO DE OPERADOR DE TRÁFEGO</v>
      </c>
      <c r="E128" s="15" t="str">
        <f>VLOOKUP(A128,'[1]05 - ESGOTAMENTO'!A:E,4,0)</f>
        <v>M</v>
      </c>
      <c r="F128" s="16">
        <f>VLOOKUP(A128,'[1]05 - ESGOTAMENTO'!A:E,5,0)</f>
        <v>56.26</v>
      </c>
      <c r="G128" s="17"/>
      <c r="H128" s="17"/>
      <c r="I128" s="18"/>
      <c r="J128" s="18"/>
      <c r="K128" s="17"/>
      <c r="L128" s="19"/>
      <c r="M128" s="26"/>
      <c r="N128" s="26"/>
      <c r="O128" s="20"/>
      <c r="P128" s="20"/>
      <c r="Q128" s="20"/>
      <c r="R128" s="20"/>
      <c r="S128" s="20"/>
      <c r="T128" s="20"/>
      <c r="U128" s="20"/>
      <c r="V128" s="20"/>
      <c r="W128" s="21"/>
      <c r="X128" s="22"/>
      <c r="Y128" s="9"/>
      <c r="Z128" s="9"/>
      <c r="AA128" s="9"/>
      <c r="AB128" s="9"/>
    </row>
    <row r="129" spans="1:28" ht="60">
      <c r="A129" s="15" t="s">
        <v>138</v>
      </c>
      <c r="B129" s="13" t="str">
        <f>VLOOKUP(A129,'[1]05 - ESGOTAMENTO'!A:E,2,0)</f>
        <v>02.011.0001-0</v>
      </c>
      <c r="C129" s="13" t="str">
        <f t="shared" si="12"/>
        <v>02.011.0001-</v>
      </c>
      <c r="D129" s="14" t="str">
        <f>VLOOKUP(A129,'[1]05 - ESGOTAMENTO'!A:E,3,0)</f>
        <v>CERCA PROTETORA DE BORDA DE VALA, CONSTRUÍDA COM MONTANTES DE 3" X 3" DE MADEIRA DE 3ª, COM 1,50M DE COMPRIMENTO, FICANDO 0,50M ENTERRADO, COM INTERVALO DE 2,00M E 2 TÁBUAS DE MADEIRA DE 1" X 12", HORIZONTAIS, COM 40CM DE SEPARAÇÃO, COM APROVEITAMENTO DE UMA VEZ DA MADEIRA</v>
      </c>
      <c r="E129" s="15" t="str">
        <f>VLOOKUP(A129,'[1]05 - ESGOTAMENTO'!A:E,4,0)</f>
        <v>M</v>
      </c>
      <c r="F129" s="16">
        <f>VLOOKUP(A129,'[1]05 - ESGOTAMENTO'!A:E,5,0)</f>
        <v>200</v>
      </c>
      <c r="G129" s="17"/>
      <c r="H129" s="17"/>
      <c r="I129" s="18"/>
      <c r="J129" s="18"/>
      <c r="K129" s="17"/>
      <c r="L129" s="19"/>
      <c r="M129" s="26"/>
      <c r="N129" s="26"/>
      <c r="O129" s="20"/>
      <c r="P129" s="20"/>
      <c r="Q129" s="20"/>
      <c r="R129" s="20"/>
      <c r="S129" s="20"/>
      <c r="T129" s="20"/>
      <c r="U129" s="20"/>
      <c r="V129" s="20"/>
      <c r="W129" s="21"/>
      <c r="X129" s="22"/>
      <c r="Y129" s="9"/>
      <c r="Z129" s="9"/>
      <c r="AA129" s="9"/>
      <c r="AB129" s="9"/>
    </row>
    <row r="130" spans="1:28" ht="60">
      <c r="A130" s="15" t="s">
        <v>139</v>
      </c>
      <c r="B130" s="13" t="str">
        <f>VLOOKUP(A130,'[1]05 - ESGOTAMENTO'!A:E,2,0)</f>
        <v>02.011.0003-0</v>
      </c>
      <c r="C130" s="13" t="str">
        <f t="shared" si="12"/>
        <v>02.011.0003-</v>
      </c>
      <c r="D130" s="14" t="str">
        <f>VLOOKUP(A130,'[1]05 - ESGOTAMENTO'!A:E,3,0)</f>
        <v>RETIRADA E RECOLOCAÇÃO DA CERCA PROTETORA DE BORDA DE VALA, CONSTRUÍDA COM MONTANTES DE 3" X 3" DE MADEIRA DE 3ª, COM 1,50M DE COMPRIMENTO, FICANDO 0,50M ENTERRADO, COM INTERVALO DE 2,00M E 2 TÁBUAS DE MADEIRA DE 1" X 12", HORIZONTAIS, COM 40CM DE SEPARAÇÃO, COM APROVEITAMENTO DE UMA VEZ DA MADEIRA, EXCETO MATERIAIS</v>
      </c>
      <c r="E130" s="15" t="str">
        <f>VLOOKUP(A130,'[1]05 - ESGOTAMENTO'!A:E,4,0)</f>
        <v>M</v>
      </c>
      <c r="F130" s="16">
        <f>VLOOKUP(A130,'[1]05 - ESGOTAMENTO'!A:E,5,0)</f>
        <v>60</v>
      </c>
      <c r="G130" s="17"/>
      <c r="H130" s="17"/>
      <c r="I130" s="18"/>
      <c r="J130" s="18"/>
      <c r="K130" s="17"/>
      <c r="L130" s="19"/>
      <c r="M130" s="26"/>
      <c r="N130" s="26"/>
      <c r="O130" s="20"/>
      <c r="P130" s="20"/>
      <c r="Q130" s="20"/>
      <c r="R130" s="20"/>
      <c r="S130" s="20"/>
      <c r="T130" s="20"/>
      <c r="U130" s="20"/>
      <c r="V130" s="20"/>
      <c r="W130" s="21"/>
      <c r="X130" s="22"/>
      <c r="Y130" s="9"/>
      <c r="Z130" s="9"/>
      <c r="AA130" s="9"/>
      <c r="AB130" s="9"/>
    </row>
    <row r="131" spans="1:28" ht="36">
      <c r="A131" s="15" t="s">
        <v>140</v>
      </c>
      <c r="B131" s="13" t="str">
        <f>VLOOKUP(A131,'[1]05 - ESGOTAMENTO'!A:E,2,0)</f>
        <v>05.001.9107-5</v>
      </c>
      <c r="C131" s="13" t="str">
        <f t="shared" si="12"/>
        <v>05.001.9107-</v>
      </c>
      <c r="D131" s="14" t="str">
        <f>VLOOKUP(A131,'[1]05 - ESGOTAMENTO'!A:E,3,0)</f>
        <v>REMANEJAMENTO DE INTERFERÊNCIAS DIVERSAS (LIGAÇÕES DOMICILIARES DE ÁGUA, ESGOTO E TUBULAÇÕES DE ÁGUA PLUVIAL), INCLUSIVE MATERIAIS E MÃO DE OBRA</v>
      </c>
      <c r="E131" s="15" t="str">
        <f>VLOOKUP(A131,'[1]05 - ESGOTAMENTO'!A:E,4,0)</f>
        <v>M</v>
      </c>
      <c r="F131" s="16">
        <f>VLOOKUP(A131,'[1]05 - ESGOTAMENTO'!A:E,5,0)</f>
        <v>56.26</v>
      </c>
      <c r="G131" s="17"/>
      <c r="H131" s="17"/>
      <c r="I131" s="18"/>
      <c r="J131" s="18"/>
      <c r="K131" s="17"/>
      <c r="L131" s="19"/>
      <c r="M131" s="26"/>
      <c r="N131" s="26"/>
      <c r="O131" s="20"/>
      <c r="P131" s="20"/>
      <c r="Q131" s="20"/>
      <c r="R131" s="20"/>
      <c r="S131" s="20"/>
      <c r="T131" s="20"/>
      <c r="U131" s="20"/>
      <c r="V131" s="20"/>
      <c r="W131" s="21"/>
      <c r="X131" s="22"/>
      <c r="Y131" s="9"/>
      <c r="Z131" s="9"/>
      <c r="AA131" s="9"/>
      <c r="AB131" s="9"/>
    </row>
    <row r="132" spans="1:28" s="1" customFormat="1" ht="12.75">
      <c r="A132" s="37" t="s">
        <v>141</v>
      </c>
      <c r="B132" s="38"/>
      <c r="C132" s="38"/>
      <c r="D132" s="39" t="str">
        <f>VLOOKUP(A132,'[1]05 - ESGOTAMENTO'!A:E,3,0)</f>
        <v>MOVIMENTO DE TERRA</v>
      </c>
      <c r="E132" s="40"/>
      <c r="F132" s="38"/>
      <c r="G132" s="41"/>
      <c r="H132" s="42"/>
      <c r="I132" s="38"/>
      <c r="J132" s="38"/>
      <c r="K132" s="42"/>
      <c r="L132" s="42"/>
      <c r="M132" s="43"/>
      <c r="N132" s="43"/>
      <c r="O132" s="8"/>
      <c r="P132" s="8"/>
      <c r="Q132" s="8"/>
      <c r="R132" s="8"/>
      <c r="S132" s="8"/>
      <c r="T132" s="20"/>
      <c r="U132" s="8"/>
      <c r="V132" s="8"/>
      <c r="W132" s="8"/>
      <c r="X132" s="8"/>
      <c r="Y132" s="8"/>
      <c r="Z132" s="8"/>
      <c r="AA132" s="8"/>
      <c r="AB132" s="8"/>
    </row>
    <row r="133" spans="1:28" ht="48">
      <c r="A133" s="15" t="s">
        <v>142</v>
      </c>
      <c r="B133" s="13" t="str">
        <f>VLOOKUP(A133,'[1]05 - ESGOTAMENTO'!A:E,2,0)</f>
        <v>03.016.0005-1</v>
      </c>
      <c r="C133" s="13" t="str">
        <f t="shared" ref="C133:C139" si="13">LEFT(B133,12)&amp;Y133</f>
        <v>03.016.0005-</v>
      </c>
      <c r="D133" s="14" t="str">
        <f>VLOOKUP(A133,'[1]05 - ESGOTAMENTO'!A:E,3,0)</f>
        <v>ESCAVAÇÃO MECÂNICA DE VALA NÃO ESCORADA EM MATERIAL DE 1ª CATEGORIA COM PEDRAS, INSTALAÇÕES PREDIAIS OU OUTROS REDUTORES DE PRODUTIVIDADE OU CAVAS DE FUNDAÇÃO, ATÉ 1,50M DE PROFUNDIDADE, UTILIZANDO RETRO-ESCAVADEIRA, EXCLUSIVE ESGOTAMENTO</v>
      </c>
      <c r="E133" s="15" t="str">
        <f>VLOOKUP(A133,'[1]05 - ESGOTAMENTO'!A:E,4,0)</f>
        <v>M³</v>
      </c>
      <c r="F133" s="16">
        <f>VLOOKUP(A133,'[1]05 - ESGOTAMENTO'!A:E,5,0)</f>
        <v>35.25</v>
      </c>
      <c r="G133" s="17"/>
      <c r="H133" s="17"/>
      <c r="I133" s="18"/>
      <c r="J133" s="18"/>
      <c r="K133" s="17"/>
      <c r="L133" s="19"/>
      <c r="M133" s="26"/>
      <c r="N133" s="26"/>
      <c r="O133" s="20"/>
      <c r="P133" s="20"/>
      <c r="Q133" s="20"/>
      <c r="R133" s="20"/>
      <c r="S133" s="20"/>
      <c r="T133" s="20"/>
      <c r="U133" s="20"/>
      <c r="V133" s="20"/>
      <c r="W133" s="21"/>
      <c r="X133" s="22"/>
      <c r="Y133" s="9"/>
      <c r="Z133" s="9"/>
      <c r="AA133" s="9"/>
      <c r="AB133" s="9"/>
    </row>
    <row r="134" spans="1:28" ht="60">
      <c r="A134" s="15" t="s">
        <v>143</v>
      </c>
      <c r="B134" s="13" t="str">
        <f>VLOOKUP(A134,'[1]05 - ESGOTAMENTO'!A:E,2,0)</f>
        <v>03.016.0020-1</v>
      </c>
      <c r="C134" s="13" t="str">
        <f t="shared" si="13"/>
        <v>03.016.0020-</v>
      </c>
      <c r="D134" s="14" t="str">
        <f>VLOOKUP(A134,'[1]05 - ESGOTAMENTO'!A:E,3,0)</f>
        <v>ESCAVAÇÃO MECÂNICA DE VALA ESCORADA, EM MATERIAL DE 1ª CATEGORIA COM PEDRAS, INSTALAÇÕES PREDIAIS OU OUTROS REDUTORES DE PRODUTIVIDADE, OU CAVAS DE FUNDAÇÃO, ATÉ 1,50M DE PROFUNDIDADE, UTILIZANDO RETRO-ESCAVADEIRA, EXCLUSIVE ESGOTAMENTO E ESCORAMENTO</v>
      </c>
      <c r="E134" s="15" t="str">
        <f>VLOOKUP(A134,'[1]05 - ESGOTAMENTO'!A:E,4,0)</f>
        <v>M³</v>
      </c>
      <c r="F134" s="16">
        <f>VLOOKUP(A134,'[1]05 - ESGOTAMENTO'!A:E,5,0)</f>
        <v>18.86</v>
      </c>
      <c r="G134" s="17"/>
      <c r="H134" s="17"/>
      <c r="I134" s="18"/>
      <c r="J134" s="18"/>
      <c r="K134" s="17"/>
      <c r="L134" s="19"/>
      <c r="M134" s="26"/>
      <c r="N134" s="26"/>
      <c r="O134" s="20"/>
      <c r="P134" s="20"/>
      <c r="Q134" s="20"/>
      <c r="R134" s="20"/>
      <c r="S134" s="20"/>
      <c r="T134" s="20"/>
      <c r="U134" s="20"/>
      <c r="V134" s="20"/>
      <c r="W134" s="21"/>
      <c r="X134" s="22"/>
      <c r="Y134" s="9"/>
      <c r="Z134" s="9"/>
      <c r="AA134" s="9"/>
      <c r="AB134" s="9"/>
    </row>
    <row r="135" spans="1:28" ht="60">
      <c r="A135" s="15" t="s">
        <v>144</v>
      </c>
      <c r="B135" s="13" t="str">
        <f>VLOOKUP(A135,'[1]05 - ESGOTAMENTO'!A:E,2,0)</f>
        <v>03.016.0025-1</v>
      </c>
      <c r="C135" s="13" t="str">
        <f t="shared" si="13"/>
        <v>03.016.0025-</v>
      </c>
      <c r="D135" s="14" t="str">
        <f>VLOOKUP(A135,'[1]05 - ESGOTAMENTO'!A:E,3,0)</f>
        <v>ESCAVAÇÃO MECÂNICA DE VALA ESCORADA, EM MATERIAL DE 1ª CATEGORIA COM PEDRAS, INSTALAÇÕES PREDIAIS OU OUTROS REDUTORES DE PRODUTIVIDADE, OU CAVAS DE FUNDAÇÃO, ENTRE 1,50 E 3,00M DE PROFUNDIDADE, UTILIZANDO RETRO-ESCAVADEIRA, EXCLUSIVE ESGOTAMENTO E ESCORAMENTO</v>
      </c>
      <c r="E135" s="15" t="str">
        <f>VLOOKUP(A135,'[1]05 - ESGOTAMENTO'!A:E,4,0)</f>
        <v>M³</v>
      </c>
      <c r="F135" s="16">
        <f>VLOOKUP(A135,'[1]05 - ESGOTAMENTO'!A:E,5,0)</f>
        <v>0.4</v>
      </c>
      <c r="G135" s="17"/>
      <c r="H135" s="17"/>
      <c r="I135" s="18"/>
      <c r="J135" s="18"/>
      <c r="K135" s="17"/>
      <c r="L135" s="19"/>
      <c r="M135" s="26"/>
      <c r="N135" s="26"/>
      <c r="O135" s="20"/>
      <c r="P135" s="20"/>
      <c r="Q135" s="20"/>
      <c r="R135" s="20"/>
      <c r="S135" s="20"/>
      <c r="T135" s="20"/>
      <c r="U135" s="20"/>
      <c r="V135" s="20"/>
      <c r="W135" s="21"/>
      <c r="X135" s="22"/>
      <c r="Y135" s="9"/>
      <c r="Z135" s="9"/>
      <c r="AA135" s="9"/>
      <c r="AB135" s="9"/>
    </row>
    <row r="136" spans="1:28" ht="24">
      <c r="A136" s="15" t="s">
        <v>145</v>
      </c>
      <c r="B136" s="13" t="str">
        <f>VLOOKUP(A136,'[1]05 - ESGOTAMENTO'!A:E,2,0)</f>
        <v>05.010.0005-0</v>
      </c>
      <c r="C136" s="13" t="str">
        <f t="shared" si="13"/>
        <v>05.010.0005-</v>
      </c>
      <c r="D136" s="14" t="str">
        <f>VLOOKUP(A136,'[1]05 - ESGOTAMENTO'!A:E,3,0)</f>
        <v>ESGOTAMENTO DE VALA MEDIDO PELA POTÊNCIA INSTALADA E PELO TEMPO DE FUNCIONAMENTO (CP)</v>
      </c>
      <c r="E136" s="15" t="str">
        <f>VLOOKUP(A136,'[1]05 - ESGOTAMENTO'!A:E,4,0)</f>
        <v>CV X H</v>
      </c>
      <c r="F136" s="16">
        <f>VLOOKUP(A136,'[1]05 - ESGOTAMENTO'!A:E,5,0)</f>
        <v>192</v>
      </c>
      <c r="G136" s="17"/>
      <c r="H136" s="17"/>
      <c r="I136" s="18"/>
      <c r="J136" s="18"/>
      <c r="K136" s="17"/>
      <c r="L136" s="19"/>
      <c r="M136" s="26"/>
      <c r="N136" s="26"/>
      <c r="O136" s="20"/>
      <c r="P136" s="20"/>
      <c r="Q136" s="20"/>
      <c r="R136" s="20"/>
      <c r="S136" s="20"/>
      <c r="T136" s="20"/>
      <c r="U136" s="20"/>
      <c r="V136" s="20"/>
      <c r="W136" s="21"/>
      <c r="X136" s="22"/>
      <c r="Y136" s="9"/>
      <c r="Z136" s="9"/>
      <c r="AA136" s="9"/>
      <c r="AB136" s="9"/>
    </row>
    <row r="137" spans="1:28" ht="24">
      <c r="A137" s="15" t="s">
        <v>146</v>
      </c>
      <c r="B137" s="13" t="str">
        <f>VLOOKUP(A137,'[1]05 - ESGOTAMENTO'!A:E,2,0)</f>
        <v>03.015.0010-0</v>
      </c>
      <c r="C137" s="13" t="str">
        <f t="shared" si="13"/>
        <v>03.015.0010-</v>
      </c>
      <c r="D137" s="14" t="str">
        <f>VLOOKUP(A137,'[1]05 - ESGOTAMENTO'!A:E,3,0)</f>
        <v>REATERRO DE VALA/CAVA COM PÓ-DE-PEDRA, INCLUSIVE FORNECIMENTO DO MATERIAL E COMPACTAÇÃO MANUAL</v>
      </c>
      <c r="E137" s="15" t="str">
        <f>VLOOKUP(A137,'[1]05 - ESGOTAMENTO'!A:E,4,0)</f>
        <v>M³</v>
      </c>
      <c r="F137" s="16">
        <f>VLOOKUP(A137,'[1]05 - ESGOTAMENTO'!A:E,5,0)</f>
        <v>41.44</v>
      </c>
      <c r="G137" s="17"/>
      <c r="H137" s="17"/>
      <c r="I137" s="18"/>
      <c r="J137" s="18"/>
      <c r="K137" s="17"/>
      <c r="L137" s="19"/>
      <c r="M137" s="26"/>
      <c r="N137" s="26"/>
      <c r="O137" s="20"/>
      <c r="P137" s="20"/>
      <c r="Q137" s="20"/>
      <c r="R137" s="20"/>
      <c r="S137" s="20"/>
      <c r="T137" s="20"/>
      <c r="U137" s="20"/>
      <c r="V137" s="20"/>
      <c r="W137" s="21"/>
      <c r="X137" s="22"/>
      <c r="Y137" s="9"/>
      <c r="Z137" s="9"/>
      <c r="AA137" s="9"/>
      <c r="AB137" s="9"/>
    </row>
    <row r="138" spans="1:28">
      <c r="A138" s="15" t="s">
        <v>147</v>
      </c>
      <c r="B138" s="13" t="str">
        <f>VLOOKUP(A138,'[1]05 - ESGOTAMENTO'!A:E,2,0)</f>
        <v>06.088.0010-0</v>
      </c>
      <c r="C138" s="13" t="str">
        <f t="shared" si="13"/>
        <v>06.088.0010-</v>
      </c>
      <c r="D138" s="14" t="str">
        <f>VLOOKUP(A138,'[1]05 - ESGOTAMENTO'!A:E,3,0)</f>
        <v>EMBASAMENTO DE TUBULAÇÃO, FEITO COM PÓ-DE-PEDRA</v>
      </c>
      <c r="E138" s="15" t="str">
        <f>VLOOKUP(A138,'[1]05 - ESGOTAMENTO'!A:E,4,0)</f>
        <v>M³</v>
      </c>
      <c r="F138" s="16">
        <f>VLOOKUP(A138,'[1]05 - ESGOTAMENTO'!A:E,5,0)</f>
        <v>4.21</v>
      </c>
      <c r="G138" s="17"/>
      <c r="H138" s="17"/>
      <c r="I138" s="18"/>
      <c r="J138" s="18"/>
      <c r="K138" s="17"/>
      <c r="L138" s="19"/>
      <c r="M138" s="26"/>
      <c r="N138" s="26"/>
      <c r="O138" s="20"/>
      <c r="P138" s="20"/>
      <c r="Q138" s="20"/>
      <c r="R138" s="20"/>
      <c r="S138" s="20"/>
      <c r="T138" s="20"/>
      <c r="U138" s="20"/>
      <c r="V138" s="20"/>
      <c r="W138" s="21"/>
      <c r="X138" s="22"/>
      <c r="Y138" s="9"/>
      <c r="Z138" s="9"/>
      <c r="AA138" s="9"/>
      <c r="AB138" s="9"/>
    </row>
    <row r="139" spans="1:28" ht="24">
      <c r="A139" s="15" t="s">
        <v>148</v>
      </c>
      <c r="B139" s="13" t="str">
        <f>VLOOKUP(A139,'[1]05 - ESGOTAMENTO'!A:E,2,0)</f>
        <v>20.097.0005-0</v>
      </c>
      <c r="C139" s="13" t="str">
        <f t="shared" si="13"/>
        <v>20.097.0005-</v>
      </c>
      <c r="D139" s="14" t="str">
        <f>VLOOKUP(A139,'[1]05 - ESGOTAMENTO'!A:E,3,0)</f>
        <v>PÓ-DE-PEDRA, INCLUSIVE TRANSPORTE, PARA REGIÃO METROPOLITANA DO RIO DE JANEIRO.  FORNECIMENTO</v>
      </c>
      <c r="E139" s="15" t="str">
        <f>VLOOKUP(A139,'[1]05 - ESGOTAMENTO'!A:E,4,0)</f>
        <v>M³</v>
      </c>
      <c r="F139" s="16">
        <f>VLOOKUP(A139,'[1]05 - ESGOTAMENTO'!A:E,5,0)</f>
        <v>5.33</v>
      </c>
      <c r="G139" s="17"/>
      <c r="H139" s="17"/>
      <c r="I139" s="18"/>
      <c r="J139" s="18"/>
      <c r="K139" s="17"/>
      <c r="L139" s="19"/>
      <c r="M139" s="26"/>
      <c r="N139" s="26"/>
      <c r="O139" s="20"/>
      <c r="P139" s="20"/>
      <c r="Q139" s="20"/>
      <c r="R139" s="20"/>
      <c r="S139" s="20"/>
      <c r="T139" s="20"/>
      <c r="U139" s="20"/>
      <c r="V139" s="20"/>
      <c r="W139" s="21"/>
      <c r="X139" s="22"/>
      <c r="Y139" s="9"/>
      <c r="Z139" s="9"/>
      <c r="AA139" s="9"/>
      <c r="AB139" s="9"/>
    </row>
    <row r="140" spans="1:28" s="1" customFormat="1" ht="12.75">
      <c r="A140" s="37" t="s">
        <v>149</v>
      </c>
      <c r="B140" s="38"/>
      <c r="C140" s="38"/>
      <c r="D140" s="39" t="str">
        <f>VLOOKUP(A140,'[1]05 - ESGOTAMENTO'!A:E,3,0)</f>
        <v>PAVIMENTAÇÃO</v>
      </c>
      <c r="E140" s="40"/>
      <c r="F140" s="38"/>
      <c r="G140" s="41"/>
      <c r="H140" s="42"/>
      <c r="I140" s="38"/>
      <c r="J140" s="38"/>
      <c r="K140" s="42"/>
      <c r="L140" s="42"/>
      <c r="M140" s="43"/>
      <c r="N140" s="43"/>
      <c r="O140" s="8"/>
      <c r="P140" s="8"/>
      <c r="Q140" s="8"/>
      <c r="R140" s="8"/>
      <c r="S140" s="8"/>
      <c r="T140" s="20"/>
      <c r="U140" s="8"/>
      <c r="V140" s="8"/>
      <c r="W140" s="8"/>
      <c r="X140" s="8"/>
      <c r="Y140" s="8"/>
      <c r="Z140" s="8"/>
      <c r="AA140" s="8"/>
      <c r="AB140" s="8"/>
    </row>
    <row r="141" spans="1:28" ht="36">
      <c r="A141" s="15" t="s">
        <v>150</v>
      </c>
      <c r="B141" s="13" t="str">
        <f>VLOOKUP(A141,'[1]05 - ESGOTAMENTO'!A:E,2,0)</f>
        <v>05.002.0005-1</v>
      </c>
      <c r="C141" s="13" t="str">
        <f t="shared" ref="C141:C149" si="14">LEFT(B141,12)&amp;Y141</f>
        <v>05.002.0005-</v>
      </c>
      <c r="D141" s="14" t="str">
        <f>VLOOKUP(A141,'[1]05 - ESGOTAMENTO'!A:E,3,0)</f>
        <v>DEMOLIÇÃO, COM EQUIPAMENTO DE AR COMPRIMIDO, DE PAVIMENTAÇÃO DE CONCRETO ASFÁLTICO, COM 5CM DE ESPESSURA, INCLUSIVE EMPILHAMENTO LATERAL DENTRO DO CANTEIRO DE SERVIÇO</v>
      </c>
      <c r="E141" s="15" t="str">
        <f>VLOOKUP(A141,'[1]05 - ESGOTAMENTO'!A:E,4,0)</f>
        <v>M²</v>
      </c>
      <c r="F141" s="16">
        <f>VLOOKUP(A141,'[1]05 - ESGOTAMENTO'!A:E,5,0)</f>
        <v>40.67</v>
      </c>
      <c r="G141" s="17"/>
      <c r="H141" s="17"/>
      <c r="I141" s="18"/>
      <c r="J141" s="18"/>
      <c r="K141" s="17"/>
      <c r="L141" s="19"/>
      <c r="M141" s="26"/>
      <c r="N141" s="26"/>
      <c r="O141" s="20"/>
      <c r="P141" s="20"/>
      <c r="Q141" s="20"/>
      <c r="R141" s="20"/>
      <c r="S141" s="20"/>
      <c r="T141" s="20"/>
      <c r="U141" s="20"/>
      <c r="V141" s="20"/>
      <c r="W141" s="21"/>
      <c r="X141" s="22"/>
      <c r="Y141" s="9"/>
      <c r="Z141" s="9"/>
      <c r="AA141" s="9"/>
      <c r="AB141" s="9"/>
    </row>
    <row r="142" spans="1:28" ht="24">
      <c r="A142" s="15" t="s">
        <v>151</v>
      </c>
      <c r="B142" s="13" t="str">
        <f>VLOOKUP(A142,'[1]05 - ESGOTAMENTO'!A:E,2,0)</f>
        <v>05.022.9055-6</v>
      </c>
      <c r="C142" s="13" t="str">
        <f t="shared" si="14"/>
        <v>05.022.9055-</v>
      </c>
      <c r="D142" s="14" t="str">
        <f>VLOOKUP(A142,'[1]05 - ESGOTAMENTO'!A:E,3,0)</f>
        <v>CORTE EM PAVIMENTOS DE CONCRETO ASFÁLTICO ATÉ 10CM DE PROF. COM SERRA CIRCULAR - TIPO "MAQUITÃO"</v>
      </c>
      <c r="E142" s="15" t="str">
        <f>VLOOKUP(A142,'[1]05 - ESGOTAMENTO'!A:E,4,0)</f>
        <v>M</v>
      </c>
      <c r="F142" s="16">
        <f>VLOOKUP(A142,'[1]05 - ESGOTAMENTO'!A:E,5,0)</f>
        <v>112.52</v>
      </c>
      <c r="G142" s="17"/>
      <c r="H142" s="17"/>
      <c r="I142" s="18"/>
      <c r="J142" s="18"/>
      <c r="K142" s="17"/>
      <c r="L142" s="19"/>
      <c r="M142" s="26"/>
      <c r="N142" s="26"/>
      <c r="O142" s="20"/>
      <c r="P142" s="20"/>
      <c r="Q142" s="20"/>
      <c r="R142" s="20"/>
      <c r="S142" s="20"/>
      <c r="T142" s="20"/>
      <c r="U142" s="20"/>
      <c r="V142" s="20"/>
      <c r="W142" s="21"/>
      <c r="X142" s="22"/>
      <c r="Y142" s="9"/>
      <c r="Z142" s="9"/>
      <c r="AA142" s="9"/>
      <c r="AB142" s="9"/>
    </row>
    <row r="143" spans="1:28" ht="60">
      <c r="A143" s="15" t="s">
        <v>152</v>
      </c>
      <c r="B143" s="13" t="str">
        <f>VLOOKUP(A143,'[1]05 - ESGOTAMENTO'!A:E,2,0)</f>
        <v>05.022.0015-0</v>
      </c>
      <c r="C143" s="13" t="str">
        <f t="shared" si="14"/>
        <v>05.022.0015-</v>
      </c>
      <c r="D143" s="14" t="str">
        <f>VLOOKUP(A143,'[1]05 - ESGOTAMENTO'!A:E,3,0)</f>
        <v>CORTE MECÂNICO COM MÁQUINA FRESADORA, EM CONCRETO ASFÁLTICO, EM ÁREAS COM INTERFERÊNCIA TIPO TRILHOS OU TAMPÕES, COM ESPESSURA ATÉ 5CM, INCLUSIVE COLETA DO MATERIAL FRESADO EM CAMINHÃO BASCULANTE, EXCLUSIVE TRANSPORTE PARA FORA DO CANTEIRO DE OBRA (VIDE FAMÍLIA 04.005). O ITEM INCLUI MÃO-DE-OBRA COM HORÁRIO DIURNO</v>
      </c>
      <c r="E143" s="15" t="str">
        <f>VLOOKUP(A143,'[1]05 - ESGOTAMENTO'!A:E,4,0)</f>
        <v>M²</v>
      </c>
      <c r="F143" s="16">
        <f>VLOOKUP(A143,'[1]05 - ESGOTAMENTO'!A:E,5,0)</f>
        <v>176.25</v>
      </c>
      <c r="G143" s="17"/>
      <c r="H143" s="17"/>
      <c r="I143" s="18"/>
      <c r="J143" s="18"/>
      <c r="K143" s="17"/>
      <c r="L143" s="19"/>
      <c r="M143" s="26"/>
      <c r="N143" s="26"/>
      <c r="O143" s="20"/>
      <c r="P143" s="20"/>
      <c r="Q143" s="20"/>
      <c r="R143" s="20"/>
      <c r="S143" s="20"/>
      <c r="T143" s="20"/>
      <c r="U143" s="20"/>
      <c r="V143" s="20"/>
      <c r="W143" s="21"/>
      <c r="X143" s="22"/>
      <c r="Y143" s="9"/>
      <c r="Z143" s="9"/>
      <c r="AA143" s="9"/>
      <c r="AB143" s="9"/>
    </row>
    <row r="144" spans="1:28" ht="36">
      <c r="A144" s="15" t="s">
        <v>153</v>
      </c>
      <c r="B144" s="13" t="str">
        <f>VLOOKUP(A144,'[1]05 - ESGOTAMENTO'!A:E,2,0)</f>
        <v>05.002.0016-0</v>
      </c>
      <c r="C144" s="13" t="str">
        <f t="shared" si="14"/>
        <v>05.002.0016-</v>
      </c>
      <c r="D144" s="14" t="str">
        <f>VLOOKUP(A144,'[1]05 - ESGOTAMENTO'!A:E,3,0)</f>
        <v>DEMOLIÇÃO, COM EQUIPAMENTO DE AR COMPRIMIDO, DE BASE DE MACADAME BETUMINOSO, INCLUSIVE AFASTAMENTO LATERAL DENTRO DO CANTEIRO DE SERVIÇO</v>
      </c>
      <c r="E144" s="15" t="str">
        <f>VLOOKUP(A144,'[1]05 - ESGOTAMENTO'!A:E,4,0)</f>
        <v>M³</v>
      </c>
      <c r="F144" s="16">
        <f>VLOOKUP(A144,'[1]05 - ESGOTAMENTO'!A:E,5,0)</f>
        <v>8.1300000000000008</v>
      </c>
      <c r="G144" s="17"/>
      <c r="H144" s="17"/>
      <c r="I144" s="18"/>
      <c r="J144" s="18"/>
      <c r="K144" s="17"/>
      <c r="L144" s="19"/>
      <c r="M144" s="26"/>
      <c r="N144" s="26"/>
      <c r="O144" s="20"/>
      <c r="P144" s="20"/>
      <c r="Q144" s="20"/>
      <c r="R144" s="20"/>
      <c r="S144" s="20"/>
      <c r="T144" s="20"/>
      <c r="U144" s="20"/>
      <c r="V144" s="20"/>
      <c r="W144" s="21"/>
      <c r="X144" s="22"/>
      <c r="Y144" s="9"/>
      <c r="Z144" s="9"/>
      <c r="AA144" s="9"/>
      <c r="AB144" s="9"/>
    </row>
    <row r="145" spans="1:28" ht="60">
      <c r="A145" s="15" t="s">
        <v>154</v>
      </c>
      <c r="B145" s="13" t="str">
        <f>VLOOKUP(A145,'[1]05 - ESGOTAMENTO'!A:E,2,0)</f>
        <v>08.015.0018-0</v>
      </c>
      <c r="C145" s="13" t="str">
        <f t="shared" si="14"/>
        <v>08.015.0018-</v>
      </c>
      <c r="D145" s="14" t="str">
        <f>VLOOKUP(A145,'[1]05 - ESGOTAMENTO'!A:E,3,0)</f>
        <v>REPOSIÇÃO DE PAVIMENTAÇÃO DE QUALQUER NATUREZA, EM CONCRETO ASFÁLTICO USINADO A QUENTE, SEM IMPRIMAÇÃO OU PINTURA DE LIGAÇÃO, EXECUTADO EM LOGRADOURO PÚBLICO, ONDE FORAM EXECUTADAS OBRAS POR COMPANHIAS CONCESSIONÁRIAS, EXCLUSIVE O TRANSPORTE DA USINA PARA A PISTA</v>
      </c>
      <c r="E145" s="15" t="str">
        <f>VLOOKUP(A145,'[1]05 - ESGOTAMENTO'!A:E,4,0)</f>
        <v>T</v>
      </c>
      <c r="F145" s="16">
        <f>VLOOKUP(A145,'[1]05 - ESGOTAMENTO'!A:E,5,0)</f>
        <v>24.95</v>
      </c>
      <c r="G145" s="17"/>
      <c r="H145" s="17"/>
      <c r="I145" s="18"/>
      <c r="J145" s="18"/>
      <c r="K145" s="17"/>
      <c r="L145" s="19"/>
      <c r="M145" s="26"/>
      <c r="N145" s="26"/>
      <c r="O145" s="20"/>
      <c r="P145" s="20"/>
      <c r="Q145" s="20"/>
      <c r="R145" s="20"/>
      <c r="S145" s="20"/>
      <c r="T145" s="20"/>
      <c r="U145" s="20"/>
      <c r="V145" s="20"/>
      <c r="W145" s="21"/>
      <c r="X145" s="22"/>
      <c r="Y145" s="9"/>
      <c r="Z145" s="9"/>
      <c r="AA145" s="9"/>
      <c r="AB145" s="9"/>
    </row>
    <row r="146" spans="1:28" ht="72">
      <c r="A146" s="15" t="s">
        <v>155</v>
      </c>
      <c r="B146" s="13" t="str">
        <f>VLOOKUP(A146,'[1]05 - ESGOTAMENTO'!A:E,2,0)</f>
        <v>08.038.0001-0</v>
      </c>
      <c r="C146" s="13" t="str">
        <f t="shared" si="14"/>
        <v>08.038.0001-</v>
      </c>
      <c r="D146" s="14" t="str">
        <f>VLOOKUP(A146,'[1]05 - ESGOTAMENTO'!A:E,3,0)</f>
        <v>RECOMPOSIÇÃO DE PAVIMENTAÇÃO DE RUA, DEVIDO À ABERTURA DE VALA PARA ASSENTAMENTO DE TUBULAÇÃO, INCLUSIVE A REMOÇÃO DE ATÉ 20,00M DO REATERRO SOLTO, CONCRETAGEM FCK=10 MPA COM 20CM DE ESPESSURA, CARGA, TRANSPORTE E DESCARGA DO MATERIAL EXCEDENTE ATÉ A DISTÂNCIA DE 20KM, EXCLUSIVE CONCRETO ASFÁLTICO (VIDE ITEM 08.015.0018)</v>
      </c>
      <c r="E146" s="15" t="str">
        <f>VLOOKUP(A146,'[1]05 - ESGOTAMENTO'!A:E,4,0)</f>
        <v>M²</v>
      </c>
      <c r="F146" s="16">
        <f>VLOOKUP(A146,'[1]05 - ESGOTAMENTO'!A:E,5,0)</f>
        <v>40.67</v>
      </c>
      <c r="G146" s="17"/>
      <c r="H146" s="17"/>
      <c r="I146" s="18"/>
      <c r="J146" s="18"/>
      <c r="K146" s="17"/>
      <c r="L146" s="19"/>
      <c r="M146" s="26"/>
      <c r="N146" s="26"/>
      <c r="O146" s="20"/>
      <c r="P146" s="20"/>
      <c r="Q146" s="20"/>
      <c r="R146" s="20"/>
      <c r="S146" s="20"/>
      <c r="T146" s="20"/>
      <c r="U146" s="20"/>
      <c r="V146" s="20"/>
      <c r="W146" s="21"/>
      <c r="X146" s="22"/>
      <c r="Y146" s="9"/>
      <c r="Z146" s="9"/>
      <c r="AA146" s="9"/>
      <c r="AB146" s="9"/>
    </row>
    <row r="147" spans="1:28" ht="24">
      <c r="A147" s="15" t="s">
        <v>156</v>
      </c>
      <c r="B147" s="13" t="str">
        <f>VLOOKUP(A147,'[1]05 - ESGOTAMENTO'!A:E,2,0)</f>
        <v>08.026.0002-0</v>
      </c>
      <c r="C147" s="13" t="str">
        <f t="shared" si="14"/>
        <v>08.026.0002-</v>
      </c>
      <c r="D147" s="14" t="str">
        <f>VLOOKUP(A147,'[1]05 - ESGOTAMENTO'!A:E,3,0)</f>
        <v>PINTURA DE LIGAÇÃO, DE ACORDO COM AS "INSTRUÇÕES PARA EXECUÇÃO", DO DER-RJ</v>
      </c>
      <c r="E147" s="15" t="str">
        <f>VLOOKUP(A147,'[1]05 - ESGOTAMENTO'!A:E,4,0)</f>
        <v>M²</v>
      </c>
      <c r="F147" s="16">
        <f>VLOOKUP(A147,'[1]05 - ESGOTAMENTO'!A:E,5,0)</f>
        <v>216.92</v>
      </c>
      <c r="G147" s="17"/>
      <c r="H147" s="17"/>
      <c r="I147" s="18"/>
      <c r="J147" s="18"/>
      <c r="K147" s="17"/>
      <c r="L147" s="19"/>
      <c r="M147" s="26"/>
      <c r="N147" s="26"/>
      <c r="O147" s="20"/>
      <c r="P147" s="20"/>
      <c r="Q147" s="20"/>
      <c r="R147" s="20"/>
      <c r="S147" s="20"/>
      <c r="T147" s="20"/>
      <c r="U147" s="20"/>
      <c r="V147" s="20"/>
      <c r="W147" s="21"/>
      <c r="X147" s="22"/>
      <c r="Y147" s="9"/>
      <c r="Z147" s="9"/>
      <c r="AA147" s="9"/>
      <c r="AB147" s="9"/>
    </row>
    <row r="148" spans="1:28" s="1" customFormat="1" ht="12.75">
      <c r="A148" s="37" t="s">
        <v>157</v>
      </c>
      <c r="B148" s="38"/>
      <c r="C148" s="38"/>
      <c r="D148" s="39" t="str">
        <f>VLOOKUP(A148,'[1]05 - ESGOTAMENTO'!A:E,3,0)</f>
        <v>FORNECIMENTO DE TUBOS</v>
      </c>
      <c r="E148" s="40"/>
      <c r="F148" s="38"/>
      <c r="G148" s="41"/>
      <c r="H148" s="42"/>
      <c r="I148" s="38"/>
      <c r="J148" s="38"/>
      <c r="K148" s="42"/>
      <c r="L148" s="42"/>
      <c r="M148" s="43"/>
      <c r="N148" s="43"/>
      <c r="O148" s="8"/>
      <c r="P148" s="8"/>
      <c r="Q148" s="8"/>
      <c r="R148" s="8"/>
      <c r="S148" s="8"/>
      <c r="T148" s="20"/>
      <c r="U148" s="8"/>
      <c r="V148" s="8"/>
      <c r="W148" s="8"/>
      <c r="X148" s="8"/>
      <c r="Y148" s="8"/>
      <c r="Z148" s="8"/>
      <c r="AA148" s="8"/>
      <c r="AB148" s="8"/>
    </row>
    <row r="149" spans="1:28" ht="24">
      <c r="A149" s="15" t="s">
        <v>158</v>
      </c>
      <c r="B149" s="13" t="str">
        <f>VLOOKUP(A149,'[1]05 - ESGOTAMENTO'!A:E,2,0)</f>
        <v>06.272.0003-0</v>
      </c>
      <c r="C149" s="13" t="str">
        <f t="shared" si="14"/>
        <v>06.272.0003-</v>
      </c>
      <c r="D149" s="14" t="str">
        <f>VLOOKUP(A149,'[1]05 - ESGOTAMENTO'!A:E,3,0)</f>
        <v>TUBO PVC (NBR-7362), PARA ESGOTO SANITÁRIO, COM DIÂMETRO NOMINAL DE 150MM, INCLUSIVE ANEL DE BORRACHA.  FORNECIMENTO</v>
      </c>
      <c r="E149" s="15" t="str">
        <f>VLOOKUP(A149,'[1]05 - ESGOTAMENTO'!A:E,4,0)</f>
        <v>M</v>
      </c>
      <c r="F149" s="16">
        <f>VLOOKUP(A149,'[1]05 - ESGOTAMENTO'!A:E,5,0)</f>
        <v>56.260000000000005</v>
      </c>
      <c r="G149" s="17"/>
      <c r="H149" s="17"/>
      <c r="I149" s="18"/>
      <c r="J149" s="18"/>
      <c r="K149" s="17"/>
      <c r="L149" s="19"/>
      <c r="M149" s="26"/>
      <c r="N149" s="26"/>
      <c r="O149" s="20"/>
      <c r="P149" s="20"/>
      <c r="Q149" s="20"/>
      <c r="R149" s="20"/>
      <c r="S149" s="20"/>
      <c r="T149" s="20"/>
      <c r="U149" s="20"/>
      <c r="V149" s="20"/>
      <c r="W149" s="21"/>
      <c r="X149" s="22"/>
      <c r="Y149" s="9"/>
      <c r="Z149" s="9"/>
      <c r="AA149" s="9"/>
      <c r="AB149" s="9"/>
    </row>
    <row r="150" spans="1:28" s="1" customFormat="1" ht="12.75">
      <c r="A150" s="37" t="s">
        <v>159</v>
      </c>
      <c r="B150" s="38"/>
      <c r="C150" s="38"/>
      <c r="D150" s="39" t="str">
        <f>VLOOKUP(A150,'[1]05 - ESGOTAMENTO'!A:E,3,0)</f>
        <v>POÇOS DE VISITA</v>
      </c>
      <c r="E150" s="40"/>
      <c r="F150" s="38"/>
      <c r="G150" s="41"/>
      <c r="H150" s="42"/>
      <c r="I150" s="38"/>
      <c r="J150" s="38"/>
      <c r="K150" s="42"/>
      <c r="L150" s="42"/>
      <c r="M150" s="43"/>
      <c r="N150" s="43"/>
      <c r="O150" s="8"/>
      <c r="P150" s="8"/>
      <c r="Q150" s="8"/>
      <c r="R150" s="8"/>
      <c r="S150" s="8"/>
      <c r="T150" s="20"/>
      <c r="U150" s="8"/>
      <c r="V150" s="8"/>
      <c r="W150" s="8"/>
      <c r="X150" s="8"/>
      <c r="Y150" s="8"/>
      <c r="Z150" s="8"/>
      <c r="AA150" s="8"/>
      <c r="AB150" s="8"/>
    </row>
    <row r="151" spans="1:28" ht="60">
      <c r="A151" s="15" t="s">
        <v>160</v>
      </c>
      <c r="B151" s="13" t="str">
        <f>VLOOKUP(A151,'[1]05 - ESGOTAMENTO'!A:E,2,0)</f>
        <v>06.016.0015-0</v>
      </c>
      <c r="C151" s="13" t="str">
        <f t="shared" ref="C151:C157" si="15">LEFT(B151,12)&amp;Y151</f>
        <v>06.016.0015-</v>
      </c>
      <c r="D151" s="14" t="str">
        <f>VLOOKUP(A151,'[1]05 - ESGOTAMENTO'!A:E,3,0)</f>
        <v>TAMPÃO ARTICULADO COMPLETO DE FERRO FUNDIDO, TIPO AVENIDA, PARA TRÁFEGO PESADO (TF-90), DE 0,60M DE DIÂMETRO, CARGA MÍNIMA PARA TESTE 30T, RESISTÊNCIA MÁXIMA DE ROMPIMENTO 37,5T E FLECHA RESIDUAL MÁXIMA DE 17MM, ASSENTADO COM ARGAMASSA DE CIMENTO E AREIA, NO TRAÇO 1:4 EM VOLUME.  FORNECIMENTO E ASSENTAMENTO</v>
      </c>
      <c r="E151" s="15" t="str">
        <f>VLOOKUP(A151,'[1]05 - ESGOTAMENTO'!A:E,4,0)</f>
        <v>UN</v>
      </c>
      <c r="F151" s="16">
        <f>VLOOKUP(A151,'[1]05 - ESGOTAMENTO'!A:E,5,0)</f>
        <v>3</v>
      </c>
      <c r="G151" s="17"/>
      <c r="H151" s="17"/>
      <c r="I151" s="18"/>
      <c r="J151" s="18"/>
      <c r="K151" s="17"/>
      <c r="L151" s="19"/>
      <c r="M151" s="26"/>
      <c r="N151" s="26"/>
      <c r="O151" s="20"/>
      <c r="P151" s="20"/>
      <c r="Q151" s="20"/>
      <c r="R151" s="20"/>
      <c r="S151" s="20"/>
      <c r="T151" s="20"/>
      <c r="U151" s="20"/>
      <c r="V151" s="20"/>
      <c r="W151" s="21"/>
      <c r="X151" s="22"/>
      <c r="Y151" s="9"/>
      <c r="Z151" s="9"/>
      <c r="AA151" s="9"/>
      <c r="AB151" s="9"/>
    </row>
    <row r="152" spans="1:28" ht="36">
      <c r="A152" s="15" t="s">
        <v>161</v>
      </c>
      <c r="B152" s="13" t="str">
        <f>VLOOKUP(A152,'[1]05 - ESGOTAMENTO'!A:E,2,0)</f>
        <v>06.017.0002-0</v>
      </c>
      <c r="C152" s="13" t="str">
        <f t="shared" si="15"/>
        <v>06.017.0002-</v>
      </c>
      <c r="D152" s="14" t="str">
        <f>VLOOKUP(A152,'[1]05 - ESGOTAMENTO'!A:E,3,0)</f>
        <v>POÇO DE VISITA, DE ANÉIS DE CONCRETO PRÉ-MOLDADOS, PARA ESGOTOS SANITÁRIOS, SEGUNDO ESPECIFICAÇÕES DA CEDAE, INCLUSIVE DEGRAUS, EXCLUSIVE TAMPÃO DE FERRO FUNDIDO, COM PROFUNDIDADE DE 0,80M</v>
      </c>
      <c r="E152" s="15" t="str">
        <f>VLOOKUP(A152,'[1]05 - ESGOTAMENTO'!A:E,4,0)</f>
        <v>UN</v>
      </c>
      <c r="F152" s="16">
        <f>VLOOKUP(A152,'[1]05 - ESGOTAMENTO'!A:E,5,0)</f>
        <v>1</v>
      </c>
      <c r="G152" s="17"/>
      <c r="H152" s="17"/>
      <c r="I152" s="18"/>
      <c r="J152" s="18"/>
      <c r="K152" s="17"/>
      <c r="L152" s="19"/>
      <c r="M152" s="26"/>
      <c r="N152" s="26"/>
      <c r="O152" s="20"/>
      <c r="P152" s="20"/>
      <c r="Q152" s="20"/>
      <c r="R152" s="20"/>
      <c r="S152" s="20"/>
      <c r="T152" s="20"/>
      <c r="U152" s="20"/>
      <c r="V152" s="20"/>
      <c r="W152" s="21"/>
      <c r="X152" s="22"/>
      <c r="Y152" s="9"/>
      <c r="Z152" s="9"/>
      <c r="AA152" s="9"/>
      <c r="AB152" s="9"/>
    </row>
    <row r="153" spans="1:28" ht="36">
      <c r="A153" s="15" t="s">
        <v>162</v>
      </c>
      <c r="B153" s="13" t="str">
        <f>VLOOKUP(A153,'[1]05 - ESGOTAMENTO'!A:E,2,0)</f>
        <v>06.017.0003-0</v>
      </c>
      <c r="C153" s="13" t="str">
        <f t="shared" si="15"/>
        <v>06.017.0003-</v>
      </c>
      <c r="D153" s="14" t="str">
        <f>VLOOKUP(A153,'[1]05 - ESGOTAMENTO'!A:E,3,0)</f>
        <v>POÇO DE VISITA, DE ANÉIS DE CONCRETO PRÉ-MOLDADOS, PARA ESGOTOS SANITÁRIOS, SEGUNDO ESPECIFICAÇÕES DA CEDAE, INCLUSIVE DEGRAUS, EXCLUSIVE TAMPÃO DE FERRO FUNDIDO, COM PROFUNDIDADE DE 1,00M</v>
      </c>
      <c r="E153" s="15" t="str">
        <f>VLOOKUP(A153,'[1]05 - ESGOTAMENTO'!A:E,4,0)</f>
        <v>UN</v>
      </c>
      <c r="F153" s="16">
        <f>VLOOKUP(A153,'[1]05 - ESGOTAMENTO'!A:E,5,0)</f>
        <v>1</v>
      </c>
      <c r="G153" s="17"/>
      <c r="H153" s="17"/>
      <c r="I153" s="18"/>
      <c r="J153" s="18"/>
      <c r="K153" s="17"/>
      <c r="L153" s="19"/>
      <c r="M153" s="26"/>
      <c r="N153" s="26"/>
      <c r="O153" s="20"/>
      <c r="P153" s="20"/>
      <c r="Q153" s="20"/>
      <c r="R153" s="20"/>
      <c r="S153" s="20"/>
      <c r="T153" s="20"/>
      <c r="U153" s="20"/>
      <c r="V153" s="20"/>
      <c r="W153" s="21"/>
      <c r="X153" s="22"/>
      <c r="Y153" s="9"/>
      <c r="Z153" s="9"/>
      <c r="AA153" s="9"/>
      <c r="AB153" s="9"/>
    </row>
    <row r="154" spans="1:28" ht="36">
      <c r="A154" s="15" t="s">
        <v>163</v>
      </c>
      <c r="B154" s="13" t="str">
        <f>VLOOKUP(A154,'[1]05 - ESGOTAMENTO'!A:E,2,0)</f>
        <v>06.017.0005-0</v>
      </c>
      <c r="C154" s="13" t="str">
        <f t="shared" si="15"/>
        <v>06.017.0005-</v>
      </c>
      <c r="D154" s="14" t="str">
        <f>VLOOKUP(A154,'[1]05 - ESGOTAMENTO'!A:E,3,0)</f>
        <v>POÇO DE VISITA, DE ANÉIS DE CONCRETO PRÉ-MOLDADOS, PARA ESGOTOS SANITÁRIOS, SEGUNDO ESPECIFICAÇÕES DA CEDAE, INCLUSIVE DEGRAUS, EXCLUSIVE TAMPÃO DE FERRO FUNDIDO, COM PROFUNDIDADE DE 1,20M</v>
      </c>
      <c r="E154" s="15" t="str">
        <f>VLOOKUP(A154,'[1]05 - ESGOTAMENTO'!A:E,4,0)</f>
        <v>UN</v>
      </c>
      <c r="F154" s="16">
        <f>VLOOKUP(A154,'[1]05 - ESGOTAMENTO'!A:E,5,0)</f>
        <v>1</v>
      </c>
      <c r="G154" s="17"/>
      <c r="H154" s="17"/>
      <c r="I154" s="18"/>
      <c r="J154" s="18"/>
      <c r="K154" s="17"/>
      <c r="L154" s="19"/>
      <c r="M154" s="26"/>
      <c r="N154" s="26"/>
      <c r="O154" s="20"/>
      <c r="P154" s="20"/>
      <c r="Q154" s="20"/>
      <c r="R154" s="20"/>
      <c r="S154" s="20"/>
      <c r="T154" s="20"/>
      <c r="U154" s="20"/>
      <c r="V154" s="20"/>
      <c r="W154" s="21"/>
      <c r="X154" s="22"/>
      <c r="Y154" s="9"/>
      <c r="Z154" s="9"/>
      <c r="AA154" s="9"/>
      <c r="AB154" s="9"/>
    </row>
    <row r="155" spans="1:28" ht="36">
      <c r="A155" s="15" t="s">
        <v>164</v>
      </c>
      <c r="B155" s="13" t="str">
        <f>VLOOKUP(A155,'[1]05 - ESGOTAMENTO'!A:E,2,0)</f>
        <v>06.017.0041-0</v>
      </c>
      <c r="C155" s="13" t="str">
        <f t="shared" si="15"/>
        <v>06.017.0041-</v>
      </c>
      <c r="D155" s="14" t="str">
        <f>VLOOKUP(A155,'[1]05 - ESGOTAMENTO'!A:E,3,0)</f>
        <v>BASE E FUNDO DE CONCRETO SIMPLES, PARA POÇOS DE VISITA, PADRÃO CEDAE, DE ANÉIS PRÉ-MOLDADOS, COM DIÂMETRO DE 1100MM, INCLUSIVE LAJE DE REDUÇÃO DE CONCRETO ARMADO, MÃO-DE-OBRA E MATERIAL</v>
      </c>
      <c r="E155" s="15" t="str">
        <f>VLOOKUP(A155,'[1]05 - ESGOTAMENTO'!A:E,4,0)</f>
        <v>UN</v>
      </c>
      <c r="F155" s="16">
        <f>VLOOKUP(A155,'[1]05 - ESGOTAMENTO'!A:E,5,0)</f>
        <v>3</v>
      </c>
      <c r="G155" s="17"/>
      <c r="H155" s="17"/>
      <c r="I155" s="18"/>
      <c r="J155" s="18"/>
      <c r="K155" s="17"/>
      <c r="L155" s="19"/>
      <c r="M155" s="26"/>
      <c r="N155" s="26"/>
      <c r="O155" s="20"/>
      <c r="P155" s="20"/>
      <c r="Q155" s="20"/>
      <c r="R155" s="20"/>
      <c r="S155" s="20"/>
      <c r="T155" s="20"/>
      <c r="U155" s="20"/>
      <c r="V155" s="20"/>
      <c r="W155" s="21"/>
      <c r="X155" s="22"/>
      <c r="Y155" s="9"/>
      <c r="Z155" s="9"/>
      <c r="AA155" s="9"/>
      <c r="AB155" s="9"/>
    </row>
    <row r="156" spans="1:28" s="1" customFormat="1" ht="12.75">
      <c r="A156" s="37" t="s">
        <v>165</v>
      </c>
      <c r="B156" s="38"/>
      <c r="C156" s="38"/>
      <c r="D156" s="39" t="str">
        <f>VLOOKUP(A156,'[1]05 - ESGOTAMENTO'!A:E,3,0)</f>
        <v>ASSENTAMENTO</v>
      </c>
      <c r="E156" s="40"/>
      <c r="F156" s="38"/>
      <c r="G156" s="41"/>
      <c r="H156" s="42"/>
      <c r="I156" s="38"/>
      <c r="J156" s="38"/>
      <c r="K156" s="42"/>
      <c r="L156" s="42"/>
      <c r="M156" s="43"/>
      <c r="N156" s="43"/>
      <c r="O156" s="8"/>
      <c r="P156" s="8"/>
      <c r="Q156" s="8"/>
      <c r="R156" s="8"/>
      <c r="S156" s="8"/>
      <c r="T156" s="20"/>
      <c r="U156" s="8"/>
      <c r="V156" s="8"/>
      <c r="W156" s="8"/>
      <c r="X156" s="8"/>
      <c r="Y156" s="8"/>
      <c r="Z156" s="8"/>
      <c r="AA156" s="8"/>
      <c r="AB156" s="8"/>
    </row>
    <row r="157" spans="1:28" ht="48">
      <c r="A157" s="15" t="s">
        <v>166</v>
      </c>
      <c r="B157" s="13" t="str">
        <f>VLOOKUP(A157,'[1]05 - ESGOTAMENTO'!A:E,2,0)</f>
        <v>06.001.0243-0</v>
      </c>
      <c r="C157" s="13" t="str">
        <f t="shared" si="15"/>
        <v>06.001.0243-</v>
      </c>
      <c r="D157" s="14" t="str">
        <f>VLOOKUP(A157,'[1]05 - ESGOTAMENTO'!A:E,3,0)</f>
        <v>ASSENTAMENTO DE TUBULAÇÃO DE PVC, COM JUNTA ELÁSTICA, PARA COLETOR DE ESGOTOS, COM DIÂMETRO NOMINAL DE 150MM, ATERRO E SOCA ATÉ A ALTURA DA GERATRIZ SUPERIOR DO TUBO, CONSIDERANDO O MATERIAL DA PRÓPRIA ESCAVAÇÃO, EXCLUSIVE TUBO E JUNTA</v>
      </c>
      <c r="E157" s="15" t="str">
        <f>VLOOKUP(A157,'[1]05 - ESGOTAMENTO'!A:E,4,0)</f>
        <v>M</v>
      </c>
      <c r="F157" s="16">
        <f>VLOOKUP(A157,'[1]05 - ESGOTAMENTO'!A:E,5,0)</f>
        <v>56.260000000000005</v>
      </c>
      <c r="G157" s="17"/>
      <c r="H157" s="17"/>
      <c r="I157" s="18"/>
      <c r="J157" s="18"/>
      <c r="K157" s="17"/>
      <c r="L157" s="19"/>
      <c r="M157" s="26"/>
      <c r="N157" s="26"/>
      <c r="O157" s="20"/>
      <c r="P157" s="20"/>
      <c r="Q157" s="20"/>
      <c r="R157" s="20"/>
      <c r="S157" s="20"/>
      <c r="T157" s="20"/>
      <c r="U157" s="20"/>
      <c r="V157" s="20"/>
      <c r="W157" s="21"/>
      <c r="X157" s="22"/>
      <c r="Y157" s="9"/>
      <c r="Z157" s="9"/>
      <c r="AA157" s="9"/>
      <c r="AB157" s="9"/>
    </row>
    <row r="158" spans="1:28" s="1" customFormat="1" ht="12.75">
      <c r="A158" s="37" t="s">
        <v>167</v>
      </c>
      <c r="B158" s="38"/>
      <c r="C158" s="38"/>
      <c r="D158" s="39" t="str">
        <f>VLOOKUP(A158,'[1]05 - ESGOTAMENTO'!A:E,3,0)</f>
        <v>CARGA E DESCARGA DE MATERIAIS</v>
      </c>
      <c r="E158" s="40"/>
      <c r="F158" s="38"/>
      <c r="G158" s="41"/>
      <c r="H158" s="42"/>
      <c r="I158" s="38"/>
      <c r="J158" s="38"/>
      <c r="K158" s="42"/>
      <c r="L158" s="42"/>
      <c r="M158" s="43"/>
      <c r="N158" s="43"/>
      <c r="O158" s="8"/>
      <c r="P158" s="8"/>
      <c r="Q158" s="8"/>
      <c r="R158" s="8"/>
      <c r="S158" s="8"/>
      <c r="T158" s="20"/>
      <c r="U158" s="8"/>
      <c r="V158" s="8"/>
      <c r="W158" s="8"/>
      <c r="X158" s="8"/>
      <c r="Y158" s="8"/>
      <c r="Z158" s="8"/>
      <c r="AA158" s="8"/>
      <c r="AB158" s="8"/>
    </row>
    <row r="159" spans="1:28" ht="72">
      <c r="A159" s="15" t="s">
        <v>168</v>
      </c>
      <c r="B159" s="13" t="str">
        <f>VLOOKUP(A159,'[1]05 - ESGOTAMENTO'!A:E,2,0)</f>
        <v>04.010.9047-6</v>
      </c>
      <c r="C159" s="13" t="str">
        <f t="shared" ref="C159:C162" si="16">LEFT(B159,12)&amp;Y159</f>
        <v>04.010.9047-</v>
      </c>
      <c r="D159" s="14" t="str">
        <f>VLOOKUP(A159,'[1]05 - ESGOTAMENTO'!A:E,3,0)</f>
        <v>CARGA E DESCARGA MECANICA DE AGREGADOS,TERRA,ESCOMBROS,MATERIAL A GRANEL,UTILIZANDO CAMINHAO BASCULANTE A OLEO DIESEL,COM CAPACIDADE UTIL DE 20T,CONSIDERANDO O TEMPO PARA CARGA,DESCARGA E MANOBRA, EXCLUSIVE DESPESAS COM A PA-CARREGADEIRA EMPREGADA NA CARGA,COM A CAPACIDADE DE 1,50M3</v>
      </c>
      <c r="E159" s="15" t="str">
        <f>VLOOKUP(A159,'[1]05 - ESGOTAMENTO'!A:E,4,0)</f>
        <v>T</v>
      </c>
      <c r="F159" s="16">
        <f>VLOOKUP(A159,'[1]05 - ESGOTAMENTO'!A:E,5,0)</f>
        <v>136.59</v>
      </c>
      <c r="G159" s="17"/>
      <c r="H159" s="17"/>
      <c r="I159" s="18"/>
      <c r="J159" s="18"/>
      <c r="K159" s="17"/>
      <c r="L159" s="19"/>
      <c r="M159" s="26"/>
      <c r="N159" s="26"/>
      <c r="O159" s="20"/>
      <c r="P159" s="20"/>
      <c r="Q159" s="20"/>
      <c r="R159" s="20"/>
      <c r="S159" s="20"/>
      <c r="T159" s="20"/>
      <c r="U159" s="20"/>
      <c r="V159" s="20"/>
      <c r="W159" s="21"/>
      <c r="X159" s="22"/>
      <c r="Y159" s="9"/>
      <c r="Z159" s="9"/>
      <c r="AA159" s="9"/>
      <c r="AB159" s="9"/>
    </row>
    <row r="160" spans="1:28" ht="48">
      <c r="A160" s="15" t="s">
        <v>169</v>
      </c>
      <c r="B160" s="13" t="str">
        <f>VLOOKUP(A160,'[1]05 - ESGOTAMENTO'!A:E,2,0)</f>
        <v>04.005.9204-6</v>
      </c>
      <c r="C160" s="13" t="str">
        <f t="shared" si="16"/>
        <v>04.005.9204-</v>
      </c>
      <c r="D160" s="14" t="str">
        <f>VLOOKUP(A160,'[1]05 - ESGOTAMENTO'!A:E,3,0)</f>
        <v>TRANSPORTE DE CARGA DE QUALQUER NATUREZA,EXCLUSIVE AS DESPESAS DE CARGA E DESCARGA,TANTO DE ESPERA DO CAMINHAO COMO DO SERVENTE OU EQUIPAMENTO AUXILIAR,A VELOCIDADE MEDIA DE 25KM/H,EM CAMINHAO BASCULANTE A OLEO DIESEL,COM CAPACIDADE UTIL DE 20 T</v>
      </c>
      <c r="E160" s="15" t="str">
        <f>VLOOKUP(A160,'[1]05 - ESGOTAMENTO'!A:E,4,0)</f>
        <v>T X KM</v>
      </c>
      <c r="F160" s="16">
        <f>VLOOKUP(A160,'[1]05 - ESGOTAMENTO'!A:E,5,0)</f>
        <v>7623.7800000000007</v>
      </c>
      <c r="G160" s="17"/>
      <c r="H160" s="17"/>
      <c r="I160" s="18"/>
      <c r="J160" s="18"/>
      <c r="K160" s="17"/>
      <c r="L160" s="19"/>
      <c r="M160" s="26"/>
      <c r="N160" s="26"/>
      <c r="O160" s="20"/>
      <c r="P160" s="20"/>
      <c r="Q160" s="20"/>
      <c r="R160" s="20"/>
      <c r="S160" s="20"/>
      <c r="T160" s="20"/>
      <c r="U160" s="20"/>
      <c r="V160" s="20"/>
      <c r="W160" s="21"/>
      <c r="X160" s="22"/>
      <c r="Y160" s="9"/>
      <c r="Z160" s="9"/>
      <c r="AA160" s="9"/>
      <c r="AB160" s="9"/>
    </row>
    <row r="161" spans="1:28" ht="48">
      <c r="A161" s="15" t="s">
        <v>170</v>
      </c>
      <c r="B161" s="13" t="str">
        <f>VLOOKUP(A161,'[1]05 - ESGOTAMENTO'!A:E,2,0)</f>
        <v>04.014.7112-6</v>
      </c>
      <c r="C161" s="13" t="str">
        <f t="shared" si="16"/>
        <v>04.014.7112-</v>
      </c>
      <c r="D161" s="14" t="str">
        <f>VLOOKUP(A161,'[1]05 - ESGOTAMENTO'!A:E,3,0)</f>
        <v xml:space="preserve">DESCARGA DE MATERIAIS E RESÍDUOS ORIGINÁRIOS DA CONSTRUÇÃO CIVIL (RCC), CLASSE A (REUTILIZÁVEIS COMO AGREGADOS NA OBRA), EM LOCAIS DE DISPOSIÇÃO FINAL AUTORIZADOS E/OU LICENCIADOS A OPERAR PELOS ÓRGÃOS DE CONTROLE AMBIENTAL </v>
      </c>
      <c r="E161" s="15" t="str">
        <f>VLOOKUP(A161,'[1]05 - ESGOTAMENTO'!A:E,4,0)</f>
        <v>T</v>
      </c>
      <c r="F161" s="16">
        <f>VLOOKUP(A161,'[1]05 - ESGOTAMENTO'!A:E,5,0)</f>
        <v>136.31</v>
      </c>
      <c r="G161" s="17"/>
      <c r="H161" s="17"/>
      <c r="I161" s="18"/>
      <c r="J161" s="18"/>
      <c r="K161" s="17"/>
      <c r="L161" s="19"/>
      <c r="M161" s="26"/>
      <c r="N161" s="26"/>
      <c r="O161" s="20"/>
      <c r="P161" s="20"/>
      <c r="Q161" s="20"/>
      <c r="R161" s="20"/>
      <c r="S161" s="20"/>
      <c r="T161" s="20"/>
      <c r="U161" s="20"/>
      <c r="V161" s="20"/>
      <c r="W161" s="21"/>
      <c r="X161" s="22"/>
      <c r="Y161" s="9"/>
      <c r="Z161" s="9"/>
      <c r="AA161" s="9"/>
      <c r="AB161" s="9"/>
    </row>
    <row r="162" spans="1:28" ht="24">
      <c r="A162" s="15" t="s">
        <v>171</v>
      </c>
      <c r="B162" s="13" t="str">
        <f>VLOOKUP(A162,'[1]05 - ESGOTAMENTO'!A:E,2,0)</f>
        <v>04.018.9101-6</v>
      </c>
      <c r="C162" s="13" t="str">
        <f t="shared" si="16"/>
        <v>04.018.9101-</v>
      </c>
      <c r="D162" s="14" t="str">
        <f>VLOOKUP(A162,'[1]05 - ESGOTAMENTO'!A:E,3,0)</f>
        <v>RECEBIMENTO DE CARGA, DESCARGA E MANOBRA DE CAMINHAO BASCULANTE, CAPACIDADE DE 20T</v>
      </c>
      <c r="E162" s="15" t="str">
        <f>VLOOKUP(A162,'[1]05 - ESGOTAMENTO'!A:E,4,0)</f>
        <v>T</v>
      </c>
      <c r="F162" s="16">
        <f>VLOOKUP(A162,'[1]05 - ESGOTAMENTO'!A:E,5,0)</f>
        <v>136.31</v>
      </c>
      <c r="G162" s="17"/>
      <c r="H162" s="17"/>
      <c r="I162" s="18"/>
      <c r="J162" s="18"/>
      <c r="K162" s="17"/>
      <c r="L162" s="19"/>
      <c r="M162" s="26"/>
      <c r="N162" s="26"/>
      <c r="O162" s="20"/>
      <c r="P162" s="20"/>
      <c r="Q162" s="20"/>
      <c r="R162" s="20"/>
      <c r="S162" s="20"/>
      <c r="T162" s="20"/>
      <c r="U162" s="20"/>
      <c r="V162" s="20"/>
      <c r="W162" s="21"/>
      <c r="X162" s="22"/>
      <c r="Y162" s="9"/>
      <c r="Z162" s="9"/>
      <c r="AA162" s="9"/>
      <c r="AB162" s="9"/>
    </row>
    <row r="163" spans="1:28" s="1" customFormat="1" ht="12.75">
      <c r="A163" s="27" t="s">
        <v>172</v>
      </c>
      <c r="B163" s="28"/>
      <c r="C163" s="29"/>
      <c r="D163" s="30" t="str">
        <f>VLOOKUP(A163,'[1]06 - GALPÃO'!A:O,3,0)</f>
        <v>GALPÃO</v>
      </c>
      <c r="E163" s="31"/>
      <c r="F163" s="32"/>
      <c r="G163" s="33"/>
      <c r="H163" s="33"/>
      <c r="I163" s="32"/>
      <c r="J163" s="32"/>
      <c r="K163" s="33"/>
      <c r="L163" s="33"/>
      <c r="M163" s="34"/>
      <c r="N163" s="34"/>
      <c r="O163" s="8"/>
      <c r="P163" s="8"/>
      <c r="Q163" s="8"/>
      <c r="R163" s="8"/>
      <c r="S163" s="8"/>
      <c r="T163" s="20"/>
      <c r="U163" s="8"/>
      <c r="V163" s="8"/>
      <c r="W163" s="8"/>
      <c r="X163" s="8"/>
      <c r="Y163" s="8"/>
      <c r="Z163" s="8"/>
      <c r="AA163" s="8"/>
      <c r="AB163" s="8"/>
    </row>
    <row r="164" spans="1:28" s="1" customFormat="1" ht="12.75">
      <c r="A164" s="40" t="s">
        <v>173</v>
      </c>
      <c r="B164" s="38"/>
      <c r="C164" s="38"/>
      <c r="D164" s="39" t="str">
        <f>VLOOKUP(A164,'[1]06 - GALPÃO'!A:O,3,0)</f>
        <v>SERVIÇOS PRELIMINARES</v>
      </c>
      <c r="E164" s="40"/>
      <c r="F164" s="38"/>
      <c r="G164" s="41"/>
      <c r="H164" s="42"/>
      <c r="I164" s="38"/>
      <c r="J164" s="38"/>
      <c r="K164" s="42"/>
      <c r="L164" s="42"/>
      <c r="M164" s="43"/>
      <c r="N164" s="43"/>
      <c r="O164" s="8"/>
      <c r="P164" s="8"/>
      <c r="Q164" s="8"/>
      <c r="R164" s="8"/>
      <c r="S164" s="8"/>
      <c r="T164" s="20"/>
      <c r="U164" s="8"/>
      <c r="V164" s="8"/>
      <c r="W164" s="8"/>
      <c r="X164" s="8"/>
      <c r="Y164" s="8"/>
      <c r="Z164" s="8"/>
      <c r="AA164" s="8"/>
      <c r="AB164" s="8"/>
    </row>
    <row r="165" spans="1:28" ht="84">
      <c r="A165" s="15" t="s">
        <v>174</v>
      </c>
      <c r="B165" s="13" t="str">
        <f>VLOOKUP(A165,'[1]06 - GALPÃO'!A:O,2,0)</f>
        <v>05.006.0001-1</v>
      </c>
      <c r="C165" s="13" t="str">
        <f t="shared" ref="C165:C187" si="17">LEFT(B165,12)&amp;Y165</f>
        <v>05.006.0001-</v>
      </c>
      <c r="D165" s="14" t="str">
        <f>VLOOKUP(A165,'[1]06 - GALPÃO'!A:O,3,0)</f>
        <v>ALUGUEL DE ANDAIME COM ELEMENTOS TUBULARES (FACHADEIRO)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v>
      </c>
      <c r="E165" s="15" t="str">
        <f>VLOOKUP(A165,'[1]06 - GALPÃO'!A:O,14,0)</f>
        <v>M² X MÊS</v>
      </c>
      <c r="F165" s="16">
        <f>VLOOKUP(A165,'[1]06 - GALPÃO'!A:O,15,0)</f>
        <v>347.92</v>
      </c>
      <c r="G165" s="17"/>
      <c r="H165" s="17"/>
      <c r="I165" s="18"/>
      <c r="J165" s="18"/>
      <c r="K165" s="17"/>
      <c r="L165" s="19"/>
      <c r="M165" s="26"/>
      <c r="N165" s="26"/>
      <c r="O165" s="20"/>
      <c r="P165" s="20"/>
      <c r="Q165" s="20"/>
      <c r="R165" s="20"/>
      <c r="S165" s="20"/>
      <c r="T165" s="20"/>
      <c r="U165" s="20"/>
      <c r="V165" s="20"/>
      <c r="W165" s="21"/>
      <c r="X165" s="22"/>
      <c r="Y165" s="9"/>
      <c r="Z165" s="9"/>
      <c r="AA165" s="9"/>
      <c r="AB165" s="9"/>
    </row>
    <row r="166" spans="1:28" ht="24">
      <c r="A166" s="15" t="s">
        <v>175</v>
      </c>
      <c r="B166" s="13" t="str">
        <f>VLOOKUP(A166,'[1]06 - GALPÃO'!A:O,2,0)</f>
        <v>05.008.0001-0</v>
      </c>
      <c r="C166" s="13" t="str">
        <f t="shared" si="17"/>
        <v>05.008.0001-</v>
      </c>
      <c r="D166" s="14" t="str">
        <f>VLOOKUP(A166,'[1]06 - GALPÃO'!A:O,3,0)</f>
        <v>MONTAGEM E DESMONTAGEM DE ANDAIME COM ELEMENTOS TUBULARES, CONSIDERANDO-SE A ÁREA VERTICAL RECOBERTA</v>
      </c>
      <c r="E166" s="15" t="str">
        <f>VLOOKUP(A166,'[1]06 - GALPÃO'!A:O,14,0)</f>
        <v>M²</v>
      </c>
      <c r="F166" s="16">
        <f>VLOOKUP(A166,'[1]06 - GALPÃO'!A:O,15,0)</f>
        <v>173.95</v>
      </c>
      <c r="G166" s="17"/>
      <c r="H166" s="17"/>
      <c r="I166" s="18"/>
      <c r="J166" s="18"/>
      <c r="K166" s="17"/>
      <c r="L166" s="19"/>
      <c r="M166" s="26"/>
      <c r="N166" s="26"/>
      <c r="O166" s="20"/>
      <c r="P166" s="20"/>
      <c r="Q166" s="20"/>
      <c r="R166" s="20"/>
      <c r="S166" s="20"/>
      <c r="T166" s="20"/>
      <c r="U166" s="20"/>
      <c r="V166" s="20"/>
      <c r="W166" s="21"/>
      <c r="X166" s="22"/>
      <c r="Y166" s="9"/>
      <c r="Z166" s="9"/>
      <c r="AA166" s="9"/>
      <c r="AB166" s="9"/>
    </row>
    <row r="167" spans="1:28" ht="24">
      <c r="A167" s="15" t="s">
        <v>176</v>
      </c>
      <c r="B167" s="13" t="str">
        <f>VLOOKUP(A167,'[1]06 - GALPÃO'!A:O,2,0)</f>
        <v>04.021.0010-0</v>
      </c>
      <c r="C167" s="13" t="str">
        <f t="shared" si="17"/>
        <v>04.021.0010-</v>
      </c>
      <c r="D167" s="14" t="str">
        <f>VLOOKUP(A167,'[1]06 - GALPÃO'!A:O,3,0)</f>
        <v>CARGA E DESCARGA MANUAL DE ANDAIME TUBULAR, INCLUSIVE TEMPO DE ESPERA DO CAMINHÃO, CONSIDERANDO-SE A ÁREA DE PROJEÇÃO VERTICAL</v>
      </c>
      <c r="E167" s="15" t="str">
        <f>VLOOKUP(A167,'[1]06 - GALPÃO'!A:O,14,0)</f>
        <v>M²</v>
      </c>
      <c r="F167" s="16">
        <f>VLOOKUP(A167,'[1]06 - GALPÃO'!A:O,15,0)</f>
        <v>173.95</v>
      </c>
      <c r="G167" s="17"/>
      <c r="H167" s="17"/>
      <c r="I167" s="18"/>
      <c r="J167" s="18"/>
      <c r="K167" s="17"/>
      <c r="L167" s="19"/>
      <c r="M167" s="26"/>
      <c r="N167" s="26"/>
      <c r="O167" s="20"/>
      <c r="P167" s="20"/>
      <c r="Q167" s="20"/>
      <c r="R167" s="20"/>
      <c r="S167" s="20"/>
      <c r="T167" s="20"/>
      <c r="U167" s="20"/>
      <c r="V167" s="20"/>
      <c r="W167" s="21"/>
      <c r="X167" s="22"/>
      <c r="Y167" s="9"/>
      <c r="Z167" s="9"/>
      <c r="AA167" s="9"/>
      <c r="AB167" s="9"/>
    </row>
    <row r="168" spans="1:28" ht="36">
      <c r="A168" s="15" t="s">
        <v>177</v>
      </c>
      <c r="B168" s="13" t="str">
        <f>VLOOKUP(A168,'[1]06 - GALPÃO'!A:O,2,0)</f>
        <v>04.020.0122-0</v>
      </c>
      <c r="C168" s="13" t="str">
        <f t="shared" si="17"/>
        <v>04.020.0122-</v>
      </c>
      <c r="D168" s="14" t="str">
        <f>VLOOKUP(A168,'[1]06 - GALPÃO'!A:O,3,0)</f>
        <v>TRANSPORTE DE ANDAIME TUBULAR, CONSIDERANDO-SE A ÁREA DE PROJEÇÃO VERTICAL DO ANDAIME, EXCLUSIVE CARGA, DESCARGA E TEMPO DE ESPERA DO CAMINHÃO (VIDE ITEM 04.021.0010)</v>
      </c>
      <c r="E168" s="15" t="str">
        <f>VLOOKUP(A168,'[1]06 - GALPÃO'!A:O,14,0)</f>
        <v>M² X KM</v>
      </c>
      <c r="F168" s="16">
        <f>VLOOKUP(A168,'[1]06 - GALPÃO'!A:O,15,0)</f>
        <v>1739.58</v>
      </c>
      <c r="G168" s="17"/>
      <c r="H168" s="17"/>
      <c r="I168" s="18"/>
      <c r="J168" s="18"/>
      <c r="K168" s="17"/>
      <c r="L168" s="19"/>
      <c r="M168" s="26"/>
      <c r="N168" s="26"/>
      <c r="O168" s="20"/>
      <c r="P168" s="20"/>
      <c r="Q168" s="20"/>
      <c r="R168" s="20"/>
      <c r="S168" s="20"/>
      <c r="T168" s="20"/>
      <c r="U168" s="20"/>
      <c r="V168" s="20"/>
      <c r="W168" s="21"/>
      <c r="X168" s="22"/>
      <c r="Y168" s="9"/>
      <c r="Z168" s="9"/>
      <c r="AA168" s="9"/>
      <c r="AB168" s="9"/>
    </row>
    <row r="169" spans="1:28" ht="36">
      <c r="A169" s="15" t="s">
        <v>178</v>
      </c>
      <c r="B169" s="13" t="str">
        <f>VLOOKUP(A169,'[1]06 - GALPÃO'!A:O,2,0)</f>
        <v>05.005.0012-1</v>
      </c>
      <c r="C169" s="13" t="str">
        <f t="shared" si="17"/>
        <v>05.005.0012-</v>
      </c>
      <c r="D169" s="14" t="str">
        <f>VLOOKUP(A169,'[1]06 - GALPÃO'!A:O,3,0)</f>
        <v>PLATAFORMA OU PASSARELA DE MADEIRA DE 1ª, CONSIDERANDO-SE APROVEITAMENTO DA MADEIRA 20 VEZES, EXCLUSIVE ANDAIME OU OUTRO SUPORTE E MOVIMENTAÇÃO (VIDE ITEM 05.008.0008)</v>
      </c>
      <c r="E169" s="15" t="str">
        <f>VLOOKUP(A169,'[1]06 - GALPÃO'!A:O,14,0)</f>
        <v>M²</v>
      </c>
      <c r="F169" s="16">
        <f>VLOOKUP(A169,'[1]06 - GALPÃO'!A:O,15,0)</f>
        <v>29.65</v>
      </c>
      <c r="G169" s="17"/>
      <c r="H169" s="17"/>
      <c r="I169" s="18"/>
      <c r="J169" s="18"/>
      <c r="K169" s="17"/>
      <c r="L169" s="19"/>
      <c r="M169" s="26"/>
      <c r="N169" s="26"/>
      <c r="O169" s="20"/>
      <c r="P169" s="20"/>
      <c r="Q169" s="20"/>
      <c r="R169" s="20"/>
      <c r="S169" s="20"/>
      <c r="T169" s="20"/>
      <c r="U169" s="20"/>
      <c r="V169" s="20"/>
      <c r="W169" s="21"/>
      <c r="X169" s="22"/>
      <c r="Y169" s="9"/>
      <c r="Z169" s="9"/>
      <c r="AA169" s="9"/>
      <c r="AB169" s="9"/>
    </row>
    <row r="170" spans="1:28">
      <c r="A170" s="15" t="s">
        <v>179</v>
      </c>
      <c r="B170" s="13" t="str">
        <f>VLOOKUP(A170,'[1]06 - GALPÃO'!A:O,2,0)</f>
        <v>05.008.0008-1</v>
      </c>
      <c r="C170" s="13" t="str">
        <f t="shared" si="17"/>
        <v>05.008.0008-</v>
      </c>
      <c r="D170" s="14" t="str">
        <f>VLOOKUP(A170,'[1]06 - GALPÃO'!A:O,3,0)</f>
        <v>MOVIMENTAÇÃO VERTICAL OU HORIZONTAL DE PLATAFORMA OU PASSARELA</v>
      </c>
      <c r="E170" s="15" t="str">
        <f>VLOOKUP(A170,'[1]06 - GALPÃO'!A:O,14,0)</f>
        <v>M²</v>
      </c>
      <c r="F170" s="16">
        <f>VLOOKUP(A170,'[1]06 - GALPÃO'!A:O,15,0)</f>
        <v>29.65</v>
      </c>
      <c r="G170" s="17"/>
      <c r="H170" s="17"/>
      <c r="I170" s="18"/>
      <c r="J170" s="18"/>
      <c r="K170" s="17"/>
      <c r="L170" s="19"/>
      <c r="M170" s="26"/>
      <c r="N170" s="26"/>
      <c r="O170" s="20"/>
      <c r="P170" s="20"/>
      <c r="Q170" s="20"/>
      <c r="R170" s="20"/>
      <c r="S170" s="20"/>
      <c r="T170" s="20"/>
      <c r="U170" s="20"/>
      <c r="V170" s="20"/>
      <c r="W170" s="21"/>
      <c r="X170" s="22"/>
      <c r="Y170" s="9"/>
      <c r="Z170" s="9"/>
      <c r="AA170" s="9"/>
      <c r="AB170" s="9"/>
    </row>
    <row r="171" spans="1:28" ht="60">
      <c r="A171" s="15" t="s">
        <v>180</v>
      </c>
      <c r="B171" s="13" t="str">
        <f>VLOOKUP(A171,'[1]06 - GALPÃO'!A:O,2,0)</f>
        <v>02.011.0001-0</v>
      </c>
      <c r="C171" s="13" t="str">
        <f t="shared" si="17"/>
        <v>02.011.0001-</v>
      </c>
      <c r="D171" s="14" t="str">
        <f>VLOOKUP(A171,'[1]06 - GALPÃO'!A:O,3,0)</f>
        <v>CERCA PROTETORA DE BORDA DE VALA, CONSTRUÍDA COM MONTANTES DE 3" X 3" DE MADEIRA DE 3ª, COM 1,50M DE COMPRIMENTO, FICANDO 0,50M ENTERRADO, COM INTERVALO DE 2,00M E 2 TÁBUAS DE MADEIRA DE 1" X 12", HORIZONTAIS, COM 40CM DE SEPARAÇÃO, COM APROVEITAMENTO DE UMA VEZ DA MADEIRA</v>
      </c>
      <c r="E171" s="15" t="str">
        <f>VLOOKUP(A171,'[1]06 - GALPÃO'!A:O,14,0)</f>
        <v>M</v>
      </c>
      <c r="F171" s="16">
        <f>VLOOKUP(A171,'[1]06 - GALPÃO'!A:O,15,0)</f>
        <v>50.98</v>
      </c>
      <c r="G171" s="17"/>
      <c r="H171" s="17"/>
      <c r="I171" s="18"/>
      <c r="J171" s="18"/>
      <c r="K171" s="17"/>
      <c r="L171" s="19"/>
      <c r="M171" s="26"/>
      <c r="N171" s="26"/>
      <c r="O171" s="20"/>
      <c r="P171" s="20"/>
      <c r="Q171" s="20"/>
      <c r="R171" s="20"/>
      <c r="S171" s="20"/>
      <c r="T171" s="20"/>
      <c r="U171" s="20"/>
      <c r="V171" s="20"/>
      <c r="W171" s="21"/>
      <c r="X171" s="22"/>
      <c r="Y171" s="9"/>
      <c r="Z171" s="9"/>
      <c r="AA171" s="9"/>
      <c r="AB171" s="9"/>
    </row>
    <row r="172" spans="1:28" ht="60">
      <c r="A172" s="15" t="s">
        <v>181</v>
      </c>
      <c r="B172" s="13" t="str">
        <f>VLOOKUP(A172,'[1]06 - GALPÃO'!A:O,2,0)</f>
        <v>02.011.0003-0</v>
      </c>
      <c r="C172" s="13" t="str">
        <f t="shared" si="17"/>
        <v>02.011.0003-</v>
      </c>
      <c r="D172" s="14" t="str">
        <f>VLOOKUP(A172,'[1]06 - GALPÃO'!A:O,3,0)</f>
        <v>RETIRADA E RECOLOCAÇÃO DA CERCA PROTETORA DE BORDA DE VALA, CONSTRUÍDA COM MONTANTES DE 3" X 3" DE MADEIRA DE 3ª, COM 1,50M DE COMPRIMENTO, FICANDO 0,50M ENTERRADO, COM INTERVALO DE 2,00M E 2 TÁBUAS DE MADEIRA DE 1" X 12", HORIZONTAIS, COM 40CM DE SEPARAÇÃO, COM APROVEITAMENTO DE UMA VEZ DA MADEIRA, EXCETO MATERIAIS</v>
      </c>
      <c r="E172" s="15" t="str">
        <f>VLOOKUP(A172,'[1]06 - GALPÃO'!A:O,14,0)</f>
        <v>M</v>
      </c>
      <c r="F172" s="16">
        <f>VLOOKUP(A172,'[1]06 - GALPÃO'!A:O,15,0)</f>
        <v>50.98</v>
      </c>
      <c r="G172" s="17"/>
      <c r="H172" s="17"/>
      <c r="I172" s="18"/>
      <c r="J172" s="18"/>
      <c r="K172" s="17"/>
      <c r="L172" s="19"/>
      <c r="M172" s="26"/>
      <c r="N172" s="26"/>
      <c r="O172" s="20"/>
      <c r="P172" s="20"/>
      <c r="Q172" s="20"/>
      <c r="R172" s="20"/>
      <c r="S172" s="20"/>
      <c r="T172" s="20"/>
      <c r="U172" s="20"/>
      <c r="V172" s="20"/>
      <c r="W172" s="21"/>
      <c r="X172" s="22"/>
      <c r="Y172" s="9"/>
      <c r="Z172" s="9"/>
      <c r="AA172" s="9"/>
      <c r="AB172" s="9"/>
    </row>
    <row r="173" spans="1:28" s="1" customFormat="1" ht="12.75">
      <c r="A173" s="40" t="s">
        <v>182</v>
      </c>
      <c r="B173" s="38"/>
      <c r="C173" s="38"/>
      <c r="D173" s="39" t="str">
        <f>VLOOKUP(A173,'[1]06 - GALPÃO'!A:O,3,0)</f>
        <v>MOVIMENTO DE TERRA E DEMOLIÇÕES</v>
      </c>
      <c r="E173" s="40"/>
      <c r="F173" s="38"/>
      <c r="G173" s="41"/>
      <c r="H173" s="42"/>
      <c r="I173" s="38"/>
      <c r="J173" s="38"/>
      <c r="K173" s="42"/>
      <c r="L173" s="42"/>
      <c r="M173" s="43"/>
      <c r="N173" s="43"/>
      <c r="O173" s="8"/>
      <c r="P173" s="8"/>
      <c r="Q173" s="8"/>
      <c r="R173" s="8"/>
      <c r="S173" s="8"/>
      <c r="T173" s="20"/>
      <c r="U173" s="8"/>
      <c r="V173" s="8"/>
      <c r="W173" s="8"/>
      <c r="X173" s="8"/>
      <c r="Y173" s="8"/>
      <c r="Z173" s="8"/>
      <c r="AA173" s="8"/>
      <c r="AB173" s="8"/>
    </row>
    <row r="174" spans="1:28" ht="24">
      <c r="A174" s="15" t="s">
        <v>183</v>
      </c>
      <c r="B174" s="13" t="str">
        <f>VLOOKUP(A174,'[1]06 - GALPÃO'!A:O,2,0)</f>
        <v>05.001.0023-0</v>
      </c>
      <c r="C174" s="13" t="str">
        <f t="shared" si="17"/>
        <v>05.001.0023-</v>
      </c>
      <c r="D174" s="14" t="str">
        <f>VLOOKUP(A174,'[1]06 - GALPÃO'!A:O,3,0)</f>
        <v>DEMOLIÇÃO MANUAL DE ALVENARIA DE TIJOLOS FURADOS, INCLUSIVE EMPILHAMENTO LATERAL DENTRO DO CANTEIRO DE SERVIÇO</v>
      </c>
      <c r="E174" s="15" t="str">
        <f>VLOOKUP(A174,'[1]06 - GALPÃO'!A:O,14,0)</f>
        <v>M³</v>
      </c>
      <c r="F174" s="16">
        <f>VLOOKUP(A174,'[1]06 - GALPÃO'!A:O,15,0)</f>
        <v>1.9</v>
      </c>
      <c r="G174" s="17"/>
      <c r="H174" s="17"/>
      <c r="I174" s="18"/>
      <c r="J174" s="18"/>
      <c r="K174" s="17"/>
      <c r="L174" s="19"/>
      <c r="M174" s="26"/>
      <c r="N174" s="26"/>
      <c r="O174" s="20"/>
      <c r="P174" s="20"/>
      <c r="Q174" s="20"/>
      <c r="R174" s="20"/>
      <c r="S174" s="20"/>
      <c r="T174" s="20"/>
      <c r="U174" s="20"/>
      <c r="V174" s="20"/>
      <c r="W174" s="21"/>
      <c r="X174" s="22"/>
      <c r="Y174" s="9"/>
      <c r="Z174" s="9"/>
      <c r="AA174" s="9"/>
      <c r="AB174" s="9"/>
    </row>
    <row r="175" spans="1:28" ht="24">
      <c r="A175" s="15" t="s">
        <v>184</v>
      </c>
      <c r="B175" s="13" t="str">
        <f>VLOOKUP(A175,'[1]06 - GALPÃO'!A:O,2,0)</f>
        <v>05.001.0134-0</v>
      </c>
      <c r="C175" s="13" t="str">
        <f t="shared" si="17"/>
        <v>05.001.0134-</v>
      </c>
      <c r="D175" s="14" t="str">
        <f>VLOOKUP(A175,'[1]06 - GALPÃO'!A:O,3,0)</f>
        <v>ARRANCAMENTO DE PORTAS, JANELAS E CAIXILHOS DE AR CONDICIONADO OU OUTROS</v>
      </c>
      <c r="E175" s="15" t="str">
        <f>VLOOKUP(A175,'[1]06 - GALPÃO'!A:O,14,0)</f>
        <v>UN</v>
      </c>
      <c r="F175" s="16">
        <f>VLOOKUP(A175,'[1]06 - GALPÃO'!A:O,15,0)</f>
        <v>1</v>
      </c>
      <c r="G175" s="17"/>
      <c r="H175" s="17"/>
      <c r="I175" s="18"/>
      <c r="J175" s="18"/>
      <c r="K175" s="17"/>
      <c r="L175" s="19"/>
      <c r="M175" s="26"/>
      <c r="N175" s="26"/>
      <c r="O175" s="20"/>
      <c r="P175" s="20"/>
      <c r="Q175" s="20"/>
      <c r="R175" s="20"/>
      <c r="S175" s="20"/>
      <c r="T175" s="20"/>
      <c r="U175" s="20"/>
      <c r="V175" s="20"/>
      <c r="W175" s="21"/>
      <c r="X175" s="22"/>
      <c r="Y175" s="9"/>
      <c r="Z175" s="9"/>
      <c r="AA175" s="9"/>
      <c r="AB175" s="9"/>
    </row>
    <row r="176" spans="1:28">
      <c r="A176" s="15" t="s">
        <v>185</v>
      </c>
      <c r="B176" s="13" t="str">
        <f>VLOOKUP(A176,'[1]06 - GALPÃO'!A:O,2,0)</f>
        <v>05.001.0060-0</v>
      </c>
      <c r="C176" s="13" t="str">
        <f t="shared" si="17"/>
        <v>05.001.0060-</v>
      </c>
      <c r="D176" s="14" t="str">
        <f>VLOOKUP(A176,'[1]06 - GALPÃO'!A:O,3,0)</f>
        <v>REMOÇÃO MANUAL DE PASSEIO DE PEDRA PORTUGUESA</v>
      </c>
      <c r="E176" s="15" t="str">
        <f>VLOOKUP(A176,'[1]06 - GALPÃO'!A:O,14,0)</f>
        <v>M²</v>
      </c>
      <c r="F176" s="16">
        <f>VLOOKUP(A176,'[1]06 - GALPÃO'!A:O,15,0)</f>
        <v>6.12</v>
      </c>
      <c r="G176" s="17"/>
      <c r="H176" s="17"/>
      <c r="I176" s="18"/>
      <c r="J176" s="18"/>
      <c r="K176" s="17"/>
      <c r="L176" s="19"/>
      <c r="M176" s="26"/>
      <c r="N176" s="26"/>
      <c r="O176" s="20"/>
      <c r="P176" s="20"/>
      <c r="Q176" s="20"/>
      <c r="R176" s="20"/>
      <c r="S176" s="20"/>
      <c r="T176" s="20"/>
      <c r="U176" s="20"/>
      <c r="V176" s="20"/>
      <c r="W176" s="21"/>
      <c r="X176" s="22"/>
      <c r="Y176" s="9"/>
      <c r="Z176" s="9"/>
      <c r="AA176" s="9"/>
      <c r="AB176" s="9"/>
    </row>
    <row r="177" spans="1:28" ht="24">
      <c r="A177" s="15" t="s">
        <v>186</v>
      </c>
      <c r="B177" s="13" t="str">
        <f>VLOOKUP(A177,'[1]06 - GALPÃO'!A:O,2,0)</f>
        <v>05.001.0001-0</v>
      </c>
      <c r="C177" s="13" t="str">
        <f t="shared" si="17"/>
        <v>05.001.0001-</v>
      </c>
      <c r="D177" s="14" t="str">
        <f>VLOOKUP(A177,'[1]06 - GALPÃO'!A:O,3,0)</f>
        <v>DEMOLIÇÃO MANUAL DE CONCRETO SIMPLES INCLUSIVE EMPILHAMENTO LATERAL DENTRO DO CANTEIRO DE SERVIÇO</v>
      </c>
      <c r="E177" s="15" t="str">
        <f>VLOOKUP(A177,'[1]06 - GALPÃO'!A:O,14,0)</f>
        <v>M³</v>
      </c>
      <c r="F177" s="16">
        <f>VLOOKUP(A177,'[1]06 - GALPÃO'!A:O,15,0)</f>
        <v>4.66</v>
      </c>
      <c r="G177" s="17"/>
      <c r="H177" s="17"/>
      <c r="I177" s="18"/>
      <c r="J177" s="18"/>
      <c r="K177" s="17"/>
      <c r="L177" s="19"/>
      <c r="M177" s="26"/>
      <c r="N177" s="26"/>
      <c r="O177" s="20"/>
      <c r="P177" s="20"/>
      <c r="Q177" s="20"/>
      <c r="R177" s="20"/>
      <c r="S177" s="20"/>
      <c r="T177" s="20"/>
      <c r="U177" s="20"/>
      <c r="V177" s="20"/>
      <c r="W177" s="21"/>
      <c r="X177" s="22"/>
      <c r="Y177" s="9"/>
      <c r="Z177" s="9"/>
      <c r="AA177" s="9"/>
      <c r="AB177" s="9"/>
    </row>
    <row r="178" spans="1:28" ht="24">
      <c r="A178" s="15" t="s">
        <v>187</v>
      </c>
      <c r="B178" s="13" t="str">
        <f>VLOOKUP(A178,'[1]06 - GALPÃO'!A:O,2,0)</f>
        <v>05.001.0170-0</v>
      </c>
      <c r="C178" s="13" t="str">
        <f t="shared" si="17"/>
        <v>05.001.0170-</v>
      </c>
      <c r="D178" s="14" t="str">
        <f>VLOOKUP(A178,'[1]06 - GALPÃO'!A:O,3,0)</f>
        <v>TRANSPORTE HORIZONTAL DE MATERIAL DE 1ª CATEGORIA OU ENTULHO, EM CARRINHOS, A 10,00M DE DISTÂNCIA, INCLUSIVE CARGA A PÁ</v>
      </c>
      <c r="E178" s="15" t="str">
        <f>VLOOKUP(A178,'[1]06 - GALPÃO'!A:O,14,0)</f>
        <v>M³</v>
      </c>
      <c r="F178" s="16">
        <f>VLOOKUP(A178,'[1]06 - GALPÃO'!A:O,15,0)</f>
        <v>6.5600000000000005</v>
      </c>
      <c r="G178" s="17"/>
      <c r="H178" s="17"/>
      <c r="I178" s="18"/>
      <c r="J178" s="18"/>
      <c r="K178" s="17"/>
      <c r="L178" s="19"/>
      <c r="M178" s="26"/>
      <c r="N178" s="26"/>
      <c r="O178" s="20"/>
      <c r="P178" s="20"/>
      <c r="Q178" s="20"/>
      <c r="R178" s="20"/>
      <c r="S178" s="20"/>
      <c r="T178" s="20"/>
      <c r="U178" s="20"/>
      <c r="V178" s="20"/>
      <c r="W178" s="21"/>
      <c r="X178" s="22"/>
      <c r="Y178" s="9"/>
      <c r="Z178" s="9"/>
      <c r="AA178" s="9"/>
      <c r="AB178" s="9"/>
    </row>
    <row r="179" spans="1:28" ht="60">
      <c r="A179" s="15" t="s">
        <v>188</v>
      </c>
      <c r="B179" s="13" t="str">
        <f>VLOOKUP(A179,'[1]06 - GALPÃO'!A:O,2,0)</f>
        <v>03.020.0030-1</v>
      </c>
      <c r="C179" s="13" t="str">
        <f t="shared" si="17"/>
        <v>03.020.0030-</v>
      </c>
      <c r="D179" s="14" t="str">
        <f>VLOOKUP(A179,'[1]06 - GALPÃO'!A:O,3,0)</f>
        <v>ESCAVAÇÃO MECÂNICA DE VALA NÃO ESCORADA, EM MATERIAL DE 1ª CATEGORIA COM PEDRAS, INSTALAÇÕES PREDIAIS, OU OUTROS REDUTORES DE PRODUTIVIDADE, OU CAVAS DE FUNDAÇÃO, ATÉ 1,50M DE PROFUNDIDADE, UTILIZANDO ESCAVADEIRA HIDRÁULICA DE 0,78M³, EXCLUSIVE ESGOTAMENTO</v>
      </c>
      <c r="E179" s="15" t="str">
        <f>VLOOKUP(A179,'[1]06 - GALPÃO'!A:O,14,0)</f>
        <v>M³</v>
      </c>
      <c r="F179" s="16">
        <f>VLOOKUP(A179,'[1]06 - GALPÃO'!A:O,15,0)</f>
        <v>131.08000000000001</v>
      </c>
      <c r="G179" s="17"/>
      <c r="H179" s="17"/>
      <c r="I179" s="18"/>
      <c r="J179" s="18"/>
      <c r="K179" s="17"/>
      <c r="L179" s="19"/>
      <c r="M179" s="26"/>
      <c r="N179" s="26"/>
      <c r="O179" s="20"/>
      <c r="P179" s="20"/>
      <c r="Q179" s="20"/>
      <c r="R179" s="20"/>
      <c r="S179" s="20"/>
      <c r="T179" s="20"/>
      <c r="U179" s="20"/>
      <c r="V179" s="20"/>
      <c r="W179" s="21"/>
      <c r="X179" s="22"/>
      <c r="Y179" s="9"/>
      <c r="Z179" s="9"/>
      <c r="AA179" s="9"/>
      <c r="AB179" s="9"/>
    </row>
    <row r="180" spans="1:28" ht="24">
      <c r="A180" s="15" t="s">
        <v>189</v>
      </c>
      <c r="B180" s="13" t="str">
        <f>VLOOKUP(A180,'[1]06 - GALPÃO'!A:O,2,0)</f>
        <v>03.011.0015-1</v>
      </c>
      <c r="C180" s="13" t="str">
        <f t="shared" si="17"/>
        <v>03.011.0015-</v>
      </c>
      <c r="D180" s="14" t="str">
        <f>VLOOKUP(A180,'[1]06 - GALPÃO'!A:O,3,0)</f>
        <v>REATERRO DE VALA/CAVA COM MATERIAL DE BOA QUALIDADE, UTILIZANDO VIBRO COMPACTADOR PORTÁTIL, EXCLUSIVE MATERIAL</v>
      </c>
      <c r="E180" s="15" t="str">
        <f>VLOOKUP(A180,'[1]06 - GALPÃO'!A:O,14,0)</f>
        <v>M³</v>
      </c>
      <c r="F180" s="16">
        <f>VLOOKUP(A180,'[1]06 - GALPÃO'!A:O,15,0)</f>
        <v>86.5</v>
      </c>
      <c r="G180" s="17"/>
      <c r="H180" s="17"/>
      <c r="I180" s="18"/>
      <c r="J180" s="18"/>
      <c r="K180" s="17"/>
      <c r="L180" s="19"/>
      <c r="M180" s="26"/>
      <c r="N180" s="26"/>
      <c r="O180" s="20"/>
      <c r="P180" s="20"/>
      <c r="Q180" s="20"/>
      <c r="R180" s="20"/>
      <c r="S180" s="20"/>
      <c r="T180" s="20"/>
      <c r="U180" s="20"/>
      <c r="V180" s="20"/>
      <c r="W180" s="21"/>
      <c r="X180" s="22"/>
      <c r="Y180" s="9"/>
      <c r="Z180" s="9"/>
      <c r="AA180" s="9"/>
      <c r="AB180" s="9"/>
    </row>
    <row r="181" spans="1:28" ht="60">
      <c r="A181" s="15" t="s">
        <v>190</v>
      </c>
      <c r="B181" s="13" t="str">
        <f>VLOOKUP(A181,'[1]06 - GALPÃO'!A:O,2,0)</f>
        <v>04.010.0046-0</v>
      </c>
      <c r="C181" s="13" t="str">
        <f t="shared" si="17"/>
        <v>04.010.0046-</v>
      </c>
      <c r="D181" s="14" t="str">
        <f>VLOOKUP(A181,'[1]06 - GALPÃO'!A:O,3,0)</f>
        <v>CARGA E DESCARGA MECÂNICA DE AGREGADOS, TERRA, ESCOMBROS, MATERIAL A GRANEL, UTILIZANDO CAMINHÃO BASCULANTE A ÓLEO DIESEL, COM CAPACIDADE ÚTIL DE 12T, CONSIDERANDO O TEMPO PARA CARGA, DESCARGA E MANOBRA, EXCLUSIVE DESPESAS COM A PÁ-CARREGADEIRA EMPREGADA NA CARGA, COM CAPACIDADE DE 1,50M³</v>
      </c>
      <c r="E181" s="15" t="str">
        <f>VLOOKUP(A181,'[1]06 - GALPÃO'!A:O,14,0)</f>
        <v>T</v>
      </c>
      <c r="F181" s="16">
        <f>VLOOKUP(A181,'[1]06 - GALPÃO'!A:O,15,0)</f>
        <v>113.02</v>
      </c>
      <c r="G181" s="17"/>
      <c r="H181" s="17"/>
      <c r="I181" s="18"/>
      <c r="J181" s="18"/>
      <c r="K181" s="17"/>
      <c r="L181" s="19"/>
      <c r="M181" s="26"/>
      <c r="N181" s="26"/>
      <c r="O181" s="20"/>
      <c r="P181" s="20"/>
      <c r="Q181" s="20"/>
      <c r="R181" s="20"/>
      <c r="S181" s="20"/>
      <c r="T181" s="20"/>
      <c r="U181" s="20"/>
      <c r="V181" s="20"/>
      <c r="W181" s="21"/>
      <c r="X181" s="22"/>
      <c r="Y181" s="9"/>
      <c r="Z181" s="9"/>
      <c r="AA181" s="9"/>
      <c r="AB181" s="9"/>
    </row>
    <row r="182" spans="1:28" ht="48">
      <c r="A182" s="15" t="s">
        <v>191</v>
      </c>
      <c r="B182" s="13" t="str">
        <f>VLOOKUP(A182,'[1]06 - GALPÃO'!A:O,2,0)</f>
        <v>04.005.0144-0</v>
      </c>
      <c r="C182" s="13" t="str">
        <f t="shared" si="17"/>
        <v>04.005.0144-</v>
      </c>
      <c r="D182" s="14" t="str">
        <f>VLOOKUP(A182,'[1]06 - GALPÃO'!A:O,3,0)</f>
        <v>TRANSPORTE DE CARGA DE QUALQUER NATUREZA, EXCLUSIVE AS DESPESAS DE CARGA E DESCARGA, TANTO DE ESPERA DO CAMINHÃO COMO DO SERVENTE OU EQUIPAMENTO AUXILIAR, À VELOCIDADE MÉDIA DE 25KM/H, EM CAMINHÃO BASCULANTE A ÓLEO DIESEL, COM CAPACIDADE ÚTIL DE 12T</v>
      </c>
      <c r="E182" s="15" t="str">
        <f>VLOOKUP(A182,'[1]06 - GALPÃO'!A:O,14,0)</f>
        <v>T X KM</v>
      </c>
      <c r="F182" s="16">
        <f>VLOOKUP(A182,'[1]06 - GALPÃO'!A:O,15,0)</f>
        <v>565.1</v>
      </c>
      <c r="G182" s="17"/>
      <c r="H182" s="17"/>
      <c r="I182" s="18"/>
      <c r="J182" s="18"/>
      <c r="K182" s="17"/>
      <c r="L182" s="19"/>
      <c r="M182" s="26"/>
      <c r="N182" s="26"/>
      <c r="O182" s="20"/>
      <c r="P182" s="20"/>
      <c r="Q182" s="20"/>
      <c r="R182" s="20"/>
      <c r="S182" s="20"/>
      <c r="T182" s="20"/>
      <c r="U182" s="20"/>
      <c r="V182" s="20"/>
      <c r="W182" s="21"/>
      <c r="X182" s="22"/>
      <c r="Y182" s="9"/>
      <c r="Z182" s="9"/>
      <c r="AA182" s="9"/>
      <c r="AB182" s="9"/>
    </row>
    <row r="183" spans="1:28" ht="72">
      <c r="A183" s="15" t="s">
        <v>192</v>
      </c>
      <c r="B183" s="13" t="str">
        <f>VLOOKUP(A183,'[1]06 - GALPÃO'!A:O,2,0)</f>
        <v>04.010.9047-6</v>
      </c>
      <c r="C183" s="13" t="str">
        <f t="shared" si="17"/>
        <v>04.010.9047-</v>
      </c>
      <c r="D183" s="14" t="str">
        <f>VLOOKUP(A183,'[1]06 - GALPÃO'!A:O,3,0)</f>
        <v>CARGA E DESCARGA MECANICA DE AGREGADOS,TERRA,ESCOMBROS,MATERIAL A GRANEL,UTILIZANDO CAMINHAO BASCULANTE A OLEO DIESEL,COM CAPACIDADE UTIL DE 20T,CONSIDERANDO O TEMPO PARA CARGA,DESCARGA E MANOBRA, EXCLUSIVE DESPESAS COM A PA-CARREGADEIRA EMPREGADA NA CARGA,COM A CAPACIDADE DE 1,50M3</v>
      </c>
      <c r="E183" s="15" t="str">
        <f>VLOOKUP(A183,'[1]06 - GALPÃO'!A:O,14,0)</f>
        <v>T</v>
      </c>
      <c r="F183" s="16">
        <f>VLOOKUP(A183,'[1]06 - GALPÃO'!A:O,15,0)</f>
        <v>113.02</v>
      </c>
      <c r="G183" s="17"/>
      <c r="H183" s="17"/>
      <c r="I183" s="18"/>
      <c r="J183" s="18"/>
      <c r="K183" s="17"/>
      <c r="L183" s="19"/>
      <c r="M183" s="26"/>
      <c r="N183" s="26"/>
      <c r="O183" s="20"/>
      <c r="P183" s="20"/>
      <c r="Q183" s="20"/>
      <c r="R183" s="20"/>
      <c r="S183" s="20"/>
      <c r="T183" s="20"/>
      <c r="U183" s="20"/>
      <c r="V183" s="20"/>
      <c r="W183" s="21"/>
      <c r="X183" s="22"/>
      <c r="Y183" s="9"/>
      <c r="Z183" s="9"/>
      <c r="AA183" s="9"/>
      <c r="AB183" s="9"/>
    </row>
    <row r="184" spans="1:28" ht="36">
      <c r="A184" s="15" t="s">
        <v>193</v>
      </c>
      <c r="B184" s="13" t="str">
        <f>VLOOKUP(A184,'[1]06 - GALPÃO'!A:O,2,0)</f>
        <v>04.012.0071-1</v>
      </c>
      <c r="C184" s="13" t="str">
        <f t="shared" si="17"/>
        <v>04.012.0071-</v>
      </c>
      <c r="D184" s="14" t="str">
        <f>VLOOKUP(A184,'[1]06 - GALPÃO'!A:O,3,0)</f>
        <v>CARGA DE MATERIAL COM PÁ-CARREGADEIRA DE 1,30M³, EXCLUSIVE DESPESAS COM O CAMINHÃO, COMPREENDENDO TEMPO COM ESPERA E OPERAÇÃO PARA CARGAS DE 50T POR DIA DE 8H</v>
      </c>
      <c r="E184" s="15" t="str">
        <f>VLOOKUP(A184,'[1]06 - GALPÃO'!A:O,14,0)</f>
        <v>T</v>
      </c>
      <c r="F184" s="16">
        <f>VLOOKUP(A184,'[1]06 - GALPÃO'!A:O,15,0)</f>
        <v>113.02</v>
      </c>
      <c r="G184" s="17"/>
      <c r="H184" s="17"/>
      <c r="I184" s="18"/>
      <c r="J184" s="18"/>
      <c r="K184" s="17"/>
      <c r="L184" s="19"/>
      <c r="M184" s="26"/>
      <c r="N184" s="26"/>
      <c r="O184" s="20"/>
      <c r="P184" s="20"/>
      <c r="Q184" s="20"/>
      <c r="R184" s="20"/>
      <c r="S184" s="20"/>
      <c r="T184" s="20"/>
      <c r="U184" s="20"/>
      <c r="V184" s="20"/>
      <c r="W184" s="21"/>
      <c r="X184" s="22"/>
      <c r="Y184" s="9"/>
      <c r="Z184" s="9"/>
      <c r="AA184" s="9"/>
      <c r="AB184" s="9"/>
    </row>
    <row r="185" spans="1:28" ht="48">
      <c r="A185" s="15" t="s">
        <v>194</v>
      </c>
      <c r="B185" s="13" t="str">
        <f>VLOOKUP(A185,'[1]06 - GALPÃO'!A:O,2,0)</f>
        <v>04.005.9204-6</v>
      </c>
      <c r="C185" s="13" t="str">
        <f t="shared" si="17"/>
        <v>04.005.9204-</v>
      </c>
      <c r="D185" s="14" t="str">
        <f>VLOOKUP(A185,'[1]06 - GALPÃO'!A:O,3,0)</f>
        <v>TRANSPORTE DE CARGA DE QUALQUER NATUREZA,EXCLUSIVE AS DESPESAS DE CARGA E DESCARGA,TANTO DE ESPERA DO CAMINHAO COMO DO SERVENTE OU EQUIPAMENTO AUXILIAR,A VELOCIDADE MEDIA DE 25KM/H,EM CAMINHAO BASCULANTE A OLEO DIESEL,COM CAPACIDADE UTIL DE 20 T</v>
      </c>
      <c r="E185" s="15" t="str">
        <f>VLOOKUP(A185,'[1]06 - GALPÃO'!A:O,14,0)</f>
        <v>T X KM</v>
      </c>
      <c r="F185" s="16">
        <f>VLOOKUP(A185,'[1]06 - GALPÃO'!A:O,15,0)</f>
        <v>6396.93</v>
      </c>
      <c r="G185" s="17"/>
      <c r="H185" s="17"/>
      <c r="I185" s="18"/>
      <c r="J185" s="18"/>
      <c r="K185" s="17"/>
      <c r="L185" s="19"/>
      <c r="M185" s="26"/>
      <c r="N185" s="26"/>
      <c r="O185" s="20"/>
      <c r="P185" s="20"/>
      <c r="Q185" s="20"/>
      <c r="R185" s="20"/>
      <c r="S185" s="20"/>
      <c r="T185" s="20"/>
      <c r="U185" s="20"/>
      <c r="V185" s="20"/>
      <c r="W185" s="21"/>
      <c r="X185" s="22"/>
      <c r="Y185" s="9"/>
      <c r="Z185" s="9"/>
      <c r="AA185" s="9"/>
      <c r="AB185" s="9"/>
    </row>
    <row r="186" spans="1:28" ht="48">
      <c r="A186" s="15" t="s">
        <v>195</v>
      </c>
      <c r="B186" s="13" t="str">
        <f>VLOOKUP(A186,'[1]06 - GALPÃO'!A:O,2,0)</f>
        <v>04.014.7112-6</v>
      </c>
      <c r="C186" s="13" t="str">
        <f t="shared" si="17"/>
        <v>04.014.7112-</v>
      </c>
      <c r="D186" s="14" t="str">
        <f>VLOOKUP(A186,'[1]06 - GALPÃO'!A:O,3,0)</f>
        <v xml:space="preserve">DESCARGA DE MATERIAIS E RESÍDUOS ORIGINÁRIOS DA CONSTRUÇÃO CIVIL (RCC), CLASSE A (REUTILIZÁVEIS COMO AGREGADOS NA OBRA), EM LOCAIS DE DISPOSIÇÃO FINAL AUTORIZADOS E/OU LICENCIADOS A OPERAR PELOS ÓRGÃOS DE CONTROLE AMBIENTAL </v>
      </c>
      <c r="E186" s="15" t="str">
        <f>VLOOKUP(A186,'[1]06 - GALPÃO'!A:O,14,0)</f>
        <v>T</v>
      </c>
      <c r="F186" s="16">
        <f>VLOOKUP(A186,'[1]06 - GALPÃO'!A:O,15,0)</f>
        <v>113.01</v>
      </c>
      <c r="G186" s="17"/>
      <c r="H186" s="17"/>
      <c r="I186" s="18"/>
      <c r="J186" s="18"/>
      <c r="K186" s="17"/>
      <c r="L186" s="19"/>
      <c r="M186" s="26"/>
      <c r="N186" s="26"/>
      <c r="O186" s="20"/>
      <c r="P186" s="20"/>
      <c r="Q186" s="20"/>
      <c r="R186" s="20"/>
      <c r="S186" s="20"/>
      <c r="T186" s="20"/>
      <c r="U186" s="20"/>
      <c r="V186" s="20"/>
      <c r="W186" s="21"/>
      <c r="X186" s="22"/>
      <c r="Y186" s="9"/>
      <c r="Z186" s="9"/>
      <c r="AA186" s="9"/>
      <c r="AB186" s="9"/>
    </row>
    <row r="187" spans="1:28" ht="24">
      <c r="A187" s="15" t="s">
        <v>196</v>
      </c>
      <c r="B187" s="13" t="str">
        <f>VLOOKUP(A187,'[1]06 - GALPÃO'!A:O,2,0)</f>
        <v>04.018.9101-6</v>
      </c>
      <c r="C187" s="13" t="str">
        <f t="shared" si="17"/>
        <v>04.018.9101-</v>
      </c>
      <c r="D187" s="14" t="str">
        <f>VLOOKUP(A187,'[1]06 - GALPÃO'!A:O,3,0)</f>
        <v>RECEBIMENTO DE CARGA, DESCARGA E MANOBRA DE CAMINHAO BASCULANTE, CAPACIDADE DE 20T</v>
      </c>
      <c r="E187" s="15" t="str">
        <f>VLOOKUP(A187,'[1]06 - GALPÃO'!A:O,14,0)</f>
        <v>T</v>
      </c>
      <c r="F187" s="16">
        <f>VLOOKUP(A187,'[1]06 - GALPÃO'!A:O,15,0)</f>
        <v>113.02</v>
      </c>
      <c r="G187" s="17"/>
      <c r="H187" s="17"/>
      <c r="I187" s="18"/>
      <c r="J187" s="18"/>
      <c r="K187" s="17"/>
      <c r="L187" s="19"/>
      <c r="M187" s="26"/>
      <c r="N187" s="26"/>
      <c r="O187" s="20"/>
      <c r="P187" s="20"/>
      <c r="Q187" s="20"/>
      <c r="R187" s="20"/>
      <c r="S187" s="20"/>
      <c r="T187" s="20"/>
      <c r="U187" s="20"/>
      <c r="V187" s="20"/>
      <c r="W187" s="21"/>
      <c r="X187" s="22"/>
      <c r="Y187" s="9"/>
      <c r="Z187" s="9"/>
      <c r="AA187" s="9"/>
      <c r="AB187" s="9"/>
    </row>
    <row r="188" spans="1:28" s="1" customFormat="1" ht="12.75">
      <c r="A188" s="40" t="s">
        <v>197</v>
      </c>
      <c r="B188" s="38"/>
      <c r="C188" s="38"/>
      <c r="D188" s="39" t="str">
        <f>VLOOKUP(A188,'[1]06 - GALPÃO'!A:O,3,0)</f>
        <v>FUNDAÇÕES E ESTRUTURAS</v>
      </c>
      <c r="E188" s="40"/>
      <c r="F188" s="38"/>
      <c r="G188" s="41"/>
      <c r="H188" s="42"/>
      <c r="I188" s="38"/>
      <c r="J188" s="38"/>
      <c r="K188" s="42"/>
      <c r="L188" s="42"/>
      <c r="M188" s="43"/>
      <c r="N188" s="43"/>
      <c r="O188" s="8"/>
      <c r="P188" s="8"/>
      <c r="Q188" s="8"/>
      <c r="R188" s="8"/>
      <c r="S188" s="8"/>
      <c r="T188" s="20"/>
      <c r="U188" s="8"/>
      <c r="V188" s="8"/>
      <c r="W188" s="8"/>
      <c r="X188" s="8"/>
      <c r="Y188" s="8"/>
      <c r="Z188" s="8"/>
      <c r="AA188" s="8"/>
      <c r="AB188" s="8"/>
    </row>
    <row r="189" spans="1:28" ht="36">
      <c r="A189" s="15" t="s">
        <v>198</v>
      </c>
      <c r="B189" s="13" t="str">
        <f>VLOOKUP(A189,'[1]06 - GALPÃO'!A:O,2,0)</f>
        <v>11.003.0001-1</v>
      </c>
      <c r="C189" s="13" t="str">
        <f t="shared" ref="C189:C202" si="18">LEFT(B189,12)&amp;Y189</f>
        <v>11.003.0001-</v>
      </c>
      <c r="D189" s="14" t="str">
        <f>VLOOKUP(A189,'[1]06 - GALPÃO'!A:O,3,0)</f>
        <v>CONCRETO DOSADO RACIONALMENTE PARA UMA RESISTÊNCIA CARACTERÍSTICA À COMPRESSÃO DE 10MPA, INCLUSIVE MATERIAIS, TRANSPORTE, PREPARO COM BETONEIRA, LANÇAMENTO E ADENSAMENTO</v>
      </c>
      <c r="E189" s="15" t="str">
        <f>VLOOKUP(A189,'[1]06 - GALPÃO'!A:O,14,0)</f>
        <v>M³</v>
      </c>
      <c r="F189" s="16">
        <f>VLOOKUP(A189,'[1]06 - GALPÃO'!A:O,15,0)</f>
        <v>9.9700000000000006</v>
      </c>
      <c r="G189" s="17"/>
      <c r="H189" s="17"/>
      <c r="I189" s="18"/>
      <c r="J189" s="18"/>
      <c r="K189" s="17"/>
      <c r="L189" s="19"/>
      <c r="M189" s="26"/>
      <c r="N189" s="26"/>
      <c r="O189" s="20"/>
      <c r="P189" s="20"/>
      <c r="Q189" s="20"/>
      <c r="R189" s="20"/>
      <c r="S189" s="20"/>
      <c r="T189" s="20"/>
      <c r="U189" s="20"/>
      <c r="V189" s="20"/>
      <c r="W189" s="21"/>
      <c r="X189" s="22"/>
      <c r="Y189" s="9"/>
      <c r="Z189" s="9"/>
      <c r="AA189" s="9"/>
      <c r="AB189" s="9"/>
    </row>
    <row r="190" spans="1:28" ht="36">
      <c r="A190" s="15" t="s">
        <v>199</v>
      </c>
      <c r="B190" s="13" t="str">
        <f>VLOOKUP(A190,'[1]06 - GALPÃO'!A:O,2,0)</f>
        <v>11.025.0012-0</v>
      </c>
      <c r="C190" s="13" t="str">
        <f t="shared" si="18"/>
        <v>11.025.0012-</v>
      </c>
      <c r="D190" s="14" t="str">
        <f>VLOOKUP(A190,'[1]06 - GALPÃO'!A:O,3,0)</f>
        <v>CONCRETO BOMBEADO, FCK=30MPA, COMPREENDENDO O FORNECIMENTO DE CONCRETO IMPORTADO DE USINA, COLOCAÇÃO NAS FORMAS, ESPALHAMENTO, ADENSAMENTO MECÂNICO E ACABAMENTO</v>
      </c>
      <c r="E190" s="15" t="str">
        <f>VLOOKUP(A190,'[1]06 - GALPÃO'!A:O,14,0)</f>
        <v>M³</v>
      </c>
      <c r="F190" s="16">
        <f>VLOOKUP(A190,'[1]06 - GALPÃO'!A:O,15,0)</f>
        <v>92.76</v>
      </c>
      <c r="G190" s="17"/>
      <c r="H190" s="17"/>
      <c r="I190" s="18"/>
      <c r="J190" s="18"/>
      <c r="K190" s="17"/>
      <c r="L190" s="19"/>
      <c r="M190" s="26"/>
      <c r="N190" s="26"/>
      <c r="O190" s="20"/>
      <c r="P190" s="20"/>
      <c r="Q190" s="20"/>
      <c r="R190" s="20"/>
      <c r="S190" s="20"/>
      <c r="T190" s="20"/>
      <c r="U190" s="20"/>
      <c r="V190" s="20"/>
      <c r="W190" s="21"/>
      <c r="X190" s="22"/>
      <c r="Y190" s="9"/>
      <c r="Z190" s="9"/>
      <c r="AA190" s="9"/>
      <c r="AB190" s="9"/>
    </row>
    <row r="191" spans="1:28" ht="48">
      <c r="A191" s="15" t="s">
        <v>200</v>
      </c>
      <c r="B191" s="13" t="str">
        <f>VLOOKUP(A191,'[1]06 - GALPÃO'!A:O,2,0)</f>
        <v>11.009.0013-0</v>
      </c>
      <c r="C191" s="13" t="str">
        <f t="shared" si="18"/>
        <v>11.009.0013-</v>
      </c>
      <c r="D191" s="14" t="str">
        <f>VLOOKUP(A191,'[1]06 - GALPÃO'!A:O,3,0)</f>
        <v>BARRA DE AÇO CA-50, COM SALIÊNCIA OU MOSSA, COEFICIENTE DE CONFORMAÇÃO SUPERFICIAL MÍNIMO (ADERÊNCIA) IGUAL A 1,5, DIÂMETRO DE 6,3MM, DESTINADA À ARMADURA DE CONCRETO ARMADO, COMPREENDENDO 10% DE PERDAS DE PONTAS E ARAME 18. FORNECIMENTO</v>
      </c>
      <c r="E191" s="15" t="str">
        <f>VLOOKUP(A191,'[1]06 - GALPÃO'!A:O,14,0)</f>
        <v>KG</v>
      </c>
      <c r="F191" s="16">
        <f>VLOOKUP(A191,'[1]06 - GALPÃO'!A:O,15,0)</f>
        <v>1484.16</v>
      </c>
      <c r="G191" s="17"/>
      <c r="H191" s="17"/>
      <c r="I191" s="18"/>
      <c r="J191" s="18"/>
      <c r="K191" s="17"/>
      <c r="L191" s="19"/>
      <c r="M191" s="26"/>
      <c r="N191" s="26"/>
      <c r="O191" s="20"/>
      <c r="P191" s="20"/>
      <c r="Q191" s="20"/>
      <c r="R191" s="20"/>
      <c r="S191" s="20"/>
      <c r="T191" s="20"/>
      <c r="U191" s="20"/>
      <c r="V191" s="20"/>
      <c r="W191" s="21"/>
      <c r="X191" s="22"/>
      <c r="Y191" s="9"/>
      <c r="Z191" s="9"/>
      <c r="AA191" s="9"/>
      <c r="AB191" s="9"/>
    </row>
    <row r="192" spans="1:28" ht="60">
      <c r="A192" s="15" t="s">
        <v>201</v>
      </c>
      <c r="B192" s="13" t="str">
        <f>VLOOKUP(A192,'[1]06 - GALPÃO'!A:O,2,0)</f>
        <v>11.009.0014-1</v>
      </c>
      <c r="C192" s="13" t="str">
        <f t="shared" si="18"/>
        <v>11.009.0014-</v>
      </c>
      <c r="D192" s="14" t="str">
        <f>VLOOKUP(A192,'[1]06 - GALPÃO'!A:O,3,0)</f>
        <v>BARRA DE AÇO CA-50, COM SALIÊNCIA OU MOSSA, COEFICIENTE DE CONFORMAÇÃO SUPERFICIAL MÍNIMO (ADERÊNCIA) IGUAL A 1,5, DIÂMETRO DE 8 A 12,5MM, DESTINADA À ARMADURA DE CONCRETO ARMADO, COMPREENDENDO 10% DE PERDAS DE PONTAS E ARAME 18. FORNECIMENTO</v>
      </c>
      <c r="E192" s="15" t="str">
        <f>VLOOKUP(A192,'[1]06 - GALPÃO'!A:O,14,0)</f>
        <v>KG</v>
      </c>
      <c r="F192" s="16">
        <f>VLOOKUP(A192,'[1]06 - GALPÃO'!A:O,15,0)</f>
        <v>3710.4</v>
      </c>
      <c r="G192" s="17"/>
      <c r="H192" s="17"/>
      <c r="I192" s="18"/>
      <c r="J192" s="18"/>
      <c r="K192" s="17"/>
      <c r="L192" s="19"/>
      <c r="M192" s="26"/>
      <c r="N192" s="26"/>
      <c r="O192" s="20"/>
      <c r="P192" s="20"/>
      <c r="Q192" s="20"/>
      <c r="R192" s="20"/>
      <c r="S192" s="20"/>
      <c r="T192" s="20"/>
      <c r="U192" s="20"/>
      <c r="V192" s="20"/>
      <c r="W192" s="21"/>
      <c r="X192" s="22"/>
      <c r="Y192" s="9"/>
      <c r="Z192" s="9"/>
      <c r="AA192" s="9"/>
      <c r="AB192" s="9"/>
    </row>
    <row r="193" spans="1:28" ht="60">
      <c r="A193" s="15" t="s">
        <v>202</v>
      </c>
      <c r="B193" s="13" t="str">
        <f>VLOOKUP(A193,'[1]06 - GALPÃO'!A:O,2,0)</f>
        <v>11.009.0015-1</v>
      </c>
      <c r="C193" s="13" t="str">
        <f t="shared" si="18"/>
        <v>11.009.0015-</v>
      </c>
      <c r="D193" s="14" t="str">
        <f>VLOOKUP(A193,'[1]06 - GALPÃO'!A:O,3,0)</f>
        <v>BARRA DE AÇO CA-50, COM SALIÊNCIA OU MOSSA, COEFICIENTE DE CONFORMAÇÃO SUPERFICIAL MÍNIMO (ADERÊNCIA) IGUAL A 1,5, DIÂMETRO ACIMA DE 12,5MM, DESTINADA À ARMADURA DE CONCRETO ARMADO, COMPREENDENDO 10% DE PERDAS DE PONTAS E ARAME 18. FORNECIMENTO</v>
      </c>
      <c r="E193" s="15" t="str">
        <f>VLOOKUP(A193,'[1]06 - GALPÃO'!A:O,14,0)</f>
        <v>KG</v>
      </c>
      <c r="F193" s="16">
        <f>VLOOKUP(A193,'[1]06 - GALPÃO'!A:O,15,0)</f>
        <v>2226.2399999999998</v>
      </c>
      <c r="G193" s="17"/>
      <c r="H193" s="17"/>
      <c r="I193" s="18"/>
      <c r="J193" s="18"/>
      <c r="K193" s="17"/>
      <c r="L193" s="19"/>
      <c r="M193" s="26"/>
      <c r="N193" s="26"/>
      <c r="O193" s="20"/>
      <c r="P193" s="20"/>
      <c r="Q193" s="20"/>
      <c r="R193" s="20"/>
      <c r="S193" s="20"/>
      <c r="T193" s="20"/>
      <c r="U193" s="20"/>
      <c r="V193" s="20"/>
      <c r="W193" s="21"/>
      <c r="X193" s="22"/>
      <c r="Y193" s="9"/>
      <c r="Z193" s="9"/>
      <c r="AA193" s="9"/>
      <c r="AB193" s="9"/>
    </row>
    <row r="194" spans="1:28" ht="24">
      <c r="A194" s="15" t="s">
        <v>203</v>
      </c>
      <c r="B194" s="13" t="str">
        <f>VLOOKUP(A194,'[1]06 - GALPÃO'!A:O,2,0)</f>
        <v>11.011.0029-0</v>
      </c>
      <c r="C194" s="13" t="str">
        <f t="shared" si="18"/>
        <v>11.011.0029-</v>
      </c>
      <c r="D194" s="14" t="str">
        <f>VLOOKUP(A194,'[1]06 - GALPÃO'!A:O,3,0)</f>
        <v>CORTE, DOBRAGEM, MONTAGEM E COLOCAÇÃO DE FERRAGENS NAS FORMAS, AÇO CA-50, EM BARRAS REDONDAS, COM DIÂMETRO IGUAL A 6,3MM</v>
      </c>
      <c r="E194" s="15" t="str">
        <f>VLOOKUP(A194,'[1]06 - GALPÃO'!A:O,14,0)</f>
        <v>KG</v>
      </c>
      <c r="F194" s="16">
        <f>VLOOKUP(A194,'[1]06 - GALPÃO'!A:O,15,0)</f>
        <v>1484.16</v>
      </c>
      <c r="G194" s="17"/>
      <c r="H194" s="17"/>
      <c r="I194" s="18"/>
      <c r="J194" s="18"/>
      <c r="K194" s="17"/>
      <c r="L194" s="19"/>
      <c r="M194" s="26"/>
      <c r="N194" s="26"/>
      <c r="O194" s="20"/>
      <c r="P194" s="20"/>
      <c r="Q194" s="20"/>
      <c r="R194" s="20"/>
      <c r="S194" s="20"/>
      <c r="T194" s="20"/>
      <c r="U194" s="20"/>
      <c r="V194" s="20"/>
      <c r="W194" s="21"/>
      <c r="X194" s="22"/>
      <c r="Y194" s="9"/>
      <c r="Z194" s="9"/>
      <c r="AA194" s="9"/>
      <c r="AB194" s="9"/>
    </row>
    <row r="195" spans="1:28" ht="24">
      <c r="A195" s="15" t="s">
        <v>204</v>
      </c>
      <c r="B195" s="13" t="str">
        <f>VLOOKUP(A195,'[1]06 - GALPÃO'!A:O,2,0)</f>
        <v>11.011.0030-1</v>
      </c>
      <c r="C195" s="13" t="str">
        <f t="shared" si="18"/>
        <v>11.011.0030-</v>
      </c>
      <c r="D195" s="14" t="str">
        <f>VLOOKUP(A195,'[1]06 - GALPÃO'!A:O,3,0)</f>
        <v>CORTE, DOBRAGEM, MONTAGEM E COLOCAÇÃO DE FERRAGENS NAS FORMAS, AÇO CA-50, EM BARRAS REDONDAS, COM DIÂMETRO DE 8 A 12,5MM</v>
      </c>
      <c r="E195" s="15" t="str">
        <f>VLOOKUP(A195,'[1]06 - GALPÃO'!A:O,14,0)</f>
        <v>KG</v>
      </c>
      <c r="F195" s="16">
        <f>VLOOKUP(A195,'[1]06 - GALPÃO'!A:O,15,0)</f>
        <v>3710.4</v>
      </c>
      <c r="G195" s="17"/>
      <c r="H195" s="17"/>
      <c r="I195" s="18"/>
      <c r="J195" s="18"/>
      <c r="K195" s="17"/>
      <c r="L195" s="19"/>
      <c r="M195" s="26"/>
      <c r="N195" s="26"/>
      <c r="O195" s="20"/>
      <c r="P195" s="20"/>
      <c r="Q195" s="20"/>
      <c r="R195" s="20"/>
      <c r="S195" s="20"/>
      <c r="T195" s="20"/>
      <c r="U195" s="20"/>
      <c r="V195" s="20"/>
      <c r="W195" s="21"/>
      <c r="X195" s="22"/>
      <c r="Y195" s="9"/>
      <c r="Z195" s="9"/>
      <c r="AA195" s="9"/>
      <c r="AB195" s="9"/>
    </row>
    <row r="196" spans="1:28" ht="36">
      <c r="A196" s="15" t="s">
        <v>205</v>
      </c>
      <c r="B196" s="13" t="str">
        <f>VLOOKUP(A196,'[1]06 - GALPÃO'!A:O,2,0)</f>
        <v>11.011.0031-1</v>
      </c>
      <c r="C196" s="13" t="str">
        <f t="shared" si="18"/>
        <v>11.011.0031-</v>
      </c>
      <c r="D196" s="14" t="str">
        <f>VLOOKUP(A196,'[1]06 - GALPÃO'!A:O,3,0)</f>
        <v>CORTE, DOBRAGEM, MONTAGEM E COLOCAÇÃO DE FERRAGENS NAS FORMAS, AÇO CA-50, EM BARRAS REDONDAS, COM DIÂMETRO ACIMA DE 12,5MM</v>
      </c>
      <c r="E196" s="15" t="str">
        <f>VLOOKUP(A196,'[1]06 - GALPÃO'!A:O,14,0)</f>
        <v>KG</v>
      </c>
      <c r="F196" s="16">
        <f>VLOOKUP(A196,'[1]06 - GALPÃO'!A:O,15,0)</f>
        <v>2226.2399999999998</v>
      </c>
      <c r="G196" s="17"/>
      <c r="H196" s="17"/>
      <c r="I196" s="18"/>
      <c r="J196" s="18"/>
      <c r="K196" s="17"/>
      <c r="L196" s="19"/>
      <c r="M196" s="26"/>
      <c r="N196" s="26"/>
      <c r="O196" s="20"/>
      <c r="P196" s="20"/>
      <c r="Q196" s="20"/>
      <c r="R196" s="20"/>
      <c r="S196" s="20"/>
      <c r="T196" s="20"/>
      <c r="U196" s="20"/>
      <c r="V196" s="20"/>
      <c r="W196" s="21"/>
      <c r="X196" s="22"/>
      <c r="Y196" s="9"/>
      <c r="Z196" s="9"/>
      <c r="AA196" s="9"/>
      <c r="AB196" s="9"/>
    </row>
    <row r="197" spans="1:28" ht="36">
      <c r="A197" s="15" t="s">
        <v>206</v>
      </c>
      <c r="B197" s="13" t="str">
        <f>VLOOKUP(A197,'[1]06 - GALPÃO'!A:O,2,0)</f>
        <v>11.005.0015-0</v>
      </c>
      <c r="C197" s="13" t="str">
        <f t="shared" si="18"/>
        <v>11.005.0015-</v>
      </c>
      <c r="D197" s="14" t="str">
        <f>VLOOKUP(A197,'[1]06 - GALPÃO'!A:O,3,0)</f>
        <v>FORMAS DE CHAPAS DE MADEIRA COMPENSADA, DE 20MM DE ESPESSURA, PLASTIFICADAS, SERVINDO 2 VEZES, E MADEIRA AUXILIAR SERVINDO 3 VEZES, INCLUSIVE FORNECIMENTO E DESMOLDAGEM, EXCLUSIVE ESCORAMENTO</v>
      </c>
      <c r="E197" s="15" t="str">
        <f>VLOOKUP(A197,'[1]06 - GALPÃO'!A:O,14,0)</f>
        <v>M²</v>
      </c>
      <c r="F197" s="16">
        <f>VLOOKUP(A197,'[1]06 - GALPÃO'!A:O,15,0)</f>
        <v>271.58999999999997</v>
      </c>
      <c r="G197" s="17"/>
      <c r="H197" s="17"/>
      <c r="I197" s="18"/>
      <c r="J197" s="18"/>
      <c r="K197" s="17"/>
      <c r="L197" s="19"/>
      <c r="M197" s="26"/>
      <c r="N197" s="26"/>
      <c r="O197" s="20"/>
      <c r="P197" s="20"/>
      <c r="Q197" s="20"/>
      <c r="R197" s="20"/>
      <c r="S197" s="20"/>
      <c r="T197" s="20"/>
      <c r="U197" s="20"/>
      <c r="V197" s="20"/>
      <c r="W197" s="21"/>
      <c r="X197" s="22"/>
      <c r="Y197" s="9"/>
      <c r="Z197" s="9"/>
      <c r="AA197" s="9"/>
      <c r="AB197" s="9"/>
    </row>
    <row r="198" spans="1:28" ht="24">
      <c r="A198" s="15" t="s">
        <v>207</v>
      </c>
      <c r="B198" s="13" t="str">
        <f>VLOOKUP(A198,'[1]06 - GALPÃO'!A:O,2,0)</f>
        <v>17.025.0040-1</v>
      </c>
      <c r="C198" s="13" t="str">
        <f t="shared" si="18"/>
        <v>17.025.0040-</v>
      </c>
      <c r="D198" s="14" t="str">
        <f>VLOOKUP(A198,'[1]06 - GALPÃO'!A:O,3,0)</f>
        <v>PINTURA COM EMULSÃO OLEOSA PARA DESMOLDAGEM DE FORMAS DE MADEIRA, EM DUAS DEMÃOS</v>
      </c>
      <c r="E198" s="15" t="str">
        <f>VLOOKUP(A198,'[1]06 - GALPÃO'!A:O,14,0)</f>
        <v>M²</v>
      </c>
      <c r="F198" s="16">
        <f>VLOOKUP(A198,'[1]06 - GALPÃO'!A:O,15,0)</f>
        <v>271.58999999999997</v>
      </c>
      <c r="G198" s="17"/>
      <c r="H198" s="17"/>
      <c r="I198" s="18"/>
      <c r="J198" s="18"/>
      <c r="K198" s="17"/>
      <c r="L198" s="19"/>
      <c r="M198" s="26"/>
      <c r="N198" s="26"/>
      <c r="O198" s="20"/>
      <c r="P198" s="20"/>
      <c r="Q198" s="20"/>
      <c r="R198" s="20"/>
      <c r="S198" s="20"/>
      <c r="T198" s="20"/>
      <c r="U198" s="20"/>
      <c r="V198" s="20"/>
      <c r="W198" s="21"/>
      <c r="X198" s="22"/>
      <c r="Y198" s="9"/>
      <c r="Z198" s="9"/>
      <c r="AA198" s="9"/>
      <c r="AB198" s="9"/>
    </row>
    <row r="199" spans="1:28" ht="24">
      <c r="A199" s="15" t="s">
        <v>208</v>
      </c>
      <c r="B199" s="13" t="str">
        <f>VLOOKUP(A199,'[1]06 - GALPÃO'!A:O,2,0)</f>
        <v>11.004.0065-0</v>
      </c>
      <c r="C199" s="13" t="str">
        <f t="shared" si="18"/>
        <v>11.004.0065-</v>
      </c>
      <c r="D199" s="14" t="str">
        <f>VLOOKUP(A199,'[1]06 - GALPÃO'!A:O,3,0)</f>
        <v>ESCORAMENTO DE FORMAS DE PARAMENTOS VERTICAIS, PARA ALTURA ATÉ 1,50M, COM 30% DE APROVEITAMENTO DA MADEIRA, INCLUSIVE RETIRADA</v>
      </c>
      <c r="E199" s="15" t="str">
        <f>VLOOKUP(A199,'[1]06 - GALPÃO'!A:O,14,0)</f>
        <v>M²</v>
      </c>
      <c r="F199" s="16">
        <f>VLOOKUP(A199,'[1]06 - GALPÃO'!A:O,15,0)</f>
        <v>177.12</v>
      </c>
      <c r="G199" s="17"/>
      <c r="H199" s="17"/>
      <c r="I199" s="18"/>
      <c r="J199" s="18"/>
      <c r="K199" s="17"/>
      <c r="L199" s="19"/>
      <c r="M199" s="26"/>
      <c r="N199" s="26"/>
      <c r="O199" s="20"/>
      <c r="P199" s="20"/>
      <c r="Q199" s="20"/>
      <c r="R199" s="20"/>
      <c r="S199" s="20"/>
      <c r="T199" s="20"/>
      <c r="U199" s="20"/>
      <c r="V199" s="20"/>
      <c r="W199" s="21"/>
      <c r="X199" s="22"/>
      <c r="Y199" s="9"/>
      <c r="Z199" s="9"/>
      <c r="AA199" s="9"/>
      <c r="AB199" s="9"/>
    </row>
    <row r="200" spans="1:28" ht="36">
      <c r="A200" s="15" t="s">
        <v>209</v>
      </c>
      <c r="B200" s="13" t="str">
        <f>VLOOKUP(A200,'[1]06 - GALPÃO'!A:O,2,0)</f>
        <v>11.004.0069-1</v>
      </c>
      <c r="C200" s="13" t="str">
        <f t="shared" si="18"/>
        <v>11.004.0069-</v>
      </c>
      <c r="D200" s="14" t="str">
        <f>VLOOKUP(A200,'[1]06 - GALPÃO'!A:O,3,0)</f>
        <v>ESCORAMENTO DE FORMAS DE PARAMENTOS VERTICAIS, PARA ALTURA DE 1,50 A 5,00M, COM 30% DE APROVEITAMENTO DA MADEIRA, INCLUSIVE RETIRADA</v>
      </c>
      <c r="E200" s="15" t="str">
        <f>VLOOKUP(A200,'[1]06 - GALPÃO'!A:O,14,0)</f>
        <v>M²</v>
      </c>
      <c r="F200" s="16">
        <f>VLOOKUP(A200,'[1]06 - GALPÃO'!A:O,15,0)</f>
        <v>169.7</v>
      </c>
      <c r="G200" s="17"/>
      <c r="H200" s="17"/>
      <c r="I200" s="18"/>
      <c r="J200" s="18"/>
      <c r="K200" s="17"/>
      <c r="L200" s="19"/>
      <c r="M200" s="26"/>
      <c r="N200" s="26"/>
      <c r="O200" s="20"/>
      <c r="P200" s="20"/>
      <c r="Q200" s="20"/>
      <c r="R200" s="20"/>
      <c r="S200" s="20"/>
      <c r="T200" s="20"/>
      <c r="U200" s="20"/>
      <c r="V200" s="20"/>
      <c r="W200" s="21"/>
      <c r="X200" s="22"/>
      <c r="Y200" s="9"/>
      <c r="Z200" s="9"/>
      <c r="AA200" s="9"/>
      <c r="AB200" s="9"/>
    </row>
    <row r="201" spans="1:28" ht="60">
      <c r="A201" s="15" t="s">
        <v>210</v>
      </c>
      <c r="B201" s="13" t="str">
        <f>VLOOKUP(A201,'[1]06 - GALPÃO'!A:O,2,0)</f>
        <v>11.050.0001-1</v>
      </c>
      <c r="C201" s="13" t="str">
        <f t="shared" si="18"/>
        <v>11.050.0001-</v>
      </c>
      <c r="D201" s="14" t="str">
        <f>VLOOKUP(A201,'[1]06 - GALPÃO'!A:O,3,0)</f>
        <v>ESCORAMENTO TUBULAR (ALUGUEL) COM TUBOS METÁLICOS, NA DENSIDADE DE 5,00M DE TUBO EQUIPADO POR M³ DE ESCORAMENTO, PAGO PELO VOLUME DESTE E PELO TEMPO NECESSÁRIO, DESDE A ENTREGA DO MATERIAL NA OBRA, NA OCASIÃO APROPRIADA ATÉ SUA CARGA, PARA DEVOLUÇÃO, LOGO QUE DESNECESSÁRIA</v>
      </c>
      <c r="E201" s="15" t="str">
        <f>VLOOKUP(A201,'[1]06 - GALPÃO'!A:O,14,0)</f>
        <v>M³ X MÊS</v>
      </c>
      <c r="F201" s="16">
        <f>VLOOKUP(A201,'[1]06 - GALPÃO'!A:O,15,0)</f>
        <v>60.51</v>
      </c>
      <c r="G201" s="17"/>
      <c r="H201" s="17"/>
      <c r="I201" s="18"/>
      <c r="J201" s="18"/>
      <c r="K201" s="17"/>
      <c r="L201" s="19"/>
      <c r="M201" s="26"/>
      <c r="N201" s="26"/>
      <c r="O201" s="20"/>
      <c r="P201" s="20"/>
      <c r="Q201" s="20"/>
      <c r="R201" s="20"/>
      <c r="S201" s="20"/>
      <c r="T201" s="20"/>
      <c r="U201" s="20"/>
      <c r="V201" s="20"/>
      <c r="W201" s="21"/>
      <c r="X201" s="22"/>
      <c r="Y201" s="9"/>
      <c r="Z201" s="9"/>
      <c r="AA201" s="9"/>
      <c r="AB201" s="9"/>
    </row>
    <row r="202" spans="1:28" ht="84">
      <c r="A202" s="15" t="s">
        <v>211</v>
      </c>
      <c r="B202" s="13" t="str">
        <f>VLOOKUP(A202,'[1]06 - GALPÃO'!A:O,2,0)</f>
        <v>11.055.0001-1</v>
      </c>
      <c r="C202" s="13" t="str">
        <f t="shared" si="18"/>
        <v>11.055.0001-</v>
      </c>
      <c r="D202" s="14" t="str">
        <f>VLOOKUP(A202,'[1]06 - GALPÃO'!A:O,3,0)</f>
        <v>MONTAGEM E DESMONTAGEM DE ESCORAMENTO TUBULAR NORMAL, NA DENSIDADE DE 5,00M DE TUBO POR M³ DE ESCORAMENTO, COMPREENDENDO TRANSPORTE DO MATERIAL PARA OBRA E DESTA PARA O DEPÓSITO, INCLUSIVE CARGA E DESCARGA. O CUSTO É DADO POR M³ DE ESCORAMENTO, CONTADO DAS SAPATAS ATÉ AS EXTREMIDADES SUPERIORES DOS TUBOS, SENDO PAGOS 60% NA MONTAGEM E 40% NA DESMONTAGEM</v>
      </c>
      <c r="E202" s="15" t="str">
        <f>VLOOKUP(A202,'[1]06 - GALPÃO'!A:O,14,0)</f>
        <v>M³</v>
      </c>
      <c r="F202" s="16">
        <f>VLOOKUP(A202,'[1]06 - GALPÃO'!A:O,15,0)</f>
        <v>30.25</v>
      </c>
      <c r="G202" s="17"/>
      <c r="H202" s="17"/>
      <c r="I202" s="18"/>
      <c r="J202" s="18"/>
      <c r="K202" s="17"/>
      <c r="L202" s="19"/>
      <c r="M202" s="26"/>
      <c r="N202" s="26"/>
      <c r="O202" s="20"/>
      <c r="P202" s="20"/>
      <c r="Q202" s="20"/>
      <c r="R202" s="20"/>
      <c r="S202" s="20"/>
      <c r="T202" s="20"/>
      <c r="U202" s="20"/>
      <c r="V202" s="20"/>
      <c r="W202" s="21"/>
      <c r="X202" s="22"/>
      <c r="Y202" s="9"/>
      <c r="Z202" s="9"/>
      <c r="AA202" s="9"/>
      <c r="AB202" s="9"/>
    </row>
    <row r="203" spans="1:28" s="1" customFormat="1" ht="12.75">
      <c r="A203" s="40" t="s">
        <v>212</v>
      </c>
      <c r="B203" s="38"/>
      <c r="C203" s="38"/>
      <c r="D203" s="39" t="str">
        <f>VLOOKUP(A203,'[1]06 - GALPÃO'!A:O,3,0)</f>
        <v>ALVENARIA E REVESTIMENTOS</v>
      </c>
      <c r="E203" s="40"/>
      <c r="F203" s="38"/>
      <c r="G203" s="41"/>
      <c r="H203" s="42"/>
      <c r="I203" s="38"/>
      <c r="J203" s="38"/>
      <c r="K203" s="42"/>
      <c r="L203" s="42"/>
      <c r="M203" s="43"/>
      <c r="N203" s="43"/>
      <c r="O203" s="8"/>
      <c r="P203" s="8"/>
      <c r="Q203" s="8"/>
      <c r="R203" s="8"/>
      <c r="S203" s="8"/>
      <c r="T203" s="20"/>
      <c r="U203" s="8"/>
      <c r="V203" s="8"/>
      <c r="W203" s="8"/>
      <c r="X203" s="8"/>
      <c r="Y203" s="8"/>
      <c r="Z203" s="8"/>
      <c r="AA203" s="8"/>
      <c r="AB203" s="8"/>
    </row>
    <row r="204" spans="1:28" ht="36">
      <c r="A204" s="15" t="s">
        <v>213</v>
      </c>
      <c r="B204" s="13" t="str">
        <f>VLOOKUP(A204,'[1]06 - GALPÃO'!A:O,2,0)</f>
        <v>13.411.0500-0</v>
      </c>
      <c r="C204" s="13" t="str">
        <f t="shared" ref="C204:C241" si="19">LEFT(B204,12)&amp;Y204</f>
        <v>13.411.0500-</v>
      </c>
      <c r="D204" s="14" t="str">
        <f>VLOOKUP(A204,'[1]06 - GALPÃO'!A:O,3,0)</f>
        <v>RECOMPOSIÇÃO DE PAVIMENTAÇÃO DE PEDRA PORTUGUESA, ASSENTADA COM FAROFA DE CIMENTO E SAIBRO, NO TRAÇO 1:5, INCLUSIVE FORNECIMENTO DO MATERIAL PARA REJUNTAMENTO, EXCLUSIVE A PEDRA</v>
      </c>
      <c r="E204" s="15" t="str">
        <f>VLOOKUP(A204,'[1]06 - GALPÃO'!A:O,14,0)</f>
        <v>M²</v>
      </c>
      <c r="F204" s="16">
        <f>VLOOKUP(A204,'[1]06 - GALPÃO'!A:O,15,0)</f>
        <v>6.12</v>
      </c>
      <c r="G204" s="17"/>
      <c r="H204" s="17"/>
      <c r="I204" s="18"/>
      <c r="J204" s="18"/>
      <c r="K204" s="17"/>
      <c r="L204" s="19"/>
      <c r="M204" s="26"/>
      <c r="N204" s="26"/>
      <c r="O204" s="20"/>
      <c r="P204" s="20"/>
      <c r="Q204" s="20"/>
      <c r="R204" s="20"/>
      <c r="S204" s="20"/>
      <c r="T204" s="20"/>
      <c r="U204" s="20"/>
      <c r="V204" s="20"/>
      <c r="W204" s="21"/>
      <c r="X204" s="22"/>
      <c r="Y204" s="9"/>
      <c r="Z204" s="9"/>
      <c r="AA204" s="9"/>
      <c r="AB204" s="9"/>
    </row>
    <row r="205" spans="1:28" ht="48">
      <c r="A205" s="15" t="s">
        <v>214</v>
      </c>
      <c r="B205" s="13" t="str">
        <f>VLOOKUP(A205,'[1]06 - GALPÃO'!A:O,2,0)</f>
        <v>12.003.0075-1</v>
      </c>
      <c r="C205" s="13" t="str">
        <f t="shared" si="19"/>
        <v>12.003.0075-</v>
      </c>
      <c r="D205" s="14" t="str">
        <f>VLOOKUP(A205,'[1]06 - GALPÃO'!A:O,3,0)</f>
        <v>ALVENARIA DE TIJOLOS CERÂMICOS FURADOS 10 X 20 X 20CM, ASSENTES COM ARGAMASSA DE CIMENTO E SAIBRO, NO TRAÇO 1:8, EM PAREDES DE MEIA VEZ (0,10M), DE SUPERFÍCIE CORRIDA, ATÉ 3,00M DE ALTURA E MEDIDA PELA ÁREA REAL</v>
      </c>
      <c r="E205" s="15" t="str">
        <f>VLOOKUP(A205,'[1]06 - GALPÃO'!A:O,14,0)</f>
        <v>M²</v>
      </c>
      <c r="F205" s="16">
        <f>VLOOKUP(A205,'[1]06 - GALPÃO'!A:O,15,0)</f>
        <v>1.59</v>
      </c>
      <c r="G205" s="17"/>
      <c r="H205" s="17"/>
      <c r="I205" s="18"/>
      <c r="J205" s="18"/>
      <c r="K205" s="17"/>
      <c r="L205" s="19"/>
      <c r="M205" s="26"/>
      <c r="N205" s="26"/>
      <c r="O205" s="20"/>
      <c r="P205" s="20"/>
      <c r="Q205" s="20"/>
      <c r="R205" s="20"/>
      <c r="S205" s="20"/>
      <c r="T205" s="20"/>
      <c r="U205" s="20"/>
      <c r="V205" s="20"/>
      <c r="W205" s="21"/>
      <c r="X205" s="22"/>
      <c r="Y205" s="9"/>
      <c r="Z205" s="9"/>
      <c r="AA205" s="9"/>
      <c r="AB205" s="9"/>
    </row>
    <row r="206" spans="1:28" ht="48">
      <c r="A206" s="15" t="s">
        <v>215</v>
      </c>
      <c r="B206" s="13" t="str">
        <f>VLOOKUP(A206,'[1]06 - GALPÃO'!A:O,2,0)</f>
        <v>12.005.0095-1</v>
      </c>
      <c r="C206" s="13" t="str">
        <f t="shared" si="19"/>
        <v>12.005.0095-</v>
      </c>
      <c r="D206" s="14" t="str">
        <f>VLOOKUP(A206,'[1]06 - GALPÃO'!A:O,3,0)</f>
        <v>ALVENARIA DE BLOCOS DE CONCRETO 20 X 20 X 40CM, ASSENTES COM ARGAMASSA DE CIMENTO E AREIA, NO TRAÇO 1:6, EM PAREDES DE 0,20M DE ESPESSURA COM VÃOS OU ARESTAS, DE 3,00 A 4,50M DE ALTURA E MEDIDA PELA ÁREA REAL</v>
      </c>
      <c r="E206" s="15" t="str">
        <f>VLOOKUP(A206,'[1]06 - GALPÃO'!A:O,14,0)</f>
        <v>M²</v>
      </c>
      <c r="F206" s="16">
        <f>VLOOKUP(A206,'[1]06 - GALPÃO'!A:O,15,0)</f>
        <v>168.43</v>
      </c>
      <c r="G206" s="17"/>
      <c r="H206" s="17"/>
      <c r="I206" s="18"/>
      <c r="J206" s="18"/>
      <c r="K206" s="17"/>
      <c r="L206" s="19"/>
      <c r="M206" s="26"/>
      <c r="N206" s="26"/>
      <c r="O206" s="20"/>
      <c r="P206" s="20"/>
      <c r="Q206" s="20"/>
      <c r="R206" s="20"/>
      <c r="S206" s="20"/>
      <c r="T206" s="20"/>
      <c r="U206" s="20"/>
      <c r="V206" s="20"/>
      <c r="W206" s="21"/>
      <c r="X206" s="22"/>
      <c r="Y206" s="9"/>
      <c r="Z206" s="9"/>
      <c r="AA206" s="9"/>
      <c r="AB206" s="9"/>
    </row>
    <row r="207" spans="1:28" ht="36">
      <c r="A207" s="15" t="s">
        <v>216</v>
      </c>
      <c r="B207" s="13" t="str">
        <f>VLOOKUP(A207,'[1]06 - GALPÃO'!A:O,2,0)</f>
        <v>13.001.0050-1</v>
      </c>
      <c r="C207" s="13" t="str">
        <f t="shared" si="19"/>
        <v>13.001.0050-</v>
      </c>
      <c r="D207" s="14" t="str">
        <f>VLOOKUP(A207,'[1]06 - GALPÃO'!A:O,3,0)</f>
        <v>REVESTIMENTO EXTERNO, DE UMA VEZ, COM ARGAMASSA DE CIMENTO E AREOLA PARA EMBOÇO, NO TRAÇO 1:2, COM 3CM DE ESPESSURA, INCLUSIVE CHAPISCO DE CIMENTO E AREIA, NO TRAÇO 1:3</v>
      </c>
      <c r="E207" s="15" t="str">
        <f>VLOOKUP(A207,'[1]06 - GALPÃO'!A:O,14,0)</f>
        <v>M²</v>
      </c>
      <c r="F207" s="16">
        <f>VLOOKUP(A207,'[1]06 - GALPÃO'!A:O,15,0)</f>
        <v>171.61</v>
      </c>
      <c r="G207" s="17"/>
      <c r="H207" s="17"/>
      <c r="I207" s="18"/>
      <c r="J207" s="18"/>
      <c r="K207" s="17"/>
      <c r="L207" s="19"/>
      <c r="M207" s="26"/>
      <c r="N207" s="26"/>
      <c r="O207" s="20"/>
      <c r="P207" s="20"/>
      <c r="Q207" s="20"/>
      <c r="R207" s="20"/>
      <c r="S207" s="20"/>
      <c r="T207" s="20"/>
      <c r="U207" s="20"/>
      <c r="V207" s="20"/>
      <c r="W207" s="21"/>
      <c r="X207" s="22"/>
      <c r="Y207" s="9"/>
      <c r="Z207" s="9"/>
      <c r="AA207" s="9"/>
      <c r="AB207" s="9"/>
    </row>
    <row r="208" spans="1:28" ht="44.25" customHeight="1">
      <c r="A208" s="15" t="s">
        <v>217</v>
      </c>
      <c r="B208" s="13" t="str">
        <f>VLOOKUP(A208,'[1]06 - GALPÃO'!A:O,2,0)</f>
        <v>13.009.0051-0</v>
      </c>
      <c r="C208" s="13" t="str">
        <f t="shared" si="19"/>
        <v>13.009.0051-</v>
      </c>
      <c r="D208" s="14" t="str">
        <f>VLOOKUP(A208,'[1]06 - GALPÃO'!A:O,3,0)</f>
        <v>REVESTIMENTO INTERNO DE PAREDES E TETOS, COM PASTA DE GESSO, COM ESPESSURA DE 1,5CM, INCLUSIVE LIMPEZA, FORNECIMENTO DE TODOS OS MATERIAIS E COLA, APLICAÇÃO, REGULARIZAÇÃO E LIXAMENTO</v>
      </c>
      <c r="E208" s="15" t="str">
        <f>VLOOKUP(A208,'[1]06 - GALPÃO'!A:O,14,0)</f>
        <v>M²</v>
      </c>
      <c r="F208" s="16">
        <f>VLOOKUP(A208,'[1]06 - GALPÃO'!A:O,15,0)</f>
        <v>168.43</v>
      </c>
      <c r="G208" s="17"/>
      <c r="H208" s="17"/>
      <c r="I208" s="18"/>
      <c r="J208" s="18"/>
      <c r="K208" s="17"/>
      <c r="L208" s="19"/>
      <c r="M208" s="26"/>
      <c r="N208" s="26"/>
      <c r="O208" s="20"/>
      <c r="P208" s="20"/>
      <c r="Q208" s="20"/>
      <c r="R208" s="20"/>
      <c r="S208" s="20"/>
      <c r="T208" s="20"/>
      <c r="U208" s="20"/>
      <c r="V208" s="20"/>
      <c r="W208" s="21"/>
      <c r="X208" s="22"/>
      <c r="Y208" s="9"/>
      <c r="Z208" s="9"/>
      <c r="AA208" s="9"/>
      <c r="AB208" s="9"/>
    </row>
    <row r="209" spans="1:28" ht="77.25" customHeight="1">
      <c r="A209" s="15" t="s">
        <v>218</v>
      </c>
      <c r="B209" s="13" t="str">
        <f>VLOOKUP(A209,'[1]06 - GALPÃO'!A:O,2,0)</f>
        <v>17.018.0110-0</v>
      </c>
      <c r="C209" s="13" t="str">
        <f t="shared" si="19"/>
        <v>17.018.0110-</v>
      </c>
      <c r="D209" s="14" t="str">
        <f>VLOOKUP(A209,'[1]06 - GALPÃO'!A:O,3,0)</f>
        <v>PINTURA COM TINTA LÁTEX SEMIBRILHANTE, FOSCA OU ACETINADA, CLASSIFICAÇÃO PREMIUM OU STANDARD (NBR 15079), PARA INTERIOR E EXTERIOR, BRANCA OU COLORIDA, SOBRE TIJOLO, CONCRETO LISO, CIMENTO SEM AMIANTO, E REVESTIMENTO, INCLUSIVE LIXAMENTO, UMA DEMÃO DE SELADOR ACRÍLICO E DUAS DEMÃOS DE ACABAMENTO</v>
      </c>
      <c r="E209" s="15" t="str">
        <f>VLOOKUP(A209,'[1]06 - GALPÃO'!A:O,14,0)</f>
        <v>M²</v>
      </c>
      <c r="F209" s="16">
        <f>VLOOKUP(A209,'[1]06 - GALPÃO'!A:O,15,0)</f>
        <v>343.22</v>
      </c>
      <c r="G209" s="17"/>
      <c r="H209" s="17"/>
      <c r="I209" s="18"/>
      <c r="J209" s="18"/>
      <c r="K209" s="17"/>
      <c r="L209" s="19"/>
      <c r="M209" s="26"/>
      <c r="N209" s="26"/>
      <c r="O209" s="20"/>
      <c r="P209" s="20"/>
      <c r="Q209" s="20"/>
      <c r="R209" s="20"/>
      <c r="S209" s="20"/>
      <c r="T209" s="20"/>
      <c r="U209" s="20"/>
      <c r="V209" s="20"/>
      <c r="W209" s="21"/>
      <c r="X209" s="22"/>
      <c r="Y209" s="9"/>
      <c r="Z209" s="9"/>
      <c r="AA209" s="9"/>
      <c r="AB209" s="9"/>
    </row>
    <row r="210" spans="1:28" ht="75.75" customHeight="1">
      <c r="A210" s="15" t="s">
        <v>219</v>
      </c>
      <c r="B210" s="13" t="str">
        <f>VLOOKUP(A210,'[1]06 - GALPÃO'!A:O,2,0)</f>
        <v>13.301.0100-0</v>
      </c>
      <c r="C210" s="13" t="str">
        <f t="shared" si="19"/>
        <v>13.301.0100-</v>
      </c>
      <c r="D210" s="14" t="str">
        <f>VLOOKUP(A210,'[1]06 - GALPÃO'!A:O,3,0)</f>
        <v>PISO CIMENTADO IMPERMEÁVEL, COM 3CM DE ESPESSURA, EM DUAS CAMADAS DE 1,5CM DE ARGAMASSA DE CIMENTO E AREIA, NO TRAÇO 1:3 E IMPERMEABILIZANTE DE PEGA NORMAL ADICIONADO À ÁGUA DA ARGAMASSA NA DOSAGEM DE 1:12, ALISADO A COLHER, SOBRE BASE OU CONTRAPISO EXISTENTE</v>
      </c>
      <c r="E210" s="15" t="str">
        <f>VLOOKUP(A210,'[1]06 - GALPÃO'!A:O,14,0)</f>
        <v>M²</v>
      </c>
      <c r="F210" s="16">
        <f>VLOOKUP(A210,'[1]06 - GALPÃO'!A:O,15,0)</f>
        <v>149.35</v>
      </c>
      <c r="G210" s="17"/>
      <c r="H210" s="17"/>
      <c r="I210" s="18"/>
      <c r="J210" s="18"/>
      <c r="K210" s="17"/>
      <c r="L210" s="19"/>
      <c r="M210" s="26"/>
      <c r="N210" s="26"/>
      <c r="O210" s="20"/>
      <c r="P210" s="20"/>
      <c r="Q210" s="20"/>
      <c r="R210" s="20"/>
      <c r="S210" s="20"/>
      <c r="T210" s="20"/>
      <c r="U210" s="20"/>
      <c r="V210" s="20"/>
      <c r="W210" s="21"/>
      <c r="X210" s="22"/>
      <c r="Y210" s="9"/>
      <c r="Z210" s="9"/>
      <c r="AA210" s="9"/>
      <c r="AB210" s="9"/>
    </row>
    <row r="211" spans="1:28" s="1" customFormat="1" ht="12.75">
      <c r="A211" s="40" t="s">
        <v>220</v>
      </c>
      <c r="B211" s="38"/>
      <c r="C211" s="38"/>
      <c r="D211" s="39" t="str">
        <f>VLOOKUP(A211,'[1]06 - GALPÃO'!A:O,3,0)</f>
        <v>ESQUADRIAS</v>
      </c>
      <c r="E211" s="40"/>
      <c r="F211" s="38"/>
      <c r="G211" s="41"/>
      <c r="H211" s="42"/>
      <c r="I211" s="38"/>
      <c r="J211" s="38"/>
      <c r="K211" s="42"/>
      <c r="L211" s="42"/>
      <c r="M211" s="43"/>
      <c r="N211" s="43"/>
      <c r="O211" s="8"/>
      <c r="P211" s="8"/>
      <c r="Q211" s="8"/>
      <c r="R211" s="8"/>
      <c r="S211" s="8"/>
      <c r="T211" s="20"/>
      <c r="U211" s="8"/>
      <c r="V211" s="8"/>
      <c r="W211" s="8"/>
      <c r="X211" s="8"/>
      <c r="Y211" s="8"/>
      <c r="Z211" s="8"/>
      <c r="AA211" s="8"/>
      <c r="AB211" s="8"/>
    </row>
    <row r="212" spans="1:28" ht="60">
      <c r="A212" s="15" t="s">
        <v>221</v>
      </c>
      <c r="B212" s="24" t="str">
        <f>VLOOKUP(A212,'[1]06 - GALPÃO'!A:O,2,0)</f>
        <v>14.002.0076-0</v>
      </c>
      <c r="C212" s="24" t="str">
        <f t="shared" si="19"/>
        <v>14.002.0076-</v>
      </c>
      <c r="D212" s="14" t="str">
        <f>VLOOKUP(A212,'[1]06 - GALPÃO'!A:O,3,0)</f>
        <v>PORTÃO DE FERRO DE UMA OU DUAS FOLHAS, EM BARRAS VERTICAIS DE 2" X 3/8", ESPAÇADAS DE 10CM E HORIZONTAIS SUPERIOR E INFERIOR DO MESMO TIPO, CORRENDO AO CENTRO UMA FAIXA DE CHAPA DE FERRO GALVANIZADO Nº 16, DUPLA, CONFORME PROJETO Nº 6002/EMOP, EXCLUSIVE FECHADURA. FORNECIMENTO E COLOCAÇÃO</v>
      </c>
      <c r="E212" s="15" t="str">
        <f>VLOOKUP(A212,'[1]06 - GALPÃO'!A:O,14,0)</f>
        <v>M²</v>
      </c>
      <c r="F212" s="16">
        <f>VLOOKUP(A212,'[1]06 - GALPÃO'!A:O,15,0)</f>
        <v>20.66</v>
      </c>
      <c r="G212" s="17"/>
      <c r="H212" s="17"/>
      <c r="I212" s="18"/>
      <c r="J212" s="18"/>
      <c r="K212" s="17"/>
      <c r="L212" s="19"/>
      <c r="M212" s="26"/>
      <c r="N212" s="26"/>
      <c r="O212" s="20"/>
      <c r="P212" s="20"/>
      <c r="Q212" s="20"/>
      <c r="R212" s="20"/>
      <c r="S212" s="20"/>
      <c r="T212" s="20"/>
      <c r="U212" s="20"/>
      <c r="V212" s="20"/>
      <c r="W212" s="21"/>
      <c r="X212" s="22"/>
      <c r="Y212" s="9"/>
      <c r="Z212" s="9"/>
      <c r="AA212" s="9"/>
      <c r="AB212" s="9"/>
    </row>
    <row r="213" spans="1:28" ht="24">
      <c r="A213" s="15" t="s">
        <v>222</v>
      </c>
      <c r="B213" s="24" t="str">
        <f>VLOOKUP(A213,'[1]06 - GALPÃO'!A:O,2,0)</f>
        <v>14.007.0276-0</v>
      </c>
      <c r="C213" s="24" t="str">
        <f t="shared" si="19"/>
        <v>14.007.0276-</v>
      </c>
      <c r="D213" s="14" t="str">
        <f>VLOOKUP(A213,'[1]06 - GALPÃO'!A:O,3,0)</f>
        <v>FECHADURA DE SOBREPOR, COM CILINDRO, EM LATÃO, ACABAMENTO CROMADO, PARA PORTÃO. FORNECIMENTO</v>
      </c>
      <c r="E213" s="15" t="str">
        <f>VLOOKUP(A213,'[1]06 - GALPÃO'!A:O,14,0)</f>
        <v>UN</v>
      </c>
      <c r="F213" s="16">
        <f>VLOOKUP(A213,'[1]06 - GALPÃO'!A:O,15,0)</f>
        <v>2</v>
      </c>
      <c r="G213" s="17"/>
      <c r="H213" s="17"/>
      <c r="I213" s="18"/>
      <c r="J213" s="18"/>
      <c r="K213" s="17"/>
      <c r="L213" s="19"/>
      <c r="M213" s="26"/>
      <c r="N213" s="26"/>
      <c r="O213" s="20"/>
      <c r="P213" s="20"/>
      <c r="Q213" s="20"/>
      <c r="R213" s="20"/>
      <c r="S213" s="20"/>
      <c r="T213" s="20"/>
      <c r="U213" s="20"/>
      <c r="V213" s="20"/>
      <c r="W213" s="21"/>
      <c r="X213" s="22"/>
      <c r="Y213" s="9"/>
      <c r="Z213" s="9"/>
      <c r="AA213" s="9"/>
      <c r="AB213" s="9"/>
    </row>
    <row r="214" spans="1:28" s="1" customFormat="1" ht="12.75">
      <c r="A214" s="40" t="s">
        <v>223</v>
      </c>
      <c r="B214" s="38"/>
      <c r="C214" s="38"/>
      <c r="D214" s="39" t="str">
        <f>VLOOKUP(A214,'[1]06 - GALPÃO'!A:O,3,0)</f>
        <v>COBERTURA</v>
      </c>
      <c r="E214" s="40"/>
      <c r="F214" s="38"/>
      <c r="G214" s="41"/>
      <c r="H214" s="42"/>
      <c r="I214" s="38"/>
      <c r="J214" s="38"/>
      <c r="K214" s="42"/>
      <c r="L214" s="42"/>
      <c r="M214" s="43"/>
      <c r="N214" s="43"/>
      <c r="O214" s="8"/>
      <c r="P214" s="8"/>
      <c r="Q214" s="8"/>
      <c r="R214" s="8"/>
      <c r="S214" s="8"/>
      <c r="T214" s="20"/>
      <c r="U214" s="8"/>
      <c r="V214" s="8"/>
      <c r="W214" s="8"/>
      <c r="X214" s="8"/>
      <c r="Y214" s="8"/>
      <c r="Z214" s="8"/>
      <c r="AA214" s="8"/>
      <c r="AB214" s="8"/>
    </row>
    <row r="215" spans="1:28" ht="72">
      <c r="A215" s="15" t="s">
        <v>224</v>
      </c>
      <c r="B215" s="13" t="str">
        <f>VLOOKUP(A215,'[1]06 - GALPÃO'!A:O,2,0)</f>
        <v>11.016.0003-0</v>
      </c>
      <c r="C215" s="13" t="str">
        <f t="shared" si="19"/>
        <v>11.016.0003-</v>
      </c>
      <c r="D215" s="14" t="str">
        <f>VLOOKUP(A215,'[1]06 - GALPÃO'!A:O,3,0)</f>
        <v>ESTRUTURA METÁLICA PARA COBERTURA DE GALPÃO EM ARCO OU EM DUAS OU MAIS ÁGUAS, COM TRELIÇAS, TERÇAS TIRANTES, ETC, SOBRE APOIOS (EXCLUSIVE ESTES) PARA CARGA DE COBERTURA DE FIBROCIMENTO OU METÁLICA, VÃOS ATÉ 15,00M, CONSIDERANDO AS PERDAS E UMA DEMÃO DE PINTURA ANTIÓXIDO, EXCLUSIVE COBERTURA E ACESSÓRIOS. FORNECIMENTO E MONTAGEM</v>
      </c>
      <c r="E215" s="15" t="str">
        <f>VLOOKUP(A215,'[1]06 - GALPÃO'!A:O,14,0)</f>
        <v>M²</v>
      </c>
      <c r="F215" s="16">
        <f>VLOOKUP(A215,'[1]06 - GALPÃO'!A:O,15,0)</f>
        <v>175.06</v>
      </c>
      <c r="G215" s="17"/>
      <c r="H215" s="17"/>
      <c r="I215" s="18"/>
      <c r="J215" s="18"/>
      <c r="K215" s="17"/>
      <c r="L215" s="19"/>
      <c r="M215" s="26"/>
      <c r="N215" s="26"/>
      <c r="O215" s="20"/>
      <c r="P215" s="20"/>
      <c r="Q215" s="20"/>
      <c r="R215" s="20"/>
      <c r="S215" s="20"/>
      <c r="T215" s="20"/>
      <c r="U215" s="20"/>
      <c r="V215" s="20"/>
      <c r="W215" s="21"/>
      <c r="X215" s="22"/>
      <c r="Y215" s="9"/>
      <c r="Z215" s="9"/>
      <c r="AA215" s="9"/>
      <c r="AB215" s="9"/>
    </row>
    <row r="216" spans="1:28" ht="24">
      <c r="A216" s="15" t="s">
        <v>225</v>
      </c>
      <c r="B216" s="13" t="str">
        <f>VLOOKUP(A216,'[1]06 - GALPÃO'!A:O,2,0)</f>
        <v>16.007.0021-0</v>
      </c>
      <c r="C216" s="13" t="str">
        <f t="shared" si="19"/>
        <v>16.007.0021-</v>
      </c>
      <c r="D216" s="14" t="str">
        <f>VLOOKUP(A216,'[1]06 - GALPÃO'!A:O,3,0)</f>
        <v>COBERTURA COM TELHAS TRAPEZOIDAIS EM AÇO GALVANIZADO, ESPESSURA DE 0,5MM, INCLUSIVE FIXAÇÕES E MEDIDA PELA ÁREA REAL DE COBERTURA</v>
      </c>
      <c r="E216" s="15" t="str">
        <f>VLOOKUP(A216,'[1]06 - GALPÃO'!A:O,14,0)</f>
        <v>M²</v>
      </c>
      <c r="F216" s="16">
        <f>VLOOKUP(A216,'[1]06 - GALPÃO'!A:O,15,0)</f>
        <v>175.21</v>
      </c>
      <c r="G216" s="17"/>
      <c r="H216" s="17"/>
      <c r="I216" s="18"/>
      <c r="J216" s="18"/>
      <c r="K216" s="17"/>
      <c r="L216" s="19"/>
      <c r="M216" s="26"/>
      <c r="N216" s="26"/>
      <c r="O216" s="20"/>
      <c r="P216" s="20"/>
      <c r="Q216" s="20"/>
      <c r="R216" s="20"/>
      <c r="S216" s="20"/>
      <c r="T216" s="20"/>
      <c r="U216" s="20"/>
      <c r="V216" s="20"/>
      <c r="W216" s="21"/>
      <c r="X216" s="22"/>
      <c r="Y216" s="9"/>
      <c r="Z216" s="9"/>
      <c r="AA216" s="9"/>
      <c r="AB216" s="9"/>
    </row>
    <row r="217" spans="1:28" s="1" customFormat="1" ht="12.75">
      <c r="A217" s="40" t="s">
        <v>226</v>
      </c>
      <c r="B217" s="38"/>
      <c r="C217" s="38"/>
      <c r="D217" s="39" t="str">
        <f>VLOOKUP(A217,'[1]06 - GALPÃO'!A:O,3,0)</f>
        <v>INSTALAÇÕES ELÉTRICAS</v>
      </c>
      <c r="E217" s="40"/>
      <c r="F217" s="38"/>
      <c r="G217" s="41"/>
      <c r="H217" s="42"/>
      <c r="I217" s="38"/>
      <c r="J217" s="38"/>
      <c r="K217" s="42"/>
      <c r="L217" s="42"/>
      <c r="M217" s="43"/>
      <c r="N217" s="43"/>
      <c r="O217" s="8"/>
      <c r="P217" s="8"/>
      <c r="Q217" s="8"/>
      <c r="R217" s="8"/>
      <c r="S217" s="8"/>
      <c r="T217" s="20"/>
      <c r="U217" s="8"/>
      <c r="V217" s="8"/>
      <c r="W217" s="8"/>
      <c r="X217" s="8"/>
      <c r="Y217" s="8"/>
      <c r="Z217" s="8"/>
      <c r="AA217" s="8"/>
      <c r="AB217" s="8"/>
    </row>
    <row r="218" spans="1:28" ht="60">
      <c r="A218" s="15" t="s">
        <v>227</v>
      </c>
      <c r="B218" s="13" t="str">
        <f>VLOOKUP(A218,'[1]06 - GALPÃO'!A:O,2,0)</f>
        <v>15.007.0504-0</v>
      </c>
      <c r="C218" s="13" t="str">
        <f t="shared" si="19"/>
        <v>15.007.0504-</v>
      </c>
      <c r="D218" s="14" t="str">
        <f>VLOOKUP(A218,'[1]06 - GALPÃO'!A:O,3,0)</f>
        <v>QUADRO DE DISTRIBUIÇÃO DE ENERGIA PARA DISJUNTORES TERMO-MAGNÉTICOS UNIPOLARES, DE EMBUTIR, COM PORTA E BARRAMENTOS DE FASE, NEUTRO E TERRA, TRIFÁSICO, PARA INSTALAÇÃO DE ATÉ 18 DISJUNTORES COM DISPOSITIVO PARA CHAVE GERAL.  FORNECIMENTO E COLOCAÇÃO</v>
      </c>
      <c r="E218" s="15" t="str">
        <f>VLOOKUP(A218,'[1]06 - GALPÃO'!A:O,14,0)</f>
        <v>UN</v>
      </c>
      <c r="F218" s="16">
        <f>VLOOKUP(A218,'[1]06 - GALPÃO'!A:O,15,0)</f>
        <v>2</v>
      </c>
      <c r="G218" s="17"/>
      <c r="H218" s="17"/>
      <c r="I218" s="18"/>
      <c r="J218" s="18"/>
      <c r="K218" s="17"/>
      <c r="L218" s="19"/>
      <c r="M218" s="26"/>
      <c r="N218" s="26"/>
      <c r="O218" s="20"/>
      <c r="P218" s="20"/>
      <c r="Q218" s="20"/>
      <c r="R218" s="20"/>
      <c r="S218" s="20"/>
      <c r="T218" s="20"/>
      <c r="U218" s="20"/>
      <c r="V218" s="20"/>
      <c r="W218" s="21"/>
      <c r="X218" s="22"/>
      <c r="Y218" s="9"/>
      <c r="Z218" s="9"/>
      <c r="AA218" s="9"/>
      <c r="AB218" s="9"/>
    </row>
    <row r="219" spans="1:28" ht="24">
      <c r="A219" s="15" t="s">
        <v>228</v>
      </c>
      <c r="B219" s="13" t="str">
        <f>VLOOKUP(A219,'[1]06 - GALPÃO'!A:O,2,0)</f>
        <v>15.007.0570-0</v>
      </c>
      <c r="C219" s="13" t="str">
        <f t="shared" si="19"/>
        <v>15.007.0570-</v>
      </c>
      <c r="D219" s="14" t="str">
        <f>VLOOKUP(A219,'[1]06 - GALPÃO'!A:O,3,0)</f>
        <v>DISJUNTOR TERMOMAGNÉTICO, UNIPOLAR, DE 10 A 30A X 250V.  FORNECIMENTO E COLOCAÇÃO</v>
      </c>
      <c r="E219" s="15" t="str">
        <f>VLOOKUP(A219,'[1]06 - GALPÃO'!A:O,14,0)</f>
        <v>UN</v>
      </c>
      <c r="F219" s="16">
        <f>VLOOKUP(A219,'[1]06 - GALPÃO'!A:O,15,0)</f>
        <v>12</v>
      </c>
      <c r="G219" s="17"/>
      <c r="H219" s="17"/>
      <c r="I219" s="18"/>
      <c r="J219" s="18"/>
      <c r="K219" s="17"/>
      <c r="L219" s="19"/>
      <c r="M219" s="26"/>
      <c r="N219" s="26"/>
      <c r="O219" s="20"/>
      <c r="P219" s="20"/>
      <c r="Q219" s="20"/>
      <c r="R219" s="20"/>
      <c r="S219" s="20"/>
      <c r="T219" s="20"/>
      <c r="U219" s="20"/>
      <c r="V219" s="20"/>
      <c r="W219" s="21"/>
      <c r="X219" s="22"/>
      <c r="Y219" s="9"/>
      <c r="Z219" s="9"/>
      <c r="AA219" s="9"/>
      <c r="AB219" s="9"/>
    </row>
    <row r="220" spans="1:28" ht="24">
      <c r="A220" s="15" t="s">
        <v>229</v>
      </c>
      <c r="B220" s="13" t="str">
        <f>VLOOKUP(A220,'[1]06 - GALPÃO'!A:O,2,0)</f>
        <v>15.007.0600-0</v>
      </c>
      <c r="C220" s="13" t="str">
        <f t="shared" si="19"/>
        <v>15.007.0600-</v>
      </c>
      <c r="D220" s="14" t="str">
        <f>VLOOKUP(A220,'[1]06 - GALPÃO'!A:O,3,0)</f>
        <v>DISJUNTOR TERMOMAGNÉTICO, TRIPOLAR, DE 10 A 50A X 250V.  FORNECIMENTO E COLOCAÇÃO</v>
      </c>
      <c r="E220" s="15" t="str">
        <f>VLOOKUP(A220,'[1]06 - GALPÃO'!A:O,14,0)</f>
        <v>UN</v>
      </c>
      <c r="F220" s="16">
        <f>VLOOKUP(A220,'[1]06 - GALPÃO'!A:O,15,0)</f>
        <v>3</v>
      </c>
      <c r="G220" s="17"/>
      <c r="H220" s="17"/>
      <c r="I220" s="18"/>
      <c r="J220" s="18"/>
      <c r="K220" s="17"/>
      <c r="L220" s="19"/>
      <c r="M220" s="26"/>
      <c r="N220" s="26"/>
      <c r="O220" s="20"/>
      <c r="P220" s="20"/>
      <c r="Q220" s="20"/>
      <c r="R220" s="20"/>
      <c r="S220" s="20"/>
      <c r="T220" s="20"/>
      <c r="U220" s="20"/>
      <c r="V220" s="20"/>
      <c r="W220" s="21"/>
      <c r="X220" s="22"/>
      <c r="Y220" s="9"/>
      <c r="Z220" s="9"/>
      <c r="AA220" s="9"/>
      <c r="AB220" s="9"/>
    </row>
    <row r="221" spans="1:28" ht="48">
      <c r="A221" s="15" t="s">
        <v>230</v>
      </c>
      <c r="B221" s="13" t="str">
        <f>VLOOKUP(A221,'[1]06 - GALPÃO'!A:O,2,0)</f>
        <v>15.016.0075-0</v>
      </c>
      <c r="C221" s="13" t="str">
        <f t="shared" si="19"/>
        <v>15.016.0075-</v>
      </c>
      <c r="D221" s="14" t="str">
        <f>VLOOKUP(A221,'[1]06 - GALPÃO'!A:O,3,0)</f>
        <v>INSTALAÇÃO DE UM CONJUNTO DE 5 PONTOS DE LUZ, APARENTE, EQUIVALENTE A 8 VARAS DE ELETRODUTO RÍGIDO, DE AÇO CARBONO ESMALTADO, DE 3/4", 57,00M DE FIO 2,5MM², CAIXAS, CONEXÕES, LUVAS, CURVA E INTERRUPTOR DE SOBREPOR COM PLACA FOSFORESCENTE</v>
      </c>
      <c r="E221" s="15" t="str">
        <f>VLOOKUP(A221,'[1]06 - GALPÃO'!A:O,14,0)</f>
        <v>UN</v>
      </c>
      <c r="F221" s="16">
        <f>VLOOKUP(A221,'[1]06 - GALPÃO'!A:O,15,0)</f>
        <v>3</v>
      </c>
      <c r="G221" s="17"/>
      <c r="H221" s="17"/>
      <c r="I221" s="18"/>
      <c r="J221" s="18"/>
      <c r="K221" s="17"/>
      <c r="L221" s="19"/>
      <c r="M221" s="26"/>
      <c r="N221" s="26"/>
      <c r="O221" s="20"/>
      <c r="P221" s="20"/>
      <c r="Q221" s="20"/>
      <c r="R221" s="20"/>
      <c r="S221" s="20"/>
      <c r="T221" s="20"/>
      <c r="U221" s="20"/>
      <c r="V221" s="20"/>
      <c r="W221" s="21"/>
      <c r="X221" s="22"/>
      <c r="Y221" s="9"/>
      <c r="Z221" s="9"/>
      <c r="AA221" s="9"/>
      <c r="AB221" s="9"/>
    </row>
    <row r="222" spans="1:28" ht="48">
      <c r="A222" s="15" t="s">
        <v>231</v>
      </c>
      <c r="B222" s="13" t="str">
        <f>VLOOKUP(A222,'[1]06 - GALPÃO'!A:O,2,0)</f>
        <v>15.016.0060-0</v>
      </c>
      <c r="C222" s="13" t="str">
        <f t="shared" si="19"/>
        <v>15.016.0060-</v>
      </c>
      <c r="D222" s="14" t="str">
        <f>VLOOKUP(A222,'[1]06 - GALPÃO'!A:O,3,0)</f>
        <v>INSTALAÇÃO DE UM CONJUNTO DE 4 PONTOS DE LUZ, APARENTE, EQUIVALENTE A 7 VARAS DEELETRODUTO RÍGIDO, DE AÇO CARBONO ESMALTADO, DE 3/4", 50,00M DE FIO 2,5MM², CAIXAS, CONEXÕES, LUVAS, CURVA E INTERRUPTOR DE SOBREPOR COM PLACA FOSFORESCENTE</v>
      </c>
      <c r="E222" s="15" t="str">
        <f>VLOOKUP(A222,'[1]06 - GALPÃO'!A:O,14,0)</f>
        <v>UN</v>
      </c>
      <c r="F222" s="16">
        <f>VLOOKUP(A222,'[1]06 - GALPÃO'!A:O,15,0)</f>
        <v>3</v>
      </c>
      <c r="G222" s="17"/>
      <c r="H222" s="17"/>
      <c r="I222" s="18"/>
      <c r="J222" s="18"/>
      <c r="K222" s="17"/>
      <c r="L222" s="19"/>
      <c r="M222" s="26"/>
      <c r="N222" s="26"/>
      <c r="O222" s="20"/>
      <c r="P222" s="20"/>
      <c r="Q222" s="20"/>
      <c r="R222" s="20"/>
      <c r="S222" s="20"/>
      <c r="T222" s="20"/>
      <c r="U222" s="20"/>
      <c r="V222" s="20"/>
      <c r="W222" s="21"/>
      <c r="X222" s="22"/>
      <c r="Y222" s="9"/>
      <c r="Z222" s="9"/>
      <c r="AA222" s="9"/>
      <c r="AB222" s="9"/>
    </row>
    <row r="223" spans="1:28" ht="48">
      <c r="A223" s="15" t="s">
        <v>232</v>
      </c>
      <c r="B223" s="13" t="str">
        <f>VLOOKUP(A223,'[1]06 - GALPÃO'!A:O,2,0)</f>
        <v>15.016.0030-0</v>
      </c>
      <c r="C223" s="13" t="str">
        <f t="shared" si="19"/>
        <v>15.016.0030-</v>
      </c>
      <c r="D223" s="14" t="str">
        <f>VLOOKUP(A223,'[1]06 - GALPÃO'!A:O,3,0)</f>
        <v>INSTALAÇÃO DE UM CONJUNTO DE 2 PONTOS DE LUZ, APARENTE, EQUIVALENTE A 5 VARAS DE ELETRODUTO RÍGIDO, DE AÇO CARBONO ESMALTADO, DE 3/4", 33,00M DE FIO 2,5MM², CAIXAS, CONEXÕES, LUVAS, CURVA E INTERRUPTOR DE SOBREPOR COM PLACA FOSFORESCENTE</v>
      </c>
      <c r="E223" s="15" t="str">
        <f>VLOOKUP(A223,'[1]06 - GALPÃO'!A:O,14,0)</f>
        <v>UN</v>
      </c>
      <c r="F223" s="16">
        <f>VLOOKUP(A223,'[1]06 - GALPÃO'!A:O,15,0)</f>
        <v>3</v>
      </c>
      <c r="G223" s="17"/>
      <c r="H223" s="17"/>
      <c r="I223" s="18"/>
      <c r="J223" s="18"/>
      <c r="K223" s="17"/>
      <c r="L223" s="19"/>
      <c r="M223" s="26"/>
      <c r="N223" s="26"/>
      <c r="O223" s="20"/>
      <c r="P223" s="20"/>
      <c r="Q223" s="20"/>
      <c r="R223" s="20"/>
      <c r="S223" s="20"/>
      <c r="T223" s="20"/>
      <c r="U223" s="20"/>
      <c r="V223" s="20"/>
      <c r="W223" s="21"/>
      <c r="X223" s="22"/>
      <c r="Y223" s="9"/>
      <c r="Z223" s="9"/>
      <c r="AA223" s="9"/>
      <c r="AB223" s="9"/>
    </row>
    <row r="224" spans="1:28" ht="48">
      <c r="A224" s="15" t="s">
        <v>233</v>
      </c>
      <c r="B224" s="13" t="str">
        <f>VLOOKUP(A224,'[1]06 - GALPÃO'!A:O,2,0)</f>
        <v>15.016.0015-0</v>
      </c>
      <c r="C224" s="13" t="str">
        <f t="shared" si="19"/>
        <v>15.016.0015-</v>
      </c>
      <c r="D224" s="14" t="str">
        <f>VLOOKUP(A224,'[1]06 - GALPÃO'!A:O,3,0)</f>
        <v>INSTALAÇÃO DE PONTO DE LUZ, APARENTE, EQUIVALENTE A 2 VARAS DE ELETRODUTO RÍGIDO, DE AÇO CARBONO ESMALTADO, DE 1/2", 12,00M DE FIO 1,5MM², CAIXAS, CONEXÕES, LUVAS, CURVA E INTERRUPTOR DE SOBREPOR COM PLACA FOSFORESCENTE</v>
      </c>
      <c r="E224" s="15" t="str">
        <f>VLOOKUP(A224,'[1]06 - GALPÃO'!A:O,14,0)</f>
        <v>UN</v>
      </c>
      <c r="F224" s="16">
        <f>VLOOKUP(A224,'[1]06 - GALPÃO'!A:O,15,0)</f>
        <v>3</v>
      </c>
      <c r="G224" s="17"/>
      <c r="H224" s="17"/>
      <c r="I224" s="18"/>
      <c r="J224" s="18"/>
      <c r="K224" s="17"/>
      <c r="L224" s="19"/>
      <c r="M224" s="26"/>
      <c r="N224" s="26"/>
      <c r="O224" s="20"/>
      <c r="P224" s="20"/>
      <c r="Q224" s="20"/>
      <c r="R224" s="20"/>
      <c r="S224" s="20"/>
      <c r="T224" s="20"/>
      <c r="U224" s="20"/>
      <c r="V224" s="20"/>
      <c r="W224" s="21"/>
      <c r="X224" s="22"/>
      <c r="Y224" s="9"/>
      <c r="Z224" s="9"/>
      <c r="AA224" s="9"/>
      <c r="AB224" s="9"/>
    </row>
    <row r="225" spans="1:28" ht="48">
      <c r="A225" s="15" t="s">
        <v>234</v>
      </c>
      <c r="B225" s="13" t="str">
        <f>VLOOKUP(A225,'[1]06 - GALPÃO'!A:O,2,0)</f>
        <v>15.015.0256-0</v>
      </c>
      <c r="C225" s="13" t="str">
        <f t="shared" si="19"/>
        <v>15.015.0256-</v>
      </c>
      <c r="D225" s="14" t="str">
        <f>VLOOKUP(A225,'[1]06 - GALPÃO'!A:O,3,0)</f>
        <v xml:space="preserve">INSTALAÇÃO DE PONTO DE TOMADA, INSTALAÇÃO APARENTE COM TOMADA 2P+T, 20A, EQUIVALENTE A 2 VARAS DE ELETRODUTO DE PVC RÍGIDO DE 3/4", 18,00M DE FIO 2,5MM², CAIXAS, CONEXÕES, PADRÃO BRASILEIRO, COM PLACA FOSFORESCENTE </v>
      </c>
      <c r="E225" s="15" t="str">
        <f>VLOOKUP(A225,'[1]06 - GALPÃO'!A:O,14,0)</f>
        <v>UN</v>
      </c>
      <c r="F225" s="16">
        <f>VLOOKUP(A225,'[1]06 - GALPÃO'!A:O,15,0)</f>
        <v>20</v>
      </c>
      <c r="G225" s="17"/>
      <c r="H225" s="17"/>
      <c r="I225" s="18"/>
      <c r="J225" s="18"/>
      <c r="K225" s="17"/>
      <c r="L225" s="19"/>
      <c r="M225" s="26"/>
      <c r="N225" s="26"/>
      <c r="O225" s="20"/>
      <c r="P225" s="20"/>
      <c r="Q225" s="20"/>
      <c r="R225" s="20"/>
      <c r="S225" s="20"/>
      <c r="T225" s="20"/>
      <c r="U225" s="20"/>
      <c r="V225" s="20"/>
      <c r="W225" s="21"/>
      <c r="X225" s="22"/>
      <c r="Y225" s="9"/>
      <c r="Z225" s="9"/>
      <c r="AA225" s="9"/>
      <c r="AB225" s="9"/>
    </row>
    <row r="226" spans="1:28" ht="24">
      <c r="A226" s="15" t="s">
        <v>235</v>
      </c>
      <c r="B226" s="13" t="str">
        <f>VLOOKUP(A226,'[1]06 - GALPÃO'!A:O,2,0)</f>
        <v>15.015.0199-0</v>
      </c>
      <c r="C226" s="13" t="str">
        <f t="shared" si="19"/>
        <v>15.015.0199-</v>
      </c>
      <c r="D226" s="14" t="str">
        <f>VLOOKUP(A226,'[1]06 - GALPÃO'!A:O,3,0)</f>
        <v>INSTALAÇÃO DE CONJUNTO DE TELEFONE E LÓGICA, COMPREENDENDO: 6 VARAS DE ELETRODUTO DE 3/4", CONEXÕES E CAIXAS</v>
      </c>
      <c r="E226" s="15" t="str">
        <f>VLOOKUP(A226,'[1]06 - GALPÃO'!A:O,14,0)</f>
        <v>UN</v>
      </c>
      <c r="F226" s="16">
        <f>VLOOKUP(A226,'[1]06 - GALPÃO'!A:O,15,0)</f>
        <v>4</v>
      </c>
      <c r="G226" s="17"/>
      <c r="H226" s="17"/>
      <c r="I226" s="18"/>
      <c r="J226" s="18"/>
      <c r="K226" s="17"/>
      <c r="L226" s="19"/>
      <c r="M226" s="26"/>
      <c r="N226" s="26"/>
      <c r="O226" s="20"/>
      <c r="P226" s="20"/>
      <c r="Q226" s="20"/>
      <c r="R226" s="20"/>
      <c r="S226" s="20"/>
      <c r="T226" s="20"/>
      <c r="U226" s="20"/>
      <c r="V226" s="20"/>
      <c r="W226" s="21"/>
      <c r="X226" s="22"/>
      <c r="Y226" s="9"/>
      <c r="Z226" s="9"/>
      <c r="AA226" s="9"/>
      <c r="AB226" s="9"/>
    </row>
    <row r="227" spans="1:28" ht="60">
      <c r="A227" s="15" t="s">
        <v>236</v>
      </c>
      <c r="B227" s="13" t="str">
        <f>VLOOKUP(A227,'[1]06 - GALPÃO'!A:O,2,0)</f>
        <v>18.027.0402-0</v>
      </c>
      <c r="C227" s="13" t="str">
        <f t="shared" si="19"/>
        <v>18.027.0402-</v>
      </c>
      <c r="D227" s="14" t="str">
        <f>VLOOKUP(A227,'[1]06 - GALPÃO'!A:O,3,0)</f>
        <v>LUMINÁRIA FLUORESCENTE TUBULAR DE SOBREPOR, 2 X 32W, CORPO EM CHAPA DE AÇO TRATADA E PINTURA ELETROSTÁTICA BRANCA, REFLETOR EM ALUMÍNIO DE ALTO BRILHO, COM REATOR DE ALTO FATOR DE POTÊNCIA (AFP   0,92) E ALTA PERFORMANCE (THD&lt; 30%), BI-VOLT. FORNECIMENTO E COLOCAÇÃO</v>
      </c>
      <c r="E227" s="15" t="str">
        <f>VLOOKUP(A227,'[1]06 - GALPÃO'!A:O,14,0)</f>
        <v>UN</v>
      </c>
      <c r="F227" s="16">
        <f>VLOOKUP(A227,'[1]06 - GALPÃO'!A:O,15,0)</f>
        <v>36</v>
      </c>
      <c r="G227" s="17"/>
      <c r="H227" s="17"/>
      <c r="I227" s="18"/>
      <c r="J227" s="18"/>
      <c r="K227" s="17"/>
      <c r="L227" s="19"/>
      <c r="M227" s="26"/>
      <c r="N227" s="26"/>
      <c r="O227" s="20"/>
      <c r="P227" s="20"/>
      <c r="Q227" s="20"/>
      <c r="R227" s="20"/>
      <c r="S227" s="20"/>
      <c r="T227" s="20"/>
      <c r="U227" s="20"/>
      <c r="V227" s="20"/>
      <c r="W227" s="21"/>
      <c r="X227" s="22"/>
      <c r="Y227" s="9"/>
      <c r="Z227" s="9"/>
      <c r="AA227" s="9"/>
      <c r="AB227" s="9"/>
    </row>
    <row r="228" spans="1:28" ht="24">
      <c r="A228" s="15" t="s">
        <v>237</v>
      </c>
      <c r="B228" s="13" t="str">
        <f>VLOOKUP(A228,'[1]06 - GALPÃO'!A:O,2,0)</f>
        <v>18.032.0015-0</v>
      </c>
      <c r="C228" s="13" t="str">
        <f t="shared" si="19"/>
        <v>18.032.0015-</v>
      </c>
      <c r="D228" s="14" t="str">
        <f>VLOOKUP(A228,'[1]06 - GALPÃO'!A:O,3,0)</f>
        <v>EXTINTOR DE INCÊNDIO, TIPO GÁS CARBÔNICO(CO2), DE 6KG, COMPLETO. FORNECIMENTO E COLOCAÇÃO</v>
      </c>
      <c r="E228" s="15" t="str">
        <f>VLOOKUP(A228,'[1]06 - GALPÃO'!A:O,14,0)</f>
        <v>UN</v>
      </c>
      <c r="F228" s="16">
        <f>VLOOKUP(A228,'[1]06 - GALPÃO'!A:O,15,0)</f>
        <v>2</v>
      </c>
      <c r="G228" s="17"/>
      <c r="H228" s="17"/>
      <c r="I228" s="18"/>
      <c r="J228" s="18"/>
      <c r="K228" s="17"/>
      <c r="L228" s="19"/>
      <c r="M228" s="26"/>
      <c r="N228" s="26"/>
      <c r="O228" s="20"/>
      <c r="P228" s="20"/>
      <c r="Q228" s="20"/>
      <c r="R228" s="20"/>
      <c r="S228" s="20"/>
      <c r="T228" s="20"/>
      <c r="U228" s="20"/>
      <c r="V228" s="20"/>
      <c r="W228" s="21"/>
      <c r="X228" s="22"/>
      <c r="Y228" s="9"/>
      <c r="Z228" s="9"/>
      <c r="AA228" s="9"/>
      <c r="AB228" s="9"/>
    </row>
    <row r="229" spans="1:28" ht="24">
      <c r="A229" s="15" t="s">
        <v>238</v>
      </c>
      <c r="B229" s="13" t="str">
        <f>VLOOKUP(A229,'[1]06 - GALPÃO'!A:O,2,0)</f>
        <v>18.032.0012-0</v>
      </c>
      <c r="C229" s="13" t="str">
        <f t="shared" si="19"/>
        <v>18.032.0012-</v>
      </c>
      <c r="D229" s="14" t="str">
        <f>VLOOKUP(A229,'[1]06 - GALPÃO'!A:O,3,0)</f>
        <v>EXTINTOR DE INCÊNDIO, TIPO ÁGUA-PRESSURIZADA, DE 10L, INCLUSIVE SUPORTE DE PAREDE E CARGA COMPLETA. FORNECIMENTO E COLOCAÇÃO</v>
      </c>
      <c r="E229" s="15" t="str">
        <f>VLOOKUP(A229,'[1]06 - GALPÃO'!A:O,14,0)</f>
        <v>UN</v>
      </c>
      <c r="F229" s="16">
        <f>VLOOKUP(A229,'[1]06 - GALPÃO'!A:O,15,0)</f>
        <v>2</v>
      </c>
      <c r="G229" s="17"/>
      <c r="H229" s="17"/>
      <c r="I229" s="18"/>
      <c r="J229" s="18"/>
      <c r="K229" s="17"/>
      <c r="L229" s="19"/>
      <c r="M229" s="26"/>
      <c r="N229" s="26"/>
      <c r="O229" s="20"/>
      <c r="P229" s="20"/>
      <c r="Q229" s="20"/>
      <c r="R229" s="20"/>
      <c r="S229" s="20"/>
      <c r="T229" s="20"/>
      <c r="U229" s="20"/>
      <c r="V229" s="20"/>
      <c r="W229" s="21"/>
      <c r="X229" s="22"/>
      <c r="Y229" s="9"/>
      <c r="Z229" s="9"/>
      <c r="AA229" s="9"/>
      <c r="AB229" s="9"/>
    </row>
    <row r="230" spans="1:28" ht="24">
      <c r="A230" s="15" t="s">
        <v>239</v>
      </c>
      <c r="B230" s="13" t="str">
        <f>VLOOKUP(A230,'[1]06 - GALPÃO'!A:O,2,0)</f>
        <v>18.032.0014-0</v>
      </c>
      <c r="C230" s="13" t="str">
        <f t="shared" si="19"/>
        <v>18.032.0014-</v>
      </c>
      <c r="D230" s="14" t="str">
        <f>VLOOKUP(A230,'[1]06 - GALPÃO'!A:O,3,0)</f>
        <v>EXTINTOR DE INCÊNDIO, TIPO GÁS CARBÔNICO (CO2), 10KG, COMPLETO. FORNECIMENTO E COLOCAÇÃO</v>
      </c>
      <c r="E230" s="15" t="str">
        <f>VLOOKUP(A230,'[1]06 - GALPÃO'!A:O,14,0)</f>
        <v>UN</v>
      </c>
      <c r="F230" s="16">
        <f>VLOOKUP(A230,'[1]06 - GALPÃO'!A:O,15,0)</f>
        <v>2</v>
      </c>
      <c r="G230" s="17"/>
      <c r="H230" s="17"/>
      <c r="I230" s="18"/>
      <c r="J230" s="18"/>
      <c r="K230" s="17"/>
      <c r="L230" s="19"/>
      <c r="M230" s="26"/>
      <c r="N230" s="26"/>
      <c r="O230" s="20"/>
      <c r="P230" s="20"/>
      <c r="Q230" s="20"/>
      <c r="R230" s="20"/>
      <c r="S230" s="20"/>
      <c r="T230" s="20"/>
      <c r="U230" s="20"/>
      <c r="V230" s="20"/>
      <c r="W230" s="21"/>
      <c r="X230" s="22"/>
      <c r="Y230" s="9"/>
      <c r="Z230" s="9"/>
      <c r="AA230" s="9"/>
      <c r="AB230" s="9"/>
    </row>
    <row r="231" spans="1:28" ht="24">
      <c r="A231" s="15" t="s">
        <v>240</v>
      </c>
      <c r="B231" s="13" t="str">
        <f>VLOOKUP(A231,'[1]06 - GALPÃO'!A:O,2,0)</f>
        <v>18.032.0025-0</v>
      </c>
      <c r="C231" s="13" t="str">
        <f t="shared" si="19"/>
        <v>18.032.0025-</v>
      </c>
      <c r="D231" s="14" t="str">
        <f>VLOOKUP(A231,'[1]06 - GALPÃO'!A:O,3,0)</f>
        <v>EXTINTOR DE INCÊNDIO, TIPO PÓ QUÍMICO, DE 4KG. FORNECIMENTO E COLOCAÇÃO</v>
      </c>
      <c r="E231" s="15" t="str">
        <f>VLOOKUP(A231,'[1]06 - GALPÃO'!A:O,14,0)</f>
        <v>UN</v>
      </c>
      <c r="F231" s="16">
        <f>VLOOKUP(A231,'[1]06 - GALPÃO'!A:O,15,0)</f>
        <v>2</v>
      </c>
      <c r="G231" s="17"/>
      <c r="H231" s="17"/>
      <c r="I231" s="18"/>
      <c r="J231" s="18"/>
      <c r="K231" s="17"/>
      <c r="L231" s="19"/>
      <c r="M231" s="26"/>
      <c r="N231" s="26"/>
      <c r="O231" s="20"/>
      <c r="P231" s="20"/>
      <c r="Q231" s="20"/>
      <c r="R231" s="20"/>
      <c r="S231" s="20"/>
      <c r="T231" s="20"/>
      <c r="U231" s="20"/>
      <c r="V231" s="20"/>
      <c r="W231" s="21"/>
      <c r="X231" s="22"/>
      <c r="Y231" s="9"/>
      <c r="Z231" s="9"/>
      <c r="AA231" s="9"/>
      <c r="AB231" s="9"/>
    </row>
    <row r="232" spans="1:28" s="1" customFormat="1" ht="12.75">
      <c r="A232" s="40" t="s">
        <v>241</v>
      </c>
      <c r="B232" s="38"/>
      <c r="C232" s="38"/>
      <c r="D232" s="39" t="str">
        <f>VLOOKUP(A232,'[1]06 - GALPÃO'!A:O,3,0)</f>
        <v>INSTALAÇÕES  HIDRÁULICAS</v>
      </c>
      <c r="E232" s="40"/>
      <c r="F232" s="38"/>
      <c r="G232" s="41"/>
      <c r="H232" s="42"/>
      <c r="I232" s="38"/>
      <c r="J232" s="38"/>
      <c r="K232" s="42"/>
      <c r="L232" s="42"/>
      <c r="M232" s="43"/>
      <c r="N232" s="43"/>
      <c r="O232" s="8"/>
      <c r="P232" s="8"/>
      <c r="Q232" s="8"/>
      <c r="R232" s="8"/>
      <c r="S232" s="8"/>
      <c r="T232" s="20"/>
      <c r="U232" s="8"/>
      <c r="V232" s="8"/>
      <c r="W232" s="8"/>
      <c r="X232" s="8"/>
      <c r="Y232" s="8"/>
      <c r="Z232" s="8"/>
      <c r="AA232" s="8"/>
      <c r="AB232" s="8"/>
    </row>
    <row r="233" spans="1:28" ht="24">
      <c r="A233" s="15" t="s">
        <v>242</v>
      </c>
      <c r="B233" s="13" t="str">
        <f>VLOOKUP(A233,'[1]06 - GALPÃO'!A:O,2,0)</f>
        <v>15.004.0222-0</v>
      </c>
      <c r="C233" s="13" t="str">
        <f t="shared" si="19"/>
        <v>15.004.0222-</v>
      </c>
      <c r="D233" s="14" t="str">
        <f>VLOOKUP(A233,'[1]06 - GALPÃO'!A:O,3,0)</f>
        <v>TUBO DE QUEDA EM PVC REFORÇADO DE 100MM, INCLUSIVE "T" SANITÁRIO.  FORNECIMENTO E ASSENTAMENTO</v>
      </c>
      <c r="E233" s="15" t="str">
        <f>VLOOKUP(A233,'[1]06 - GALPÃO'!A:O,14,0)</f>
        <v>M</v>
      </c>
      <c r="F233" s="16">
        <f>VLOOKUP(A233,'[1]06 - GALPÃO'!A:O,15,0)</f>
        <v>27.439999999999998</v>
      </c>
      <c r="G233" s="17"/>
      <c r="H233" s="17"/>
      <c r="I233" s="18"/>
      <c r="J233" s="18"/>
      <c r="K233" s="17"/>
      <c r="L233" s="19"/>
      <c r="M233" s="26"/>
      <c r="N233" s="26"/>
      <c r="O233" s="20"/>
      <c r="P233" s="20"/>
      <c r="Q233" s="20"/>
      <c r="R233" s="20"/>
      <c r="S233" s="20"/>
      <c r="T233" s="20"/>
      <c r="U233" s="20"/>
      <c r="V233" s="20"/>
      <c r="W233" s="21"/>
      <c r="X233" s="22"/>
      <c r="Y233" s="9"/>
      <c r="Z233" s="9"/>
      <c r="AA233" s="9"/>
      <c r="AB233" s="9"/>
    </row>
    <row r="234" spans="1:28" ht="24">
      <c r="A234" s="15" t="s">
        <v>243</v>
      </c>
      <c r="B234" s="13" t="str">
        <f>VLOOKUP(A234,'[1]06 - GALPÃO'!A:O,2,0)</f>
        <v>16.007.0025-0</v>
      </c>
      <c r="C234" s="13" t="str">
        <f t="shared" si="19"/>
        <v>16.007.0025-</v>
      </c>
      <c r="D234" s="14" t="str">
        <f>VLOOKUP(A234,'[1]06 - GALPÃO'!A:O,3,0)</f>
        <v>CALHA EM CHAPA DE AÇO GALVANIZADO Nº 26 COM 25CM DE DESENVOLVIMENTO. FORNECIMENTO E COLOCAÇÃO</v>
      </c>
      <c r="E234" s="15" t="str">
        <f>VLOOKUP(A234,'[1]06 - GALPÃO'!A:O,14,0)</f>
        <v>M</v>
      </c>
      <c r="F234" s="16">
        <f>VLOOKUP(A234,'[1]06 - GALPÃO'!A:O,15,0)</f>
        <v>15.17</v>
      </c>
      <c r="G234" s="17"/>
      <c r="H234" s="17"/>
      <c r="I234" s="18"/>
      <c r="J234" s="18"/>
      <c r="K234" s="17"/>
      <c r="L234" s="19"/>
      <c r="M234" s="26"/>
      <c r="N234" s="26"/>
      <c r="O234" s="20"/>
      <c r="P234" s="20"/>
      <c r="Q234" s="20"/>
      <c r="R234" s="20"/>
      <c r="S234" s="20"/>
      <c r="T234" s="20"/>
      <c r="U234" s="20"/>
      <c r="V234" s="20"/>
      <c r="W234" s="21"/>
      <c r="X234" s="22"/>
      <c r="Y234" s="9"/>
      <c r="Z234" s="9"/>
      <c r="AA234" s="9"/>
      <c r="AB234" s="9"/>
    </row>
    <row r="235" spans="1:28" ht="72">
      <c r="A235" s="15" t="s">
        <v>244</v>
      </c>
      <c r="B235" s="13" t="str">
        <f>VLOOKUP(A235,'[1]06 - GALPÃO'!A:O,2,0)</f>
        <v>15.002.0210-0</v>
      </c>
      <c r="C235" s="13" t="str">
        <f t="shared" si="19"/>
        <v>15.002.0210-</v>
      </c>
      <c r="D235" s="14" t="str">
        <f>VLOOKUP(A235,'[1]06 - GALPÃO'!A:O,3,0)</f>
        <v>CAIXA DE INSPEÇÃO/CAIXA PARA ÁGUAS PLUVIAIS, DE CONCRETO PRÉ-MOLDADO, CONSTANDO DE CÍRCULO DE FUNDO, 2 ANÉIS SUPERPOSTOS, DE 40MM DE ESPESSURA E 600MM DE DIÂMETRO INTERNO, SENDO 1 ANEL INFERIOR (ENTRADA E SAÍDA) DE 300MM, 1 DE 75MM DE ALTURA, PERFAZENDO 475MM DE ALTURA TOTAL, EXCLUSIVE TAMPÃO DE FERRO FUNDIDO E ESCAVAÇÃO.  FORNECIMENTO E COLOCAÇÃO</v>
      </c>
      <c r="E235" s="15" t="str">
        <f>VLOOKUP(A235,'[1]06 - GALPÃO'!A:O,14,0)</f>
        <v>UN</v>
      </c>
      <c r="F235" s="16">
        <f>VLOOKUP(A235,'[1]06 - GALPÃO'!A:O,15,0)</f>
        <v>4</v>
      </c>
      <c r="G235" s="17"/>
      <c r="H235" s="17"/>
      <c r="I235" s="18"/>
      <c r="J235" s="18"/>
      <c r="K235" s="17"/>
      <c r="L235" s="19"/>
      <c r="M235" s="26"/>
      <c r="N235" s="26"/>
      <c r="O235" s="20"/>
      <c r="P235" s="20"/>
      <c r="Q235" s="20"/>
      <c r="R235" s="20"/>
      <c r="S235" s="20"/>
      <c r="T235" s="20"/>
      <c r="U235" s="20"/>
      <c r="V235" s="20"/>
      <c r="W235" s="21"/>
      <c r="X235" s="22"/>
      <c r="Y235" s="9"/>
      <c r="Z235" s="9"/>
      <c r="AA235" s="9"/>
      <c r="AB235" s="9"/>
    </row>
    <row r="236" spans="1:28" ht="48">
      <c r="A236" s="15" t="s">
        <v>245</v>
      </c>
      <c r="B236" s="13" t="str">
        <f>VLOOKUP(A236,'[1]06 - GALPÃO'!A:O,2,0)</f>
        <v>18.002.0031-0</v>
      </c>
      <c r="C236" s="13" t="str">
        <f t="shared" si="19"/>
        <v>18.002.0031-</v>
      </c>
      <c r="D236" s="14" t="str">
        <f>VLOOKUP(A236,'[1]06 - GALPÃO'!A:O,3,0)</f>
        <v>TANQUE DE LOUÇA BRANCA, COM COLUNA E MEDIDAS EM TORNO DE 60 X 56CM,INCLUSIVE ACESSÓRIOS DE FIXAÇÃO.  FERRAGENS EM METAL CROMADO: TORNEIRA DE PRESSÃO 1158 DE 1/2", VÁLVULA DE ESCOAMENTO 1606 E SIFÃO 1680 DE 1.1/2" X 1.1/2". FORNECIMENTO</v>
      </c>
      <c r="E236" s="15" t="str">
        <f>VLOOKUP(A236,'[1]06 - GALPÃO'!A:O,14,0)</f>
        <v>UN</v>
      </c>
      <c r="F236" s="16">
        <f>VLOOKUP(A236,'[1]06 - GALPÃO'!A:O,15,0)</f>
        <v>2</v>
      </c>
      <c r="G236" s="17"/>
      <c r="H236" s="17"/>
      <c r="I236" s="18"/>
      <c r="J236" s="18"/>
      <c r="K236" s="17"/>
      <c r="L236" s="19"/>
      <c r="M236" s="26"/>
      <c r="N236" s="26"/>
      <c r="O236" s="20"/>
      <c r="P236" s="20"/>
      <c r="Q236" s="20"/>
      <c r="R236" s="20"/>
      <c r="S236" s="20"/>
      <c r="T236" s="20"/>
      <c r="U236" s="20"/>
      <c r="V236" s="20"/>
      <c r="W236" s="21"/>
      <c r="X236" s="22"/>
      <c r="Y236" s="9"/>
      <c r="Z236" s="9"/>
      <c r="AA236" s="9"/>
      <c r="AB236" s="9"/>
    </row>
    <row r="237" spans="1:28" ht="36">
      <c r="A237" s="15" t="s">
        <v>246</v>
      </c>
      <c r="B237" s="13" t="str">
        <f>VLOOKUP(A237,'[1]06 - GALPÃO'!A:O,2,0)</f>
        <v>15.004.0070-0</v>
      </c>
      <c r="C237" s="13" t="str">
        <f t="shared" si="19"/>
        <v>15.004.0070-</v>
      </c>
      <c r="D237" s="14" t="str">
        <f>VLOOKUP(A237,'[1]06 - GALPÃO'!A:O,3,0)</f>
        <v>INSTALAÇÃO E ASSENTAMENTO DE TANQUE DE SERVIÇO (EXCLUSIVE FORNECIMENTO DO APARELHO), COMPREENDENDO:  3,00M DE TUBO DE PVC DE 25MM, 3,00M DE TUBO DE PVC DE 50MM E CONEXÕES</v>
      </c>
      <c r="E237" s="15" t="str">
        <f>VLOOKUP(A237,'[1]06 - GALPÃO'!A:O,14,0)</f>
        <v>UN</v>
      </c>
      <c r="F237" s="16">
        <f>VLOOKUP(A237,'[1]06 - GALPÃO'!A:O,15,0)</f>
        <v>2</v>
      </c>
      <c r="G237" s="17"/>
      <c r="H237" s="17"/>
      <c r="I237" s="18"/>
      <c r="J237" s="18"/>
      <c r="K237" s="17"/>
      <c r="L237" s="19"/>
      <c r="M237" s="26"/>
      <c r="N237" s="26"/>
      <c r="O237" s="20"/>
      <c r="P237" s="20"/>
      <c r="Q237" s="20"/>
      <c r="R237" s="20"/>
      <c r="S237" s="20"/>
      <c r="T237" s="20"/>
      <c r="U237" s="20"/>
      <c r="V237" s="20"/>
      <c r="W237" s="21"/>
      <c r="X237" s="22"/>
      <c r="Y237" s="9"/>
      <c r="Z237" s="9"/>
      <c r="AA237" s="9"/>
      <c r="AB237" s="9"/>
    </row>
    <row r="238" spans="1:28" ht="24">
      <c r="A238" s="15" t="s">
        <v>247</v>
      </c>
      <c r="B238" s="13" t="str">
        <f>VLOOKUP(A238,'[1]06 - GALPÃO'!A:O,2,0)</f>
        <v>18.009.0058-0</v>
      </c>
      <c r="C238" s="13" t="str">
        <f t="shared" si="19"/>
        <v>18.009.0058-</v>
      </c>
      <c r="D238" s="14" t="str">
        <f>VLOOKUP(A238,'[1]06 - GALPÃO'!A:O,3,0)</f>
        <v>TORNEIRA PARA PIA OU TANQUE, 1158 DE 1/2" X 18CM APROXIMADAMENTE, EM METAL CROMADO. FORNECIMENTO</v>
      </c>
      <c r="E238" s="15" t="str">
        <f>VLOOKUP(A238,'[1]06 - GALPÃO'!A:O,14,0)</f>
        <v>UN</v>
      </c>
      <c r="F238" s="16">
        <f>VLOOKUP(A238,'[1]06 - GALPÃO'!A:O,15,0)</f>
        <v>2</v>
      </c>
      <c r="G238" s="17"/>
      <c r="H238" s="17"/>
      <c r="I238" s="18"/>
      <c r="J238" s="18"/>
      <c r="K238" s="17"/>
      <c r="L238" s="19"/>
      <c r="M238" s="26"/>
      <c r="N238" s="26"/>
      <c r="O238" s="20"/>
      <c r="P238" s="20"/>
      <c r="Q238" s="20"/>
      <c r="R238" s="20"/>
      <c r="S238" s="20"/>
      <c r="T238" s="20"/>
      <c r="U238" s="20"/>
      <c r="V238" s="20"/>
      <c r="W238" s="21"/>
      <c r="X238" s="22"/>
      <c r="Y238" s="9"/>
      <c r="Z238" s="9"/>
      <c r="AA238" s="9"/>
      <c r="AB238" s="9"/>
    </row>
    <row r="239" spans="1:28" ht="24">
      <c r="A239" s="15" t="s">
        <v>248</v>
      </c>
      <c r="B239" s="13" t="str">
        <f>VLOOKUP(A239,'[1]06 - GALPÃO'!A:O,2,0)</f>
        <v>18.013.0112-0</v>
      </c>
      <c r="C239" s="13" t="str">
        <f t="shared" si="19"/>
        <v>18.013.0112-</v>
      </c>
      <c r="D239" s="14" t="str">
        <f>VLOOKUP(A239,'[1]06 - GALPÃO'!A:O,3,0)</f>
        <v>VÁLVULA DE ESCOAMENTO PARA TANQUE, 1606 DE 1.1/2", EM METAL CROMADO. FORNECIMENTO</v>
      </c>
      <c r="E239" s="15" t="str">
        <f>VLOOKUP(A239,'[1]06 - GALPÃO'!A:O,14,0)</f>
        <v>UN</v>
      </c>
      <c r="F239" s="16">
        <f>VLOOKUP(A239,'[1]06 - GALPÃO'!A:O,15,0)</f>
        <v>2</v>
      </c>
      <c r="G239" s="17"/>
      <c r="H239" s="17"/>
      <c r="I239" s="18"/>
      <c r="J239" s="18"/>
      <c r="K239" s="17"/>
      <c r="L239" s="19"/>
      <c r="M239" s="26"/>
      <c r="N239" s="26"/>
      <c r="O239" s="20"/>
      <c r="P239" s="20"/>
      <c r="Q239" s="20"/>
      <c r="R239" s="20"/>
      <c r="S239" s="20"/>
      <c r="T239" s="20"/>
      <c r="U239" s="20"/>
      <c r="V239" s="20"/>
      <c r="W239" s="21"/>
      <c r="X239" s="22"/>
      <c r="Y239" s="9"/>
      <c r="Z239" s="9"/>
      <c r="AA239" s="9"/>
      <c r="AB239" s="9"/>
    </row>
    <row r="240" spans="1:28" ht="48">
      <c r="A240" s="15" t="s">
        <v>249</v>
      </c>
      <c r="B240" s="13" t="str">
        <f>VLOOKUP(A240,'[1]06 - GALPÃO'!A:O,2,0)</f>
        <v>15.004.0180-0</v>
      </c>
      <c r="C240" s="13" t="str">
        <f t="shared" si="19"/>
        <v>15.004.0180-</v>
      </c>
      <c r="D240" s="14" t="str">
        <f>VLOOKUP(A240,'[1]06 - GALPÃO'!A:O,3,0)</f>
        <v>RALO SIFONADO DE PVC RÍGIDO (150 X 185) X 75MM, EM PAVIMENTO TÉRREO, COM SAÍDA DE 75MM, GRELHA REDONDA E PORTA-GRELHA, COMPREENDENDO:  3,00M DE TUBO DE PVC DE 75MM E SUA LIGAÇÃO AO RAMAL DE VENTILAÇÃO.  FORNECIMENTO E INSTALAÇÃO</v>
      </c>
      <c r="E240" s="15" t="str">
        <f>VLOOKUP(A240,'[1]06 - GALPÃO'!A:O,14,0)</f>
        <v>UN</v>
      </c>
      <c r="F240" s="16">
        <f>VLOOKUP(A240,'[1]06 - GALPÃO'!A:O,15,0)</f>
        <v>2</v>
      </c>
      <c r="G240" s="17"/>
      <c r="H240" s="17"/>
      <c r="I240" s="18"/>
      <c r="J240" s="18"/>
      <c r="K240" s="17"/>
      <c r="L240" s="19"/>
      <c r="M240" s="26"/>
      <c r="N240" s="26"/>
      <c r="O240" s="20"/>
      <c r="P240" s="20"/>
      <c r="Q240" s="20"/>
      <c r="R240" s="20"/>
      <c r="S240" s="20"/>
      <c r="T240" s="20"/>
      <c r="U240" s="20"/>
      <c r="V240" s="20"/>
      <c r="W240" s="21"/>
      <c r="X240" s="22"/>
      <c r="Y240" s="9"/>
      <c r="Z240" s="9"/>
      <c r="AA240" s="9"/>
      <c r="AB240" s="9"/>
    </row>
    <row r="241" spans="1:29" ht="36">
      <c r="A241" s="15" t="s">
        <v>250</v>
      </c>
      <c r="B241" s="13" t="str">
        <f>VLOOKUP(A241,'[1]06 - GALPÃO'!A:O,2,0)</f>
        <v>15.075.0010-0</v>
      </c>
      <c r="C241" s="13" t="str">
        <f t="shared" si="19"/>
        <v>15.075.0010-</v>
      </c>
      <c r="D241" s="14" t="str">
        <f>VLOOKUP(A241,'[1]06 - GALPÃO'!A:O,3,0)</f>
        <v>LIGAÇÃO EM TUBULAÇÃO DE PVC, PARA ESGOTO, COM 0,10M DE DIÂMETRO, INCLUSIVE ESCAVAÇÃO E REATERRO ATÉ 1,00M, EXCLUSIVE REMOÇÃO DE PAVIMENTO.  CUSTO PARA 10,00M</v>
      </c>
      <c r="E241" s="15" t="str">
        <f>VLOOKUP(A241,'[1]06 - GALPÃO'!A:O,14,0)</f>
        <v>UN</v>
      </c>
      <c r="F241" s="16">
        <f>VLOOKUP(A241,'[1]06 - GALPÃO'!A:O,15,0)</f>
        <v>2</v>
      </c>
      <c r="G241" s="17"/>
      <c r="H241" s="17"/>
      <c r="I241" s="18"/>
      <c r="J241" s="18"/>
      <c r="K241" s="17"/>
      <c r="L241" s="19"/>
      <c r="M241" s="26"/>
      <c r="N241" s="26"/>
      <c r="O241" s="20"/>
      <c r="P241" s="20"/>
      <c r="Q241" s="20"/>
      <c r="R241" s="20"/>
      <c r="S241" s="20"/>
      <c r="T241" s="20"/>
      <c r="U241" s="20"/>
      <c r="V241" s="20"/>
      <c r="W241" s="21"/>
      <c r="X241" s="22"/>
      <c r="Y241" s="9"/>
      <c r="Z241" s="9"/>
      <c r="AA241" s="9"/>
      <c r="AB241" s="9"/>
    </row>
    <row r="242" spans="1:29" s="1" customFormat="1" ht="12.75">
      <c r="A242" s="40" t="s">
        <v>251</v>
      </c>
      <c r="B242" s="38"/>
      <c r="C242" s="38"/>
      <c r="D242" s="39" t="str">
        <f>VLOOKUP(A242,'[1]06 - GALPÃO'!A:O,3,0)</f>
        <v>PONTE ROLANTE - 5T</v>
      </c>
      <c r="E242" s="40"/>
      <c r="F242" s="38"/>
      <c r="G242" s="41"/>
      <c r="H242" s="42"/>
      <c r="I242" s="38"/>
      <c r="J242" s="38"/>
      <c r="K242" s="42"/>
      <c r="L242" s="42"/>
      <c r="M242" s="43"/>
      <c r="N242" s="43"/>
      <c r="O242" s="8"/>
      <c r="P242" s="8"/>
      <c r="Q242" s="8"/>
      <c r="R242" s="8"/>
      <c r="S242" s="8"/>
      <c r="T242" s="20"/>
      <c r="U242" s="8"/>
      <c r="V242" s="8"/>
      <c r="W242" s="8"/>
      <c r="X242" s="8"/>
      <c r="Y242" s="8"/>
      <c r="Z242" s="8"/>
      <c r="AA242" s="8"/>
      <c r="AB242" s="8"/>
    </row>
    <row r="243" spans="1:29" ht="36">
      <c r="A243" s="15" t="s">
        <v>252</v>
      </c>
      <c r="B243" s="13" t="str">
        <f>VLOOKUP(A243,'[1]06 - GALPÃO'!A:O,2,0)</f>
        <v>18.050.7308-6</v>
      </c>
      <c r="C243" s="13" t="str">
        <f t="shared" ref="C243" si="20">LEFT(B243,12)&amp;Y243</f>
        <v>18.050.7308-</v>
      </c>
      <c r="D243" s="14" t="str">
        <f>VLOOKUP(A243,'[1]06 - GALPÃO'!A:O,3,0)</f>
        <v>PONTE ROLANTE COM CARRO TROLLEY E TALHA MOTORIZADA, INCLUSIVE COMANDO ELÉTRICO, BOTOEIRA SUSPENSA, TRILHOS E ACESSÓRIOS, CAPACIDADE NOMINAL DE 5 TONELADAS. FORNECIMENTO</v>
      </c>
      <c r="E243" s="15" t="str">
        <f>VLOOKUP(A243,'[1]06 - GALPÃO'!A:O,14,0)</f>
        <v>UN</v>
      </c>
      <c r="F243" s="16">
        <f>VLOOKUP(A243,'[1]06 - GALPÃO'!A:O,15,0)</f>
        <v>1</v>
      </c>
      <c r="G243" s="17"/>
      <c r="H243" s="17"/>
      <c r="I243" s="18"/>
      <c r="J243" s="18"/>
      <c r="K243" s="17"/>
      <c r="L243" s="19"/>
      <c r="M243" s="26"/>
      <c r="N243" s="26"/>
      <c r="O243" s="20"/>
      <c r="P243" s="20"/>
      <c r="Q243" s="20"/>
      <c r="R243" s="20"/>
      <c r="S243" s="20"/>
      <c r="T243" s="20"/>
      <c r="U243" s="20"/>
      <c r="V243" s="20"/>
      <c r="W243" s="21"/>
      <c r="X243" s="22"/>
      <c r="Y243" s="9"/>
      <c r="Z243" s="9"/>
      <c r="AA243" s="9"/>
      <c r="AB243" s="9"/>
    </row>
    <row r="244" spans="1:29" s="1" customFormat="1" ht="12.75">
      <c r="A244" s="27" t="s">
        <v>253</v>
      </c>
      <c r="B244" s="28"/>
      <c r="C244" s="29"/>
      <c r="D244" s="30" t="str">
        <f>VLOOKUP(A244,'[1]07 - SISTEMA DE FILTRAÇÃO'!B:P,3,0)</f>
        <v>SISTEMA DE MICROFILTRAÇÃO</v>
      </c>
      <c r="E244" s="31"/>
      <c r="F244" s="32"/>
      <c r="G244" s="33"/>
      <c r="H244" s="33"/>
      <c r="I244" s="32"/>
      <c r="J244" s="32"/>
      <c r="K244" s="33"/>
      <c r="L244" s="33"/>
      <c r="M244" s="34"/>
      <c r="N244" s="34"/>
      <c r="O244" s="8"/>
      <c r="P244" s="8"/>
      <c r="Q244" s="8"/>
      <c r="R244" s="8"/>
      <c r="S244" s="8"/>
      <c r="T244" s="20"/>
      <c r="U244" s="8"/>
      <c r="V244" s="8"/>
      <c r="W244" s="8"/>
      <c r="X244" s="8"/>
      <c r="Y244" s="8"/>
      <c r="Z244" s="8"/>
      <c r="AA244" s="8"/>
      <c r="AB244" s="8"/>
    </row>
    <row r="245" spans="1:29" ht="24">
      <c r="A245" s="15" t="s">
        <v>254</v>
      </c>
      <c r="B245" s="24" t="str">
        <f>VLOOKUP(A245,'[1]07 - SISTEMA DE FILTRAÇÃO'!B:P,2,0)</f>
        <v>18.050.7568-5</v>
      </c>
      <c r="C245" s="24" t="str">
        <f t="shared" ref="C245:C246" si="21">LEFT(B245,12)&amp;Y245</f>
        <v>18.050.7568-</v>
      </c>
      <c r="D245" s="14" t="str">
        <f>VLOOKUP(A245,'[1]07 - SISTEMA DE FILTRAÇÃO'!B:P,3,0)</f>
        <v>SISTEMA DE MICROFILTRAÇÃO CONFORME ITEM 5 DA ESPECIFICAÇÃO TÉCNICA. FORNECIMENTO E INSTALAÇÃO.</v>
      </c>
      <c r="E245" s="15" t="str">
        <f>VLOOKUP(A245,'[1]07 - SISTEMA DE FILTRAÇÃO'!B:P,14,0)</f>
        <v>UN</v>
      </c>
      <c r="F245" s="16">
        <f>VLOOKUP(A245,'[1]07 - SISTEMA DE FILTRAÇÃO'!B:P,15,0)</f>
        <v>1</v>
      </c>
      <c r="G245" s="17"/>
      <c r="H245" s="17"/>
      <c r="I245" s="18"/>
      <c r="J245" s="18"/>
      <c r="K245" s="17"/>
      <c r="L245" s="19"/>
      <c r="M245" s="26"/>
      <c r="N245" s="26"/>
      <c r="O245" s="20"/>
      <c r="P245" s="20"/>
      <c r="Q245" s="20"/>
      <c r="R245" s="20"/>
      <c r="S245" s="20"/>
      <c r="T245" s="20"/>
      <c r="U245" s="20"/>
      <c r="V245" s="20"/>
      <c r="W245" s="21"/>
      <c r="X245" s="22"/>
      <c r="Y245" s="9"/>
      <c r="Z245" s="9"/>
      <c r="AA245" s="9"/>
      <c r="AB245" s="9"/>
    </row>
    <row r="246" spans="1:29" ht="24">
      <c r="A246" s="15" t="s">
        <v>255</v>
      </c>
      <c r="B246" s="24" t="str">
        <f>VLOOKUP(A246,'[1]07 - SISTEMA DE FILTRAÇÃO'!B:P,2,0)</f>
        <v>01.050.7568-6</v>
      </c>
      <c r="C246" s="24" t="str">
        <f t="shared" si="21"/>
        <v>01.050.7568-</v>
      </c>
      <c r="D246" s="14" t="str">
        <f>VLOOKUP(A246,'[1]07 - SISTEMA DE FILTRAÇÃO'!B:P,3,0)</f>
        <v>COMISSIONAMENTO,TREINAMENTO,START-UP, OPERAÇÃO ASSISTIDA E TESTE DE PERFORMANCE DE UNIDADE DE TRATAMENTO POR MICROFILTRAÇÃO.</v>
      </c>
      <c r="E246" s="15" t="str">
        <f>VLOOKUP(A246,'[1]07 - SISTEMA DE FILTRAÇÃO'!B:P,14,0)</f>
        <v>UN</v>
      </c>
      <c r="F246" s="16">
        <f>VLOOKUP(A246,'[1]07 - SISTEMA DE FILTRAÇÃO'!B:P,15,0)</f>
        <v>1</v>
      </c>
      <c r="G246" s="17"/>
      <c r="H246" s="17"/>
      <c r="I246" s="18"/>
      <c r="J246" s="18"/>
      <c r="K246" s="17"/>
      <c r="L246" s="19"/>
      <c r="M246" s="26"/>
      <c r="N246" s="26"/>
      <c r="O246" s="20"/>
      <c r="P246" s="20"/>
      <c r="Q246" s="20"/>
      <c r="R246" s="20"/>
      <c r="S246" s="20"/>
      <c r="T246" s="20"/>
      <c r="U246" s="20"/>
      <c r="V246" s="20"/>
      <c r="W246" s="21"/>
      <c r="X246" s="22"/>
      <c r="Y246" s="9"/>
      <c r="Z246" s="9"/>
      <c r="AA246" s="9"/>
      <c r="AB246" s="9"/>
    </row>
    <row r="247" spans="1:29" s="1" customFormat="1">
      <c r="A247" s="27"/>
      <c r="B247" s="28"/>
      <c r="C247" s="29"/>
      <c r="D247" s="45" t="s">
        <v>256</v>
      </c>
      <c r="E247" s="31"/>
      <c r="F247" s="32"/>
      <c r="G247" s="33"/>
      <c r="H247" s="33"/>
      <c r="I247" s="32"/>
      <c r="J247" s="32"/>
      <c r="K247" s="33"/>
      <c r="L247" s="33"/>
      <c r="M247" s="34"/>
      <c r="N247" s="34"/>
      <c r="O247" s="20"/>
      <c r="P247" s="20"/>
      <c r="Q247" s="20"/>
      <c r="R247" s="20"/>
      <c r="S247" s="20"/>
      <c r="T247" s="20"/>
      <c r="U247" s="20"/>
      <c r="V247" s="20"/>
      <c r="W247" s="21"/>
      <c r="X247" s="22"/>
      <c r="Y247" s="9"/>
      <c r="Z247" s="9"/>
      <c r="AA247" s="9"/>
      <c r="AB247" s="9"/>
      <c r="AC247"/>
    </row>
    <row r="248" spans="1:29">
      <c r="A248" s="25"/>
    </row>
  </sheetData>
  <mergeCells count="1">
    <mergeCell ref="A1:N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E47FC-28F6-457C-8263-F0EBC51C679A}">
  <dimension ref="A1:Q24"/>
  <sheetViews>
    <sheetView workbookViewId="0">
      <selection activeCell="F30" sqref="F30"/>
    </sheetView>
  </sheetViews>
  <sheetFormatPr defaultRowHeight="15"/>
  <cols>
    <col min="2" max="2" width="61.140625" bestFit="1" customWidth="1"/>
    <col min="3" max="3" width="14.42578125" bestFit="1" customWidth="1"/>
  </cols>
  <sheetData>
    <row r="1" spans="1:16">
      <c r="A1" s="64"/>
      <c r="B1" s="65"/>
      <c r="C1" s="66"/>
      <c r="D1" s="67"/>
      <c r="E1" s="67"/>
      <c r="F1" s="68"/>
      <c r="G1" s="68"/>
      <c r="H1" s="68"/>
      <c r="I1" s="68"/>
      <c r="J1" s="69"/>
      <c r="K1" s="69"/>
      <c r="L1" s="69"/>
      <c r="M1" s="69"/>
      <c r="N1" s="69"/>
      <c r="O1" s="69"/>
      <c r="P1" s="70"/>
    </row>
    <row r="2" spans="1:16">
      <c r="A2" s="71"/>
      <c r="B2" s="72"/>
      <c r="C2" s="73"/>
      <c r="D2" s="74"/>
      <c r="E2" s="74"/>
      <c r="F2" s="75"/>
      <c r="G2" s="75"/>
      <c r="H2" s="75"/>
      <c r="I2" s="75"/>
      <c r="J2" s="75"/>
      <c r="K2" s="75"/>
      <c r="L2" s="75"/>
      <c r="M2" s="75"/>
      <c r="N2" s="75"/>
      <c r="O2" s="75"/>
      <c r="P2" s="76"/>
    </row>
    <row r="3" spans="1:16">
      <c r="A3" s="90" t="s">
        <v>264</v>
      </c>
      <c r="B3" s="90"/>
      <c r="C3" s="90"/>
      <c r="D3" s="90"/>
      <c r="E3" s="90"/>
      <c r="F3" s="90"/>
      <c r="G3" s="90"/>
      <c r="H3" s="90"/>
      <c r="I3" s="90"/>
      <c r="J3" s="90"/>
      <c r="K3" s="90"/>
      <c r="L3" s="90"/>
      <c r="M3" s="90"/>
      <c r="N3" s="90"/>
      <c r="O3" s="90"/>
      <c r="P3" s="90"/>
    </row>
    <row r="4" spans="1:16">
      <c r="A4" s="91"/>
      <c r="B4" s="92"/>
      <c r="C4" s="93"/>
      <c r="D4" s="94"/>
      <c r="E4" s="94"/>
      <c r="F4" s="94"/>
      <c r="G4" s="94"/>
      <c r="H4" s="94"/>
      <c r="I4" s="94"/>
      <c r="J4" s="94"/>
      <c r="K4" s="94"/>
      <c r="L4" s="94"/>
      <c r="M4" s="94"/>
      <c r="N4" s="94"/>
      <c r="O4" s="95" t="s">
        <v>265</v>
      </c>
      <c r="P4" s="95"/>
    </row>
    <row r="5" spans="1:16">
      <c r="A5" s="96"/>
      <c r="B5" s="96"/>
      <c r="C5" s="96"/>
      <c r="D5" s="96"/>
      <c r="E5" s="96"/>
      <c r="F5" s="96"/>
      <c r="G5" s="96"/>
      <c r="H5" s="96"/>
      <c r="I5" s="96"/>
      <c r="J5" s="96"/>
      <c r="K5" s="96"/>
      <c r="L5" s="96"/>
      <c r="M5" s="96"/>
      <c r="N5" s="96"/>
      <c r="O5" s="95" t="s">
        <v>266</v>
      </c>
      <c r="P5" s="95"/>
    </row>
    <row r="6" spans="1:16">
      <c r="A6" s="77" t="s">
        <v>0</v>
      </c>
      <c r="B6" s="77" t="s">
        <v>257</v>
      </c>
      <c r="C6" s="77" t="s">
        <v>258</v>
      </c>
      <c r="D6" s="78" t="s">
        <v>14</v>
      </c>
      <c r="E6" s="78" t="s">
        <v>19</v>
      </c>
      <c r="F6" s="78" t="s">
        <v>33</v>
      </c>
      <c r="G6" s="78" t="s">
        <v>35</v>
      </c>
      <c r="H6" s="78" t="s">
        <v>126</v>
      </c>
      <c r="I6" s="78" t="s">
        <v>172</v>
      </c>
      <c r="J6" s="78" t="s">
        <v>253</v>
      </c>
      <c r="K6" s="78" t="s">
        <v>259</v>
      </c>
      <c r="L6" s="78" t="s">
        <v>260</v>
      </c>
      <c r="M6" s="78" t="s">
        <v>261</v>
      </c>
      <c r="N6" s="78" t="s">
        <v>262</v>
      </c>
      <c r="O6" s="78" t="s">
        <v>263</v>
      </c>
      <c r="P6" s="97" t="s">
        <v>256</v>
      </c>
    </row>
    <row r="7" spans="1:16">
      <c r="A7" s="98" t="s">
        <v>14</v>
      </c>
      <c r="B7" s="99" t="str">
        <f>VLOOKUP(A7,'[1]RESUMO ONER'!$B:$H,2,0)</f>
        <v>SERVIÇOS TÉCNICOS</v>
      </c>
      <c r="C7" s="100"/>
      <c r="D7" s="79"/>
      <c r="E7" s="79"/>
      <c r="F7" s="79"/>
      <c r="G7" s="79"/>
      <c r="H7" s="79"/>
      <c r="I7" s="79"/>
      <c r="J7" s="79"/>
      <c r="K7" s="79"/>
      <c r="L7" s="79"/>
      <c r="M7" s="79"/>
      <c r="N7" s="79"/>
      <c r="O7" s="79"/>
      <c r="P7" s="100"/>
    </row>
    <row r="8" spans="1:16">
      <c r="A8" s="98"/>
      <c r="B8" s="99"/>
      <c r="C8" s="100"/>
      <c r="D8" s="80"/>
      <c r="E8" s="80"/>
      <c r="F8" s="80"/>
      <c r="G8" s="80"/>
      <c r="H8" s="80"/>
      <c r="I8" s="80"/>
      <c r="J8" s="81"/>
      <c r="K8" s="80"/>
      <c r="L8" s="80"/>
      <c r="M8" s="80"/>
      <c r="N8" s="80"/>
      <c r="O8" s="80"/>
      <c r="P8" s="100"/>
    </row>
    <row r="9" spans="1:16">
      <c r="A9" s="98" t="s">
        <v>19</v>
      </c>
      <c r="B9" s="99" t="str">
        <f>VLOOKUP(A9,'[1]RESUMO ONER'!$B:$H,2,0)</f>
        <v>SERVIÇOS PRELIMINARES</v>
      </c>
      <c r="C9" s="101"/>
      <c r="D9" s="80"/>
      <c r="E9" s="80"/>
      <c r="F9" s="80"/>
      <c r="G9" s="80"/>
      <c r="H9" s="80"/>
      <c r="I9" s="80"/>
      <c r="J9" s="80"/>
      <c r="K9" s="80"/>
      <c r="L9" s="80"/>
      <c r="M9" s="80"/>
      <c r="N9" s="80"/>
      <c r="O9" s="80"/>
      <c r="P9" s="101"/>
    </row>
    <row r="10" spans="1:16">
      <c r="A10" s="98"/>
      <c r="B10" s="99"/>
      <c r="C10" s="102"/>
      <c r="D10" s="80"/>
      <c r="E10" s="80"/>
      <c r="F10" s="80"/>
      <c r="G10" s="80"/>
      <c r="H10" s="80"/>
      <c r="I10" s="80"/>
      <c r="J10" s="81"/>
      <c r="K10" s="80"/>
      <c r="L10" s="80"/>
      <c r="M10" s="80"/>
      <c r="N10" s="80"/>
      <c r="O10" s="80"/>
      <c r="P10" s="102"/>
    </row>
    <row r="11" spans="1:16">
      <c r="A11" s="98" t="s">
        <v>33</v>
      </c>
      <c r="B11" s="99" t="str">
        <f>VLOOKUP(A11,'[1]RESUMO ONER'!$B:$H,2,0)</f>
        <v>ADMINISTRAÇÃO LOCAL E INSUMOS</v>
      </c>
      <c r="C11" s="100"/>
      <c r="D11" s="80"/>
      <c r="E11" s="80"/>
      <c r="F11" s="80"/>
      <c r="G11" s="80"/>
      <c r="H11" s="80"/>
      <c r="I11" s="80"/>
      <c r="J11" s="80"/>
      <c r="K11" s="80"/>
      <c r="L11" s="80"/>
      <c r="M11" s="80"/>
      <c r="N11" s="80"/>
      <c r="O11" s="80"/>
      <c r="P11" s="100"/>
    </row>
    <row r="12" spans="1:16">
      <c r="A12" s="98"/>
      <c r="B12" s="99"/>
      <c r="C12" s="100"/>
      <c r="D12" s="80"/>
      <c r="E12" s="80"/>
      <c r="F12" s="80"/>
      <c r="G12" s="80"/>
      <c r="H12" s="80"/>
      <c r="I12" s="80"/>
      <c r="J12" s="80"/>
      <c r="K12" s="80"/>
      <c r="L12" s="80"/>
      <c r="M12" s="80"/>
      <c r="N12" s="80"/>
      <c r="O12" s="103"/>
      <c r="P12" s="100"/>
    </row>
    <row r="13" spans="1:16">
      <c r="A13" s="98" t="s">
        <v>35</v>
      </c>
      <c r="B13" s="99" t="str">
        <f>VLOOKUP(A13,'[1]RESUMO ONER'!$B:$H,2,0)</f>
        <v>ASSENTAMENTO DE TUBO AÇO DN800 E INTERLIGAÇÃO AO TUBO FºFº DN800</v>
      </c>
      <c r="C13" s="100"/>
      <c r="D13" s="80"/>
      <c r="E13" s="80"/>
      <c r="F13" s="80"/>
      <c r="G13" s="80"/>
      <c r="H13" s="80"/>
      <c r="I13" s="80"/>
      <c r="J13" s="80"/>
      <c r="K13" s="80"/>
      <c r="L13" s="80"/>
      <c r="M13" s="80"/>
      <c r="N13" s="80"/>
      <c r="O13" s="80"/>
      <c r="P13" s="100"/>
    </row>
    <row r="14" spans="1:16">
      <c r="A14" s="98"/>
      <c r="B14" s="99"/>
      <c r="C14" s="100"/>
      <c r="D14" s="80"/>
      <c r="E14" s="80"/>
      <c r="F14" s="80"/>
      <c r="G14" s="80"/>
      <c r="H14" s="80"/>
      <c r="I14" s="80"/>
      <c r="J14" s="80"/>
      <c r="K14" s="80"/>
      <c r="L14" s="80"/>
      <c r="M14" s="80"/>
      <c r="N14" s="80"/>
      <c r="O14" s="81"/>
      <c r="P14" s="100"/>
    </row>
    <row r="15" spans="1:16">
      <c r="A15" s="98" t="s">
        <v>126</v>
      </c>
      <c r="B15" s="99" t="str">
        <f>VLOOKUP(A15,'[1]RESUMO ONER'!$B:$H,2,0)</f>
        <v>REDE DE ESGOTAMENTO DE EFLUENTES</v>
      </c>
      <c r="C15" s="100"/>
      <c r="D15" s="80"/>
      <c r="E15" s="80"/>
      <c r="F15" s="80"/>
      <c r="G15" s="80"/>
      <c r="H15" s="80"/>
      <c r="I15" s="80"/>
      <c r="J15" s="80"/>
      <c r="K15" s="80"/>
      <c r="L15" s="80"/>
      <c r="M15" s="80"/>
      <c r="N15" s="80"/>
      <c r="O15" s="80"/>
      <c r="P15" s="100"/>
    </row>
    <row r="16" spans="1:16">
      <c r="A16" s="98"/>
      <c r="B16" s="99"/>
      <c r="C16" s="100"/>
      <c r="D16" s="80"/>
      <c r="E16" s="80"/>
      <c r="F16" s="80"/>
      <c r="G16" s="80"/>
      <c r="H16" s="80"/>
      <c r="I16" s="80"/>
      <c r="J16" s="80"/>
      <c r="K16" s="80"/>
      <c r="L16" s="80"/>
      <c r="M16" s="80"/>
      <c r="N16" s="80"/>
      <c r="O16" s="80"/>
      <c r="P16" s="100"/>
    </row>
    <row r="17" spans="1:17">
      <c r="A17" s="98" t="s">
        <v>172</v>
      </c>
      <c r="B17" s="99" t="str">
        <f>VLOOKUP(A17,'[1]RESUMO ONER'!$B:$H,2,0)</f>
        <v>GALPÃO</v>
      </c>
      <c r="C17" s="100"/>
      <c r="D17" s="80"/>
      <c r="E17" s="80"/>
      <c r="F17" s="80"/>
      <c r="G17" s="80"/>
      <c r="H17" s="80"/>
      <c r="I17" s="80"/>
      <c r="J17" s="80"/>
      <c r="K17" s="80"/>
      <c r="L17" s="80"/>
      <c r="M17" s="80"/>
      <c r="N17" s="80"/>
      <c r="O17" s="80"/>
      <c r="P17" s="100"/>
    </row>
    <row r="18" spans="1:17">
      <c r="A18" s="98"/>
      <c r="B18" s="99"/>
      <c r="C18" s="100"/>
      <c r="D18" s="80"/>
      <c r="E18" s="80"/>
      <c r="F18" s="80"/>
      <c r="G18" s="80"/>
      <c r="H18" s="80"/>
      <c r="I18" s="80"/>
      <c r="J18" s="80"/>
      <c r="K18" s="80"/>
      <c r="L18" s="80"/>
      <c r="M18" s="80"/>
      <c r="N18" s="80"/>
      <c r="O18" s="81"/>
      <c r="P18" s="100"/>
    </row>
    <row r="19" spans="1:17">
      <c r="A19" s="98" t="s">
        <v>253</v>
      </c>
      <c r="B19" s="99" t="str">
        <f>VLOOKUP(A19,'[1]RESUMO ONER'!$B:$H,2,0)</f>
        <v>SISTEMA DE MICROFILTRAÇÃO</v>
      </c>
      <c r="C19" s="100"/>
      <c r="D19" s="80"/>
      <c r="E19" s="80"/>
      <c r="F19" s="80"/>
      <c r="G19" s="80"/>
      <c r="H19" s="80"/>
      <c r="I19" s="80"/>
      <c r="J19" s="80"/>
      <c r="K19" s="80"/>
      <c r="L19" s="80"/>
      <c r="M19" s="80"/>
      <c r="N19" s="80"/>
      <c r="O19" s="80"/>
      <c r="P19" s="100"/>
    </row>
    <row r="20" spans="1:17">
      <c r="A20" s="98"/>
      <c r="B20" s="99"/>
      <c r="C20" s="100"/>
      <c r="D20" s="80"/>
      <c r="E20" s="80"/>
      <c r="F20" s="80"/>
      <c r="G20" s="80"/>
      <c r="H20" s="80"/>
      <c r="I20" s="80"/>
      <c r="J20" s="80"/>
      <c r="K20" s="80"/>
      <c r="L20" s="80"/>
      <c r="M20" s="80"/>
      <c r="N20" s="80"/>
      <c r="O20" s="80"/>
      <c r="P20" s="100"/>
    </row>
    <row r="21" spans="1:17">
      <c r="A21" s="104" t="s">
        <v>256</v>
      </c>
      <c r="B21" s="82"/>
      <c r="C21" s="105"/>
      <c r="D21" s="105"/>
      <c r="E21" s="105"/>
      <c r="F21" s="105"/>
      <c r="G21" s="105"/>
      <c r="H21" s="105"/>
      <c r="I21" s="105"/>
      <c r="J21" s="105"/>
      <c r="K21" s="105"/>
      <c r="L21" s="105"/>
      <c r="M21" s="105"/>
      <c r="N21" s="105"/>
      <c r="O21" s="105"/>
      <c r="P21" s="105"/>
    </row>
    <row r="22" spans="1:17">
      <c r="A22" s="106"/>
      <c r="B22" s="107"/>
      <c r="C22" s="106"/>
      <c r="D22" s="106"/>
      <c r="E22" s="106"/>
      <c r="F22" s="106"/>
      <c r="G22" s="106"/>
      <c r="H22" s="106"/>
      <c r="I22" s="106"/>
      <c r="J22" s="106"/>
      <c r="K22" s="106"/>
      <c r="L22" s="106"/>
      <c r="M22" s="106"/>
      <c r="N22" s="106"/>
      <c r="O22" s="106"/>
      <c r="P22" s="106"/>
    </row>
    <row r="23" spans="1:17" s="88" customFormat="1" ht="18" customHeight="1">
      <c r="A23" s="108" t="s">
        <v>267</v>
      </c>
      <c r="B23" s="108"/>
      <c r="C23" s="108"/>
      <c r="D23" s="86"/>
      <c r="E23" s="86"/>
      <c r="F23" s="86"/>
      <c r="G23" s="86"/>
      <c r="H23" s="86"/>
      <c r="I23" s="86"/>
      <c r="J23" s="86"/>
      <c r="K23" s="86"/>
      <c r="L23" s="86"/>
      <c r="M23" s="86"/>
      <c r="N23" s="86"/>
      <c r="O23" s="86"/>
      <c r="P23" s="109"/>
      <c r="Q23" s="87"/>
    </row>
    <row r="24" spans="1:17" s="88" customFormat="1" ht="18" customHeight="1">
      <c r="A24" s="108" t="s">
        <v>268</v>
      </c>
      <c r="B24" s="108"/>
      <c r="C24" s="108"/>
      <c r="D24" s="110"/>
      <c r="E24" s="110"/>
      <c r="F24" s="110"/>
      <c r="G24" s="110"/>
      <c r="H24" s="110"/>
      <c r="I24" s="110"/>
      <c r="J24" s="111"/>
      <c r="K24" s="111"/>
      <c r="L24" s="111"/>
      <c r="M24" s="111"/>
      <c r="N24" s="111"/>
      <c r="O24" s="111"/>
      <c r="P24" s="109"/>
      <c r="Q24" s="89"/>
    </row>
  </sheetData>
  <mergeCells count="31">
    <mergeCell ref="O4:P4"/>
    <mergeCell ref="O5:P5"/>
    <mergeCell ref="A19:A20"/>
    <mergeCell ref="B19:B20"/>
    <mergeCell ref="C19:C20"/>
    <mergeCell ref="P19:P20"/>
    <mergeCell ref="A15:A16"/>
    <mergeCell ref="B15:B16"/>
    <mergeCell ref="C15:C16"/>
    <mergeCell ref="P15:P16"/>
    <mergeCell ref="A17:A18"/>
    <mergeCell ref="B17:B18"/>
    <mergeCell ref="C17:C18"/>
    <mergeCell ref="P17:P18"/>
    <mergeCell ref="A11:A12"/>
    <mergeCell ref="B11:B12"/>
    <mergeCell ref="C11:C12"/>
    <mergeCell ref="P11:P12"/>
    <mergeCell ref="A13:A14"/>
    <mergeCell ref="B13:B14"/>
    <mergeCell ref="C13:C14"/>
    <mergeCell ref="P13:P14"/>
    <mergeCell ref="A3:P3"/>
    <mergeCell ref="A7:A8"/>
    <mergeCell ref="B7:B8"/>
    <mergeCell ref="C7:C8"/>
    <mergeCell ref="P7:P8"/>
    <mergeCell ref="A9:A10"/>
    <mergeCell ref="B9:B10"/>
    <mergeCell ref="C9:C10"/>
    <mergeCell ref="P9:P10"/>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ORÇAMENTÁRIA</vt:lpstr>
      <vt:lpstr>CRONOGRAMA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Rhana Rego Barros</dc:creator>
  <cp:lastModifiedBy>Rhana Rego Barros</cp:lastModifiedBy>
  <dcterms:created xsi:type="dcterms:W3CDTF">2021-04-22T15:00:04Z</dcterms:created>
  <dcterms:modified xsi:type="dcterms:W3CDTF">2021-04-22T15:17:57Z</dcterms:modified>
</cp:coreProperties>
</file>