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DPR-411C\CONTROLE DE PROCESSOS\1 - ESTUDO\ESTUDO CONTRATAÇÕES 2024\COND. DIRETORIA E ASSESSORES\resposta do juridico\"/>
    </mc:Choice>
  </mc:AlternateContent>
  <xr:revisionPtr revIDLastSave="0" documentId="13_ncr:1_{E4060DC0-1360-404F-8829-A52D9849ECE8}" xr6:coauthVersionLast="47" xr6:coauthVersionMax="47" xr10:uidLastSave="{00000000-0000-0000-0000-000000000000}"/>
  <bookViews>
    <workbookView xWindow="28680" yWindow="-120" windowWidth="29040" windowHeight="15720" xr2:uid="{BF08267B-028F-4199-8DFE-3A13DE22C0DC}"/>
  </bookViews>
  <sheets>
    <sheet name="44 HORAS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6" l="1"/>
  <c r="F26" i="6" s="1"/>
  <c r="E45" i="6"/>
  <c r="E82" i="6" s="1"/>
  <c r="F49" i="6"/>
  <c r="E70" i="6"/>
  <c r="F22" i="6" l="1"/>
  <c r="F23" i="6"/>
  <c r="F24" i="6"/>
  <c r="F25" i="6"/>
  <c r="F48" i="6"/>
  <c r="F55" i="6" s="1"/>
  <c r="F61" i="6" l="1"/>
  <c r="F28" i="6"/>
  <c r="F79" i="6" l="1"/>
  <c r="F42" i="6"/>
  <c r="F39" i="6"/>
  <c r="F67" i="6"/>
  <c r="F41" i="6"/>
  <c r="F38" i="6"/>
  <c r="F80" i="6"/>
  <c r="F76" i="6"/>
  <c r="F37" i="6"/>
  <c r="F66" i="6"/>
  <c r="F70" i="6" s="1"/>
  <c r="F99" i="6" s="1"/>
  <c r="F40" i="6"/>
  <c r="F78" i="6"/>
  <c r="F44" i="6"/>
  <c r="F77" i="6"/>
  <c r="F69" i="6"/>
  <c r="F33" i="6"/>
  <c r="F43" i="6"/>
  <c r="F75" i="6"/>
  <c r="F68" i="6"/>
  <c r="F74" i="6"/>
  <c r="F97" i="6"/>
  <c r="F32" i="6"/>
  <c r="F34" i="6" s="1"/>
  <c r="F59" i="6" s="1"/>
  <c r="F45" i="6" l="1"/>
  <c r="F60" i="6" s="1"/>
  <c r="F62" i="6" s="1"/>
  <c r="F81" i="6"/>
  <c r="F98" i="6" l="1"/>
  <c r="F82" i="6"/>
  <c r="F83" i="6" s="1"/>
  <c r="F100" i="6" s="1"/>
  <c r="F88" i="6" l="1"/>
  <c r="F87" i="6"/>
  <c r="F101" i="6"/>
  <c r="F91" i="6" l="1"/>
  <c r="F92" i="6"/>
  <c r="F90" i="6"/>
  <c r="F93" i="6" l="1"/>
  <c r="F102" i="6" s="1"/>
  <c r="F103" i="6" s="1"/>
  <c r="F105" i="6" s="1"/>
  <c r="F106" i="6" s="1"/>
  <c r="F107" i="6" l="1"/>
</calcChain>
</file>

<file path=xl/sharedStrings.xml><?xml version="1.0" encoding="utf-8"?>
<sst xmlns="http://schemas.openxmlformats.org/spreadsheetml/2006/main" count="172" uniqueCount="112">
  <si>
    <t>Nº do Processo:</t>
  </si>
  <si>
    <t>Licitação Nº:</t>
  </si>
  <si>
    <t>Dia ____/___/____ às ____:____horas</t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</si>
  <si>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</si>
  <si>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</si>
  <si>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</si>
  <si>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</si>
  <si>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</si>
  <si>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</si>
  <si>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</si>
  <si>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</si>
  <si>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Registro no MTE:</t>
  </si>
  <si>
    <t>E</t>
  </si>
  <si>
    <t>Número de meses de execução contratual:</t>
  </si>
  <si>
    <t>MÓDULO 1 - COMPOSIÇÃO DA REMUNERAÇÃO</t>
  </si>
  <si>
    <t>COMPOSIÇÃO DA REMUNERAÇÃO</t>
  </si>
  <si>
    <t>Base</t>
  </si>
  <si>
    <t>VALOR (R$)</t>
  </si>
  <si>
    <t>Adicional Insalubridade</t>
  </si>
  <si>
    <t>F</t>
  </si>
  <si>
    <t>G</t>
  </si>
  <si>
    <t>H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</si>
  <si>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</si>
  <si>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</si>
  <si>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</si>
  <si>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</si>
  <si>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%</t>
  </si>
  <si>
    <t>13º(Décimo terceiro) salário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</si>
  <si>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</si>
  <si>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</si>
  <si>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</si>
  <si>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</si>
  <si>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</si>
  <si>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</si>
  <si>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</si>
  <si>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</si>
  <si>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</si>
  <si>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 xml:space="preserve">FGTS </t>
  </si>
  <si>
    <t>TOTAL SUBMÓDULO 2.2</t>
  </si>
  <si>
    <t>Submódulo 2.3 - Benefícios Mensais e Diários</t>
  </si>
  <si>
    <t>UNIT.</t>
  </si>
  <si>
    <t xml:space="preserve">Auxílio-Refeição/Alimentação </t>
  </si>
  <si>
    <t>TOTAL SUBMÓDULO 2.3</t>
  </si>
  <si>
    <r>
      <t>QUADRO-RESUMO DO MÓDULO 2</t>
    </r>
    <r>
      <rPr>
        <sz val="18"/>
        <color theme="1"/>
        <rFont val="Calibri"/>
        <family val="2"/>
        <scheme val="minor"/>
      </rPr>
      <t xml:space="preserve"> - ENCARGOS, BENEFÍCIOS ANUAIS, MENSAIS E DIÁRIOS</t>
    </r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</si>
  <si>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</si>
  <si>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</si>
  <si>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</si>
  <si>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</si>
  <si>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</si>
  <si>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</si>
  <si>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</si>
  <si>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</si>
  <si>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</si>
  <si>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</si>
  <si>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</t>
  </si>
  <si>
    <t>Aviso Prévio Indenizado</t>
  </si>
  <si>
    <t>Indenização Adicional</t>
  </si>
  <si>
    <t>Indenização(Rescisão Sem Justa Causa)</t>
  </si>
  <si>
    <t>TOTAL DO MÓDULO 3</t>
  </si>
  <si>
    <t>MÓDULO 4 – CUSTO DE REPOSIÇÃO DO PROFISSIONAL AUSENTE</t>
  </si>
  <si>
    <t>Ausências Legais</t>
  </si>
  <si>
    <t>Férias</t>
  </si>
  <si>
    <t>Auxilio Doença</t>
  </si>
  <si>
    <t>Licença Paternidade</t>
  </si>
  <si>
    <t>Faltas Legais</t>
  </si>
  <si>
    <t>Acidente de Trabalho</t>
  </si>
  <si>
    <t>SUBTOTAL</t>
  </si>
  <si>
    <t>Incidência do Submódulo 2.2</t>
  </si>
  <si>
    <t>TOTAL DO MÓDULO 4</t>
  </si>
  <si>
    <t>TOTAL DO MÓDULO 5</t>
  </si>
  <si>
    <t>CUSTOS INDIRETOS, TRIBUTOS E LUCRO</t>
  </si>
  <si>
    <t>Custos Indiretos (Desp. Adm.)</t>
  </si>
  <si>
    <t>Lucro</t>
  </si>
  <si>
    <t>TRIBUTOS</t>
  </si>
  <si>
    <r>
      <t>C.1.</t>
    </r>
    <r>
      <rPr>
        <sz val="18"/>
        <color theme="1"/>
        <rFont val="Calibri"/>
        <family val="2"/>
        <scheme val="minor"/>
      </rPr>
      <t xml:space="preserve"> PIS</t>
    </r>
  </si>
  <si>
    <r>
      <t xml:space="preserve">C.2. </t>
    </r>
    <r>
      <rPr>
        <sz val="18"/>
        <color theme="1"/>
        <rFont val="Calibri"/>
        <family val="2"/>
        <scheme val="minor"/>
      </rPr>
      <t>COFINS</t>
    </r>
  </si>
  <si>
    <r>
      <t xml:space="preserve">C.3. </t>
    </r>
    <r>
      <rPr>
        <sz val="18"/>
        <color theme="1"/>
        <rFont val="Calibri"/>
        <family val="2"/>
        <scheme val="minor"/>
      </rPr>
      <t>ISS</t>
    </r>
  </si>
  <si>
    <t xml:space="preserve">
QUADRO RESUMO DO CUSTO POR EMPREGADO
</t>
  </si>
  <si>
    <t>Mão de obra vinculada à execução contratual
(valor por empregado)</t>
  </si>
  <si>
    <t>SUBTOTAL (1+2+3+4+5)</t>
  </si>
  <si>
    <t xml:space="preserve">VALOR GLOBAL DA PROPOSTA (VALOR MENSAL DO SERVIÇO MULTIPLICADO PELO NÚMERO DE MESES DO CONTRATO MULTIPLICADO PELO NÚMERO DE POSTOS DE TRABALHO) </t>
  </si>
  <si>
    <t>OBS.1 - A alíquota de contribuição para o SAT/RAT, incidentes sobre o total da remuneração paga, devida ou creditada</t>
  </si>
  <si>
    <t>a qualquer título, no decorrer do mês, aos segurados empregados será de: 1% - se a atividade é de risco mínimo, 2% - risco médio</t>
  </si>
  <si>
    <t>e 3% - se de risco grave</t>
  </si>
  <si>
    <t>_________________________________________________________</t>
  </si>
  <si>
    <t>Assinatura e Carimbo do Representante Legal da Empresa</t>
  </si>
  <si>
    <t>QUANTIDADE DE POSTOS</t>
  </si>
  <si>
    <t>VALOR MENSAL</t>
  </si>
  <si>
    <t>VALOR ANUAL</t>
  </si>
  <si>
    <t>ANEXO B</t>
  </si>
  <si>
    <t xml:space="preserve">Adicional Periculosidade </t>
  </si>
  <si>
    <t xml:space="preserve">Descanso Semanal Remunerado (DSR) - Hora Extra </t>
  </si>
  <si>
    <t>I</t>
  </si>
  <si>
    <t>Adicional de Hora Extra no Feriado Trabalhado (16 horas)</t>
  </si>
  <si>
    <t>Adicional de Hora Noturna Reduzida (7 horas)</t>
  </si>
  <si>
    <t>Adicional de Hora Extra (44 horas)</t>
  </si>
  <si>
    <t>Adicional Noturno (20%)</t>
  </si>
  <si>
    <t>Transporte ( duas passagens por viagem = 04 passagem diaria)</t>
  </si>
  <si>
    <t>Proporcional de férias, 1/3 e 13º sobre custo de reposição</t>
  </si>
  <si>
    <t>Rio de Janeiro,______de _____________________de 2024.</t>
  </si>
  <si>
    <t>Adicional de Férias</t>
  </si>
  <si>
    <t>Valor do Piso da categoria</t>
  </si>
  <si>
    <t>Assistência Médica</t>
  </si>
  <si>
    <t>Desconto máximo de 10% (Plano de Saúde)</t>
  </si>
  <si>
    <t>Assistência  Odontológica</t>
  </si>
  <si>
    <t>Desconto do Plano  Odontológica (de acordo com a CCT)</t>
  </si>
  <si>
    <t>Afastamento Maternidade</t>
  </si>
  <si>
    <t>Salário Base 03 (três) pisos  salariais da categoria de motorista de carro de passeio até 7 (sete) passageiros que abrangerá a(s) categoria(s) de Profissional dos Motoristas e Trabalhadores em Empresas de Transporte de Passageiros, de cargas, de Logística e Diferenciados, com abrangência territorial no município do Rio de Janeiro.</t>
  </si>
  <si>
    <t>MÓDULO 5 – CUSTOS INDIRETOS, TRIBUTOS E LUCRO</t>
  </si>
  <si>
    <t xml:space="preserve">PLANILHA DE CUSTO E FORMAÇÃO DE PREÇOS - POSTO DE TRABALHO DE CONDUTOR 44 HORAS </t>
  </si>
  <si>
    <t xml:space="preserve">VALOR TOTAL MENSAL POR POSTO DE TRABALHO    </t>
  </si>
  <si>
    <t>Quantidade de Motorista / Posto de Trabalho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</si>
</sst>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&quot;R$ &quot;* #,##0.00_-;&quot;-R$ &quot;* #,##0.00_-;_-&quot;R$ &quot;* \-??_-;_-@_-"/>
    <numFmt numFmtId="165" formatCode="0.0%"/>
    <numFmt numFmtId="166" formatCode="#,##0.00_ ;\-#,##0.00\ 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name val="Spranq eco sans"/>
      <family val="1"/>
      <charset val="1"/>
    </font>
    <font>
      <b/>
      <sz val="20"/>
      <color theme="1"/>
      <name val="Calibri"/>
      <family val="2"/>
      <scheme val="minor"/>
    </font>
    <font>
      <b/>
      <sz val="18"/>
      <name val="Spranq eco sans"/>
      <family val="1"/>
      <charset val="1"/>
    </font>
    <font>
      <b/>
      <sz val="18"/>
      <name val="Arial"/>
      <family val="2"/>
      <charset val="1"/>
    </font>
    <font>
      <b/>
      <sz val="18"/>
      <name val="Spranq eco sans"/>
      <charset val="1"/>
    </font>
    <font>
      <u/>
      <sz val="18"/>
      <name val="Spranq eco sans"/>
      <family val="1"/>
      <charset val="1"/>
    </font>
    <font>
      <sz val="15"/>
      <color rgb="FF000000"/>
      <name val="Arial"/>
      <family val="2"/>
    </font>
    <font>
      <sz val="15"/>
      <color theme="1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b/>
      <sz val="18"/>
      <color rgb="FF000000"/>
      <name val="Calibri"/>
      <family val="2"/>
    </font>
    <font>
      <sz val="18"/>
      <name val="Spranq eco sans"/>
    </font>
    <font>
      <sz val="11"/>
      <name val="Calibri"/>
      <family val="2"/>
    </font>
    <font>
      <b/>
      <sz val="12"/>
      <name val="Spranq eco sans"/>
    </font>
  </fonts>
  <fills count="8">
    <fill>
      <patternFill patternType="none"/>
    </fill>
    <fill>
      <patternFill patternType="gray125"/>
    </fill>
    <fill>
      <patternFill patternType="solid">
        <fgColor rgb="FFE0E0E0"/>
        <bgColor rgb="FFE6E6E6"/>
      </patternFill>
    </fill>
    <fill>
      <patternFill patternType="solid">
        <fgColor rgb="FFFFFFFF"/>
        <bgColor rgb="FFF3F3F3"/>
      </patternFill>
    </fill>
    <fill>
      <patternFill patternType="solid">
        <fgColor rgb="FFE6E6E6"/>
        <bgColor rgb="FFE0E0E0"/>
      </patternFill>
    </fill>
    <fill>
      <patternFill patternType="solid">
        <fgColor rgb="FFA6A6A6"/>
        <bgColor rgb="FFA0A0A0"/>
      </patternFill>
    </fill>
    <fill>
      <patternFill patternType="solid">
        <fgColor rgb="FFA0A0A0"/>
        <bgColor rgb="FFA6A6A6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medium">
        <color indexed="64"/>
      </top>
      <bottom style="thin">
        <color auto="1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ck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ck">
        <color auto="1"/>
      </bottom>
      <diagonal/>
    </border>
    <border>
      <left style="hair">
        <color auto="1"/>
      </left>
      <right style="medium">
        <color indexed="64"/>
      </right>
      <top style="thin">
        <color auto="1"/>
      </top>
      <bottom style="thick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thick">
        <color auto="1"/>
      </right>
      <top/>
      <bottom style="hair">
        <color auto="1"/>
      </bottom>
      <diagonal/>
    </border>
    <border>
      <left style="thick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thick">
        <color auto="1"/>
      </bottom>
      <diagonal/>
    </border>
    <border>
      <left/>
      <right/>
      <top style="hair">
        <color auto="1"/>
      </top>
      <bottom style="thick">
        <color auto="1"/>
      </bottom>
      <diagonal/>
    </border>
    <border>
      <left/>
      <right style="hair">
        <color auto="1"/>
      </right>
      <top style="hair">
        <color auto="1"/>
      </top>
      <bottom style="thick">
        <color auto="1"/>
      </bottom>
      <diagonal/>
    </border>
    <border>
      <left style="medium">
        <color indexed="64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medium">
        <color indexed="64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ck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14" xfId="0" applyFont="1" applyBorder="1"/>
    <xf numFmtId="0" fontId="4" fillId="2" borderId="14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0" borderId="14" xfId="0" applyFont="1" applyBorder="1" applyAlignment="1">
      <alignment horizontal="justify"/>
    </xf>
    <xf numFmtId="0" fontId="4" fillId="0" borderId="14" xfId="0" applyFont="1" applyBorder="1" applyAlignment="1">
      <alignment horizontal="center"/>
    </xf>
    <xf numFmtId="44" fontId="4" fillId="0" borderId="20" xfId="0" applyNumberFormat="1" applyFont="1" applyBorder="1" applyAlignment="1">
      <alignment horizontal="center"/>
    </xf>
    <xf numFmtId="0" fontId="7" fillId="0" borderId="23" xfId="0" applyFont="1" applyBorder="1"/>
    <xf numFmtId="44" fontId="7" fillId="0" borderId="24" xfId="0" applyNumberFormat="1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4" fillId="4" borderId="14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10" fontId="4" fillId="0" borderId="14" xfId="2" applyNumberFormat="1" applyFont="1" applyBorder="1" applyAlignment="1">
      <alignment horizontal="center"/>
    </xf>
    <xf numFmtId="164" fontId="3" fillId="0" borderId="20" xfId="0" applyNumberFormat="1" applyFont="1" applyBorder="1"/>
    <xf numFmtId="0" fontId="7" fillId="0" borderId="31" xfId="0" applyFont="1" applyBorder="1"/>
    <xf numFmtId="164" fontId="7" fillId="0" borderId="24" xfId="0" applyNumberFormat="1" applyFont="1" applyBorder="1"/>
    <xf numFmtId="165" fontId="3" fillId="0" borderId="26" xfId="0" applyNumberFormat="1" applyFont="1" applyBorder="1"/>
    <xf numFmtId="0" fontId="4" fillId="2" borderId="34" xfId="0" applyFont="1" applyFill="1" applyBorder="1" applyAlignment="1">
      <alignment horizontal="center"/>
    </xf>
    <xf numFmtId="0" fontId="4" fillId="2" borderId="35" xfId="0" applyFont="1" applyFill="1" applyBorder="1" applyAlignment="1">
      <alignment horizontal="center"/>
    </xf>
    <xf numFmtId="0" fontId="4" fillId="0" borderId="26" xfId="0" applyFont="1" applyBorder="1" applyAlignment="1">
      <alignment horizontal="justify"/>
    </xf>
    <xf numFmtId="44" fontId="3" fillId="0" borderId="27" xfId="1" applyFont="1" applyBorder="1" applyAlignment="1" applyProtection="1">
      <alignment horizontal="center"/>
    </xf>
    <xf numFmtId="10" fontId="7" fillId="0" borderId="39" xfId="0" applyNumberFormat="1" applyFont="1" applyBorder="1"/>
    <xf numFmtId="164" fontId="7" fillId="0" borderId="40" xfId="0" applyNumberFormat="1" applyFont="1" applyBorder="1"/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44" fontId="3" fillId="0" borderId="14" xfId="1" applyFont="1" applyBorder="1" applyAlignment="1" applyProtection="1">
      <alignment horizontal="center"/>
    </xf>
    <xf numFmtId="0" fontId="4" fillId="4" borderId="47" xfId="0" applyFont="1" applyFill="1" applyBorder="1" applyAlignment="1">
      <alignment horizontal="center"/>
    </xf>
    <xf numFmtId="0" fontId="4" fillId="4" borderId="48" xfId="0" applyFont="1" applyFill="1" applyBorder="1" applyAlignment="1">
      <alignment horizontal="center"/>
    </xf>
    <xf numFmtId="0" fontId="4" fillId="0" borderId="47" xfId="0" applyFont="1" applyBorder="1" applyAlignment="1">
      <alignment horizontal="justify"/>
    </xf>
    <xf numFmtId="10" fontId="3" fillId="0" borderId="47" xfId="2" applyNumberFormat="1" applyFont="1" applyBorder="1" applyAlignment="1" applyProtection="1">
      <alignment horizontal="center"/>
    </xf>
    <xf numFmtId="164" fontId="3" fillId="0" borderId="48" xfId="0" applyNumberFormat="1" applyFont="1" applyBorder="1"/>
    <xf numFmtId="10" fontId="6" fillId="0" borderId="51" xfId="0" applyNumberFormat="1" applyFont="1" applyBorder="1" applyAlignment="1">
      <alignment horizontal="center" vertical="center"/>
    </xf>
    <xf numFmtId="164" fontId="7" fillId="0" borderId="52" xfId="0" applyNumberFormat="1" applyFont="1" applyBorder="1"/>
    <xf numFmtId="0" fontId="3" fillId="6" borderId="26" xfId="0" applyFont="1" applyFill="1" applyBorder="1" applyAlignment="1">
      <alignment horizontal="center"/>
    </xf>
    <xf numFmtId="0" fontId="3" fillId="6" borderId="27" xfId="0" applyFont="1" applyFill="1" applyBorder="1" applyAlignment="1">
      <alignment horizontal="center"/>
    </xf>
    <xf numFmtId="0" fontId="3" fillId="0" borderId="14" xfId="0" applyFont="1" applyBorder="1" applyAlignment="1">
      <alignment vertical="center"/>
    </xf>
    <xf numFmtId="10" fontId="3" fillId="0" borderId="26" xfId="2" applyNumberFormat="1" applyFont="1" applyBorder="1" applyAlignment="1" applyProtection="1">
      <alignment horizontal="right"/>
    </xf>
    <xf numFmtId="164" fontId="3" fillId="0" borderId="27" xfId="0" applyNumberFormat="1" applyFont="1" applyBorder="1"/>
    <xf numFmtId="0" fontId="3" fillId="0" borderId="26" xfId="0" applyFont="1" applyBorder="1" applyAlignment="1">
      <alignment horizontal="justify"/>
    </xf>
    <xf numFmtId="10" fontId="3" fillId="0" borderId="26" xfId="2" applyNumberFormat="1" applyFont="1" applyBorder="1" applyAlignment="1" applyProtection="1">
      <alignment horizontal="center"/>
    </xf>
    <xf numFmtId="0" fontId="3" fillId="5" borderId="27" xfId="0" applyFont="1" applyFill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164" fontId="3" fillId="0" borderId="69" xfId="0" applyNumberFormat="1" applyFont="1" applyBorder="1"/>
    <xf numFmtId="164" fontId="3" fillId="0" borderId="72" xfId="0" applyNumberFormat="1" applyFont="1" applyBorder="1"/>
    <xf numFmtId="164" fontId="7" fillId="0" borderId="72" xfId="0" applyNumberFormat="1" applyFont="1" applyBorder="1"/>
    <xf numFmtId="0" fontId="7" fillId="0" borderId="0" xfId="0" applyFont="1" applyAlignment="1">
      <alignment horizontal="center" vertical="center"/>
    </xf>
    <xf numFmtId="164" fontId="7" fillId="0" borderId="0" xfId="0" applyNumberFormat="1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44" fontId="3" fillId="0" borderId="9" xfId="1" applyFont="1" applyBorder="1" applyAlignment="1" applyProtection="1">
      <alignment horizontal="center" vertical="center"/>
    </xf>
    <xf numFmtId="3" fontId="3" fillId="0" borderId="72" xfId="0" applyNumberFormat="1" applyFont="1" applyBorder="1" applyAlignment="1">
      <alignment horizontal="center"/>
    </xf>
    <xf numFmtId="0" fontId="15" fillId="0" borderId="78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166" fontId="3" fillId="0" borderId="9" xfId="1" applyNumberFormat="1" applyFont="1" applyBorder="1" applyAlignment="1" applyProtection="1">
      <alignment horizontal="center" vertical="center"/>
    </xf>
    <xf numFmtId="10" fontId="4" fillId="7" borderId="14" xfId="2" applyNumberFormat="1" applyFont="1" applyFill="1" applyBorder="1" applyAlignment="1">
      <alignment horizontal="center"/>
    </xf>
    <xf numFmtId="10" fontId="4" fillId="7" borderId="26" xfId="0" applyNumberFormat="1" applyFont="1" applyFill="1" applyBorder="1" applyAlignment="1">
      <alignment horizontal="center"/>
    </xf>
    <xf numFmtId="10" fontId="3" fillId="7" borderId="47" xfId="2" applyNumberFormat="1" applyFont="1" applyFill="1" applyBorder="1" applyAlignment="1" applyProtection="1">
      <alignment horizontal="center"/>
    </xf>
    <xf numFmtId="10" fontId="6" fillId="7" borderId="51" xfId="0" applyNumberFormat="1" applyFont="1" applyFill="1" applyBorder="1" applyAlignment="1">
      <alignment horizontal="center" vertical="center"/>
    </xf>
    <xf numFmtId="44" fontId="3" fillId="0" borderId="20" xfId="0" applyNumberFormat="1" applyFont="1" applyBorder="1" applyAlignment="1">
      <alignment vertical="center"/>
    </xf>
    <xf numFmtId="0" fontId="3" fillId="0" borderId="82" xfId="0" applyFont="1" applyBorder="1"/>
    <xf numFmtId="0" fontId="17" fillId="0" borderId="14" xfId="0" applyFont="1" applyBorder="1" applyAlignment="1">
      <alignment horizontal="center" vertical="center" wrapText="1"/>
    </xf>
    <xf numFmtId="0" fontId="3" fillId="0" borderId="9" xfId="0" applyFont="1" applyBorder="1"/>
    <xf numFmtId="0" fontId="4" fillId="0" borderId="9" xfId="0" applyFont="1" applyBorder="1" applyAlignment="1">
      <alignment horizontal="justify"/>
    </xf>
    <xf numFmtId="0" fontId="7" fillId="0" borderId="54" xfId="0" applyFont="1" applyBorder="1" applyAlignment="1">
      <alignment horizontal="center" vertical="center" wrapText="1"/>
    </xf>
    <xf numFmtId="0" fontId="7" fillId="0" borderId="70" xfId="0" applyFont="1" applyBorder="1" applyAlignment="1">
      <alignment horizontal="center" vertical="center" wrapText="1"/>
    </xf>
    <xf numFmtId="0" fontId="7" fillId="0" borderId="7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5" borderId="25" xfId="0" applyFont="1" applyFill="1" applyBorder="1" applyAlignment="1">
      <alignment horizontal="center" vertical="center" wrapText="1"/>
    </xf>
    <xf numFmtId="0" fontId="3" fillId="5" borderId="36" xfId="0" applyFont="1" applyFill="1" applyBorder="1" applyAlignment="1">
      <alignment horizontal="center" vertical="center" wrapText="1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68" xfId="0" applyFont="1" applyBorder="1" applyAlignment="1">
      <alignment horizontal="left" vertical="center"/>
    </xf>
    <xf numFmtId="0" fontId="7" fillId="0" borderId="54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 wrapText="1"/>
    </xf>
    <xf numFmtId="0" fontId="3" fillId="3" borderId="62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46" xfId="0" applyFont="1" applyFill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9" fillId="3" borderId="30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15" fillId="0" borderId="76" xfId="0" applyFont="1" applyBorder="1" applyAlignment="1">
      <alignment horizontal="center"/>
    </xf>
    <xf numFmtId="0" fontId="16" fillId="0" borderId="77" xfId="0" applyFont="1" applyBorder="1"/>
    <xf numFmtId="0" fontId="4" fillId="0" borderId="1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8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4" fillId="2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15" fillId="0" borderId="83" xfId="0" applyFont="1" applyBorder="1" applyAlignment="1">
      <alignment horizontal="center"/>
    </xf>
    <xf numFmtId="0" fontId="16" fillId="0" borderId="84" xfId="0" applyFont="1" applyBorder="1"/>
    <xf numFmtId="0" fontId="15" fillId="0" borderId="85" xfId="0" applyFont="1" applyBorder="1" applyAlignment="1">
      <alignment horizontal="left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93380-514D-4357-BCAD-D4A0D1E92644}">
  <dimension ref="B1:F119"/>
  <sheetViews>
    <sheetView tabSelected="1" view="pageBreakPreview" topLeftCell="A72" zoomScaleNormal="100" zoomScaleSheetLayoutView="100" workbookViewId="0">
      <selection activeCell="D87" sqref="D87"/>
    </sheetView>
  </sheetViews>
  <sheetFormatPr defaultRowHeight="23.25"/>
  <cols>
    <col min="1" max="1" width="5.7109375" style="1" customWidth="1"/>
    <col min="2" max="2" width="5.28515625" style="1" bestFit="1" customWidth="1"/>
    <col min="3" max="3" width="14.28515625" style="1" bestFit="1" customWidth="1"/>
    <col min="4" max="4" width="102" style="1" customWidth="1"/>
    <col min="5" max="5" width="20.7109375" style="1" bestFit="1" customWidth="1"/>
    <col min="6" max="6" width="32.5703125" style="1" customWidth="1"/>
    <col min="7" max="16384" width="9.140625" style="1"/>
  </cols>
  <sheetData>
    <row r="1" spans="2:6" ht="27" thickBot="1">
      <c r="D1" s="144" t="s">
        <v>89</v>
      </c>
      <c r="E1" s="144"/>
      <c r="F1" s="67"/>
    </row>
    <row r="2" spans="2:6">
      <c r="B2" s="145" t="s">
        <v>109</v>
      </c>
      <c r="C2" s="146"/>
      <c r="D2" s="146"/>
      <c r="E2" s="146"/>
      <c r="F2" s="147"/>
    </row>
    <row r="3" spans="2:6" ht="37.5" customHeight="1" thickBot="1">
      <c r="B3" s="148"/>
      <c r="C3" s="149"/>
      <c r="D3" s="149"/>
      <c r="E3" s="149"/>
      <c r="F3" s="150"/>
    </row>
    <row r="4" spans="2:6">
      <c r="B4" s="151" t="s">
        <v>0</v>
      </c>
      <c r="C4" s="152"/>
      <c r="D4" s="152"/>
      <c r="E4" s="152"/>
      <c r="F4" s="153"/>
    </row>
    <row r="5" spans="2:6">
      <c r="B5" s="154" t="s">
        <v>1</v>
      </c>
      <c r="C5" s="155"/>
      <c r="D5" s="155"/>
      <c r="E5" s="155"/>
      <c r="F5" s="156"/>
    </row>
    <row r="6" spans="2:6">
      <c r="B6" s="154" t="s">
        <v>2</v>
      </c>
      <c r="C6" s="155"/>
      <c r="D6" s="155"/>
      <c r="E6" s="155"/>
      <c r="F6" s="156"/>
    </row>
    <row r="7" spans="2:6">
      <c r="B7" s="2"/>
      <c r="C7" s="2"/>
      <c r="D7" s="2"/>
      <c r="E7" s="2"/>
      <c r="F7" s="2"/>
    </row>
    <row r="8" spans="2:6">
      <c r="B8" s="157" t="s">
        <v>3</v>
      </c>
      <c r="C8" s="158"/>
      <c r="D8" s="158"/>
      <c r="E8" s="158"/>
      <c r="F8" s="159"/>
    </row>
    <row r="9" spans="2:6">
      <c r="B9" s="3" t="s">
        <v>4</v>
      </c>
      <c r="C9" s="154" t="s">
        <v>5</v>
      </c>
      <c r="D9" s="160"/>
      <c r="E9" s="161"/>
      <c r="F9" s="162"/>
    </row>
    <row r="10" spans="2:6">
      <c r="B10" s="3" t="s">
        <v>6</v>
      </c>
      <c r="C10" s="154" t="s">
        <v>7</v>
      </c>
      <c r="D10" s="160"/>
      <c r="E10" s="161"/>
      <c r="F10" s="162"/>
    </row>
    <row r="11" spans="2:6">
      <c r="B11" s="3" t="s">
        <v>8</v>
      </c>
      <c r="C11" s="154" t="s">
        <v>9</v>
      </c>
      <c r="D11" s="160"/>
      <c r="E11" s="161"/>
      <c r="F11" s="162"/>
    </row>
    <row r="12" spans="2:6">
      <c r="B12" s="3" t="s">
        <v>10</v>
      </c>
      <c r="C12" s="154" t="s">
        <v>11</v>
      </c>
      <c r="D12" s="160"/>
      <c r="E12" s="161"/>
      <c r="F12" s="162"/>
    </row>
    <row r="13" spans="2:6">
      <c r="B13" s="3" t="s">
        <v>12</v>
      </c>
      <c r="C13" s="154" t="s">
        <v>13</v>
      </c>
      <c r="D13" s="160"/>
      <c r="E13" s="161"/>
      <c r="F13" s="162"/>
    </row>
    <row r="14" spans="2:6" ht="27" thickBot="1">
      <c r="B14" s="163"/>
      <c r="C14" s="163"/>
      <c r="D14" s="163"/>
      <c r="E14" s="163"/>
      <c r="F14" s="164"/>
    </row>
    <row r="15" spans="2:6">
      <c r="B15" s="165" t="s">
        <v>14</v>
      </c>
      <c r="C15" s="166"/>
      <c r="D15" s="166"/>
      <c r="E15" s="166"/>
      <c r="F15" s="167"/>
    </row>
    <row r="16" spans="2:6">
      <c r="B16" s="136">
        <v>1</v>
      </c>
      <c r="C16" s="137"/>
      <c r="D16" s="4" t="s">
        <v>15</v>
      </c>
      <c r="E16" s="4" t="s">
        <v>16</v>
      </c>
      <c r="F16" s="5" t="s">
        <v>17</v>
      </c>
    </row>
    <row r="17" spans="2:6">
      <c r="B17" s="118"/>
      <c r="C17" s="119"/>
      <c r="D17" s="6" t="s">
        <v>111</v>
      </c>
      <c r="E17" s="7">
        <v>1</v>
      </c>
      <c r="F17" s="8"/>
    </row>
    <row r="18" spans="2:6">
      <c r="B18" s="142"/>
      <c r="C18" s="143"/>
      <c r="D18" s="59" t="s">
        <v>101</v>
      </c>
      <c r="E18" s="60"/>
      <c r="F18" s="8"/>
    </row>
    <row r="19" spans="2:6" ht="77.25" customHeight="1">
      <c r="B19" s="113" t="s">
        <v>4</v>
      </c>
      <c r="C19" s="114"/>
      <c r="D19" s="68" t="s">
        <v>107</v>
      </c>
      <c r="E19" s="61">
        <v>3</v>
      </c>
      <c r="F19" s="66">
        <f>F18*E19</f>
        <v>0</v>
      </c>
    </row>
    <row r="20" spans="2:6">
      <c r="B20" s="140" t="s">
        <v>6</v>
      </c>
      <c r="C20" s="141"/>
      <c r="D20" s="59" t="s">
        <v>90</v>
      </c>
      <c r="E20" s="57"/>
      <c r="F20" s="66"/>
    </row>
    <row r="21" spans="2:6">
      <c r="B21" s="140" t="s">
        <v>8</v>
      </c>
      <c r="C21" s="141"/>
      <c r="D21" s="59" t="s">
        <v>18</v>
      </c>
      <c r="E21" s="57"/>
      <c r="F21" s="66"/>
    </row>
    <row r="22" spans="2:6">
      <c r="B22" s="140" t="s">
        <v>10</v>
      </c>
      <c r="C22" s="141"/>
      <c r="D22" s="59" t="s">
        <v>96</v>
      </c>
      <c r="E22" s="57"/>
      <c r="F22" s="66">
        <f>ROUND(((((F19/220)*1.5)*0.2)*7),2)</f>
        <v>0</v>
      </c>
    </row>
    <row r="23" spans="2:6">
      <c r="B23" s="140" t="s">
        <v>12</v>
      </c>
      <c r="C23" s="141"/>
      <c r="D23" s="59" t="s">
        <v>94</v>
      </c>
      <c r="E23" s="57"/>
      <c r="F23" s="66">
        <f>ROUND((((F19/220)*1.5)*7),2)</f>
        <v>0</v>
      </c>
    </row>
    <row r="24" spans="2:6">
      <c r="B24" s="140" t="s">
        <v>19</v>
      </c>
      <c r="C24" s="141"/>
      <c r="D24" s="59" t="s">
        <v>93</v>
      </c>
      <c r="E24" s="57"/>
      <c r="F24" s="66">
        <f>ROUND((((F19/220)*2)*16),2)</f>
        <v>0</v>
      </c>
    </row>
    <row r="25" spans="2:6">
      <c r="B25" s="140" t="s">
        <v>20</v>
      </c>
      <c r="C25" s="141"/>
      <c r="D25" s="59" t="s">
        <v>95</v>
      </c>
      <c r="E25" s="57"/>
      <c r="F25" s="66">
        <f>ROUND((((F19/220)*1.5)*44),2)</f>
        <v>0</v>
      </c>
    </row>
    <row r="26" spans="2:6">
      <c r="B26" s="140" t="s">
        <v>21</v>
      </c>
      <c r="C26" s="141"/>
      <c r="D26" s="59" t="s">
        <v>91</v>
      </c>
      <c r="E26" s="57"/>
      <c r="F26" s="66">
        <f>ROUND(((((F19/220)*1.5)/6)*44),2)+ROUND((((((F19/220)*1.5)+((F19/220)*0.2))/6)*7),2)+ROUND(((((F19/220)*2)/6)*16),2)</f>
        <v>0</v>
      </c>
    </row>
    <row r="27" spans="2:6">
      <c r="B27" s="168" t="s">
        <v>92</v>
      </c>
      <c r="C27" s="169"/>
      <c r="D27" s="170" t="s">
        <v>22</v>
      </c>
      <c r="E27" s="57"/>
      <c r="F27" s="66"/>
    </row>
    <row r="28" spans="2:6" ht="24" thickBot="1">
      <c r="B28" s="138" t="s">
        <v>23</v>
      </c>
      <c r="C28" s="139"/>
      <c r="D28" s="139"/>
      <c r="E28" s="9"/>
      <c r="F28" s="10">
        <f>SUM(F19:F27)</f>
        <v>0</v>
      </c>
    </row>
    <row r="29" spans="2:6" ht="24.75" thickTop="1" thickBot="1">
      <c r="B29" s="11"/>
      <c r="C29" s="12"/>
      <c r="D29" s="12"/>
      <c r="E29" s="12"/>
      <c r="F29" s="13"/>
    </row>
    <row r="30" spans="2:6" ht="24" thickTop="1">
      <c r="B30" s="106" t="s">
        <v>24</v>
      </c>
      <c r="C30" s="107"/>
      <c r="D30" s="107"/>
      <c r="E30" s="107"/>
      <c r="F30" s="108"/>
    </row>
    <row r="31" spans="2:6">
      <c r="B31" s="125">
        <v>2</v>
      </c>
      <c r="C31" s="126"/>
      <c r="D31" s="14" t="s">
        <v>25</v>
      </c>
      <c r="E31" s="14" t="s">
        <v>26</v>
      </c>
      <c r="F31" s="15" t="s">
        <v>17</v>
      </c>
    </row>
    <row r="32" spans="2:6">
      <c r="B32" s="113" t="s">
        <v>4</v>
      </c>
      <c r="C32" s="114"/>
      <c r="D32" s="6" t="s">
        <v>27</v>
      </c>
      <c r="E32" s="62">
        <v>8.3299999999999999E-2</v>
      </c>
      <c r="F32" s="17">
        <f>E32*F28</f>
        <v>0</v>
      </c>
    </row>
    <row r="33" spans="2:6">
      <c r="B33" s="113" t="s">
        <v>6</v>
      </c>
      <c r="C33" s="114"/>
      <c r="D33" s="6" t="s">
        <v>100</v>
      </c>
      <c r="E33" s="16">
        <v>2.7799999999999998E-2</v>
      </c>
      <c r="F33" s="17">
        <f>E33*F28</f>
        <v>0</v>
      </c>
    </row>
    <row r="34" spans="2:6" ht="24" thickBot="1">
      <c r="B34" s="120" t="s">
        <v>28</v>
      </c>
      <c r="C34" s="121"/>
      <c r="D34" s="121"/>
      <c r="E34" s="18"/>
      <c r="F34" s="19">
        <f>SUM(F32:F33)</f>
        <v>0</v>
      </c>
    </row>
    <row r="35" spans="2:6" ht="24.75" thickTop="1" thickBot="1">
      <c r="B35" s="11"/>
      <c r="C35" s="20"/>
      <c r="D35" s="12"/>
      <c r="E35" s="12"/>
      <c r="F35" s="13"/>
    </row>
    <row r="36" spans="2:6" ht="24" thickBot="1">
      <c r="B36" s="134"/>
      <c r="C36" s="135"/>
      <c r="D36" s="21" t="s">
        <v>29</v>
      </c>
      <c r="E36" s="21" t="s">
        <v>26</v>
      </c>
      <c r="F36" s="22" t="s">
        <v>17</v>
      </c>
    </row>
    <row r="37" spans="2:6">
      <c r="B37" s="128" t="s">
        <v>4</v>
      </c>
      <c r="C37" s="129"/>
      <c r="D37" s="23" t="s">
        <v>30</v>
      </c>
      <c r="E37" s="63">
        <v>0.2</v>
      </c>
      <c r="F37" s="24">
        <f>E37*F28</f>
        <v>0</v>
      </c>
    </row>
    <row r="38" spans="2:6">
      <c r="B38" s="128" t="s">
        <v>6</v>
      </c>
      <c r="C38" s="129"/>
      <c r="D38" s="23" t="s">
        <v>31</v>
      </c>
      <c r="E38" s="63">
        <v>2.5000000000000001E-2</v>
      </c>
      <c r="F38" s="24">
        <f>F28*E38</f>
        <v>0</v>
      </c>
    </row>
    <row r="39" spans="2:6">
      <c r="B39" s="128" t="s">
        <v>8</v>
      </c>
      <c r="C39" s="129"/>
      <c r="D39" s="23" t="s">
        <v>32</v>
      </c>
      <c r="E39" s="43"/>
      <c r="F39" s="24">
        <f>E39*F28</f>
        <v>0</v>
      </c>
    </row>
    <row r="40" spans="2:6">
      <c r="B40" s="128" t="s">
        <v>10</v>
      </c>
      <c r="C40" s="129"/>
      <c r="D40" s="23" t="s">
        <v>33</v>
      </c>
      <c r="E40" s="63">
        <v>1.4999999999999999E-2</v>
      </c>
      <c r="F40" s="24">
        <f>E40*F28</f>
        <v>0</v>
      </c>
    </row>
    <row r="41" spans="2:6">
      <c r="B41" s="128" t="s">
        <v>12</v>
      </c>
      <c r="C41" s="129"/>
      <c r="D41" s="23" t="s">
        <v>34</v>
      </c>
      <c r="E41" s="63">
        <v>0.01</v>
      </c>
      <c r="F41" s="24">
        <f>E41*F28</f>
        <v>0</v>
      </c>
    </row>
    <row r="42" spans="2:6">
      <c r="B42" s="128" t="s">
        <v>19</v>
      </c>
      <c r="C42" s="129"/>
      <c r="D42" s="23" t="s">
        <v>35</v>
      </c>
      <c r="E42" s="63">
        <v>6.0000000000000001E-3</v>
      </c>
      <c r="F42" s="24">
        <f>E42*F28</f>
        <v>0</v>
      </c>
    </row>
    <row r="43" spans="2:6">
      <c r="B43" s="128" t="s">
        <v>20</v>
      </c>
      <c r="C43" s="129"/>
      <c r="D43" s="23" t="s">
        <v>36</v>
      </c>
      <c r="E43" s="63">
        <v>2E-3</v>
      </c>
      <c r="F43" s="24">
        <f>E43*F28</f>
        <v>0</v>
      </c>
    </row>
    <row r="44" spans="2:6">
      <c r="B44" s="128" t="s">
        <v>21</v>
      </c>
      <c r="C44" s="129"/>
      <c r="D44" s="23" t="s">
        <v>37</v>
      </c>
      <c r="E44" s="63">
        <v>0.08</v>
      </c>
      <c r="F44" s="24">
        <f>E44*F28</f>
        <v>0</v>
      </c>
    </row>
    <row r="45" spans="2:6" ht="24" thickBot="1">
      <c r="B45" s="130" t="s">
        <v>38</v>
      </c>
      <c r="C45" s="131"/>
      <c r="D45" s="131"/>
      <c r="E45" s="25">
        <f>SUM(E37:E44)</f>
        <v>0.33800000000000002</v>
      </c>
      <c r="F45" s="26">
        <f>SUM(F37:F44)</f>
        <v>0</v>
      </c>
    </row>
    <row r="46" spans="2:6" ht="24.75" thickTop="1" thickBot="1">
      <c r="B46" s="11"/>
      <c r="C46" s="12"/>
      <c r="D46" s="12"/>
      <c r="E46" s="12"/>
      <c r="F46" s="13"/>
    </row>
    <row r="47" spans="2:6" ht="24" thickTop="1">
      <c r="B47" s="132"/>
      <c r="C47" s="133"/>
      <c r="D47" s="27" t="s">
        <v>39</v>
      </c>
      <c r="E47" s="27" t="s">
        <v>40</v>
      </c>
      <c r="F47" s="28" t="s">
        <v>17</v>
      </c>
    </row>
    <row r="48" spans="2:6">
      <c r="B48" s="118" t="s">
        <v>4</v>
      </c>
      <c r="C48" s="119"/>
      <c r="D48" s="6" t="s">
        <v>97</v>
      </c>
      <c r="E48" s="29"/>
      <c r="F48" s="17">
        <f>ROUND((E48*4)*22-(0.06*F19),2)</f>
        <v>0</v>
      </c>
    </row>
    <row r="49" spans="2:6">
      <c r="B49" s="118" t="s">
        <v>6</v>
      </c>
      <c r="C49" s="119"/>
      <c r="D49" s="70" t="s">
        <v>41</v>
      </c>
      <c r="E49" s="29"/>
      <c r="F49" s="17">
        <f>ROUND((E49*22)-((E49*22)*0.2),2)</f>
        <v>0</v>
      </c>
    </row>
    <row r="50" spans="2:6">
      <c r="B50" s="118" t="s">
        <v>8</v>
      </c>
      <c r="C50" s="119"/>
      <c r="D50" s="69" t="s">
        <v>102</v>
      </c>
      <c r="E50" s="3"/>
      <c r="F50" s="17"/>
    </row>
    <row r="51" spans="2:6">
      <c r="B51" s="118" t="s">
        <v>10</v>
      </c>
      <c r="C51" s="119"/>
      <c r="D51" s="69" t="s">
        <v>103</v>
      </c>
      <c r="E51" s="3"/>
      <c r="F51" s="17"/>
    </row>
    <row r="52" spans="2:6">
      <c r="B52" s="118" t="s">
        <v>12</v>
      </c>
      <c r="C52" s="119"/>
      <c r="D52" s="69" t="s">
        <v>104</v>
      </c>
      <c r="E52" s="3"/>
      <c r="F52" s="17"/>
    </row>
    <row r="53" spans="2:6">
      <c r="B53" s="118" t="s">
        <v>19</v>
      </c>
      <c r="C53" s="119"/>
      <c r="D53" s="69" t="s">
        <v>105</v>
      </c>
      <c r="E53" s="3"/>
      <c r="F53" s="17"/>
    </row>
    <row r="54" spans="2:6">
      <c r="B54" s="118" t="s">
        <v>20</v>
      </c>
      <c r="C54" s="119"/>
      <c r="D54" s="6" t="s">
        <v>22</v>
      </c>
      <c r="E54" s="29"/>
      <c r="F54" s="17"/>
    </row>
    <row r="55" spans="2:6" ht="24" thickBot="1">
      <c r="B55" s="120" t="s">
        <v>42</v>
      </c>
      <c r="C55" s="121"/>
      <c r="D55" s="121"/>
      <c r="E55" s="9"/>
      <c r="F55" s="19">
        <f>(F48+F49+F50+F52+F54)-(F51+F53)</f>
        <v>0</v>
      </c>
    </row>
    <row r="56" spans="2:6" ht="24.75" thickTop="1" thickBot="1">
      <c r="B56" s="11"/>
      <c r="C56" s="12"/>
      <c r="D56" s="12"/>
      <c r="E56" s="12"/>
      <c r="F56" s="13"/>
    </row>
    <row r="57" spans="2:6" ht="24" thickTop="1">
      <c r="B57" s="122" t="s">
        <v>43</v>
      </c>
      <c r="C57" s="123"/>
      <c r="D57" s="123"/>
      <c r="E57" s="123"/>
      <c r="F57" s="124"/>
    </row>
    <row r="58" spans="2:6">
      <c r="B58" s="125"/>
      <c r="C58" s="126"/>
      <c r="D58" s="127" t="s">
        <v>44</v>
      </c>
      <c r="E58" s="127"/>
      <c r="F58" s="15" t="s">
        <v>17</v>
      </c>
    </row>
    <row r="59" spans="2:6">
      <c r="B59" s="113" t="s">
        <v>45</v>
      </c>
      <c r="C59" s="114"/>
      <c r="D59" s="115" t="s">
        <v>46</v>
      </c>
      <c r="E59" s="115"/>
      <c r="F59" s="17">
        <f>F34</f>
        <v>0</v>
      </c>
    </row>
    <row r="60" spans="2:6">
      <c r="B60" s="113" t="s">
        <v>47</v>
      </c>
      <c r="C60" s="114"/>
      <c r="D60" s="115" t="s">
        <v>48</v>
      </c>
      <c r="E60" s="115"/>
      <c r="F60" s="17">
        <f>F45</f>
        <v>0</v>
      </c>
    </row>
    <row r="61" spans="2:6">
      <c r="B61" s="113" t="s">
        <v>49</v>
      </c>
      <c r="C61" s="114"/>
      <c r="D61" s="115" t="s">
        <v>50</v>
      </c>
      <c r="E61" s="115"/>
      <c r="F61" s="17">
        <f>F55</f>
        <v>0</v>
      </c>
    </row>
    <row r="62" spans="2:6" ht="24" thickBot="1">
      <c r="B62" s="116" t="s">
        <v>51</v>
      </c>
      <c r="C62" s="117"/>
      <c r="D62" s="117"/>
      <c r="E62" s="117"/>
      <c r="F62" s="19">
        <f>SUM(F59:F61)</f>
        <v>0</v>
      </c>
    </row>
    <row r="63" spans="2:6" ht="24.75" thickTop="1" thickBot="1">
      <c r="B63" s="11"/>
      <c r="C63" s="12"/>
      <c r="D63" s="12"/>
      <c r="E63" s="12"/>
      <c r="F63" s="13"/>
    </row>
    <row r="64" spans="2:6" ht="24" thickTop="1">
      <c r="B64" s="106" t="s">
        <v>52</v>
      </c>
      <c r="C64" s="107"/>
      <c r="D64" s="107"/>
      <c r="E64" s="107"/>
      <c r="F64" s="108"/>
    </row>
    <row r="65" spans="2:6">
      <c r="B65" s="109">
        <v>3</v>
      </c>
      <c r="C65" s="110"/>
      <c r="D65" s="30" t="s">
        <v>53</v>
      </c>
      <c r="E65" s="30" t="s">
        <v>26</v>
      </c>
      <c r="F65" s="31" t="s">
        <v>17</v>
      </c>
    </row>
    <row r="66" spans="2:6">
      <c r="B66" s="94" t="s">
        <v>4</v>
      </c>
      <c r="C66" s="95"/>
      <c r="D66" s="32" t="s">
        <v>54</v>
      </c>
      <c r="E66" s="64">
        <v>1.9400000000000001E-2</v>
      </c>
      <c r="F66" s="34">
        <f>E66*F28</f>
        <v>0</v>
      </c>
    </row>
    <row r="67" spans="2:6">
      <c r="B67" s="94" t="s">
        <v>6</v>
      </c>
      <c r="C67" s="95"/>
      <c r="D67" s="32" t="s">
        <v>55</v>
      </c>
      <c r="E67" s="64">
        <v>4.5999999999999999E-3</v>
      </c>
      <c r="F67" s="34">
        <f>E67*F28</f>
        <v>0</v>
      </c>
    </row>
    <row r="68" spans="2:6">
      <c r="B68" s="94" t="s">
        <v>8</v>
      </c>
      <c r="C68" s="95"/>
      <c r="D68" s="32" t="s">
        <v>56</v>
      </c>
      <c r="E68" s="64">
        <v>8.0000000000000004E-4</v>
      </c>
      <c r="F68" s="34">
        <f>E68*F28</f>
        <v>0</v>
      </c>
    </row>
    <row r="69" spans="2:6">
      <c r="B69" s="94" t="s">
        <v>10</v>
      </c>
      <c r="C69" s="95"/>
      <c r="D69" s="32" t="s">
        <v>57</v>
      </c>
      <c r="E69" s="64">
        <v>3.2000000000000001E-2</v>
      </c>
      <c r="F69" s="34">
        <f>E69*F28</f>
        <v>0</v>
      </c>
    </row>
    <row r="70" spans="2:6" ht="24" thickBot="1">
      <c r="B70" s="111" t="s">
        <v>58</v>
      </c>
      <c r="C70" s="112"/>
      <c r="D70" s="112"/>
      <c r="E70" s="65">
        <f>SUM(E66:E69)</f>
        <v>5.6800000000000003E-2</v>
      </c>
      <c r="F70" s="36">
        <f>SUM(F66:F69)</f>
        <v>0</v>
      </c>
    </row>
    <row r="71" spans="2:6" ht="24.75" thickTop="1" thickBot="1">
      <c r="B71" s="11"/>
      <c r="C71" s="12"/>
      <c r="D71" s="12"/>
      <c r="E71" s="12"/>
      <c r="F71" s="13"/>
    </row>
    <row r="72" spans="2:6" ht="24" thickTop="1">
      <c r="B72" s="106" t="s">
        <v>59</v>
      </c>
      <c r="C72" s="107"/>
      <c r="D72" s="107"/>
      <c r="E72" s="107"/>
      <c r="F72" s="108"/>
    </row>
    <row r="73" spans="2:6">
      <c r="B73" s="109">
        <v>4</v>
      </c>
      <c r="C73" s="110"/>
      <c r="D73" s="30" t="s">
        <v>60</v>
      </c>
      <c r="E73" s="30" t="s">
        <v>26</v>
      </c>
      <c r="F73" s="31" t="s">
        <v>17</v>
      </c>
    </row>
    <row r="74" spans="2:6">
      <c r="B74" s="94" t="s">
        <v>4</v>
      </c>
      <c r="C74" s="95"/>
      <c r="D74" s="32" t="s">
        <v>61</v>
      </c>
      <c r="E74" s="33">
        <v>8.3299999999999999E-2</v>
      </c>
      <c r="F74" s="34">
        <f>E74*F28</f>
        <v>0</v>
      </c>
    </row>
    <row r="75" spans="2:6">
      <c r="B75" s="96" t="s">
        <v>6</v>
      </c>
      <c r="C75" s="97"/>
      <c r="D75" s="32" t="s">
        <v>98</v>
      </c>
      <c r="E75" s="33">
        <v>1.6199999999999999E-2</v>
      </c>
      <c r="F75" s="34">
        <f>E75*F28</f>
        <v>0</v>
      </c>
    </row>
    <row r="76" spans="2:6">
      <c r="B76" s="94" t="s">
        <v>8</v>
      </c>
      <c r="C76" s="95"/>
      <c r="D76" s="32" t="s">
        <v>62</v>
      </c>
      <c r="E76" s="64">
        <v>1.66E-2</v>
      </c>
      <c r="F76" s="34">
        <f>E76*F28</f>
        <v>0</v>
      </c>
    </row>
    <row r="77" spans="2:6">
      <c r="B77" s="94" t="s">
        <v>10</v>
      </c>
      <c r="C77" s="95"/>
      <c r="D77" s="32" t="s">
        <v>63</v>
      </c>
      <c r="E77" s="33">
        <v>5.9999999999999995E-4</v>
      </c>
      <c r="F77" s="34">
        <f>E77*F28</f>
        <v>0</v>
      </c>
    </row>
    <row r="78" spans="2:6">
      <c r="B78" s="94" t="s">
        <v>12</v>
      </c>
      <c r="C78" s="95"/>
      <c r="D78" s="32" t="s">
        <v>64</v>
      </c>
      <c r="E78" s="33">
        <v>2.8E-3</v>
      </c>
      <c r="F78" s="34">
        <f>E78*F28</f>
        <v>0</v>
      </c>
    </row>
    <row r="79" spans="2:6">
      <c r="B79" s="96" t="s">
        <v>19</v>
      </c>
      <c r="C79" s="97"/>
      <c r="D79" s="32" t="s">
        <v>106</v>
      </c>
      <c r="E79" s="33">
        <v>4.0000000000000002E-4</v>
      </c>
      <c r="F79" s="34">
        <f>E79*F28</f>
        <v>0</v>
      </c>
    </row>
    <row r="80" spans="2:6">
      <c r="B80" s="94" t="s">
        <v>20</v>
      </c>
      <c r="C80" s="95"/>
      <c r="D80" s="32" t="s">
        <v>65</v>
      </c>
      <c r="E80" s="33">
        <v>2.7000000000000001E-3</v>
      </c>
      <c r="F80" s="34">
        <f>E80*F28</f>
        <v>0</v>
      </c>
    </row>
    <row r="81" spans="2:6">
      <c r="B81" s="96"/>
      <c r="C81" s="97"/>
      <c r="D81" s="32" t="s">
        <v>66</v>
      </c>
      <c r="E81" s="33"/>
      <c r="F81" s="34">
        <f>SUM(F74:F80)</f>
        <v>0</v>
      </c>
    </row>
    <row r="82" spans="2:6">
      <c r="B82" s="94" t="s">
        <v>21</v>
      </c>
      <c r="C82" s="95"/>
      <c r="D82" s="32" t="s">
        <v>67</v>
      </c>
      <c r="E82" s="33">
        <f>E45</f>
        <v>0.33800000000000002</v>
      </c>
      <c r="F82" s="34">
        <f>F81*E82</f>
        <v>0</v>
      </c>
    </row>
    <row r="83" spans="2:6" ht="24" thickBot="1">
      <c r="B83" s="98" t="s">
        <v>68</v>
      </c>
      <c r="C83" s="99"/>
      <c r="D83" s="99"/>
      <c r="E83" s="35"/>
      <c r="F83" s="36">
        <f>SUM(F81:F82)</f>
        <v>0</v>
      </c>
    </row>
    <row r="84" spans="2:6" ht="24" thickTop="1">
      <c r="B84" s="11"/>
      <c r="C84" s="12"/>
      <c r="D84" s="12"/>
      <c r="E84" s="12"/>
      <c r="F84" s="13"/>
    </row>
    <row r="85" spans="2:6">
      <c r="B85" s="80" t="s">
        <v>108</v>
      </c>
      <c r="C85" s="81"/>
      <c r="D85" s="81"/>
      <c r="E85" s="81"/>
      <c r="F85" s="82"/>
    </row>
    <row r="86" spans="2:6">
      <c r="B86" s="83">
        <v>5</v>
      </c>
      <c r="C86" s="84"/>
      <c r="D86" s="37" t="s">
        <v>70</v>
      </c>
      <c r="E86" s="37" t="s">
        <v>26</v>
      </c>
      <c r="F86" s="38" t="s">
        <v>17</v>
      </c>
    </row>
    <row r="87" spans="2:6">
      <c r="B87" s="85" t="s">
        <v>4</v>
      </c>
      <c r="C87" s="86"/>
      <c r="D87" s="39" t="s">
        <v>71</v>
      </c>
      <c r="E87" s="40"/>
      <c r="F87" s="41">
        <f>(F28+F62+F70+F83)*E87</f>
        <v>0</v>
      </c>
    </row>
    <row r="88" spans="2:6">
      <c r="B88" s="85" t="s">
        <v>6</v>
      </c>
      <c r="C88" s="86"/>
      <c r="D88" s="42" t="s">
        <v>72</v>
      </c>
      <c r="E88" s="40"/>
      <c r="F88" s="41">
        <f>(F28+F62+F70+F83)*E88</f>
        <v>0</v>
      </c>
    </row>
    <row r="89" spans="2:6">
      <c r="B89" s="85" t="s">
        <v>8</v>
      </c>
      <c r="C89" s="86"/>
      <c r="D89" s="42" t="s">
        <v>73</v>
      </c>
      <c r="E89" s="43"/>
      <c r="F89" s="41"/>
    </row>
    <row r="90" spans="2:6">
      <c r="B90" s="85"/>
      <c r="C90" s="86"/>
      <c r="D90" s="23" t="s">
        <v>74</v>
      </c>
      <c r="E90" s="40"/>
      <c r="F90" s="41">
        <f>(F88+F87+F83+F70+F62+F28)*E90</f>
        <v>0</v>
      </c>
    </row>
    <row r="91" spans="2:6">
      <c r="B91" s="85"/>
      <c r="C91" s="86"/>
      <c r="D91" s="23" t="s">
        <v>75</v>
      </c>
      <c r="E91" s="40"/>
      <c r="F91" s="41">
        <f>(F88+F87+F83+F70+F62+F28)*E91</f>
        <v>0</v>
      </c>
    </row>
    <row r="92" spans="2:6">
      <c r="B92" s="85"/>
      <c r="C92" s="86"/>
      <c r="D92" s="23" t="s">
        <v>76</v>
      </c>
      <c r="E92" s="40"/>
      <c r="F92" s="41">
        <f>(F88+F87+F83+F70+F62+F28)*E92</f>
        <v>0</v>
      </c>
    </row>
    <row r="93" spans="2:6">
      <c r="B93" s="100" t="s">
        <v>69</v>
      </c>
      <c r="C93" s="101"/>
      <c r="D93" s="101"/>
      <c r="E93" s="102"/>
      <c r="F93" s="26">
        <f>SUM(F87:F92)</f>
        <v>0</v>
      </c>
    </row>
    <row r="94" spans="2:6" ht="24.75" thickTop="1" thickBot="1">
      <c r="B94" s="11"/>
      <c r="C94" s="12"/>
      <c r="D94" s="12"/>
      <c r="E94" s="12"/>
      <c r="F94" s="13"/>
    </row>
    <row r="95" spans="2:6" ht="24.75" thickTop="1" thickBot="1">
      <c r="B95" s="103" t="s">
        <v>77</v>
      </c>
      <c r="C95" s="104"/>
      <c r="D95" s="104"/>
      <c r="E95" s="104"/>
      <c r="F95" s="105"/>
    </row>
    <row r="96" spans="2:6">
      <c r="B96" s="78" t="s">
        <v>78</v>
      </c>
      <c r="C96" s="79"/>
      <c r="D96" s="79"/>
      <c r="E96" s="79"/>
      <c r="F96" s="44" t="s">
        <v>17</v>
      </c>
    </row>
    <row r="97" spans="2:6">
      <c r="B97" s="45" t="s">
        <v>4</v>
      </c>
      <c r="C97" s="74" t="s">
        <v>14</v>
      </c>
      <c r="D97" s="74"/>
      <c r="E97" s="74"/>
      <c r="F97" s="41">
        <f>F28</f>
        <v>0</v>
      </c>
    </row>
    <row r="98" spans="2:6">
      <c r="B98" s="45" t="s">
        <v>6</v>
      </c>
      <c r="C98" s="74" t="s">
        <v>24</v>
      </c>
      <c r="D98" s="74"/>
      <c r="E98" s="74"/>
      <c r="F98" s="41">
        <f>F62</f>
        <v>0</v>
      </c>
    </row>
    <row r="99" spans="2:6">
      <c r="B99" s="45" t="s">
        <v>8</v>
      </c>
      <c r="C99" s="74" t="s">
        <v>52</v>
      </c>
      <c r="D99" s="74"/>
      <c r="E99" s="74"/>
      <c r="F99" s="41">
        <f>F70</f>
        <v>0</v>
      </c>
    </row>
    <row r="100" spans="2:6">
      <c r="B100" s="45" t="s">
        <v>10</v>
      </c>
      <c r="C100" s="74" t="s">
        <v>59</v>
      </c>
      <c r="D100" s="74"/>
      <c r="E100" s="74"/>
      <c r="F100" s="41">
        <f>F83</f>
        <v>0</v>
      </c>
    </row>
    <row r="101" spans="2:6">
      <c r="B101" s="45"/>
      <c r="C101" s="75" t="s">
        <v>79</v>
      </c>
      <c r="D101" s="76"/>
      <c r="E101" s="77"/>
      <c r="F101" s="41">
        <f>SUM(F97:F100)</f>
        <v>0</v>
      </c>
    </row>
    <row r="102" spans="2:6">
      <c r="B102" s="46" t="s">
        <v>19</v>
      </c>
      <c r="C102" s="87" t="s">
        <v>108</v>
      </c>
      <c r="D102" s="87"/>
      <c r="E102" s="87"/>
      <c r="F102" s="47">
        <f>F93</f>
        <v>0</v>
      </c>
    </row>
    <row r="103" spans="2:6" ht="24" thickBot="1">
      <c r="B103" s="88" t="s">
        <v>110</v>
      </c>
      <c r="C103" s="89"/>
      <c r="D103" s="89"/>
      <c r="E103" s="90"/>
      <c r="F103" s="48">
        <f>SUM(F101:F102)</f>
        <v>0</v>
      </c>
    </row>
    <row r="104" spans="2:6" ht="24.75" thickTop="1" thickBot="1">
      <c r="B104" s="91" t="s">
        <v>86</v>
      </c>
      <c r="C104" s="92"/>
      <c r="D104" s="92"/>
      <c r="E104" s="93"/>
      <c r="F104" s="58">
        <v>15</v>
      </c>
    </row>
    <row r="105" spans="2:6" ht="24" thickBot="1">
      <c r="B105" s="91" t="s">
        <v>87</v>
      </c>
      <c r="C105" s="92"/>
      <c r="D105" s="92"/>
      <c r="E105" s="93"/>
      <c r="F105" s="48">
        <f>F103*F104</f>
        <v>0</v>
      </c>
    </row>
    <row r="106" spans="2:6" ht="24" thickBot="1">
      <c r="B106" s="91" t="s">
        <v>88</v>
      </c>
      <c r="C106" s="92"/>
      <c r="D106" s="92"/>
      <c r="E106" s="93"/>
      <c r="F106" s="48">
        <f>F105*12</f>
        <v>0</v>
      </c>
    </row>
    <row r="107" spans="2:6" ht="67.5" customHeight="1" thickBot="1">
      <c r="B107" s="71" t="s">
        <v>80</v>
      </c>
      <c r="C107" s="72"/>
      <c r="D107" s="72"/>
      <c r="E107" s="73"/>
      <c r="F107" s="49">
        <f>F105*24</f>
        <v>0</v>
      </c>
    </row>
    <row r="108" spans="2:6">
      <c r="B108" s="50"/>
      <c r="C108" s="50"/>
      <c r="D108" s="50"/>
      <c r="E108" s="50"/>
      <c r="F108" s="51"/>
    </row>
    <row r="109" spans="2:6">
      <c r="B109" s="52" t="s">
        <v>81</v>
      </c>
      <c r="C109" s="53"/>
      <c r="D109" s="53"/>
      <c r="E109" s="53"/>
      <c r="F109" s="53"/>
    </row>
    <row r="110" spans="2:6">
      <c r="B110" s="52" t="s">
        <v>82</v>
      </c>
      <c r="C110" s="53"/>
      <c r="D110" s="53"/>
      <c r="E110" s="53"/>
      <c r="F110" s="53"/>
    </row>
    <row r="111" spans="2:6">
      <c r="B111" s="52" t="s">
        <v>83</v>
      </c>
      <c r="C111" s="53"/>
      <c r="D111" s="53"/>
      <c r="E111" s="53"/>
      <c r="F111" s="53"/>
    </row>
    <row r="112" spans="2:6">
      <c r="B112" s="52"/>
      <c r="C112" s="53"/>
      <c r="D112" s="53"/>
      <c r="E112" s="53"/>
      <c r="F112" s="53"/>
    </row>
    <row r="113" spans="2:6">
      <c r="B113" s="52"/>
      <c r="C113" s="53"/>
      <c r="D113" s="53"/>
      <c r="E113" s="53"/>
      <c r="F113" s="53"/>
    </row>
    <row r="114" spans="2:6">
      <c r="B114" s="54" t="s">
        <v>99</v>
      </c>
      <c r="C114" s="55"/>
      <c r="D114" s="55"/>
      <c r="E114" s="55"/>
      <c r="F114" s="55"/>
    </row>
    <row r="118" spans="2:6">
      <c r="B118" s="56" t="s">
        <v>84</v>
      </c>
    </row>
    <row r="119" spans="2:6">
      <c r="B119" s="56" t="s">
        <v>85</v>
      </c>
    </row>
  </sheetData>
  <mergeCells count="104">
    <mergeCell ref="B50:C50"/>
    <mergeCell ref="B51:C51"/>
    <mergeCell ref="B52:C52"/>
    <mergeCell ref="B53:C53"/>
    <mergeCell ref="D1:E1"/>
    <mergeCell ref="B2:F3"/>
    <mergeCell ref="B4:F4"/>
    <mergeCell ref="B5:F5"/>
    <mergeCell ref="B6:F6"/>
    <mergeCell ref="B8:F8"/>
    <mergeCell ref="C12:D12"/>
    <mergeCell ref="E12:F12"/>
    <mergeCell ref="C13:D13"/>
    <mergeCell ref="E13:F13"/>
    <mergeCell ref="B14:F14"/>
    <mergeCell ref="B15:F15"/>
    <mergeCell ref="C9:D9"/>
    <mergeCell ref="E9:F9"/>
    <mergeCell ref="C10:D10"/>
    <mergeCell ref="E10:F10"/>
    <mergeCell ref="C11:D11"/>
    <mergeCell ref="E11:F11"/>
    <mergeCell ref="B30:F30"/>
    <mergeCell ref="B31:C31"/>
    <mergeCell ref="B32:C32"/>
    <mergeCell ref="B33:C33"/>
    <mergeCell ref="B34:D34"/>
    <mergeCell ref="B36:C36"/>
    <mergeCell ref="B16:C16"/>
    <mergeCell ref="B17:C17"/>
    <mergeCell ref="B19:C19"/>
    <mergeCell ref="B28:D28"/>
    <mergeCell ref="B20:C20"/>
    <mergeCell ref="B21:C21"/>
    <mergeCell ref="B22:C22"/>
    <mergeCell ref="B23:C23"/>
    <mergeCell ref="B24:C24"/>
    <mergeCell ref="B25:C25"/>
    <mergeCell ref="B26:C26"/>
    <mergeCell ref="B27:C27"/>
    <mergeCell ref="B18:C18"/>
    <mergeCell ref="B43:C43"/>
    <mergeCell ref="B44:C44"/>
    <mergeCell ref="B45:D45"/>
    <mergeCell ref="B47:C47"/>
    <mergeCell ref="B48:C48"/>
    <mergeCell ref="B49:C49"/>
    <mergeCell ref="B37:C37"/>
    <mergeCell ref="B38:C38"/>
    <mergeCell ref="B39:C39"/>
    <mergeCell ref="B40:C40"/>
    <mergeCell ref="B41:C41"/>
    <mergeCell ref="B42:C42"/>
    <mergeCell ref="B60:C60"/>
    <mergeCell ref="D60:E60"/>
    <mergeCell ref="B61:C61"/>
    <mergeCell ref="D61:E61"/>
    <mergeCell ref="B62:E62"/>
    <mergeCell ref="B64:F64"/>
    <mergeCell ref="B54:C54"/>
    <mergeCell ref="B55:D55"/>
    <mergeCell ref="B57:F57"/>
    <mergeCell ref="B58:C58"/>
    <mergeCell ref="D58:E58"/>
    <mergeCell ref="B59:C59"/>
    <mergeCell ref="D59:E59"/>
    <mergeCell ref="B79:C79"/>
    <mergeCell ref="B72:F72"/>
    <mergeCell ref="B73:C73"/>
    <mergeCell ref="B74:C74"/>
    <mergeCell ref="B76:C76"/>
    <mergeCell ref="B77:C77"/>
    <mergeCell ref="B78:C78"/>
    <mergeCell ref="B65:C65"/>
    <mergeCell ref="B66:C66"/>
    <mergeCell ref="B67:C67"/>
    <mergeCell ref="B68:C68"/>
    <mergeCell ref="B69:C69"/>
    <mergeCell ref="B70:D70"/>
    <mergeCell ref="B75:C75"/>
    <mergeCell ref="B80:C80"/>
    <mergeCell ref="B81:C81"/>
    <mergeCell ref="B82:C82"/>
    <mergeCell ref="B83:D83"/>
    <mergeCell ref="B88:C88"/>
    <mergeCell ref="B89:C89"/>
    <mergeCell ref="B90:C92"/>
    <mergeCell ref="B93:E93"/>
    <mergeCell ref="B95:F95"/>
    <mergeCell ref="B107:E107"/>
    <mergeCell ref="C97:E97"/>
    <mergeCell ref="C98:E98"/>
    <mergeCell ref="C99:E99"/>
    <mergeCell ref="C100:E100"/>
    <mergeCell ref="C101:E101"/>
    <mergeCell ref="B96:E96"/>
    <mergeCell ref="B85:F85"/>
    <mergeCell ref="B86:C86"/>
    <mergeCell ref="B87:C87"/>
    <mergeCell ref="C102:E102"/>
    <mergeCell ref="B103:E103"/>
    <mergeCell ref="B104:E104"/>
    <mergeCell ref="B105:E105"/>
    <mergeCell ref="B106:E106"/>
  </mergeCells>
  <pageMargins left="0.511811024" right="0.511811024" top="1.07" bottom="0.78" header="0.19" footer="0.76"/>
  <pageSetup paperSize="9" scale="45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44 HORAS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Celso Soares Silva</dc:creator>
  <cp:lastModifiedBy>Celso Soares Silva</cp:lastModifiedBy>
  <cp:lastPrinted>2024-06-05T19:57:25Z</cp:lastPrinted>
  <dcterms:created xsi:type="dcterms:W3CDTF">2022-01-28T20:33:56Z</dcterms:created>
  <dcterms:modified xsi:type="dcterms:W3CDTF">2024-06-20T12:54:22Z</dcterms:modified>
</cp:coreProperties>
</file>