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80" windowWidth="20730" windowHeight="11760"/>
  </bookViews>
  <sheets>
    <sheet name="Sample Worksheet" sheetId="15" r:id="rId1"/>
  </sheets>
  <definedNames>
    <definedName name="_xlnm.Print_Area" localSheetId="0">'Sample Worksheet'!$A$1:$W$42</definedName>
    <definedName name="_xlnm.Print_Titles" localSheetId="0">'Sample Worksheet'!$2:$5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5" l="1"/>
  <c r="M15" i="15"/>
  <c r="N15" i="15"/>
  <c r="O15" i="15"/>
  <c r="U20" i="15"/>
  <c r="U34" i="15"/>
  <c r="V20" i="15"/>
  <c r="V33" i="15"/>
  <c r="V28" i="15"/>
  <c r="U27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6" i="15"/>
  <c r="W6" i="15"/>
  <c r="W19" i="15"/>
  <c r="W18" i="15"/>
  <c r="W17" i="15"/>
  <c r="W16" i="15"/>
  <c r="W15" i="15"/>
  <c r="W14" i="15"/>
  <c r="W13" i="15"/>
  <c r="W12" i="15"/>
  <c r="W11" i="15"/>
  <c r="W10" i="15"/>
  <c r="W9" i="15"/>
  <c r="W8" i="15"/>
  <c r="W7" i="15"/>
  <c r="N6" i="15"/>
  <c r="N7" i="15"/>
  <c r="N8" i="15"/>
  <c r="N9" i="15"/>
  <c r="N10" i="15"/>
  <c r="N11" i="15"/>
  <c r="N12" i="15"/>
  <c r="N13" i="15"/>
  <c r="N16" i="15"/>
  <c r="N17" i="15"/>
  <c r="N18" i="15"/>
  <c r="N19" i="15"/>
  <c r="N20" i="15"/>
  <c r="N24" i="15"/>
  <c r="M6" i="15"/>
  <c r="M7" i="15"/>
  <c r="M8" i="15"/>
  <c r="M9" i="15"/>
  <c r="M10" i="15"/>
  <c r="M11" i="15"/>
  <c r="M12" i="15"/>
  <c r="M13" i="15"/>
  <c r="M16" i="15"/>
  <c r="M17" i="15"/>
  <c r="M18" i="15"/>
  <c r="M19" i="15"/>
  <c r="M20" i="15"/>
  <c r="M23" i="15"/>
  <c r="L6" i="15"/>
  <c r="L7" i="15"/>
  <c r="L8" i="15"/>
  <c r="L9" i="15"/>
  <c r="L10" i="15"/>
  <c r="L11" i="15"/>
  <c r="L12" i="15"/>
  <c r="L13" i="15"/>
  <c r="L16" i="15"/>
  <c r="L17" i="15"/>
  <c r="L18" i="15"/>
  <c r="L19" i="15"/>
  <c r="L20" i="15"/>
  <c r="L22" i="15"/>
  <c r="R20" i="15"/>
  <c r="R28" i="15"/>
  <c r="Q20" i="15"/>
  <c r="Q27" i="15"/>
  <c r="P20" i="15"/>
  <c r="P26" i="15"/>
  <c r="J20" i="15"/>
  <c r="I20" i="15"/>
  <c r="H20" i="15"/>
  <c r="O14" i="15"/>
  <c r="O6" i="15"/>
  <c r="O7" i="15"/>
  <c r="O8" i="15"/>
  <c r="O9" i="15"/>
  <c r="O10" i="15"/>
  <c r="O11" i="15"/>
  <c r="O12" i="15"/>
  <c r="O13" i="15"/>
  <c r="O16" i="15"/>
  <c r="O17" i="15"/>
  <c r="O18" i="15"/>
  <c r="O19" i="15"/>
  <c r="O20" i="15"/>
  <c r="W29" i="15"/>
  <c r="W20" i="15"/>
  <c r="O25" i="15"/>
  <c r="I35" i="15"/>
  <c r="R33" i="15"/>
  <c r="Q34" i="15"/>
  <c r="F20" i="15"/>
  <c r="E20" i="15"/>
  <c r="D20" i="15"/>
  <c r="S19" i="15"/>
  <c r="K19" i="15"/>
  <c r="G19" i="15"/>
  <c r="S18" i="15"/>
  <c r="K18" i="15"/>
  <c r="G18" i="15"/>
  <c r="S17" i="15"/>
  <c r="K17" i="15"/>
  <c r="G17" i="15"/>
  <c r="S16" i="15"/>
  <c r="K16" i="15"/>
  <c r="G16" i="15"/>
  <c r="S15" i="15"/>
  <c r="K15" i="15"/>
  <c r="G15" i="15"/>
  <c r="S14" i="15"/>
  <c r="K14" i="15"/>
  <c r="G14" i="15"/>
  <c r="S13" i="15"/>
  <c r="K13" i="15"/>
  <c r="G13" i="15"/>
  <c r="S12" i="15"/>
  <c r="K12" i="15"/>
  <c r="G12" i="15"/>
  <c r="S11" i="15"/>
  <c r="K11" i="15"/>
  <c r="G11" i="15"/>
  <c r="S10" i="15"/>
  <c r="K10" i="15"/>
  <c r="G10" i="15"/>
  <c r="S9" i="15"/>
  <c r="K9" i="15"/>
  <c r="G9" i="15"/>
  <c r="S8" i="15"/>
  <c r="K8" i="15"/>
  <c r="G8" i="15"/>
  <c r="S7" i="15"/>
  <c r="K7" i="15"/>
  <c r="G7" i="15"/>
  <c r="S6" i="15"/>
  <c r="K6" i="15"/>
  <c r="G6" i="15"/>
  <c r="K20" i="15"/>
  <c r="G20" i="15"/>
  <c r="S20" i="15"/>
  <c r="S29" i="15"/>
</calcChain>
</file>

<file path=xl/sharedStrings.xml><?xml version="1.0" encoding="utf-8"?>
<sst xmlns="http://schemas.openxmlformats.org/spreadsheetml/2006/main" count="78" uniqueCount="53">
  <si>
    <t>School</t>
  </si>
  <si>
    <t>Grade Levels Served</t>
  </si>
  <si>
    <t>Free</t>
  </si>
  <si>
    <t>Reduced</t>
  </si>
  <si>
    <t>Paid</t>
  </si>
  <si>
    <t>Serving Days</t>
  </si>
  <si>
    <t>Total</t>
  </si>
  <si>
    <t>School Year</t>
  </si>
  <si>
    <t>K-8</t>
  </si>
  <si>
    <t>9-12</t>
  </si>
  <si>
    <t>Pk-6</t>
  </si>
  <si>
    <t>K-6</t>
  </si>
  <si>
    <t>Pk-8</t>
  </si>
  <si>
    <t>PK-6</t>
  </si>
  <si>
    <t>K-12</t>
  </si>
  <si>
    <t>Pk-12</t>
  </si>
  <si>
    <t>Ave Enrollment by Eligibility</t>
  </si>
  <si>
    <t>Fed Free</t>
  </si>
  <si>
    <t>Fed Red</t>
  </si>
  <si>
    <t>Fed Pd</t>
  </si>
  <si>
    <t>Local Reduced Lunch</t>
  </si>
  <si>
    <t>Breakfast</t>
  </si>
  <si>
    <t>Total Breakfast</t>
  </si>
  <si>
    <t>Total Lunch</t>
  </si>
  <si>
    <t>Total Federal</t>
  </si>
  <si>
    <r>
      <t xml:space="preserve">Local Lunch </t>
    </r>
    <r>
      <rPr>
        <sz val="11"/>
        <color rgb="FFFF0000"/>
        <rFont val="Calibri"/>
        <family val="2"/>
        <scheme val="minor"/>
      </rPr>
      <t>*</t>
    </r>
  </si>
  <si>
    <t>* Assume Lunch Price for all at Elementary Price</t>
  </si>
  <si>
    <t>Days</t>
  </si>
  <si>
    <t>Assumptions</t>
  </si>
  <si>
    <t>Used 13-14 Actual ADP through Sept 30 2013</t>
  </si>
  <si>
    <t>Participation at 70 % Elementary and 30% 9-12 for BIC</t>
  </si>
  <si>
    <t>Breakfast ADP 13-14</t>
  </si>
  <si>
    <t>Lunch ADP 13-14</t>
  </si>
  <si>
    <t>Lunch ADP Increase 5% Free Eligible</t>
  </si>
  <si>
    <t>Added .02 for Breakfast and .03 for Lunch</t>
  </si>
  <si>
    <t>Revenue Projection</t>
  </si>
  <si>
    <t xml:space="preserve"> ADP Breakfast After the Bell and Lunch Based on 13-14 Actual ADP Through Sept 30 2013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</si>
  <si>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</si>
  <si>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</si>
  <si>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</si>
  <si>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</si>
  <si>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</si>
  <si>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</si>
  <si>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</si>
  <si>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</si>
  <si>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</si>
  <si>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</si>
  <si>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</si>
  <si>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</si>
  <si>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</si>
  <si>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</si>
  <si>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Breakfast ADP with 70%/30% Eligible for BIC (White Cells)</t>
  </si>
  <si>
    <t>Remainder at Prior Year ADP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</si>
</sst>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0" borderId="2" xfId="0" applyFill="1" applyBorder="1"/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1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3" borderId="2" xfId="1" applyNumberFormat="1" applyFont="1" applyFill="1" applyBorder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0" fillId="4" borderId="2" xfId="1" applyNumberFormat="1" applyFont="1" applyFill="1" applyBorder="1"/>
    <xf numFmtId="1" fontId="0" fillId="4" borderId="2" xfId="1" applyNumberFormat="1" applyFont="1" applyFill="1" applyBorder="1"/>
    <xf numFmtId="44" fontId="0" fillId="0" borderId="0" xfId="3" applyFont="1" applyBorder="1"/>
    <xf numFmtId="44" fontId="0" fillId="0" borderId="0" xfId="0" applyNumberFormat="1" applyBorder="1"/>
    <xf numFmtId="44" fontId="0" fillId="0" borderId="8" xfId="0" applyNumberFormat="1" applyBorder="1"/>
    <xf numFmtId="0" fontId="10" fillId="0" borderId="0" xfId="0" applyFont="1" applyBorder="1"/>
    <xf numFmtId="0" fontId="11" fillId="0" borderId="9" xfId="0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/>
    <xf numFmtId="0" fontId="4" fillId="2" borderId="0" xfId="0" applyFont="1" applyFill="1" applyBorder="1" applyAlignment="1">
      <alignment horizontal="center"/>
    </xf>
    <xf numFmtId="1" fontId="8" fillId="5" borderId="5" xfId="2" applyNumberFormat="1" applyFont="1" applyFill="1" applyBorder="1"/>
    <xf numFmtId="0" fontId="0" fillId="2" borderId="9" xfId="0" applyFill="1" applyBorder="1"/>
    <xf numFmtId="0" fontId="0" fillId="0" borderId="2" xfId="1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0" fillId="2" borderId="3" xfId="1" applyNumberFormat="1" applyFont="1" applyFill="1" applyBorder="1"/>
    <xf numFmtId="1" fontId="8" fillId="5" borderId="0" xfId="2" applyNumberFormat="1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14" xfId="1" applyNumberFormat="1" applyFont="1" applyFill="1" applyBorder="1"/>
    <xf numFmtId="0" fontId="0" fillId="2" borderId="15" xfId="1" applyNumberFormat="1" applyFont="1" applyFill="1" applyBorder="1"/>
    <xf numFmtId="1" fontId="8" fillId="5" borderId="16" xfId="2" applyNumberFormat="1" applyFont="1" applyFill="1" applyBorder="1"/>
    <xf numFmtId="1" fontId="8" fillId="5" borderId="17" xfId="2" applyNumberFormat="1" applyFont="1" applyFill="1" applyBorder="1"/>
    <xf numFmtId="1" fontId="8" fillId="5" borderId="18" xfId="2" applyNumberFormat="1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0" borderId="14" xfId="1" applyNumberFormat="1" applyFont="1" applyFill="1" applyBorder="1"/>
    <xf numFmtId="0" fontId="0" fillId="0" borderId="15" xfId="1" applyNumberFormat="1" applyFont="1" applyFill="1" applyBorder="1"/>
    <xf numFmtId="0" fontId="0" fillId="3" borderId="14" xfId="1" applyNumberFormat="1" applyFont="1" applyFill="1" applyBorder="1"/>
    <xf numFmtId="0" fontId="0" fillId="3" borderId="15" xfId="1" applyNumberFormat="1" applyFont="1" applyFill="1" applyBorder="1"/>
    <xf numFmtId="1" fontId="8" fillId="3" borderId="16" xfId="2" applyNumberFormat="1" applyFont="1" applyFill="1" applyBorder="1"/>
    <xf numFmtId="1" fontId="8" fillId="3" borderId="17" xfId="2" applyNumberFormat="1" applyFont="1" applyFill="1" applyBorder="1"/>
    <xf numFmtId="1" fontId="8" fillId="3" borderId="18" xfId="2" applyNumberFormat="1" applyFont="1" applyFill="1" applyBorder="1"/>
    <xf numFmtId="0" fontId="1" fillId="2" borderId="6" xfId="0" applyFont="1" applyFill="1" applyBorder="1" applyAlignment="1">
      <alignment horizontal="center" wrapText="1"/>
    </xf>
    <xf numFmtId="0" fontId="0" fillId="2" borderId="19" xfId="0" applyFill="1" applyBorder="1"/>
    <xf numFmtId="0" fontId="1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0" fillId="4" borderId="14" xfId="1" applyNumberFormat="1" applyFont="1" applyFill="1" applyBorder="1"/>
    <xf numFmtId="1" fontId="0" fillId="4" borderId="15" xfId="1" applyNumberFormat="1" applyFont="1" applyFill="1" applyBorder="1"/>
    <xf numFmtId="1" fontId="0" fillId="4" borderId="14" xfId="1" applyNumberFormat="1" applyFont="1" applyFill="1" applyBorder="1"/>
    <xf numFmtId="1" fontId="0" fillId="4" borderId="16" xfId="1" applyNumberFormat="1" applyFont="1" applyFill="1" applyBorder="1"/>
    <xf numFmtId="1" fontId="0" fillId="4" borderId="17" xfId="1" applyNumberFormat="1" applyFont="1" applyFill="1" applyBorder="1"/>
    <xf numFmtId="1" fontId="0" fillId="4" borderId="18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applyBorder="1"/>
    <xf numFmtId="0" fontId="0" fillId="0" borderId="20" xfId="0" applyBorder="1"/>
    <xf numFmtId="0" fontId="0" fillId="0" borderId="20" xfId="0" applyFill="1" applyBorder="1"/>
    <xf numFmtId="0" fontId="0" fillId="0" borderId="22" xfId="0" applyBorder="1"/>
    <xf numFmtId="0" fontId="0" fillId="0" borderId="11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0" xfId="0" applyFill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2"/>
  <sheetViews>
    <sheetView showGridLines="0" tabSelected="1" zoomScaleNormal="100" workbookViewId="0">
      <selection activeCell="L12" sqref="L12"/>
    </sheetView>
  </sheetViews>
  <sheetFormatPr defaultColWidth="8.85546875" defaultRowHeight="15" x14ac:dyDescent="0.25"/>
  <cols>
    <col min="1" max="1" width="26.42578125" style="1" customWidth="1"/>
    <col min="2" max="3" width="8.85546875" style="1"/>
    <col min="4" max="7" width="12" style="1" customWidth="1"/>
    <col min="8" max="8" width="14.85546875" style="1" customWidth="1"/>
    <col min="9" max="10" width="12" style="1" customWidth="1"/>
    <col min="11" max="11" width="14.42578125" style="1" customWidth="1"/>
    <col min="12" max="12" width="17.42578125" style="1" customWidth="1"/>
    <col min="13" max="13" width="16.42578125" style="1" customWidth="1"/>
    <col min="14" max="14" width="14.42578125" style="1" customWidth="1"/>
    <col min="15" max="15" width="21.28515625" style="1" customWidth="1"/>
    <col min="16" max="19" width="15.42578125" style="1" hidden="1" customWidth="1"/>
    <col min="20" max="23" width="15.42578125" style="1" customWidth="1"/>
    <col min="24" max="16384" width="8.85546875" style="1"/>
  </cols>
  <sheetData>
    <row r="1" spans="1:23" ht="23.25" x14ac:dyDescent="0.35">
      <c r="A1" s="11" t="s">
        <v>35</v>
      </c>
      <c r="B1" s="78"/>
      <c r="C1" s="78"/>
    </row>
    <row r="2" spans="1:23" ht="24" thickBot="1" x14ac:dyDescent="0.4">
      <c r="A2" s="8" t="s">
        <v>7</v>
      </c>
      <c r="B2" s="10" t="s">
        <v>36</v>
      </c>
    </row>
    <row r="3" spans="1:23" ht="18.75" x14ac:dyDescent="0.3">
      <c r="A3" s="9"/>
      <c r="C3" s="30"/>
      <c r="D3" s="83" t="s">
        <v>16</v>
      </c>
      <c r="E3" s="84"/>
      <c r="F3" s="84"/>
      <c r="G3" s="85"/>
      <c r="H3" s="86" t="s">
        <v>31</v>
      </c>
      <c r="I3" s="87"/>
      <c r="J3" s="87"/>
      <c r="K3" s="88"/>
      <c r="L3" s="86" t="s">
        <v>51</v>
      </c>
      <c r="M3" s="87"/>
      <c r="N3" s="87"/>
      <c r="O3" s="88"/>
      <c r="P3" s="89" t="s">
        <v>32</v>
      </c>
      <c r="Q3" s="90"/>
      <c r="R3" s="90"/>
      <c r="S3" s="91"/>
      <c r="T3" s="82" t="s">
        <v>33</v>
      </c>
      <c r="U3" s="82"/>
      <c r="V3" s="82"/>
      <c r="W3" s="82"/>
    </row>
    <row r="4" spans="1:23" x14ac:dyDescent="0.25">
      <c r="C4" s="12"/>
      <c r="D4" s="58"/>
      <c r="E4" s="18"/>
      <c r="F4" s="18"/>
      <c r="G4" s="59"/>
      <c r="H4" s="45"/>
      <c r="I4" s="15"/>
      <c r="J4" s="15"/>
      <c r="K4" s="46"/>
      <c r="L4" s="79" t="s">
        <v>52</v>
      </c>
      <c r="M4" s="80"/>
      <c r="N4" s="80"/>
      <c r="O4" s="81"/>
      <c r="P4" s="12"/>
      <c r="Q4" s="13"/>
      <c r="R4" s="13"/>
      <c r="S4" s="37"/>
      <c r="T4" s="13"/>
      <c r="U4" s="13"/>
      <c r="V4" s="13"/>
      <c r="W4" s="13"/>
    </row>
    <row r="5" spans="1:23" ht="45" x14ac:dyDescent="0.25">
      <c r="A5" s="2" t="s">
        <v>0</v>
      </c>
      <c r="B5" s="5" t="s">
        <v>1</v>
      </c>
      <c r="C5" s="56" t="s">
        <v>5</v>
      </c>
      <c r="D5" s="60" t="s">
        <v>2</v>
      </c>
      <c r="E5" s="19" t="s">
        <v>3</v>
      </c>
      <c r="F5" s="19" t="s">
        <v>4</v>
      </c>
      <c r="G5" s="61" t="s">
        <v>6</v>
      </c>
      <c r="H5" s="47" t="s">
        <v>2</v>
      </c>
      <c r="I5" s="16" t="s">
        <v>3</v>
      </c>
      <c r="J5" s="16" t="s">
        <v>4</v>
      </c>
      <c r="K5" s="48" t="s">
        <v>6</v>
      </c>
      <c r="L5" s="47" t="s">
        <v>2</v>
      </c>
      <c r="M5" s="16" t="s">
        <v>3</v>
      </c>
      <c r="N5" s="16" t="s">
        <v>4</v>
      </c>
      <c r="O5" s="48" t="s">
        <v>6</v>
      </c>
      <c r="P5" s="38" t="s">
        <v>2</v>
      </c>
      <c r="Q5" s="7" t="s">
        <v>3</v>
      </c>
      <c r="R5" s="7" t="s">
        <v>4</v>
      </c>
      <c r="S5" s="39" t="s">
        <v>6</v>
      </c>
      <c r="T5" s="34" t="s">
        <v>2</v>
      </c>
      <c r="U5" s="7" t="s">
        <v>3</v>
      </c>
      <c r="V5" s="7" t="s">
        <v>4</v>
      </c>
      <c r="W5" s="7" t="s">
        <v>6</v>
      </c>
    </row>
    <row r="6" spans="1:23" x14ac:dyDescent="0.25">
      <c r="A6" s="3" t="s">
        <v>37</v>
      </c>
      <c r="B6" s="6" t="s">
        <v>8</v>
      </c>
      <c r="C6" s="57">
        <v>170</v>
      </c>
      <c r="D6" s="62">
        <v>306</v>
      </c>
      <c r="E6" s="20">
        <v>87</v>
      </c>
      <c r="F6" s="20">
        <v>89</v>
      </c>
      <c r="G6" s="63">
        <f>D6+E6+F6</f>
        <v>482</v>
      </c>
      <c r="H6" s="51">
        <v>64</v>
      </c>
      <c r="I6" s="17">
        <v>18</v>
      </c>
      <c r="J6" s="17">
        <v>20</v>
      </c>
      <c r="K6" s="52">
        <f>SUM(H6:J6)</f>
        <v>102</v>
      </c>
      <c r="L6" s="49">
        <f>ROUND(D6*0.7,0)</f>
        <v>214</v>
      </c>
      <c r="M6" s="33">
        <f t="shared" ref="M6:N6" si="0">ROUND(E6*0.7,0)</f>
        <v>61</v>
      </c>
      <c r="N6" s="33">
        <f t="shared" si="0"/>
        <v>62</v>
      </c>
      <c r="O6" s="50">
        <f>SUM(L6:N6)</f>
        <v>337</v>
      </c>
      <c r="P6" s="40">
        <v>217</v>
      </c>
      <c r="Q6" s="14">
        <v>53</v>
      </c>
      <c r="R6" s="14">
        <v>46</v>
      </c>
      <c r="S6" s="41">
        <f>SUM(P6:R6)</f>
        <v>316</v>
      </c>
      <c r="T6" s="35">
        <f>ROUND(P6*1.05,0)</f>
        <v>228</v>
      </c>
      <c r="U6" s="14">
        <v>53</v>
      </c>
      <c r="V6" s="14">
        <v>46</v>
      </c>
      <c r="W6" s="14">
        <f>SUM(T6:V6)</f>
        <v>327</v>
      </c>
    </row>
    <row r="7" spans="1:23" x14ac:dyDescent="0.25">
      <c r="A7" s="3" t="s">
        <v>38</v>
      </c>
      <c r="B7" s="6" t="s">
        <v>9</v>
      </c>
      <c r="C7" s="57">
        <v>170</v>
      </c>
      <c r="D7" s="62">
        <v>45</v>
      </c>
      <c r="E7" s="20">
        <v>14</v>
      </c>
      <c r="F7" s="20">
        <v>31</v>
      </c>
      <c r="G7" s="63">
        <f t="shared" ref="G7:G19" si="1">D7+E7+F7</f>
        <v>90</v>
      </c>
      <c r="H7" s="51">
        <v>1</v>
      </c>
      <c r="I7" s="17">
        <v>0</v>
      </c>
      <c r="J7" s="17">
        <v>0</v>
      </c>
      <c r="K7" s="52">
        <f t="shared" ref="K7:K19" si="2">SUM(H7:J7)</f>
        <v>1</v>
      </c>
      <c r="L7" s="51">
        <f t="shared" ref="L7:N8" si="3">H7</f>
        <v>1</v>
      </c>
      <c r="M7" s="17">
        <f t="shared" si="3"/>
        <v>0</v>
      </c>
      <c r="N7" s="17">
        <f t="shared" si="3"/>
        <v>0</v>
      </c>
      <c r="O7" s="52">
        <f>SUM(L7:N7)</f>
        <v>1</v>
      </c>
      <c r="P7" s="40">
        <v>6</v>
      </c>
      <c r="Q7" s="14">
        <v>1</v>
      </c>
      <c r="R7" s="14">
        <v>0</v>
      </c>
      <c r="S7" s="41">
        <f t="shared" ref="S7:S19" si="4">SUM(P7:R7)</f>
        <v>7</v>
      </c>
      <c r="T7" s="35">
        <f t="shared" ref="T7:T19" si="5">ROUND(P7*1.05,0)</f>
        <v>6</v>
      </c>
      <c r="U7" s="14">
        <v>1</v>
      </c>
      <c r="V7" s="14">
        <v>0</v>
      </c>
      <c r="W7" s="14">
        <f t="shared" ref="W7:W19" si="6">SUM(T7:V7)</f>
        <v>7</v>
      </c>
    </row>
    <row r="8" spans="1:23" x14ac:dyDescent="0.25">
      <c r="A8" s="3" t="s">
        <v>39</v>
      </c>
      <c r="B8" s="6" t="s">
        <v>8</v>
      </c>
      <c r="C8" s="57">
        <v>170</v>
      </c>
      <c r="D8" s="64">
        <v>315</v>
      </c>
      <c r="E8" s="21">
        <v>71</v>
      </c>
      <c r="F8" s="21">
        <v>100</v>
      </c>
      <c r="G8" s="63">
        <f t="shared" si="1"/>
        <v>486</v>
      </c>
      <c r="H8" s="51">
        <v>101</v>
      </c>
      <c r="I8" s="17">
        <v>16</v>
      </c>
      <c r="J8" s="17">
        <v>31</v>
      </c>
      <c r="K8" s="52">
        <f t="shared" si="2"/>
        <v>148</v>
      </c>
      <c r="L8" s="51">
        <f t="shared" si="3"/>
        <v>101</v>
      </c>
      <c r="M8" s="17">
        <f t="shared" si="3"/>
        <v>16</v>
      </c>
      <c r="N8" s="17">
        <f t="shared" si="3"/>
        <v>31</v>
      </c>
      <c r="O8" s="52">
        <f>SUM(L8:N8)</f>
        <v>148</v>
      </c>
      <c r="P8" s="40">
        <v>232</v>
      </c>
      <c r="Q8" s="14">
        <v>39</v>
      </c>
      <c r="R8" s="14">
        <v>48</v>
      </c>
      <c r="S8" s="41">
        <f t="shared" si="4"/>
        <v>319</v>
      </c>
      <c r="T8" s="35">
        <f t="shared" si="5"/>
        <v>244</v>
      </c>
      <c r="U8" s="14">
        <v>39</v>
      </c>
      <c r="V8" s="14">
        <v>48</v>
      </c>
      <c r="W8" s="14">
        <f t="shared" si="6"/>
        <v>331</v>
      </c>
    </row>
    <row r="9" spans="1:23" x14ac:dyDescent="0.25">
      <c r="A9" s="3" t="s">
        <v>40</v>
      </c>
      <c r="B9" s="6" t="s">
        <v>10</v>
      </c>
      <c r="C9" s="57">
        <v>170</v>
      </c>
      <c r="D9" s="64">
        <v>308</v>
      </c>
      <c r="E9" s="21">
        <v>38</v>
      </c>
      <c r="F9" s="21">
        <v>61</v>
      </c>
      <c r="G9" s="63">
        <f t="shared" si="1"/>
        <v>407</v>
      </c>
      <c r="H9" s="51">
        <v>86</v>
      </c>
      <c r="I9" s="17">
        <v>8</v>
      </c>
      <c r="J9" s="17">
        <v>13</v>
      </c>
      <c r="K9" s="52">
        <f t="shared" si="2"/>
        <v>107</v>
      </c>
      <c r="L9" s="49">
        <f>ROUND(D9*0.7,0)</f>
        <v>216</v>
      </c>
      <c r="M9" s="33">
        <f t="shared" ref="M9" si="7">ROUND(E9*0.7,0)</f>
        <v>27</v>
      </c>
      <c r="N9" s="33">
        <f t="shared" ref="N9" si="8">ROUND(F9*0.7,0)</f>
        <v>43</v>
      </c>
      <c r="O9" s="50">
        <f>SUM(L9:N9)</f>
        <v>286</v>
      </c>
      <c r="P9" s="40">
        <v>223</v>
      </c>
      <c r="Q9" s="14">
        <v>26</v>
      </c>
      <c r="R9" s="14">
        <v>22</v>
      </c>
      <c r="S9" s="41">
        <f t="shared" si="4"/>
        <v>271</v>
      </c>
      <c r="T9" s="35">
        <f t="shared" si="5"/>
        <v>234</v>
      </c>
      <c r="U9" s="14">
        <v>26</v>
      </c>
      <c r="V9" s="14">
        <v>22</v>
      </c>
      <c r="W9" s="14">
        <f t="shared" si="6"/>
        <v>282</v>
      </c>
    </row>
    <row r="10" spans="1:23" x14ac:dyDescent="0.25">
      <c r="A10" s="3" t="s">
        <v>41</v>
      </c>
      <c r="B10" s="6" t="s">
        <v>11</v>
      </c>
      <c r="C10" s="57">
        <v>170</v>
      </c>
      <c r="D10" s="64">
        <v>252</v>
      </c>
      <c r="E10" s="21">
        <v>58</v>
      </c>
      <c r="F10" s="21">
        <v>114</v>
      </c>
      <c r="G10" s="63">
        <f t="shared" si="1"/>
        <v>424</v>
      </c>
      <c r="H10" s="51">
        <v>91</v>
      </c>
      <c r="I10" s="17">
        <v>16</v>
      </c>
      <c r="J10" s="17">
        <v>44</v>
      </c>
      <c r="K10" s="52">
        <f t="shared" si="2"/>
        <v>151</v>
      </c>
      <c r="L10" s="51">
        <f t="shared" ref="L10:L13" si="9">H10</f>
        <v>91</v>
      </c>
      <c r="M10" s="17">
        <f t="shared" ref="M10:M13" si="10">I10</f>
        <v>16</v>
      </c>
      <c r="N10" s="17">
        <f t="shared" ref="N10:N13" si="11">J10</f>
        <v>44</v>
      </c>
      <c r="O10" s="52">
        <f t="shared" ref="O10:O13" si="12">SUM(L10:N10)</f>
        <v>151</v>
      </c>
      <c r="P10" s="40">
        <v>172</v>
      </c>
      <c r="Q10" s="14">
        <v>27</v>
      </c>
      <c r="R10" s="14">
        <v>45</v>
      </c>
      <c r="S10" s="41">
        <f t="shared" si="4"/>
        <v>244</v>
      </c>
      <c r="T10" s="35">
        <f t="shared" si="5"/>
        <v>181</v>
      </c>
      <c r="U10" s="14">
        <v>27</v>
      </c>
      <c r="V10" s="14">
        <v>45</v>
      </c>
      <c r="W10" s="14">
        <f t="shared" si="6"/>
        <v>253</v>
      </c>
    </row>
    <row r="11" spans="1:23" x14ac:dyDescent="0.25">
      <c r="A11" s="3" t="s">
        <v>42</v>
      </c>
      <c r="B11" s="6" t="s">
        <v>12</v>
      </c>
      <c r="C11" s="57">
        <v>170</v>
      </c>
      <c r="D11" s="64">
        <v>350</v>
      </c>
      <c r="E11" s="21">
        <v>60</v>
      </c>
      <c r="F11" s="21">
        <v>107</v>
      </c>
      <c r="G11" s="63">
        <f t="shared" si="1"/>
        <v>517</v>
      </c>
      <c r="H11" s="51">
        <v>119</v>
      </c>
      <c r="I11" s="17">
        <v>16</v>
      </c>
      <c r="J11" s="17">
        <v>22</v>
      </c>
      <c r="K11" s="52">
        <f t="shared" si="2"/>
        <v>157</v>
      </c>
      <c r="L11" s="51">
        <f t="shared" si="9"/>
        <v>119</v>
      </c>
      <c r="M11" s="17">
        <f t="shared" si="10"/>
        <v>16</v>
      </c>
      <c r="N11" s="17">
        <f t="shared" si="11"/>
        <v>22</v>
      </c>
      <c r="O11" s="52">
        <f t="shared" si="12"/>
        <v>157</v>
      </c>
      <c r="P11" s="40">
        <v>262</v>
      </c>
      <c r="Q11" s="14">
        <v>33</v>
      </c>
      <c r="R11" s="14">
        <v>39</v>
      </c>
      <c r="S11" s="41">
        <f t="shared" si="4"/>
        <v>334</v>
      </c>
      <c r="T11" s="35">
        <f t="shared" si="5"/>
        <v>275</v>
      </c>
      <c r="U11" s="14">
        <v>33</v>
      </c>
      <c r="V11" s="14">
        <v>39</v>
      </c>
      <c r="W11" s="14">
        <f t="shared" si="6"/>
        <v>347</v>
      </c>
    </row>
    <row r="12" spans="1:23" x14ac:dyDescent="0.25">
      <c r="A12" s="4" t="s">
        <v>43</v>
      </c>
      <c r="B12" s="6" t="s">
        <v>13</v>
      </c>
      <c r="C12" s="57">
        <v>170</v>
      </c>
      <c r="D12" s="64">
        <v>155</v>
      </c>
      <c r="E12" s="21">
        <v>49</v>
      </c>
      <c r="F12" s="21">
        <v>79</v>
      </c>
      <c r="G12" s="63">
        <f t="shared" si="1"/>
        <v>283</v>
      </c>
      <c r="H12" s="51">
        <v>59</v>
      </c>
      <c r="I12" s="17">
        <v>19</v>
      </c>
      <c r="J12" s="17">
        <v>11</v>
      </c>
      <c r="K12" s="52">
        <f t="shared" si="2"/>
        <v>89</v>
      </c>
      <c r="L12" s="51">
        <f t="shared" si="9"/>
        <v>59</v>
      </c>
      <c r="M12" s="17">
        <f t="shared" si="10"/>
        <v>19</v>
      </c>
      <c r="N12" s="17">
        <f t="shared" si="11"/>
        <v>11</v>
      </c>
      <c r="O12" s="52">
        <f t="shared" si="12"/>
        <v>89</v>
      </c>
      <c r="P12" s="40">
        <v>89</v>
      </c>
      <c r="Q12" s="14">
        <v>30</v>
      </c>
      <c r="R12" s="14">
        <v>24</v>
      </c>
      <c r="S12" s="41">
        <f t="shared" si="4"/>
        <v>143</v>
      </c>
      <c r="T12" s="35">
        <f t="shared" si="5"/>
        <v>93</v>
      </c>
      <c r="U12" s="14">
        <v>30</v>
      </c>
      <c r="V12" s="14">
        <v>24</v>
      </c>
      <c r="W12" s="14">
        <f t="shared" si="6"/>
        <v>147</v>
      </c>
    </row>
    <row r="13" spans="1:23" x14ac:dyDescent="0.25">
      <c r="A13" s="3" t="s">
        <v>44</v>
      </c>
      <c r="B13" s="6" t="s">
        <v>14</v>
      </c>
      <c r="C13" s="57">
        <v>170</v>
      </c>
      <c r="D13" s="64">
        <v>406</v>
      </c>
      <c r="E13" s="21">
        <v>136</v>
      </c>
      <c r="F13" s="21">
        <v>210</v>
      </c>
      <c r="G13" s="63">
        <f t="shared" si="1"/>
        <v>752</v>
      </c>
      <c r="H13" s="51">
        <v>90</v>
      </c>
      <c r="I13" s="17">
        <v>29</v>
      </c>
      <c r="J13" s="17">
        <v>25</v>
      </c>
      <c r="K13" s="52">
        <f t="shared" si="2"/>
        <v>144</v>
      </c>
      <c r="L13" s="51">
        <f t="shared" si="9"/>
        <v>90</v>
      </c>
      <c r="M13" s="17">
        <f t="shared" si="10"/>
        <v>29</v>
      </c>
      <c r="N13" s="17">
        <f t="shared" si="11"/>
        <v>25</v>
      </c>
      <c r="O13" s="52">
        <f t="shared" si="12"/>
        <v>144</v>
      </c>
      <c r="P13" s="40">
        <v>260</v>
      </c>
      <c r="Q13" s="14">
        <v>79</v>
      </c>
      <c r="R13" s="14">
        <v>78</v>
      </c>
      <c r="S13" s="41">
        <f t="shared" si="4"/>
        <v>417</v>
      </c>
      <c r="T13" s="35">
        <f t="shared" si="5"/>
        <v>273</v>
      </c>
      <c r="U13" s="14">
        <v>79</v>
      </c>
      <c r="V13" s="14">
        <v>78</v>
      </c>
      <c r="W13" s="14">
        <f t="shared" si="6"/>
        <v>430</v>
      </c>
    </row>
    <row r="14" spans="1:23" x14ac:dyDescent="0.25">
      <c r="A14" s="3" t="s">
        <v>45</v>
      </c>
      <c r="B14" s="6" t="s">
        <v>12</v>
      </c>
      <c r="C14" s="57">
        <v>170</v>
      </c>
      <c r="D14" s="64">
        <v>319</v>
      </c>
      <c r="E14" s="21">
        <v>47</v>
      </c>
      <c r="F14" s="21">
        <v>154</v>
      </c>
      <c r="G14" s="63">
        <f t="shared" si="1"/>
        <v>520</v>
      </c>
      <c r="H14" s="51">
        <v>89</v>
      </c>
      <c r="I14" s="17">
        <v>15</v>
      </c>
      <c r="J14" s="17">
        <v>28</v>
      </c>
      <c r="K14" s="52">
        <f t="shared" si="2"/>
        <v>132</v>
      </c>
      <c r="L14" s="51">
        <v>89</v>
      </c>
      <c r="M14" s="17">
        <v>15</v>
      </c>
      <c r="N14" s="17">
        <v>28</v>
      </c>
      <c r="O14" s="52">
        <f>SUM(L14:N14)</f>
        <v>132</v>
      </c>
      <c r="P14" s="40">
        <v>217</v>
      </c>
      <c r="Q14" s="14">
        <v>34</v>
      </c>
      <c r="R14" s="14">
        <v>58</v>
      </c>
      <c r="S14" s="41">
        <f t="shared" si="4"/>
        <v>309</v>
      </c>
      <c r="T14" s="35">
        <f t="shared" si="5"/>
        <v>228</v>
      </c>
      <c r="U14" s="14">
        <v>34</v>
      </c>
      <c r="V14" s="14">
        <v>58</v>
      </c>
      <c r="W14" s="14">
        <f t="shared" si="6"/>
        <v>320</v>
      </c>
    </row>
    <row r="15" spans="1:23" x14ac:dyDescent="0.25">
      <c r="A15" s="3" t="s">
        <v>46</v>
      </c>
      <c r="B15" s="6" t="s">
        <v>12</v>
      </c>
      <c r="C15" s="57">
        <v>170</v>
      </c>
      <c r="D15" s="64">
        <v>340</v>
      </c>
      <c r="E15" s="21">
        <v>47</v>
      </c>
      <c r="F15" s="21">
        <v>85</v>
      </c>
      <c r="G15" s="63">
        <f t="shared" si="1"/>
        <v>472</v>
      </c>
      <c r="H15" s="51">
        <v>82</v>
      </c>
      <c r="I15" s="17">
        <v>9</v>
      </c>
      <c r="J15" s="17">
        <v>10</v>
      </c>
      <c r="K15" s="52">
        <f t="shared" si="2"/>
        <v>101</v>
      </c>
      <c r="L15" s="49">
        <f>ROUND(D15*0.7,0)</f>
        <v>238</v>
      </c>
      <c r="M15" s="33">
        <f t="shared" ref="M15" si="13">ROUND(E15*0.7,0)</f>
        <v>33</v>
      </c>
      <c r="N15" s="33">
        <f t="shared" ref="N15" si="14">ROUND(F15*0.7,0)</f>
        <v>60</v>
      </c>
      <c r="O15" s="50">
        <f>SUM(L15:N15)</f>
        <v>331</v>
      </c>
      <c r="P15" s="40">
        <v>243</v>
      </c>
      <c r="Q15" s="14">
        <v>25</v>
      </c>
      <c r="R15" s="14">
        <v>26</v>
      </c>
      <c r="S15" s="41">
        <f t="shared" si="4"/>
        <v>294</v>
      </c>
      <c r="T15" s="35">
        <f t="shared" si="5"/>
        <v>255</v>
      </c>
      <c r="U15" s="14">
        <v>25</v>
      </c>
      <c r="V15" s="14">
        <v>26</v>
      </c>
      <c r="W15" s="14">
        <f t="shared" si="6"/>
        <v>306</v>
      </c>
    </row>
    <row r="16" spans="1:23" x14ac:dyDescent="0.25">
      <c r="A16" s="3" t="s">
        <v>47</v>
      </c>
      <c r="B16" s="6" t="s">
        <v>9</v>
      </c>
      <c r="C16" s="57">
        <v>170</v>
      </c>
      <c r="D16" s="64">
        <v>240</v>
      </c>
      <c r="E16" s="21">
        <v>59</v>
      </c>
      <c r="F16" s="21">
        <v>80</v>
      </c>
      <c r="G16" s="63">
        <f t="shared" si="1"/>
        <v>379</v>
      </c>
      <c r="H16" s="51">
        <v>33</v>
      </c>
      <c r="I16" s="17">
        <v>7</v>
      </c>
      <c r="J16" s="17">
        <v>7</v>
      </c>
      <c r="K16" s="52">
        <f t="shared" si="2"/>
        <v>47</v>
      </c>
      <c r="L16" s="51">
        <f t="shared" ref="L16" si="15">H16</f>
        <v>33</v>
      </c>
      <c r="M16" s="17">
        <f t="shared" ref="M16" si="16">I16</f>
        <v>7</v>
      </c>
      <c r="N16" s="17">
        <f t="shared" ref="N16" si="17">J16</f>
        <v>7</v>
      </c>
      <c r="O16" s="52">
        <f t="shared" ref="O16" si="18">SUM(L16:N16)</f>
        <v>47</v>
      </c>
      <c r="P16" s="40">
        <v>88</v>
      </c>
      <c r="Q16" s="14">
        <v>18</v>
      </c>
      <c r="R16" s="14">
        <v>19</v>
      </c>
      <c r="S16" s="41">
        <f t="shared" si="4"/>
        <v>125</v>
      </c>
      <c r="T16" s="35">
        <f t="shared" si="5"/>
        <v>92</v>
      </c>
      <c r="U16" s="14">
        <v>18</v>
      </c>
      <c r="V16" s="14">
        <v>19</v>
      </c>
      <c r="W16" s="14">
        <f t="shared" si="6"/>
        <v>129</v>
      </c>
    </row>
    <row r="17" spans="1:23" x14ac:dyDescent="0.25">
      <c r="A17" s="3" t="s">
        <v>48</v>
      </c>
      <c r="B17" s="6" t="s">
        <v>15</v>
      </c>
      <c r="C17" s="57">
        <v>170</v>
      </c>
      <c r="D17" s="64">
        <v>471</v>
      </c>
      <c r="E17" s="21">
        <v>49</v>
      </c>
      <c r="F17" s="21">
        <v>78</v>
      </c>
      <c r="G17" s="63">
        <f t="shared" si="1"/>
        <v>598</v>
      </c>
      <c r="H17" s="51">
        <v>83</v>
      </c>
      <c r="I17" s="17">
        <v>5</v>
      </c>
      <c r="J17" s="17">
        <v>8</v>
      </c>
      <c r="K17" s="52">
        <f t="shared" si="2"/>
        <v>96</v>
      </c>
      <c r="L17" s="49">
        <f>ROUND((D17*0.71)*0.7+(D17*0.29)*0.3,0)</f>
        <v>275</v>
      </c>
      <c r="M17" s="33">
        <f t="shared" ref="M17:N17" si="19">ROUND((E17*0.71)*0.7+(E17*0.29)*0.3,0)</f>
        <v>29</v>
      </c>
      <c r="N17" s="33">
        <f t="shared" si="19"/>
        <v>46</v>
      </c>
      <c r="O17" s="50">
        <f>SUM(L17:N17)</f>
        <v>350</v>
      </c>
      <c r="P17" s="40">
        <v>252</v>
      </c>
      <c r="Q17" s="14">
        <v>21</v>
      </c>
      <c r="R17" s="14">
        <v>16</v>
      </c>
      <c r="S17" s="41">
        <f t="shared" si="4"/>
        <v>289</v>
      </c>
      <c r="T17" s="35">
        <f t="shared" si="5"/>
        <v>265</v>
      </c>
      <c r="U17" s="14">
        <v>21</v>
      </c>
      <c r="V17" s="14">
        <v>16</v>
      </c>
      <c r="W17" s="14">
        <f t="shared" si="6"/>
        <v>302</v>
      </c>
    </row>
    <row r="18" spans="1:23" x14ac:dyDescent="0.25">
      <c r="A18" s="3" t="s">
        <v>49</v>
      </c>
      <c r="B18" s="6" t="s">
        <v>9</v>
      </c>
      <c r="C18" s="57">
        <v>170</v>
      </c>
      <c r="D18" s="64">
        <v>121</v>
      </c>
      <c r="E18" s="21">
        <v>38</v>
      </c>
      <c r="F18" s="21">
        <v>60</v>
      </c>
      <c r="G18" s="63">
        <f t="shared" si="1"/>
        <v>219</v>
      </c>
      <c r="H18" s="51">
        <v>17</v>
      </c>
      <c r="I18" s="17">
        <v>4</v>
      </c>
      <c r="J18" s="17">
        <v>8</v>
      </c>
      <c r="K18" s="52">
        <f t="shared" si="2"/>
        <v>29</v>
      </c>
      <c r="L18" s="51">
        <f t="shared" ref="L18:L19" si="20">H18</f>
        <v>17</v>
      </c>
      <c r="M18" s="17">
        <f t="shared" ref="M18:M19" si="21">I18</f>
        <v>4</v>
      </c>
      <c r="N18" s="17">
        <f t="shared" ref="N18:N19" si="22">J18</f>
        <v>8</v>
      </c>
      <c r="O18" s="52">
        <f t="shared" ref="O18:O19" si="23">SUM(L18:N18)</f>
        <v>29</v>
      </c>
      <c r="P18" s="40">
        <v>45</v>
      </c>
      <c r="Q18" s="14">
        <v>8</v>
      </c>
      <c r="R18" s="14">
        <v>9</v>
      </c>
      <c r="S18" s="41">
        <f t="shared" si="4"/>
        <v>62</v>
      </c>
      <c r="T18" s="35">
        <f t="shared" si="5"/>
        <v>47</v>
      </c>
      <c r="U18" s="14">
        <v>8</v>
      </c>
      <c r="V18" s="14">
        <v>9</v>
      </c>
      <c r="W18" s="14">
        <f t="shared" si="6"/>
        <v>64</v>
      </c>
    </row>
    <row r="19" spans="1:23" x14ac:dyDescent="0.25">
      <c r="A19" s="3" t="s">
        <v>50</v>
      </c>
      <c r="B19" s="6" t="s">
        <v>9</v>
      </c>
      <c r="C19" s="57">
        <v>170</v>
      </c>
      <c r="D19" s="64">
        <v>360</v>
      </c>
      <c r="E19" s="21">
        <v>76</v>
      </c>
      <c r="F19" s="21">
        <v>183</v>
      </c>
      <c r="G19" s="63">
        <f t="shared" si="1"/>
        <v>619</v>
      </c>
      <c r="H19" s="51">
        <v>33</v>
      </c>
      <c r="I19" s="17">
        <v>4</v>
      </c>
      <c r="J19" s="17">
        <v>13</v>
      </c>
      <c r="K19" s="52">
        <f t="shared" si="2"/>
        <v>50</v>
      </c>
      <c r="L19" s="51">
        <f t="shared" si="20"/>
        <v>33</v>
      </c>
      <c r="M19" s="17">
        <f t="shared" si="21"/>
        <v>4</v>
      </c>
      <c r="N19" s="17">
        <f t="shared" si="22"/>
        <v>13</v>
      </c>
      <c r="O19" s="52">
        <f t="shared" si="23"/>
        <v>50</v>
      </c>
      <c r="P19" s="40">
        <v>135</v>
      </c>
      <c r="Q19" s="14">
        <v>21</v>
      </c>
      <c r="R19" s="14">
        <v>35</v>
      </c>
      <c r="S19" s="41">
        <f t="shared" si="4"/>
        <v>191</v>
      </c>
      <c r="T19" s="35">
        <f t="shared" si="5"/>
        <v>142</v>
      </c>
      <c r="U19" s="14">
        <v>21</v>
      </c>
      <c r="V19" s="14">
        <v>35</v>
      </c>
      <c r="W19" s="14">
        <f t="shared" si="6"/>
        <v>198</v>
      </c>
    </row>
    <row r="20" spans="1:23" ht="15.75" thickBot="1" x14ac:dyDescent="0.3">
      <c r="A20" s="26" t="s">
        <v>27</v>
      </c>
      <c r="B20" s="27">
        <v>170</v>
      </c>
      <c r="C20" s="57">
        <v>170</v>
      </c>
      <c r="D20" s="65">
        <f t="shared" ref="D20:H20" si="24">SUM(D6:D19)</f>
        <v>3988</v>
      </c>
      <c r="E20" s="66">
        <f t="shared" si="24"/>
        <v>829</v>
      </c>
      <c r="F20" s="66">
        <f t="shared" si="24"/>
        <v>1431</v>
      </c>
      <c r="G20" s="67">
        <f t="shared" si="24"/>
        <v>6248</v>
      </c>
      <c r="H20" s="53">
        <f t="shared" si="24"/>
        <v>948</v>
      </c>
      <c r="I20" s="54">
        <f t="shared" ref="I20:S20" si="25">SUM(I6:I19)</f>
        <v>166</v>
      </c>
      <c r="J20" s="54">
        <f t="shared" si="25"/>
        <v>240</v>
      </c>
      <c r="K20" s="55">
        <f t="shared" si="25"/>
        <v>1354</v>
      </c>
      <c r="L20" s="53">
        <f t="shared" si="25"/>
        <v>1576</v>
      </c>
      <c r="M20" s="54">
        <f t="shared" si="25"/>
        <v>276</v>
      </c>
      <c r="N20" s="54">
        <f t="shared" si="25"/>
        <v>400</v>
      </c>
      <c r="O20" s="55">
        <f t="shared" si="25"/>
        <v>2252</v>
      </c>
      <c r="P20" s="42">
        <f t="shared" si="25"/>
        <v>2441</v>
      </c>
      <c r="Q20" s="43">
        <f t="shared" si="25"/>
        <v>415</v>
      </c>
      <c r="R20" s="43">
        <f t="shared" si="25"/>
        <v>465</v>
      </c>
      <c r="S20" s="44">
        <f t="shared" si="25"/>
        <v>3321</v>
      </c>
      <c r="T20" s="36">
        <f t="shared" ref="T20:W20" si="26">SUM(T6:T19)</f>
        <v>2563</v>
      </c>
      <c r="U20" s="31">
        <f t="shared" si="26"/>
        <v>415</v>
      </c>
      <c r="V20" s="31">
        <f t="shared" si="26"/>
        <v>465</v>
      </c>
      <c r="W20" s="31">
        <f t="shared" si="26"/>
        <v>3443</v>
      </c>
    </row>
    <row r="21" spans="1:23" x14ac:dyDescent="0.25">
      <c r="A21" s="9" t="s">
        <v>21</v>
      </c>
      <c r="C21" s="32">
        <v>0.02</v>
      </c>
    </row>
    <row r="22" spans="1:23" x14ac:dyDescent="0.25">
      <c r="A22" s="9" t="s">
        <v>17</v>
      </c>
      <c r="B22" s="22"/>
      <c r="C22" s="22">
        <v>1.91</v>
      </c>
      <c r="H22" s="23"/>
      <c r="L22" s="23">
        <f>(L20*$B$20)*C22</f>
        <v>511727.19999999995</v>
      </c>
    </row>
    <row r="23" spans="1:23" x14ac:dyDescent="0.25">
      <c r="A23" s="9" t="s">
        <v>18</v>
      </c>
      <c r="B23" s="22"/>
      <c r="C23" s="22">
        <v>1.61</v>
      </c>
      <c r="I23" s="23"/>
      <c r="M23" s="23">
        <f>(M20*$B$20)*C23</f>
        <v>75541.200000000012</v>
      </c>
    </row>
    <row r="24" spans="1:23" x14ac:dyDescent="0.25">
      <c r="A24" s="9" t="s">
        <v>19</v>
      </c>
      <c r="B24" s="22"/>
      <c r="C24" s="22">
        <v>0.28000000000000003</v>
      </c>
      <c r="J24" s="23"/>
      <c r="N24" s="23">
        <f>(N20*$B$20)*C24</f>
        <v>19040</v>
      </c>
    </row>
    <row r="25" spans="1:23" x14ac:dyDescent="0.25">
      <c r="A25" s="9" t="s">
        <v>22</v>
      </c>
      <c r="C25" s="22">
        <v>0.03</v>
      </c>
      <c r="K25" s="23"/>
      <c r="O25" s="23">
        <f>N24+M23+L22</f>
        <v>606308.39999999991</v>
      </c>
    </row>
    <row r="26" spans="1:23" x14ac:dyDescent="0.25">
      <c r="A26" s="9" t="s">
        <v>17</v>
      </c>
      <c r="B26" s="22"/>
      <c r="C26" s="22">
        <v>3.04</v>
      </c>
      <c r="P26" s="23">
        <f>(P20*$B$20)*B26</f>
        <v>0</v>
      </c>
      <c r="T26" s="23">
        <f>(T20*$B$20)*C26</f>
        <v>1324558.3999999999</v>
      </c>
    </row>
    <row r="27" spans="1:23" x14ac:dyDescent="0.25">
      <c r="A27" s="9" t="s">
        <v>18</v>
      </c>
      <c r="B27" s="22"/>
      <c r="C27" s="22">
        <v>2.63</v>
      </c>
      <c r="Q27" s="23">
        <f>(Q20*$B$20)*B27</f>
        <v>0</v>
      </c>
      <c r="U27" s="23">
        <f>(U20*$B$20)*C27</f>
        <v>185546.5</v>
      </c>
    </row>
    <row r="28" spans="1:23" x14ac:dyDescent="0.25">
      <c r="A28" s="9" t="s">
        <v>19</v>
      </c>
      <c r="B28" s="22"/>
      <c r="C28" s="22">
        <v>0.36</v>
      </c>
      <c r="R28" s="23">
        <f>(R20*$B$20)*B28</f>
        <v>0</v>
      </c>
      <c r="V28" s="23">
        <f>(V20*$B$20)*C28</f>
        <v>28458</v>
      </c>
    </row>
    <row r="29" spans="1:23" x14ac:dyDescent="0.25">
      <c r="A29" s="9" t="s">
        <v>23</v>
      </c>
      <c r="C29" s="22"/>
      <c r="S29" s="23">
        <f>R28+Q27+P26</f>
        <v>0</v>
      </c>
      <c r="W29" s="23">
        <f>V28+U27+T26</f>
        <v>1538562.9</v>
      </c>
    </row>
    <row r="30" spans="1:23" x14ac:dyDescent="0.25">
      <c r="A30" s="28"/>
      <c r="B30" s="29"/>
      <c r="C30" s="22">
        <v>0.8</v>
      </c>
    </row>
    <row r="31" spans="1:23" x14ac:dyDescent="0.25">
      <c r="A31" s="9" t="s">
        <v>24</v>
      </c>
      <c r="C31" s="22"/>
    </row>
    <row r="32" spans="1:23" ht="15.75" thickBot="1" x14ac:dyDescent="0.3">
      <c r="A32" s="9"/>
      <c r="C32" s="22"/>
    </row>
    <row r="33" spans="1:22" ht="15.75" thickBot="1" x14ac:dyDescent="0.3">
      <c r="A33" s="9" t="s">
        <v>25</v>
      </c>
      <c r="C33" s="22">
        <v>1.9</v>
      </c>
      <c r="R33" s="24">
        <f>(R20*$B$20)*C33</f>
        <v>150195</v>
      </c>
      <c r="V33" s="24">
        <f>(V20*$B$20)*C33</f>
        <v>150195</v>
      </c>
    </row>
    <row r="34" spans="1:22" ht="15.75" thickBot="1" x14ac:dyDescent="0.3">
      <c r="A34" s="9" t="s">
        <v>20</v>
      </c>
      <c r="C34" s="22">
        <v>0.4</v>
      </c>
      <c r="Q34" s="24">
        <f>(Q20*$B$20)*C34</f>
        <v>28220</v>
      </c>
      <c r="U34" s="24">
        <f>(U20*$B$20)*C34</f>
        <v>28220</v>
      </c>
      <c r="V34" s="24"/>
    </row>
    <row r="35" spans="1:22" x14ac:dyDescent="0.25">
      <c r="A35" s="9"/>
      <c r="I35" s="22">
        <f>(188*$B$20)*0.3</f>
        <v>9588</v>
      </c>
    </row>
    <row r="36" spans="1:22" x14ac:dyDescent="0.25">
      <c r="A36" s="25" t="s">
        <v>26</v>
      </c>
    </row>
    <row r="38" spans="1:22" ht="15.75" thickBot="1" x14ac:dyDescent="0.3"/>
    <row r="39" spans="1:22" ht="15.75" thickBot="1" x14ac:dyDescent="0.3">
      <c r="A39" s="68" t="s">
        <v>28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</row>
    <row r="40" spans="1:22" x14ac:dyDescent="0.25">
      <c r="A40" s="75" t="s">
        <v>34</v>
      </c>
      <c r="O40" s="71"/>
    </row>
    <row r="41" spans="1:22" x14ac:dyDescent="0.25">
      <c r="A41" s="76" t="s">
        <v>29</v>
      </c>
      <c r="L41" s="9"/>
      <c r="O41" s="71"/>
    </row>
    <row r="42" spans="1:22" ht="15.75" thickBot="1" x14ac:dyDescent="0.3">
      <c r="A42" s="77" t="s">
        <v>30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2"/>
      <c r="N42" s="72"/>
      <c r="O42" s="74"/>
    </row>
  </sheetData>
  <mergeCells count="7">
    <mergeCell ref="B1:C1"/>
    <mergeCell ref="L4:O4"/>
    <mergeCell ref="T3:W3"/>
    <mergeCell ref="D3:G3"/>
    <mergeCell ref="H3:K3"/>
    <mergeCell ref="P3:S3"/>
    <mergeCell ref="L3:O3"/>
  </mergeCells>
  <printOptions horizontalCentered="1"/>
  <pageMargins left="0" right="0" top="0.5" bottom="0.5" header="0.3" footer="0.3"/>
  <pageSetup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 Worksheet</vt:lpstr>
      <vt:lpstr>'Sample Worksheet'!Print_Area</vt:lpstr>
      <vt:lpstr>'Sample Worksheet'!Print_Titles</vt:lpstr>
    </vt:vector>
  </TitlesOfParts>
  <Company>MCVSD 51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Beth Collins</cp:lastModifiedBy>
  <cp:lastPrinted>2013-10-23T22:55:13Z</cp:lastPrinted>
  <dcterms:created xsi:type="dcterms:W3CDTF">2007-07-19T15:15:45Z</dcterms:created>
  <dcterms:modified xsi:type="dcterms:W3CDTF">2014-09-08T19:17:39Z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4a24deaa-4646-4328-bc51-992b469f357b</vt:lpwstr>
  </property>
  <property fmtid="{D5CDD505-2E9C-101B-9397-08002B2CF9AE}" pid="3" name="ContentTypeId">
    <vt:lpwstr>0x01010059ABF75009259B4EA0E1590DA20BEB18</vt:lpwstr>
  </property>
  <property fmtid="{D5CDD505-2E9C-101B-9397-08002B2CF9AE}" pid="4" name="_dlc_DocId">
    <vt:lpwstr>HE45SS34UPUU-6-38773</vt:lpwstr>
  </property>
  <property fmtid="{D5CDD505-2E9C-101B-9397-08002B2CF9AE}" pid="5" name="_dlc_DocIdUrl">
    <vt:lpwstr>https://livewellcolorado.sharepoint.com/_layouts/DocIdRedir.aspx?ID=HE45SS34UPUU-6-38773, HE45SS34UPUU-6-38773</vt:lpwstr>
  </property>
  <property fmtid="{D5CDD505-2E9C-101B-9397-08002B2CF9AE}" pid="6" name="Manager">
    <vt:lpwstr/>
  </property>
  <property fmtid="{D5CDD505-2E9C-101B-9397-08002B2CF9AE}" pid="7" name="Author0">
    <vt:lpwstr/>
  </property>
  <property fmtid="{D5CDD505-2E9C-101B-9397-08002B2CF9AE}" pid="8" name="Company">
    <vt:lpwstr/>
  </property>
  <property fmtid="{D5CDD505-2E9C-101B-9397-08002B2CF9AE}" pid="9" name="Last Author">
    <vt:lpwstr/>
  </property>
</Properties>
</file>