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eth-collins\Dropbox\BC F3\LUNCH BOX POST LAUNCH\RECIPES MENUS\"/>
    </mc:Choice>
  </mc:AlternateContent>
  <bookViews>
    <workbookView xWindow="0" yWindow="0" windowWidth="19200" windowHeight="6720" firstSheet="1" activeTab="1"/>
  </bookViews>
  <sheets>
    <sheet name="About Tab 1-Serving forecast" sheetId="17" r:id="rId1"/>
    <sheet name="Serving Forecast" sheetId="8" r:id="rId2"/>
    <sheet name="About Tab 2- Protein forecast" sheetId="18" r:id="rId3"/>
    <sheet name="Protein Ingredient Forecast" sheetId="9" r:id="rId4"/>
    <sheet name="About Tab 3,4" sheetId="19" r:id="rId5"/>
    <sheet name="Tab 3-USDA FOOD, DOD, PROCESSED" sheetId="13" r:id="rId6"/>
    <sheet name="Tab 4-COMMERCIAL FOODS" sheetId="14" r:id="rId7"/>
  </sheets>
  <definedNames>
    <definedName name="_xlnm.Print_Area" localSheetId="3">'Protein Ingredient Forecast'!$A$1:$L$59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0" i="8" l="1"/>
  <c r="V29" i="8"/>
  <c r="V28" i="8"/>
  <c r="V24" i="8"/>
  <c r="V23" i="8"/>
  <c r="V22" i="8"/>
  <c r="F30" i="8"/>
  <c r="F29" i="8"/>
  <c r="F28" i="8"/>
  <c r="J30" i="8"/>
  <c r="J29" i="8"/>
  <c r="J28" i="8"/>
  <c r="J24" i="8"/>
  <c r="J23" i="8"/>
  <c r="J22" i="8"/>
  <c r="J19" i="8"/>
  <c r="J18" i="8"/>
  <c r="J17" i="8"/>
  <c r="J14" i="8"/>
  <c r="J13" i="8"/>
  <c r="J12" i="8"/>
  <c r="J9" i="8"/>
  <c r="J8" i="8"/>
  <c r="J7" i="8"/>
  <c r="J4" i="8"/>
  <c r="J3" i="8"/>
  <c r="J2" i="8"/>
  <c r="F24" i="8"/>
  <c r="F23" i="8"/>
  <c r="F22" i="8"/>
  <c r="F19" i="8"/>
  <c r="F18" i="8"/>
  <c r="F17" i="8"/>
  <c r="F14" i="8"/>
  <c r="F13" i="8"/>
  <c r="F12" i="8"/>
  <c r="F9" i="8"/>
  <c r="F8" i="8"/>
  <c r="F7" i="8"/>
  <c r="F4" i="8"/>
  <c r="F3" i="8"/>
  <c r="F2" i="8"/>
  <c r="V19" i="8"/>
  <c r="V18" i="8"/>
  <c r="V17" i="8"/>
  <c r="V14" i="8"/>
  <c r="V13" i="8"/>
  <c r="V12" i="8"/>
  <c r="V9" i="8"/>
  <c r="V8" i="8"/>
  <c r="V7" i="8"/>
  <c r="V4" i="8"/>
  <c r="V3" i="8"/>
  <c r="V2" i="8"/>
  <c r="R4" i="8"/>
  <c r="R3" i="8"/>
  <c r="R2" i="8"/>
  <c r="R9" i="8"/>
  <c r="R8" i="8"/>
  <c r="R7" i="8"/>
  <c r="R14" i="8"/>
  <c r="R13" i="8"/>
  <c r="R12" i="8"/>
  <c r="R19" i="8"/>
  <c r="R18" i="8"/>
  <c r="R17" i="8"/>
  <c r="R24" i="8"/>
  <c r="R23" i="8"/>
  <c r="R22" i="8"/>
  <c r="R30" i="8"/>
  <c r="R29" i="8"/>
  <c r="R28" i="8"/>
  <c r="N30" i="8"/>
  <c r="N29" i="8"/>
  <c r="N28" i="8"/>
  <c r="N24" i="8"/>
  <c r="N23" i="8"/>
  <c r="N22" i="8"/>
  <c r="N19" i="8"/>
  <c r="N18" i="8"/>
  <c r="N17" i="8"/>
  <c r="N14" i="8"/>
  <c r="N13" i="8"/>
  <c r="N12" i="8"/>
  <c r="N9" i="8"/>
  <c r="N8" i="8"/>
  <c r="N7" i="8"/>
  <c r="N4" i="8"/>
  <c r="N3" i="8"/>
  <c r="N2" i="8"/>
  <c r="D22" i="9"/>
  <c r="D58" i="9"/>
  <c r="D39" i="9"/>
  <c r="L39" i="9"/>
  <c r="D60" i="9"/>
  <c r="L60" i="9"/>
  <c r="D59" i="9"/>
  <c r="L59" i="9"/>
  <c r="L58" i="9"/>
  <c r="D36" i="9"/>
  <c r="L36" i="9"/>
  <c r="D7" i="9"/>
  <c r="L7" i="9"/>
  <c r="D57" i="9"/>
  <c r="D51" i="9"/>
  <c r="D13" i="9"/>
  <c r="L13" i="9"/>
  <c r="D56" i="9"/>
  <c r="L56" i="9"/>
  <c r="D37" i="9"/>
  <c r="L37" i="9"/>
  <c r="D55" i="9"/>
  <c r="L55" i="9"/>
  <c r="D31" i="9"/>
  <c r="L31" i="9"/>
  <c r="D35" i="9"/>
  <c r="L35" i="9"/>
  <c r="D34" i="9"/>
  <c r="L34" i="9"/>
  <c r="D33" i="9"/>
  <c r="L33" i="9"/>
  <c r="D32" i="9"/>
  <c r="L32" i="9"/>
  <c r="D28" i="9"/>
  <c r="L28" i="9"/>
  <c r="D50" i="9"/>
  <c r="L50" i="9"/>
  <c r="D49" i="9"/>
  <c r="L49" i="9"/>
  <c r="D48" i="9"/>
  <c r="L48" i="9"/>
  <c r="D27" i="9"/>
  <c r="L27" i="9"/>
  <c r="D54" i="9"/>
  <c r="D17" i="9"/>
  <c r="L17" i="9"/>
  <c r="D16" i="9"/>
  <c r="L16" i="9"/>
  <c r="D53" i="9"/>
  <c r="D52" i="9"/>
  <c r="D47" i="9"/>
  <c r="L47" i="9"/>
  <c r="D26" i="9"/>
  <c r="L26" i="9"/>
  <c r="D30" i="9"/>
  <c r="L30" i="9"/>
  <c r="D29" i="9"/>
  <c r="L29" i="9"/>
  <c r="D46" i="9"/>
  <c r="L46" i="9"/>
  <c r="D45" i="9"/>
  <c r="L45" i="9"/>
  <c r="D25" i="9"/>
  <c r="L25" i="9"/>
  <c r="D44" i="9"/>
  <c r="L44" i="9"/>
  <c r="D43" i="9"/>
  <c r="L43" i="9"/>
  <c r="D42" i="9"/>
  <c r="L42" i="9"/>
  <c r="D24" i="9"/>
  <c r="L24" i="9"/>
  <c r="D21" i="9"/>
  <c r="L21" i="9"/>
  <c r="D23" i="9"/>
  <c r="L23" i="9"/>
  <c r="D20" i="9"/>
  <c r="L20" i="9"/>
  <c r="L22" i="9"/>
  <c r="D19" i="9"/>
  <c r="L19" i="9"/>
  <c r="D10" i="9"/>
  <c r="L10" i="9"/>
  <c r="D9" i="9"/>
  <c r="L9" i="9"/>
  <c r="D12" i="9"/>
  <c r="L12" i="9"/>
  <c r="D11" i="9"/>
  <c r="L11" i="9"/>
  <c r="D8" i="9"/>
  <c r="L8" i="9"/>
  <c r="D3" i="9"/>
  <c r="L3" i="9"/>
  <c r="D2" i="9"/>
  <c r="L2" i="9"/>
  <c r="D18" i="9"/>
  <c r="L18" i="9"/>
  <c r="D6" i="9"/>
  <c r="L6" i="9"/>
  <c r="D41" i="9"/>
  <c r="L41" i="9"/>
  <c r="D40" i="9"/>
  <c r="L40" i="9"/>
  <c r="D5" i="9"/>
  <c r="L5" i="9"/>
  <c r="D4" i="9"/>
  <c r="L4" i="9"/>
  <c r="D38" i="9"/>
  <c r="L38" i="9"/>
  <c r="O71" i="14"/>
  <c r="X71" i="14"/>
  <c r="O231" i="14"/>
  <c r="X231" i="14"/>
  <c r="O340" i="14"/>
  <c r="X340" i="14"/>
  <c r="O449" i="14"/>
  <c r="X449" i="14"/>
  <c r="X451" i="14"/>
  <c r="AG451" i="14"/>
  <c r="M71" i="14"/>
  <c r="W71" i="14"/>
  <c r="M231" i="14"/>
  <c r="W231" i="14"/>
  <c r="M340" i="14"/>
  <c r="W340" i="14"/>
  <c r="M449" i="14"/>
  <c r="W449" i="14"/>
  <c r="W451" i="14"/>
  <c r="AF451" i="14"/>
  <c r="K71" i="14"/>
  <c r="V71" i="14"/>
  <c r="K231" i="14"/>
  <c r="V231" i="14"/>
  <c r="K340" i="14"/>
  <c r="V340" i="14"/>
  <c r="K449" i="14"/>
  <c r="V449" i="14"/>
  <c r="V451" i="14"/>
  <c r="AE451" i="14"/>
  <c r="J71" i="14"/>
  <c r="U71" i="14"/>
  <c r="J231" i="14"/>
  <c r="U231" i="14"/>
  <c r="J340" i="14"/>
  <c r="U340" i="14"/>
  <c r="J449" i="14"/>
  <c r="U449" i="14"/>
  <c r="U451" i="14"/>
  <c r="AD451" i="14"/>
  <c r="I71" i="14"/>
  <c r="T71" i="14"/>
  <c r="I231" i="14"/>
  <c r="T231" i="14"/>
  <c r="I340" i="14"/>
  <c r="T340" i="14"/>
  <c r="I449" i="14"/>
  <c r="T449" i="14"/>
  <c r="T451" i="14"/>
  <c r="AC451" i="14"/>
  <c r="G71" i="14"/>
  <c r="S71" i="14"/>
  <c r="G231" i="14"/>
  <c r="S231" i="14"/>
  <c r="G340" i="14"/>
  <c r="S340" i="14"/>
  <c r="G449" i="14"/>
  <c r="S449" i="14"/>
  <c r="S451" i="14"/>
  <c r="AB451" i="14"/>
  <c r="F71" i="14"/>
  <c r="R71" i="14"/>
  <c r="F231" i="14"/>
  <c r="R231" i="14"/>
  <c r="F340" i="14"/>
  <c r="R340" i="14"/>
  <c r="F449" i="14"/>
  <c r="R449" i="14"/>
  <c r="R451" i="14"/>
  <c r="AA451" i="14"/>
  <c r="D71" i="14"/>
  <c r="Q71" i="14"/>
  <c r="D231" i="14"/>
  <c r="Q231" i="14"/>
  <c r="D340" i="14"/>
  <c r="Q340" i="14"/>
  <c r="D449" i="14"/>
  <c r="Q449" i="14"/>
  <c r="Q451" i="14"/>
  <c r="Z451" i="14"/>
  <c r="C71" i="14"/>
  <c r="P71" i="14"/>
  <c r="C231" i="14"/>
  <c r="P231" i="14"/>
  <c r="C340" i="14"/>
  <c r="P340" i="14"/>
  <c r="C449" i="14"/>
  <c r="P449" i="14"/>
  <c r="P451" i="14"/>
  <c r="Y451" i="14"/>
  <c r="M451" i="14"/>
  <c r="J451" i="14"/>
  <c r="N451" i="14"/>
  <c r="K451" i="14"/>
  <c r="L451" i="14"/>
  <c r="I451" i="14"/>
  <c r="F451" i="14"/>
  <c r="G451" i="14"/>
  <c r="H451" i="14"/>
  <c r="C451" i="14"/>
  <c r="D451" i="14"/>
  <c r="E451" i="14"/>
  <c r="A451" i="14"/>
  <c r="N449" i="14"/>
  <c r="L449" i="14"/>
  <c r="H449" i="14"/>
  <c r="E449" i="14"/>
  <c r="A449" i="14"/>
  <c r="N340" i="14"/>
  <c r="L340" i="14"/>
  <c r="H340" i="14"/>
  <c r="E340" i="14"/>
  <c r="A340" i="14"/>
  <c r="N231" i="14"/>
  <c r="L231" i="14"/>
  <c r="H231" i="14"/>
  <c r="E231" i="14"/>
  <c r="A231" i="14"/>
  <c r="N71" i="14"/>
  <c r="L71" i="14"/>
  <c r="H71" i="14"/>
  <c r="E71" i="14"/>
  <c r="A71" i="14"/>
  <c r="H66" i="13"/>
  <c r="D15" i="9"/>
  <c r="L15" i="9"/>
  <c r="D14" i="9"/>
  <c r="L14" i="9"/>
  <c r="B3" i="9"/>
  <c r="B9" i="9"/>
  <c r="B39" i="9"/>
  <c r="B26" i="9"/>
  <c r="B31" i="9"/>
  <c r="B35" i="9"/>
  <c r="B28" i="9"/>
  <c r="B45" i="9"/>
  <c r="B17" i="9"/>
  <c r="B18" i="9"/>
  <c r="B7" i="9"/>
  <c r="B25" i="9"/>
  <c r="B57" i="9"/>
  <c r="B51" i="9"/>
  <c r="B34" i="9"/>
  <c r="B13" i="9"/>
  <c r="B60" i="9"/>
  <c r="B59" i="9"/>
  <c r="B6" i="9"/>
  <c r="B50" i="9"/>
  <c r="B49" i="9"/>
  <c r="B44" i="9"/>
  <c r="B43" i="9"/>
  <c r="B30" i="9"/>
  <c r="B33" i="9"/>
  <c r="B42" i="9"/>
  <c r="B56" i="9"/>
  <c r="B24" i="9"/>
  <c r="B16" i="9"/>
  <c r="B58" i="9"/>
  <c r="B36" i="9"/>
  <c r="B11" i="9"/>
  <c r="B38" i="9"/>
  <c r="B21" i="9"/>
  <c r="B23" i="9"/>
  <c r="B41" i="9"/>
  <c r="B40" i="9"/>
  <c r="B20" i="9"/>
  <c r="B5" i="9"/>
  <c r="B12" i="9"/>
  <c r="B10" i="9"/>
  <c r="B4" i="9"/>
  <c r="B53" i="9"/>
  <c r="B54" i="9"/>
  <c r="B27" i="9"/>
  <c r="B32" i="9"/>
  <c r="B52" i="9"/>
  <c r="B48" i="9"/>
  <c r="B37" i="9"/>
  <c r="B55" i="9"/>
  <c r="B8" i="9"/>
  <c r="B19" i="9"/>
  <c r="B47" i="9"/>
  <c r="B29" i="9"/>
  <c r="B2" i="9"/>
  <c r="B46" i="9"/>
  <c r="B15" i="9"/>
  <c r="B14" i="9"/>
  <c r="H133" i="13"/>
  <c r="G95" i="13"/>
  <c r="G93" i="13"/>
  <c r="G61" i="13"/>
  <c r="G60" i="13"/>
</calcChain>
</file>

<file path=xl/sharedStrings.xml><?xml version="1.0" encoding="utf-8"?>
<sst xmlns="http://schemas.openxmlformats.org/spreadsheetml/2006/main" count="2443" uniqueCount="1126">
  <si>
    <t>POTATOES, SWEET, BULK</t>
  </si>
  <si>
    <t>1#= 5.5</t>
  </si>
  <si>
    <t>POTATOES, BLK PROC, DEHY</t>
  </si>
  <si>
    <t>1#=50.5</t>
  </si>
  <si>
    <t>POTATO FOR PROCESS. DEHY PRD</t>
  </si>
  <si>
    <t>1#= 50.5</t>
  </si>
  <si>
    <t>POTATOES, BULK</t>
  </si>
  <si>
    <t>1 POTATO = 2 SERVINGS</t>
  </si>
  <si>
    <t>SUNFLOWER SEED BUTTER, BARREL*</t>
  </si>
  <si>
    <t>2 TBSP.</t>
  </si>
  <si>
    <t>1# = 16 OZ.</t>
  </si>
  <si>
    <t>TOMATO, PASTE, TOTE</t>
  </si>
  <si>
    <t xml:space="preserve">1# = 27.6 </t>
  </si>
  <si>
    <t>APPLES, GREEN, DELICIOUS (125-138 COUNT)</t>
  </si>
  <si>
    <t>APPLES, RED (138-163 COUNT)</t>
  </si>
  <si>
    <t xml:space="preserve">APPLES, RED, DELICIOUS (125-138 COUNT) </t>
  </si>
  <si>
    <t xml:space="preserve">1# = 3-2/3 CUPS </t>
  </si>
  <si>
    <t>183 CUPS</t>
  </si>
  <si>
    <t xml:space="preserve">FLOUR, BHW 50 </t>
  </si>
  <si>
    <t xml:space="preserve">1# = 3-1/3 CUPS </t>
  </si>
  <si>
    <t>166 CUPS</t>
  </si>
  <si>
    <t xml:space="preserve">FLOUR, WHOLE WHEAT 50# </t>
  </si>
  <si>
    <t>SALAD MIX, THREE- WAY (4/5#)</t>
  </si>
  <si>
    <t>SPINACH</t>
  </si>
  <si>
    <t>STRAWBERRIES, CLAMSHELL</t>
  </si>
  <si>
    <t>W1</t>
  </si>
  <si>
    <t>W2</t>
  </si>
  <si>
    <t>W5</t>
  </si>
  <si>
    <t>W4</t>
  </si>
  <si>
    <t>W2, W4, W6</t>
  </si>
  <si>
    <t>Day/Cycle</t>
  </si>
  <si>
    <t>M1, M5</t>
  </si>
  <si>
    <t>M2, M4</t>
  </si>
  <si>
    <t>M3</t>
  </si>
  <si>
    <t>T1, T4</t>
  </si>
  <si>
    <t>T2</t>
  </si>
  <si>
    <t>T3</t>
  </si>
  <si>
    <t>T5</t>
  </si>
  <si>
    <t>T6</t>
  </si>
  <si>
    <t>T1</t>
  </si>
  <si>
    <t>T4</t>
  </si>
  <si>
    <t>M6, W3</t>
  </si>
  <si>
    <t>T1, T5,TH3</t>
  </si>
  <si>
    <t>T2, TH4</t>
  </si>
  <si>
    <t>TH1, F4</t>
  </si>
  <si>
    <t>TH2, F6</t>
  </si>
  <si>
    <t>TH2</t>
  </si>
  <si>
    <t>TH3</t>
  </si>
  <si>
    <t>TH4</t>
  </si>
  <si>
    <t>TH5</t>
  </si>
  <si>
    <t>TH6</t>
  </si>
  <si>
    <t>TH1, TH2</t>
  </si>
  <si>
    <t>TH2, TH6</t>
  </si>
  <si>
    <t>T4, T6, F2</t>
  </si>
  <si>
    <t>F1</t>
  </si>
  <si>
    <t>F2</t>
  </si>
  <si>
    <t>F3</t>
  </si>
  <si>
    <t>F4</t>
  </si>
  <si>
    <t>F5</t>
  </si>
  <si>
    <t>F6</t>
  </si>
  <si>
    <t>T3, TH6</t>
  </si>
  <si>
    <t>T6,F3</t>
  </si>
  <si>
    <t>Beef</t>
  </si>
  <si>
    <t>Cheese</t>
  </si>
  <si>
    <t>Deli</t>
  </si>
  <si>
    <t>Pork</t>
  </si>
  <si>
    <t>Vendor product</t>
  </si>
  <si>
    <t>CHEESE, MOZZ LMPS SHRED 30LB</t>
  </si>
  <si>
    <t xml:space="preserve">CHEESE, CHED, bulk 40LB </t>
  </si>
  <si>
    <t>Ham boneless 2/12LB</t>
  </si>
  <si>
    <t>hot dog beef 8x1</t>
  </si>
  <si>
    <t>tofu firm westsoy 2/6Lb</t>
  </si>
  <si>
    <t>Pasta Penne WG 2/10LB</t>
  </si>
  <si>
    <t>Pasta spag wg 2/10LB</t>
  </si>
  <si>
    <t>beef eye of round 6/5LB</t>
  </si>
  <si>
    <t xml:space="preserve">1 CUP RECONSTITUTED </t>
  </si>
  <si>
    <t xml:space="preserve">1# = 20 RECONSTITUED CUPS </t>
  </si>
  <si>
    <t>ORANGE J,  TANK</t>
  </si>
  <si>
    <t>TANKERS</t>
  </si>
  <si>
    <t>1/4 CUP RECONSTITUTED</t>
  </si>
  <si>
    <t>1#= 16 OZ</t>
  </si>
  <si>
    <t xml:space="preserve">PEANUT BUTTER, DRUM </t>
  </si>
  <si>
    <t>PEANUT BUTTER, SMOOTH  6/5LB</t>
  </si>
  <si>
    <t xml:space="preserve">2 TBSP. </t>
  </si>
  <si>
    <t>5#=72</t>
  </si>
  <si>
    <t>PORK, BONELESS, PICNIC</t>
  </si>
  <si>
    <t xml:space="preserve">PORK, HAM ROAST, FRZ 36-42# </t>
  </si>
  <si>
    <t>36-42</t>
  </si>
  <si>
    <t>1#= 9.3</t>
  </si>
  <si>
    <t>AVOCADOS (48 COUNT)</t>
  </si>
  <si>
    <t xml:space="preserve">AVOCADOS (60 COUNT) </t>
  </si>
  <si>
    <t xml:space="preserve">1# = 2-2/3 PORTIONS </t>
  </si>
  <si>
    <t>BLACKBERRIES (12/6 OZ.)</t>
  </si>
  <si>
    <t>WBSCM Code</t>
  </si>
  <si>
    <t># per case</t>
  </si>
  <si>
    <t>POTATOES, RUSSET, FRESH, CTN (50 LB)</t>
  </si>
  <si>
    <t>100 POTATOES</t>
  </si>
  <si>
    <t xml:space="preserve"> TOMATO, PASTE, DRUM  55 GAL</t>
  </si>
  <si>
    <t>TURKEY HAMS, SMOKED, FRZN</t>
  </si>
  <si>
    <t>1#= 9.4</t>
  </si>
  <si>
    <t xml:space="preserve">TURKEY, BULK 45# </t>
  </si>
  <si>
    <t>1# = 8.4</t>
  </si>
  <si>
    <t xml:space="preserve">VEG OIL, BULK </t>
  </si>
  <si>
    <t xml:space="preserve">1 GAL. = 16 CUPS </t>
  </si>
  <si>
    <t>BROCCOLI FLORETS, NO SALT ADDED, FROZEN</t>
  </si>
  <si>
    <t>FISH</t>
  </si>
  <si>
    <t>VEGETABLES</t>
  </si>
  <si>
    <t>PORK</t>
  </si>
  <si>
    <r>
      <t xml:space="preserve">CORNMEAL, DEG </t>
    </r>
    <r>
      <rPr>
        <sz val="11"/>
        <rFont val="Calibri"/>
        <family val="2"/>
      </rPr>
      <t>8/5#</t>
    </r>
  </si>
  <si>
    <t>SALSA, LOW-SODIUM POUCH 6/106 OZ</t>
  </si>
  <si>
    <t>SPINACH, CHOPPED, NO SALT FROZEN (IQF)</t>
  </si>
  <si>
    <t>20 LB CTN</t>
  </si>
  <si>
    <t xml:space="preserve">TOMATO, PASTE, NO SALT ADDED CND 6/#10 </t>
  </si>
  <si>
    <t>TOMATO, PASTE,NO SALT ADDED  POUCH 6/106 OZ.</t>
  </si>
  <si>
    <t>CATFISH STRIPS BRD OVN RDY PKG-4/10 LB</t>
  </si>
  <si>
    <t>FRUITS</t>
  </si>
  <si>
    <t>tamale pork red 60/cs</t>
  </si>
  <si>
    <t>cornmeal yellow bulk 25LB</t>
  </si>
  <si>
    <t>BEEF LEAN PATTY 5% Fat FRZ CTN-40 LB</t>
  </si>
  <si>
    <t>1 CAN = 30.4</t>
  </si>
  <si>
    <t>1 CAN = 26.7</t>
  </si>
  <si>
    <t>1 2.4 OZ RAW = 2 OZ EQV. COOKED</t>
  </si>
  <si>
    <t>1 2.8 OZ RAW = 2 OZ EQV. COOKED</t>
  </si>
  <si>
    <t>1 2.1 OZ RAW = 1.5 OZ EQV. COOKED</t>
  </si>
  <si>
    <t xml:space="preserve">1# = 9.59 </t>
  </si>
  <si>
    <t>1# = 5.6</t>
  </si>
  <si>
    <t xml:space="preserve">1 POUCH = 192 TBSP= 12 CUPS </t>
  </si>
  <si>
    <t>Frequency</t>
  </si>
  <si>
    <t>all</t>
  </si>
  <si>
    <t>Annual Svgs.</t>
  </si>
  <si>
    <t>W1, W5</t>
  </si>
  <si>
    <t>W3</t>
  </si>
  <si>
    <t>W6</t>
  </si>
  <si>
    <t>Svgs/Case</t>
  </si>
  <si>
    <t xml:space="preserve">5/8 CUP (1 MEDIUM) </t>
  </si>
  <si>
    <t>ORANGES, CTN (34-39 LB)</t>
  </si>
  <si>
    <t>34-39</t>
  </si>
  <si>
    <t>1/2 MEDIUM = 1/4 CUP</t>
  </si>
  <si>
    <t xml:space="preserve">100 ORANGES </t>
  </si>
  <si>
    <t>PEARS, BARTLETT, FRESH, CTN (45 LB)</t>
  </si>
  <si>
    <t>100 PEARS</t>
  </si>
  <si>
    <t>PEARS, BOSC, FRESH, CTN (45 LB)</t>
  </si>
  <si>
    <t xml:space="preserve">PEARS, D-ANJOU, FRESH </t>
  </si>
  <si>
    <t xml:space="preserve">3/4 CUP (1 MEDIUM) </t>
  </si>
  <si>
    <t>1# = 4 CUPS</t>
  </si>
  <si>
    <t>PEARS, D'ANJOU, FRESH, CTN (45 LB)</t>
  </si>
  <si>
    <t>PEARS, VARIETY (100-150 COUNT)</t>
  </si>
  <si>
    <t>1 PEAR</t>
  </si>
  <si>
    <t>POTATO, RUSSET (50 COUNT)</t>
  </si>
  <si>
    <t>CHEESE, 30 LVS 6/5#</t>
  </si>
  <si>
    <t>CHEESE, SHRED, RDU-FAT, WHITE 6/5#</t>
  </si>
  <si>
    <t>1#= 16</t>
  </si>
  <si>
    <t>CHEESE, SLICED 6/5#</t>
  </si>
  <si>
    <t>CHEESE, SLICED, WHITE 6/5#</t>
  </si>
  <si>
    <t xml:space="preserve">1 OZ. (1 SLICE) </t>
  </si>
  <si>
    <t xml:space="preserve">1# = 16 SLICES </t>
  </si>
  <si>
    <t xml:space="preserve">CHEESE, SLICED, YELLOW 6/5# </t>
  </si>
  <si>
    <t xml:space="preserve">1# (3 CUPS) DRY = 50.7 </t>
  </si>
  <si>
    <t xml:space="preserve">CORNMEAL, DEGERMED, YLW 4/10# </t>
  </si>
  <si>
    <t xml:space="preserve">FLOUR, ALL PURPOSE 50# </t>
  </si>
  <si>
    <t xml:space="preserve">1/2 CUP (1 MEDIUM) </t>
  </si>
  <si>
    <t>125 EACH</t>
  </si>
  <si>
    <t>TOMATO (5X6)</t>
  </si>
  <si>
    <t>VEG. MIX, CARROT/ BROCCOLI (50/3.5 OZ.)</t>
  </si>
  <si>
    <t>3.5 OZ.</t>
  </si>
  <si>
    <t>** DOD PRICES SUBJECT TO CHANGE</t>
  </si>
  <si>
    <t>ADVANCE ORDER USDA FOODS**</t>
  </si>
  <si>
    <t>APRICOT, FRZ 40#</t>
  </si>
  <si>
    <t>APPLES FOR FURTHER PROCESSING-BULK*</t>
  </si>
  <si>
    <t>BULK</t>
  </si>
  <si>
    <t>1#=14.8</t>
  </si>
  <si>
    <t>BEEF 4/10#</t>
  </si>
  <si>
    <t>1#= 11.8</t>
  </si>
  <si>
    <t xml:space="preserve">BEEF, BNLS, FRESH, COMBO </t>
  </si>
  <si>
    <t>2 OZ. RAW</t>
  </si>
  <si>
    <t>BEEF, COURSE GROUND, FRZ 60#*</t>
  </si>
  <si>
    <t>1# RAW = 9</t>
  </si>
  <si>
    <t>chicken drum fresh 40LB 170E</t>
  </si>
  <si>
    <t>chicken thigh frersh 40LB 135E</t>
  </si>
  <si>
    <t xml:space="preserve">CHICKEN, CHILL, SM 40# BULK </t>
  </si>
  <si>
    <t xml:space="preserve">EGGS, WHOLE LIQUID, BULK </t>
  </si>
  <si>
    <t xml:space="preserve">1 LG. EGG = 3 TABLESPOONS </t>
  </si>
  <si>
    <t xml:space="preserve">1# = 26 </t>
  </si>
  <si>
    <t xml:space="preserve">FLOUR, ALL-PURPOSE </t>
  </si>
  <si>
    <t xml:space="preserve">1#=3 1/2 CUPS </t>
  </si>
  <si>
    <t xml:space="preserve">FLOUR, BAKERS HARD, WHITE, BULK </t>
  </si>
  <si>
    <t xml:space="preserve">FLOUR, MASA, YELLOW 50# </t>
  </si>
  <si>
    <t>1#=3 1/2 CUPS</t>
  </si>
  <si>
    <t xml:space="preserve">MILK, NONFAT, DRY </t>
  </si>
  <si>
    <t>96 APPLES</t>
  </si>
  <si>
    <t xml:space="preserve">APPLES (138 COUNT) </t>
  </si>
  <si>
    <t>APPLES, FRESH GRANNY SMITH  (125 COUNT)</t>
  </si>
  <si>
    <t>125 APPLES</t>
  </si>
  <si>
    <t>APPLES, FRESH, SLICED (100/2 OZ.)</t>
  </si>
  <si>
    <t>APPLES, FUJI (125 COUNT)</t>
  </si>
  <si>
    <t>APPLES, FUJI (138 COUNT)</t>
  </si>
  <si>
    <t>138 APPLES</t>
  </si>
  <si>
    <t>APPLES, FUJI SLICED (200/2 OZ.)</t>
  </si>
  <si>
    <t>APPLES, FRESH, SLICED (64/2 OZ.)</t>
  </si>
  <si>
    <t>APPLES, FRESH, SLICED (200/2 OZ.)</t>
  </si>
  <si>
    <t>APPLES, GRANNY SMITH, SLICED (200/2 OZ.)</t>
  </si>
  <si>
    <t>APPLES, GREEN (138-163 COUNT)</t>
  </si>
  <si>
    <t>1# = 12</t>
  </si>
  <si>
    <t>PORK, SEASND, PATTY, 1.2 OZ CKD, PKG-4/10 LB</t>
  </si>
  <si>
    <t>1.2 OZ (1 PATTY)</t>
  </si>
  <si>
    <t>533 PATTY</t>
  </si>
  <si>
    <t>PORK, SLOPPY JOE MIX 4/10#</t>
  </si>
  <si>
    <t>1# = 8</t>
  </si>
  <si>
    <t>PORK, PTY LNK, 1 OZ. CKD 8/5#</t>
  </si>
  <si>
    <t>5#= 80</t>
  </si>
  <si>
    <t>PORK, SND PTY, CKD 2.7 OZ.</t>
  </si>
  <si>
    <t>2.7 OZ. (1 PATTY)</t>
  </si>
  <si>
    <t>PORK, CRUMB W/SPP</t>
  </si>
  <si>
    <t>1# =8</t>
  </si>
  <si>
    <t xml:space="preserve">POTATOES, OVEN 6/5#  </t>
  </si>
  <si>
    <t>PKG</t>
  </si>
  <si>
    <t xml:space="preserve">1# = 12.7 </t>
  </si>
  <si>
    <t xml:space="preserve">POTATOES, ROUNDS 6/5#  </t>
  </si>
  <si>
    <t xml:space="preserve">POTATOES, SWEET, CND 6/#10 </t>
  </si>
  <si>
    <t>1 CAN = 39.1</t>
  </si>
  <si>
    <t xml:space="preserve">POTATOES, SWEET, MASH, CND 6/#10 </t>
  </si>
  <si>
    <t>1 CAN = 49</t>
  </si>
  <si>
    <t xml:space="preserve">POTATOES, SWEET, FRZ 6/5# </t>
  </si>
  <si>
    <t>1# = 9.2</t>
  </si>
  <si>
    <t xml:space="preserve">POTATOES, WEDGES, FRZ 6/5#  </t>
  </si>
  <si>
    <t xml:space="preserve">1# = 10.6 </t>
  </si>
  <si>
    <t>APPLE SLICES (200/2 OZ. )</t>
  </si>
  <si>
    <t>CARROTS, BABY, WHOLE (4/5#)</t>
  </si>
  <si>
    <t>N./A</t>
  </si>
  <si>
    <t>CARROTS, BABY, WHOLE, SNACK PACK (150/2 OZ.)</t>
  </si>
  <si>
    <t>NUTS AND SEEDS</t>
  </si>
  <si>
    <t>GROUP A</t>
  </si>
  <si>
    <t xml:space="preserve">PEACHES, CLING SLICED EX LT, CND 6/#10 </t>
  </si>
  <si>
    <t xml:space="preserve">PEACHES, CLING DICED, EX LT, CND, 6/#10 </t>
  </si>
  <si>
    <t>Beef 100% PTY 85/15/ Frz (1.5 MMA)</t>
  </si>
  <si>
    <t>Beef 100% PTY 85/15 Frz (2.0 MMA)</t>
  </si>
  <si>
    <t>BEEF 100% PATTY 90/10 (2.0 MMA)</t>
  </si>
  <si>
    <t xml:space="preserve">BEEF, GROUND, 85/15, FRZ 40# </t>
  </si>
  <si>
    <t>KIWIFRUIT, FRESH (108 COUNT)</t>
  </si>
  <si>
    <t>LETTUCE, NAKED (24 COUNT)</t>
  </si>
  <si>
    <t>LETTUCE, ROMAINE (24 COUNT)</t>
  </si>
  <si>
    <t>LETTUCE, SHREDDED (4/5#)</t>
  </si>
  <si>
    <t>ONION, GREEN</t>
  </si>
  <si>
    <t>ORANGES (113 COUNT)</t>
  </si>
  <si>
    <t>ORANGES (138 COUNT)</t>
  </si>
  <si>
    <t>ORANGE, DICED</t>
  </si>
  <si>
    <t>ORANGES, DICED</t>
  </si>
  <si>
    <t xml:space="preserve">ORANGES, FRESH (113 COUNT) </t>
  </si>
  <si>
    <t>KIWIFRUIT</t>
  </si>
  <si>
    <t xml:space="preserve">TURKEY, WHOLE, FRZ 40-50# </t>
  </si>
  <si>
    <t xml:space="preserve">1 OZ. (WITH SKIN) </t>
  </si>
  <si>
    <t xml:space="preserve">1# RAW = 8.4 </t>
  </si>
  <si>
    <t xml:space="preserve">GROUP B FOODS </t>
  </si>
  <si>
    <t xml:space="preserve">CHEESE, CHEDDAR, WHITE 4/#10 </t>
  </si>
  <si>
    <t xml:space="preserve">1# = 16 (4 CUPS SHREDDED) </t>
  </si>
  <si>
    <t xml:space="preserve">CHEESE, CHEDDAR, WHITE 40# </t>
  </si>
  <si>
    <t xml:space="preserve">CHEESE, CHEDDAR, YELLOW 4/#10 </t>
  </si>
  <si>
    <t>CHEESE, CHEDDAR, SHRED Y 6/5#</t>
  </si>
  <si>
    <t xml:space="preserve">CHEESE, CHEDDAR, YELLOW 40# </t>
  </si>
  <si>
    <t>CHEESE, CHED RD FT, SHD, YELLOW 6/5#</t>
  </si>
  <si>
    <t>1# = 80</t>
  </si>
  <si>
    <t>CHEESE, MOZZARELLA, FRZ 8/6#</t>
  </si>
  <si>
    <t>CHEDDAR, RED, FAT, YEL 4/10#</t>
  </si>
  <si>
    <t>CHERRIES, DRIED 2 8/2#</t>
  </si>
  <si>
    <t xml:space="preserve">1# = 11.8 </t>
  </si>
  <si>
    <t>CHERRIES, DRIED 4/4#</t>
  </si>
  <si>
    <t xml:space="preserve">1#= 11.8 </t>
  </si>
  <si>
    <t>CHERRIES, FRZ 30#</t>
  </si>
  <si>
    <t>1# = 11</t>
  </si>
  <si>
    <t xml:space="preserve">CHERRIES, IQF, FRZ 40# </t>
  </si>
  <si>
    <t xml:space="preserve">1# = 7 </t>
  </si>
  <si>
    <t xml:space="preserve">CHERRIES, RED TART, CND 6/#10 </t>
  </si>
  <si>
    <t xml:space="preserve">1 CAN = 46.8 </t>
  </si>
  <si>
    <t>CHICKEN, FAJITA STRIPS 30#</t>
  </si>
  <si>
    <t xml:space="preserve">1# = 7.1 SERVINGS </t>
  </si>
  <si>
    <t xml:space="preserve">CHICKEN, BONED, CND 12/50 OZ. </t>
  </si>
  <si>
    <t>1 CAN = 46.5</t>
  </si>
  <si>
    <t xml:space="preserve">CHICKEN, CUT UP, FRZ 40# </t>
  </si>
  <si>
    <t xml:space="preserve">2 OZ. </t>
  </si>
  <si>
    <t xml:space="preserve">8 PIECE CUTS </t>
  </si>
  <si>
    <t xml:space="preserve">CHICKEN, DICED, CKD, FRZ 4/10# </t>
  </si>
  <si>
    <t xml:space="preserve">1# = 16 OZ. </t>
  </si>
  <si>
    <t>CHICKEN, ROASTED</t>
  </si>
  <si>
    <t xml:space="preserve">CORN, COB, FRZ 96-EAR </t>
  </si>
  <si>
    <t xml:space="preserve">1/4 CUP (1 PIECE) </t>
  </si>
  <si>
    <t xml:space="preserve">96 PIECES </t>
  </si>
  <si>
    <t xml:space="preserve">CORN, FRZ 30# </t>
  </si>
  <si>
    <t xml:space="preserve">1# = 11 </t>
  </si>
  <si>
    <t xml:space="preserve">CORN, WHOLE KERNEL, CND 6/#10 </t>
  </si>
  <si>
    <t xml:space="preserve">1 CAN = 46.4 </t>
  </si>
  <si>
    <t xml:space="preserve">CRANBERRY, DRIED 5/5# </t>
  </si>
  <si>
    <t xml:space="preserve">1# = 15 </t>
  </si>
  <si>
    <t xml:space="preserve">CRANBERRY, SAUCE, CND 6/#10 </t>
  </si>
  <si>
    <t xml:space="preserve">1 CAN = 48 </t>
  </si>
  <si>
    <t>CRANBERRY, WHOLE, FZN 40#</t>
  </si>
  <si>
    <t xml:space="preserve">1# = 3-3/4 CUPS </t>
  </si>
  <si>
    <t>188 CUPS</t>
  </si>
  <si>
    <t>Chicken</t>
  </si>
  <si>
    <t>Vegetarian</t>
  </si>
  <si>
    <t>Pasta</t>
  </si>
  <si>
    <t>Turkey</t>
  </si>
  <si>
    <t>CHEESE, MOZZ, LT SHRD, FROZEN</t>
  </si>
  <si>
    <t xml:space="preserve">CHEESE, MOZZ, UNFRZ </t>
  </si>
  <si>
    <t xml:space="preserve">768 (192 CUPS) </t>
  </si>
  <si>
    <t>CHEESE, RDU SKIM, SLC Y 6/5#</t>
  </si>
  <si>
    <t>CHEESE, SLICED, YELLOW  6/5#</t>
  </si>
  <si>
    <t xml:space="preserve">CHICKEN, CHILL, LRG 40# BULK </t>
  </si>
  <si>
    <t xml:space="preserve">1# = 8 </t>
  </si>
  <si>
    <t xml:space="preserve">VEGETABLE OIL, 6/1 GAL </t>
  </si>
  <si>
    <t xml:space="preserve">1 GAL = 16 CUPS </t>
  </si>
  <si>
    <t>DEPARTMENT OF DEFENSE PRODUCE (DOD)** AND FRESH USDA PRODUCE</t>
  </si>
  <si>
    <t>APPLES</t>
  </si>
  <si>
    <t>RICE, PARBOILED 25#</t>
  </si>
  <si>
    <t>RICE, PARBOILED 50#</t>
  </si>
  <si>
    <t xml:space="preserve">SPAGHETTI, 20# </t>
  </si>
  <si>
    <t xml:space="preserve">1# = 16.5 </t>
  </si>
  <si>
    <t>SPAGHETTI, WHOLE GRN 20#</t>
  </si>
  <si>
    <t>1# = 16.5</t>
  </si>
  <si>
    <t>SUNFLOWER BUTTER 6/5#</t>
  </si>
  <si>
    <t>1# = 14</t>
  </si>
  <si>
    <t>1 CASE= 100</t>
  </si>
  <si>
    <t>PEARS BARTLETT FRESH 45#</t>
  </si>
  <si>
    <t>PEARS, DICE, CND 6/#10</t>
  </si>
  <si>
    <t>CASE</t>
  </si>
  <si>
    <t>1 CAN = 47.6</t>
  </si>
  <si>
    <t xml:space="preserve">PEARS, HALVES, CND 6/#10 </t>
  </si>
  <si>
    <t xml:space="preserve">1 CAN = 52 </t>
  </si>
  <si>
    <t xml:space="preserve">PEARS, SLICED, CND 6/#10 </t>
  </si>
  <si>
    <t xml:space="preserve">1 CAN = 50 </t>
  </si>
  <si>
    <t xml:space="preserve">PEAS, GREEN, CND 6/#10 </t>
  </si>
  <si>
    <t xml:space="preserve">1 CAN = 44.2 </t>
  </si>
  <si>
    <t xml:space="preserve">PEAS, GREEN, FRZ 30# </t>
  </si>
  <si>
    <t>1 # = 9.6</t>
  </si>
  <si>
    <t xml:space="preserve">PORK, HAM ROAST, FRZ 32-42# </t>
  </si>
  <si>
    <t>SERVING SIZE</t>
  </si>
  <si>
    <t>APPROX SERVINGS PER PACK</t>
  </si>
  <si>
    <t xml:space="preserve">1/4 CUP </t>
  </si>
  <si>
    <t>4.5 OZ. CUP</t>
  </si>
  <si>
    <t>1/4 CUP</t>
  </si>
  <si>
    <t>Beans Small Red  Can 6/10</t>
  </si>
  <si>
    <t>Beans, Black, Can 6/#10</t>
  </si>
  <si>
    <t>1 PATTY</t>
  </si>
  <si>
    <t>4/10 lb ctn</t>
  </si>
  <si>
    <t>2 OZ.</t>
  </si>
  <si>
    <t>1 OZ. COOKED</t>
  </si>
  <si>
    <t xml:space="preserve">4 OZ. </t>
  </si>
  <si>
    <t xml:space="preserve">1 OZ. </t>
  </si>
  <si>
    <t>1 OZ.</t>
  </si>
  <si>
    <t>1 CUP</t>
  </si>
  <si>
    <t xml:space="preserve">1/2 CUP COOKED </t>
  </si>
  <si>
    <t xml:space="preserve">1 TBSP. </t>
  </si>
  <si>
    <t>1 OZ. (2 TBSP.)</t>
  </si>
  <si>
    <t>1/2 CUP</t>
  </si>
  <si>
    <t>PACK TYPE</t>
  </si>
  <si>
    <t>PACK WT. IN POUNDS</t>
  </si>
  <si>
    <t>APPROX SERVINGS PROVIDED</t>
  </si>
  <si>
    <t xml:space="preserve">ALMONDS, ROASTED 25# </t>
  </si>
  <si>
    <t xml:space="preserve">CASE </t>
  </si>
  <si>
    <t>1# = 16</t>
  </si>
  <si>
    <t xml:space="preserve">APPLES, SLICES, CND 6/#10  </t>
  </si>
  <si>
    <t xml:space="preserve">CTN </t>
  </si>
  <si>
    <t xml:space="preserve">1 CAN = 50.4 </t>
  </si>
  <si>
    <t xml:space="preserve">APPLES, SLICES, FRZ 30#  </t>
  </si>
  <si>
    <t xml:space="preserve">1# = 8.8 </t>
  </si>
  <si>
    <t>N/A</t>
  </si>
  <si>
    <t>APPLES GALA, FRESH, G CARTON 40#</t>
  </si>
  <si>
    <t>1#= 14.8 RAW SERVINGS</t>
  </si>
  <si>
    <t>APPLES GRANNY SMITH, FRESH, 37#</t>
  </si>
  <si>
    <t>APPLES RED DELICIOUS, FRESH, 40#</t>
  </si>
  <si>
    <t xml:space="preserve">APPLESAUCE,CND 6/#10 </t>
  </si>
  <si>
    <t xml:space="preserve">1 CAN = 47.6 </t>
  </si>
  <si>
    <t>APPLES, FRESH, SLC 100/2 OZ</t>
  </si>
  <si>
    <t>BAG</t>
  </si>
  <si>
    <t>APPLES, FRESH, SLC 64/2 OZ</t>
  </si>
  <si>
    <t>2 OZ</t>
  </si>
  <si>
    <t>APPLES, FRESH, SLC 200/2 OZ</t>
  </si>
  <si>
    <t xml:space="preserve">APRICOTS, CND 6/#10 </t>
  </si>
  <si>
    <t xml:space="preserve">BLUEBERRIES (12/4.4 OZ.) </t>
  </si>
  <si>
    <t>BROCCOLI (14 COUNT)</t>
  </si>
  <si>
    <t>BROCCOLI FLORETS (4/5#)</t>
  </si>
  <si>
    <t>CABBAGE, RED, SHREDDED</t>
  </si>
  <si>
    <t xml:space="preserve">APPLES, RED, DELICIOUS (163 COUNT) </t>
  </si>
  <si>
    <t>163 APPLES</t>
  </si>
  <si>
    <t>APPLES, ROYAL GALA (125-150 COUNT)</t>
  </si>
  <si>
    <t xml:space="preserve">1/4 CUP  </t>
  </si>
  <si>
    <t>1# = 15</t>
  </si>
  <si>
    <t>CARROTS, BABY, WHOLE (100/2 OZ.)</t>
  </si>
  <si>
    <t>1 POUCH = 43</t>
  </si>
  <si>
    <t xml:space="preserve">TURKEY, BREAST, DELI FRZ 1/40# </t>
  </si>
  <si>
    <t>1.6 OZ.</t>
  </si>
  <si>
    <t xml:space="preserve">1# = 10 </t>
  </si>
  <si>
    <t xml:space="preserve">TURKEY, HAMS, SMOKED, FRZ 40# </t>
  </si>
  <si>
    <t>1.7 OZ.</t>
  </si>
  <si>
    <t xml:space="preserve">1# = 9.4 </t>
  </si>
  <si>
    <t xml:space="preserve">TURKEY, ROASTS, FRZ 4/8-12# </t>
  </si>
  <si>
    <t xml:space="preserve">1# RAW = 10.5 </t>
  </si>
  <si>
    <t>TURKEY, BRST, DELI, SMK</t>
  </si>
  <si>
    <t>TURKEY, TACO FILLING</t>
  </si>
  <si>
    <t>1.95 OZ.</t>
  </si>
  <si>
    <t>1# = 8.2</t>
  </si>
  <si>
    <t>1 CAN = 50.7</t>
  </si>
  <si>
    <t xml:space="preserve">TOMATOES, DICED, CND 6/#10 </t>
  </si>
  <si>
    <t xml:space="preserve">1 CAN = 45.5 </t>
  </si>
  <si>
    <t xml:space="preserve">TOMATOES, WHOLE, CND, 6/#10 </t>
  </si>
  <si>
    <t>TUNA, POUCH 8/43 OZ.</t>
  </si>
  <si>
    <t>3/8 CUP (1 POUCH)</t>
  </si>
  <si>
    <t xml:space="preserve">2 OZ. COOKED </t>
  </si>
  <si>
    <t xml:space="preserve">1# = 3.9 </t>
  </si>
  <si>
    <t>Seasonal Vegetable</t>
  </si>
  <si>
    <t>Refried Beans*</t>
  </si>
  <si>
    <t>Chicken Eggroll with Veggie Fried Rice</t>
  </si>
  <si>
    <t>Natural Beef Nachos* with Cheese Sauce</t>
  </si>
  <si>
    <t>Oven Roast Chicken with Rice*</t>
  </si>
  <si>
    <t>Natural Hot Dog</t>
  </si>
  <si>
    <t>Toasted Cheese Sandwich/GF*</t>
  </si>
  <si>
    <t>Bean Nachos* with Cheese Sauce</t>
  </si>
  <si>
    <t>Cheese Lasagna</t>
  </si>
  <si>
    <t>Natural Meatball Sub</t>
  </si>
  <si>
    <t>BBQ Pork Ribs* with Biscuit</t>
  </si>
  <si>
    <t>Cranberry Chicken Salad* on Pita Bread</t>
  </si>
  <si>
    <t>Chicken Faijta and Rice Bowl*</t>
  </si>
  <si>
    <t>Pulled Pork* Soft Taco</t>
  </si>
  <si>
    <t>Fiesta Corn*</t>
  </si>
  <si>
    <t>Centennial Chicken* Street Taco</t>
  </si>
  <si>
    <t>Macaroni &amp; Cheese</t>
  </si>
  <si>
    <t>Roasted Turkey*, Biscuit &amp; Gravy</t>
  </si>
  <si>
    <t>Fireside Broccoli Cheese Stuffed Potato* with Biscuit</t>
  </si>
  <si>
    <t>BBQ Pulled Pork* Sandwich</t>
  </si>
  <si>
    <t>Tofu Veggie Fried Rice*</t>
  </si>
  <si>
    <t>Nederland Quinoa Patty* &amp; Biscuit</t>
  </si>
  <si>
    <t>Toasted Turkey &amp; Cheese Sandwich</t>
  </si>
  <si>
    <t>Penne Pasta with Sausage and Kale</t>
  </si>
  <si>
    <t>Beef &amp; Broccoli Stirfry over Rice*</t>
  </si>
  <si>
    <t>MACARONI, ROTINI, WHOLE GRAIN 20#</t>
  </si>
  <si>
    <t>1/2 CUP COOKED</t>
  </si>
  <si>
    <t xml:space="preserve">1#= (5-3/8 CUPS) DRY= 16.9 </t>
  </si>
  <si>
    <t>STRAWBERRIES (12/10 OZ.)</t>
  </si>
  <si>
    <t>FLOUR, WW, 4/10 LB BAGS</t>
  </si>
  <si>
    <t>1# = 3-3/4 CUPS</t>
  </si>
  <si>
    <t>150 CUPS</t>
  </si>
  <si>
    <t xml:space="preserve">MACARONI, ELBOW 20# </t>
  </si>
  <si>
    <t xml:space="preserve">1# (3-1/2 CUPS) DRY = 19.5 </t>
  </si>
  <si>
    <t>MACARONI, WHOLE GRAIN 20#</t>
  </si>
  <si>
    <t>1# = (3-1/2 CUPS) DRY = 19.5</t>
  </si>
  <si>
    <t>BEEF, BNLS SPECIAL TRM, FRZ, CTN-60 LB</t>
  </si>
  <si>
    <t>CHICKEN, LEGS, CHILL, CTN</t>
  </si>
  <si>
    <t>1# = 14.9</t>
  </si>
  <si>
    <t xml:space="preserve">CHEESE, BARREL 500 </t>
  </si>
  <si>
    <t xml:space="preserve">BULK </t>
  </si>
  <si>
    <t xml:space="preserve">1# = 16 </t>
  </si>
  <si>
    <t xml:space="preserve">640 (160 CUPS) </t>
  </si>
  <si>
    <t xml:space="preserve">CHEESE, MOZZ, LMPS SD 30 </t>
  </si>
  <si>
    <t xml:space="preserve">480 (120 CUPS) </t>
  </si>
  <si>
    <t xml:space="preserve">MILK, NOFAT, DRY REG. BULK 50# </t>
  </si>
  <si>
    <t xml:space="preserve">1/2 CUP (RECONSTITUTED) </t>
  </si>
  <si>
    <t xml:space="preserve">1# = 40 (RECONSTITUTED) </t>
  </si>
  <si>
    <t xml:space="preserve">OATS, ROLLED 12/3# </t>
  </si>
  <si>
    <t>I CASE= 100</t>
  </si>
  <si>
    <t>PEARS D'ANJOU FRESH 45#</t>
  </si>
  <si>
    <t>40 lb ctn</t>
  </si>
  <si>
    <t>POULTRY</t>
  </si>
  <si>
    <t>BEANS</t>
  </si>
  <si>
    <t>WBSCM CODE</t>
  </si>
  <si>
    <t>USDA FOODS</t>
  </si>
  <si>
    <t>1 CAN = 48.6</t>
  </si>
  <si>
    <t>1 CAN = 50.0</t>
  </si>
  <si>
    <t>PEACHES, DICED, FRZ 96/4.4 OZ.</t>
  </si>
  <si>
    <t>4 OZ.</t>
  </si>
  <si>
    <t xml:space="preserve">PEACHES, FREESTNE/SLC/FRZ 20# </t>
  </si>
  <si>
    <t>1# = 7.3</t>
  </si>
  <si>
    <t>PEACHES CLING SLC EX LT SUCROSE 6/10#</t>
  </si>
  <si>
    <t>1 CAN= 12.5</t>
  </si>
  <si>
    <t>PEARS BOSC FRESH 45#</t>
  </si>
  <si>
    <t>actual days</t>
  </si>
  <si>
    <t>POTATO, WEDGES, FAT FREE 6/5#</t>
  </si>
  <si>
    <t>1# = 10.6</t>
  </si>
  <si>
    <t xml:space="preserve">RAISINS, 24/15OZ. PKG </t>
  </si>
  <si>
    <t xml:space="preserve">PKG </t>
  </si>
  <si>
    <t xml:space="preserve">1# = 12.6 </t>
  </si>
  <si>
    <t xml:space="preserve">RAISINS, 30# </t>
  </si>
  <si>
    <t xml:space="preserve">RAISINS, INDIV. 144/1.33 OZ. </t>
  </si>
  <si>
    <t xml:space="preserve">1.33 OZ. BOX </t>
  </si>
  <si>
    <t xml:space="preserve">SALSA, CND 6/#10 </t>
  </si>
  <si>
    <t xml:space="preserve">SPAGHETTI SAUCE, MTLS,CND 6/#10 </t>
  </si>
  <si>
    <t>SPAGHETTI SAUCE, MTLS, POUCH 6/106 OZ</t>
  </si>
  <si>
    <t>1 POUCH= 53</t>
  </si>
  <si>
    <t>STRAWBERRY FRZ 30#</t>
  </si>
  <si>
    <t xml:space="preserve">1 CAN = 45 </t>
  </si>
  <si>
    <t>CARROTS,BABY, WHOLE, PEELED (50/3 OZ.)</t>
  </si>
  <si>
    <t>CARROTS, FRESH BABY CUTS, BAG (100/2 OZ.)</t>
  </si>
  <si>
    <t>2 OZ. BAG</t>
  </si>
  <si>
    <t xml:space="preserve">CARROTS, STICKS (4/5#) </t>
  </si>
  <si>
    <t>CARROTS, WHOLE BABY, SNACK (150/2 OZ.)</t>
  </si>
  <si>
    <t>CAULIFLORETS</t>
  </si>
  <si>
    <t xml:space="preserve">CAULIFLORETS (4/5#) </t>
  </si>
  <si>
    <t>CAULIFLORETS (12 COUNT)</t>
  </si>
  <si>
    <t xml:space="preserve">CELERY &amp; CARROT (50/3 OZ.) </t>
  </si>
  <si>
    <t>CELERY, PASCAL (24-36 COUNT)</t>
  </si>
  <si>
    <t>CELERY, STICKS (4/5#)</t>
  </si>
  <si>
    <t>CELERY, STICKS  (4/5#)</t>
  </si>
  <si>
    <t xml:space="preserve">1/4 CUP (3 STICKS) </t>
  </si>
  <si>
    <t>GRAPES, GREEN, SEEDLESS</t>
  </si>
  <si>
    <t xml:space="preserve">GRAPES, LUNCH BUNCH (123/3 OZ.) </t>
  </si>
  <si>
    <t>GRAPES, RED (150/2 OZ.)</t>
  </si>
  <si>
    <t>GRAPES, RED, SEEDLESS</t>
  </si>
  <si>
    <t>HONEYDEW, DICED</t>
  </si>
  <si>
    <t>TOMATO, SAUCE, MEATLESS, POUCH 6/106 OZ.</t>
  </si>
  <si>
    <t>USDA Product, Name</t>
  </si>
  <si>
    <t>Commercial Product, Name</t>
  </si>
  <si>
    <t xml:space="preserve">BLUEBERRIES, CULTIVATED, FRZ </t>
  </si>
  <si>
    <t xml:space="preserve">1# = 11.7 </t>
  </si>
  <si>
    <t>BLUEBERRIES, WILD, FRZN 30#</t>
  </si>
  <si>
    <t>1#= 11.9</t>
  </si>
  <si>
    <t xml:space="preserve">CARROTS, CND 6/#10 </t>
  </si>
  <si>
    <t xml:space="preserve">1 CAN = 47.4 </t>
  </si>
  <si>
    <t xml:space="preserve">CARROTS, SLICED, FRZ 30# </t>
  </si>
  <si>
    <t xml:space="preserve">1# = 10.5 </t>
  </si>
  <si>
    <t>CARROTS FRESH BABY CUTS 100/2 OZ</t>
  </si>
  <si>
    <t>Centennial Crispy Chicken Bowl</t>
  </si>
  <si>
    <t>Hot Italian Hoagie</t>
  </si>
  <si>
    <t>Mexican Rice* &amp; Corn Salsa*</t>
  </si>
  <si>
    <t>Mashed Potatoes* &amp; Gravy</t>
  </si>
  <si>
    <r>
      <t>Oven Fried</t>
    </r>
    <r>
      <rPr>
        <b/>
        <i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Chicken with Biscuit</t>
    </r>
  </si>
  <si>
    <t>Polenta &amp; Roasted Veggies*</t>
  </si>
  <si>
    <t>1# = 13.8</t>
  </si>
  <si>
    <t xml:space="preserve">EGGS, WHOLE, FRZ 6/5#  </t>
  </si>
  <si>
    <t xml:space="preserve">3 TABLESPOONS = 1 EGG </t>
  </si>
  <si>
    <t>1# = 9</t>
  </si>
  <si>
    <t xml:space="preserve">EGGS, WHOLE, FRZ 30# </t>
  </si>
  <si>
    <t xml:space="preserve">1# = 9 </t>
  </si>
  <si>
    <t xml:space="preserve">FRUIT MIX, CND 6/#10 </t>
  </si>
  <si>
    <t xml:space="preserve">1 CAN = 46.9 </t>
  </si>
  <si>
    <t>FRUIT MIX, CND EX LT SUCROSE 6/10#</t>
  </si>
  <si>
    <t>I CAN= 48.6</t>
  </si>
  <si>
    <t>1# = 10.7</t>
  </si>
  <si>
    <t>FRT-NUT MIX 5/5#</t>
  </si>
  <si>
    <t>HAM, CKD, FRZ, SLC</t>
  </si>
  <si>
    <t>1.22 OZ.</t>
  </si>
  <si>
    <t>1# = 10.5</t>
  </si>
  <si>
    <t>TANGERINE, JUMBO</t>
  </si>
  <si>
    <t xml:space="preserve">3/8 CUP (1 MEDIUM) </t>
  </si>
  <si>
    <t>1# = 4</t>
  </si>
  <si>
    <t>TANGELO (125 COUNT)</t>
  </si>
  <si>
    <t xml:space="preserve">BLR </t>
  </si>
  <si>
    <t xml:space="preserve">1# = 23.8 </t>
  </si>
  <si>
    <t xml:space="preserve">PEANUT BUTTER, SMOOTH 6/5# </t>
  </si>
  <si>
    <t xml:space="preserve">1# = 14.3 </t>
  </si>
  <si>
    <t xml:space="preserve">PEANUTS, ROASTED, RUNNER 6/#10 </t>
  </si>
  <si>
    <t>1 CAN = 64 OZ.</t>
  </si>
  <si>
    <t>RICE, BROWN, LG QCK 24/2#</t>
  </si>
  <si>
    <t>1# = 15 (COOKED)</t>
  </si>
  <si>
    <t>RICE, BROWN, LG 30/2 LB PKG</t>
  </si>
  <si>
    <t>1# = 18 (COOKED)</t>
  </si>
  <si>
    <t>RICE, L 25#</t>
  </si>
  <si>
    <t>RICE, L 50#</t>
  </si>
  <si>
    <t>RICE, M 25#</t>
  </si>
  <si>
    <t xml:space="preserve">RICE, M 50# </t>
  </si>
  <si>
    <t>1# = 6.4</t>
  </si>
  <si>
    <t>HAM, FRZ, WATER ADDED 4/10#</t>
  </si>
  <si>
    <t>HAM, CHILLED, WATER ADDED 4/10#</t>
  </si>
  <si>
    <t>1#=13.1</t>
  </si>
  <si>
    <t>ORANGE JUICE, FRZ, CONC.12/32 OZ.</t>
  </si>
  <si>
    <t xml:space="preserve">1/4 CUP (RECONSTITUTED) </t>
  </si>
  <si>
    <t xml:space="preserve">1 CAN = 64 (RECONSTITUTED) </t>
  </si>
  <si>
    <t xml:space="preserve">ORANGE JUICE, SINGLE 70/4 OZ. </t>
  </si>
  <si>
    <t>ORANGES 38-45#</t>
  </si>
  <si>
    <t xml:space="preserve">MACARONI, ROTINI, SPIRAL 20# </t>
  </si>
  <si>
    <t xml:space="preserve">1# (5-3/8 CUPS) DRY = 16.9 </t>
  </si>
  <si>
    <t>Pulled Pork* Sandwich</t>
  </si>
  <si>
    <t>Kung Pao Chicken &amp; Rice Bowl *</t>
  </si>
  <si>
    <t>Meatloaf with Biscuit</t>
  </si>
  <si>
    <t>Cuban Sandwich</t>
  </si>
  <si>
    <t>BBQ Baked Beans*</t>
  </si>
  <si>
    <t>CYCLE</t>
  </si>
  <si>
    <t>Main</t>
  </si>
  <si>
    <t>2nd Chc</t>
  </si>
  <si>
    <t>Secondary 3rd</t>
  </si>
  <si>
    <t>Side</t>
  </si>
  <si>
    <t>ITEM TYPE</t>
  </si>
  <si>
    <t>proj svgs</t>
  </si>
  <si>
    <t>BEEF</t>
  </si>
  <si>
    <t xml:space="preserve">APRICOTS, DICED, CND 6/#10 </t>
  </si>
  <si>
    <t xml:space="preserve">APRICOTS, FRZ 20#  </t>
  </si>
  <si>
    <t xml:space="preserve">1# = 7.3 </t>
  </si>
  <si>
    <t>STRAWBERRY, CUP 96/4.5 OZ.</t>
  </si>
  <si>
    <t xml:space="preserve">STRAWBERRIES, SLC, FRZ 30# </t>
  </si>
  <si>
    <t xml:space="preserve">1 TABLESPOON </t>
  </si>
  <si>
    <t xml:space="preserve">1 CAN = 192 TBSP= 12 CUPS </t>
  </si>
  <si>
    <t>1 CAN = 49.3</t>
  </si>
  <si>
    <t>CABBAGE, GREEN (24 COUNT)</t>
  </si>
  <si>
    <t>CANTALOUPE, DICED</t>
  </si>
  <si>
    <t>CARROTS, WHOLE BABY, BULK (4/5#)</t>
  </si>
  <si>
    <t>APRICOTS, HALVES EX LT SUCROSE 6/10#</t>
  </si>
  <si>
    <t>CAN</t>
  </si>
  <si>
    <t>1 CAN= 45</t>
  </si>
  <si>
    <t xml:space="preserve">BEANS, GARBANZO, CND 6/#10 </t>
  </si>
  <si>
    <t>1 CAN = 42.0</t>
  </si>
  <si>
    <t xml:space="preserve">BEANS, GREEN, CND 6/#10 </t>
  </si>
  <si>
    <t xml:space="preserve">1 CAN = 45.3 </t>
  </si>
  <si>
    <t xml:space="preserve">BEANS, GREEN, FRZ 30# </t>
  </si>
  <si>
    <t xml:space="preserve">1/4 CUP COOKED </t>
  </si>
  <si>
    <t xml:space="preserve">1# = 11.6 </t>
  </si>
  <si>
    <t xml:space="preserve">BEANS, PINTO, CND 6/#10 </t>
  </si>
  <si>
    <t xml:space="preserve">1 CAN = 37.2 </t>
  </si>
  <si>
    <t xml:space="preserve">BEANS, PINTO, DRY 25# </t>
  </si>
  <si>
    <t xml:space="preserve">BAG </t>
  </si>
  <si>
    <t>1# DRY = 21.0</t>
  </si>
  <si>
    <t>BEANS, RED KDNY, CND 6/#10</t>
  </si>
  <si>
    <t xml:space="preserve">1 CAN = 43.4 </t>
  </si>
  <si>
    <t xml:space="preserve">BEANS, REFRIED, CND 6/#10 </t>
  </si>
  <si>
    <t>1 CAN = 49.6</t>
  </si>
  <si>
    <t xml:space="preserve">BEANS, VEG, CND 6/#10 </t>
  </si>
  <si>
    <t xml:space="preserve">1 CAN = 47.1 </t>
  </si>
  <si>
    <t>CTN</t>
  </si>
  <si>
    <t>3 OZ.</t>
  </si>
  <si>
    <t xml:space="preserve">1 OZ. COOKED </t>
  </si>
  <si>
    <t xml:space="preserve">1# RAW = 11.8 </t>
  </si>
  <si>
    <t xml:space="preserve">3 OZ. </t>
  </si>
  <si>
    <t xml:space="preserve">BEEF, SLOPPY JOE, CKD 4/10# </t>
  </si>
  <si>
    <t>1#=3.78</t>
  </si>
  <si>
    <t>BEEF, TACO FILLING, CKD 4/10#</t>
  </si>
  <si>
    <t>1#= 3.5</t>
  </si>
  <si>
    <t xml:space="preserve">TOMATO, SAUCE, CND, 6/#10 </t>
  </si>
  <si>
    <t>Chicken Random Breast 4/10LB</t>
  </si>
  <si>
    <t>Quinoa 25LB, Garbzo beans 6/10</t>
  </si>
  <si>
    <t xml:space="preserve">25/ 6-#10 </t>
  </si>
  <si>
    <t>tamale cheese green chili 60/c</t>
  </si>
  <si>
    <t>1# = 13.1</t>
  </si>
  <si>
    <t>HAM, CKD, FRZ, CUBE</t>
  </si>
  <si>
    <t>2.5  OZ.</t>
  </si>
  <si>
    <t>Natural Pepperoni Pizza</t>
  </si>
  <si>
    <t>Natural Hamburger*</t>
  </si>
  <si>
    <t>Spaghetti Marinara and Meatballs</t>
  </si>
  <si>
    <t>Red Pork Tamale</t>
  </si>
  <si>
    <t>Cheese Pizza</t>
  </si>
  <si>
    <t>Cheese/GF Cheese* Quesadilla</t>
  </si>
  <si>
    <t>Spaghetti Marinara</t>
  </si>
  <si>
    <t>Cheese Ravioli &amp; Breadstick</t>
  </si>
  <si>
    <t>Green Chile and Cheese Tamale*</t>
  </si>
  <si>
    <t>Toasted Ham &amp; Cheese Sandwich</t>
  </si>
  <si>
    <t>Bratwurst &amp; Saurkraut*</t>
  </si>
  <si>
    <t>Turkey Bacon Bagel Sandwich</t>
  </si>
  <si>
    <t>Crispy Chicken Sandwich</t>
  </si>
  <si>
    <t>Oven Baked Fries*</t>
  </si>
  <si>
    <t>Mexican Rice*</t>
  </si>
  <si>
    <t>Korean BBQ Turkey* Sliders</t>
  </si>
  <si>
    <t>Monarch K-8 Philly Cheesesteak</t>
  </si>
  <si>
    <t>Turkey Burger* with Cranberry Horseradish Mayo</t>
  </si>
  <si>
    <t>Chicken Burrito</t>
  </si>
  <si>
    <t>Crispy Teryaki Tofu &amp; Rice Bowl*</t>
  </si>
  <si>
    <t>Bean and Cheese Burrito</t>
  </si>
  <si>
    <t>Chicken Enchilada</t>
  </si>
  <si>
    <t>Chicken Quesadilla</t>
  </si>
  <si>
    <t>Turkey Reuben</t>
  </si>
  <si>
    <t>Brown Rice*</t>
  </si>
  <si>
    <t>Oven Roast* Chicken with Biscuit</t>
  </si>
  <si>
    <t>Falafel* with Pita Bread</t>
  </si>
  <si>
    <t>Forecast Ingred</t>
  </si>
  <si>
    <t>Bratwurst 6:1</t>
  </si>
  <si>
    <t>Svg Size</t>
  </si>
  <si>
    <t>Beef patties 50/3.2oz</t>
  </si>
  <si>
    <t>Eggrolls chicken 60/cs</t>
  </si>
  <si>
    <t xml:space="preserve">Pasta </t>
  </si>
  <si>
    <t>n/a</t>
  </si>
  <si>
    <t xml:space="preserve">PULLED FROM STATE NUTRITION SITE </t>
  </si>
  <si>
    <t>Ship-To Name/Material #</t>
  </si>
  <si>
    <t>07/01/2013 - 06/30/2014</t>
  </si>
  <si>
    <t>ID</t>
  </si>
  <si>
    <t>Description</t>
  </si>
  <si>
    <t>Cases</t>
  </si>
  <si>
    <t>Splits</t>
  </si>
  <si>
    <t>Weight</t>
  </si>
  <si>
    <t>Total Sales $</t>
  </si>
  <si>
    <t>Qty</t>
  </si>
  <si>
    <t>Total $</t>
  </si>
  <si>
    <t>Avg $</t>
  </si>
  <si>
    <t>warehouse</t>
  </si>
  <si>
    <t>0263933</t>
  </si>
  <si>
    <t>KETCHUP FCY NAT WITH SUGAR  RED GOLD  6 / #10  REDYL99</t>
  </si>
  <si>
    <t>0307670</t>
  </si>
  <si>
    <t>JUICE APPLE  THE SWITCH (JUICE)  24 / 8OZ  3211</t>
  </si>
  <si>
    <t>0618579</t>
  </si>
  <si>
    <t>SAUCE THAI CHILI  KIKOMAN  4 / 5LB  1546</t>
  </si>
  <si>
    <t>0776565</t>
  </si>
  <si>
    <t>SAUCE BBQ SADDLE UP  NATURALLY FRESH  4 / 1GAL  30000470</t>
  </si>
  <si>
    <t>0805426</t>
  </si>
  <si>
    <t>CEREAL OAT &amp; HNY NAT  MALT O MEAL  4 / 46OZ  15989</t>
  </si>
  <si>
    <t>0956308</t>
  </si>
  <si>
    <t>COOKIE CHOC CHIP GLUTEN FREE  UDIâ??S HEALTHY FOODS  1 / 36PC  UGF806651</t>
  </si>
  <si>
    <t>1008465</t>
  </si>
  <si>
    <t>POTATO BAKING IDAHO 90CT FRSH  SYSCO IMPERIAL  1 / 50LB  1008465</t>
  </si>
  <si>
    <t>1053826</t>
  </si>
  <si>
    <t>PEA GREEN P  SYSCO RELIANCE  12 / 2.5LB  V5373</t>
  </si>
  <si>
    <t>1054618</t>
  </si>
  <si>
    <t>CORN WHL KERNEL P  SYSCO RELIANCE  12 / 2.5LB  V5372</t>
  </si>
  <si>
    <t>1222043</t>
  </si>
  <si>
    <t>CRACKER WHEAT CRISPY  BACK TO NATURE  6 / 8OZ  27658-4</t>
  </si>
  <si>
    <t>1555830</t>
  </si>
  <si>
    <t>BREAKFAST BAR CHRY/APPL CRUN  FATHERS TABLE  (BREAD)  120 / 2OZ  1197</t>
  </si>
  <si>
    <t>1649678</t>
  </si>
  <si>
    <t>PASTA SPAGHETTI WHL GRAIN  ZEREGA BROTHERS PASTA CO  2 / 10LB  8030</t>
  </si>
  <si>
    <t>1653856</t>
  </si>
  <si>
    <t>THERMOMETER PKT TEST -40/180  SYSCO BRAND  2 / EACH  1246-01S-1</t>
  </si>
  <si>
    <t>1653864</t>
  </si>
  <si>
    <t>THERMOMETER PKT TEST 0-220DEG  SYSCO BRAND  2 / EACH  1246-02S-01</t>
  </si>
  <si>
    <t>1658069</t>
  </si>
  <si>
    <t>TRAY PAPER MOLDFIBER 5CMP SLT5  CHINET  500 / CT  21024</t>
  </si>
  <si>
    <t>1925193</t>
  </si>
  <si>
    <t>PASTA RAVIOLI CHS WHL GRN MINI  TASTY BRAND  221 / 2.17OZ  834WG</t>
  </si>
  <si>
    <t>1974942</t>
  </si>
  <si>
    <t>CEREAL RICE CHEX BOWLPAK  GENERAL MILLS  96 / 1OZ  31921</t>
  </si>
  <si>
    <t>2047177</t>
  </si>
  <si>
    <t>RICE BROWN PARBOILED WHLGRN QC  PAR EXCELENCE  1 / 25LB  R2PX25QC0</t>
  </si>
  <si>
    <t>2177614</t>
  </si>
  <si>
    <t>CEREAL CHEERIO BWLPK MULTIGRAN  GENERAL MILLS  96 / 1OZ  32263</t>
  </si>
  <si>
    <t>2378297</t>
  </si>
  <si>
    <t>TURKEY BRST 3PC SKLS O/P  BLOCK &amp; BARREL IMPERIAL  2 / 8-10#  78297</t>
  </si>
  <si>
    <t>2764108</t>
  </si>
  <si>
    <t>PAN GRABBER TRY KNT 8.5X11.5IN  SYSCO BRAND  3 / EACH  PG1IMP-3PS</t>
  </si>
  <si>
    <t>2772416</t>
  </si>
  <si>
    <t>3165677</t>
  </si>
  <si>
    <t>EGG HARDBOILED WHL PLLW PAK  PAPETTI  12 / 12CT  46025-85018-00</t>
  </si>
  <si>
    <t>3615184</t>
  </si>
  <si>
    <t>SAUCE SZECHUAN HOT  AMERICAN ROLAND  24 / 6.7OZ  87250</t>
  </si>
  <si>
    <t>3723269</t>
  </si>
  <si>
    <t>CHEESE CREAM LITE  PHILADELPHIA CREAM CHEESE  100 / 1OZ  61095</t>
  </si>
  <si>
    <t>3724689</t>
  </si>
  <si>
    <t>CHEESE CREAM LIGHT  PHILADELPHIA CREAM CHEESE  100 / 3/4OZ  61094</t>
  </si>
  <si>
    <t>3891918</t>
  </si>
  <si>
    <t>SHAKER DISP SALT WHT  SYSCO CLASSIC  96 / 4OZ  15075</t>
  </si>
  <si>
    <t>3893013</t>
  </si>
  <si>
    <t>SHAKER DISP PEPPER BLK  SYSCO CLASSIC  60 / 1.5OZ  15375</t>
  </si>
  <si>
    <t>4002408</t>
  </si>
  <si>
    <t>MAYONNAISE HEAVY DUTY  SYSCO RELIANCE  1 / 28LB  100087183</t>
  </si>
  <si>
    <t>4002432</t>
  </si>
  <si>
    <t>MAYONNAISE HEAVY DUTY  SYSCO RELIANCE  4 / 1GAL  100087182</t>
  </si>
  <si>
    <t>4008652</t>
  </si>
  <si>
    <t>CRACKER GOLDFISH CHEESE BAKED  PEPPRIDGE FARMS  6 / 31OZ  7944</t>
  </si>
  <si>
    <t>4049573</t>
  </si>
  <si>
    <t>THERMOMETER OVEN 100-600 F/C  SYSCO BRAND  1 / EACH  24HP-01S-1</t>
  </si>
  <si>
    <t>4062030</t>
  </si>
  <si>
    <t>APPLESAUCE FCY UNSWEETENED  SYSCO CLASSIC  6 / #10  45703</t>
  </si>
  <si>
    <t>4062337</t>
  </si>
  <si>
    <t>BEAN GARBANZO FCY NO SULFITE  SYSCO CLASSIC  6 / #10  74213510</t>
  </si>
  <si>
    <t>4096954</t>
  </si>
  <si>
    <t>BEAN LENTIL DRIED  SYSCO CLASSIC  1 / 20LB  295220230</t>
  </si>
  <si>
    <t>4221644</t>
  </si>
  <si>
    <t>CRACKER GOLDFISH CHEESE  PEPPRIDGE FARMS  60 / 1OZ  7495</t>
  </si>
  <si>
    <t>4521621</t>
  </si>
  <si>
    <t>PICKLE SLI DILL HAM SC 1/8 PLS  BLOCK &amp; BARREL CLASSIC  4 / 1GAL  1282289</t>
  </si>
  <si>
    <t>4877973</t>
  </si>
  <si>
    <t>MUSTARD PRPD  AMERICAN HERITAGE SYSCO  4 / 1GAL  10074865198360</t>
  </si>
  <si>
    <t>4920906</t>
  </si>
  <si>
    <t>APPLESAUCE FCY  MUSSELMAN  6 / #10  FFASP8100MUS01</t>
  </si>
  <si>
    <t>4936698</t>
  </si>
  <si>
    <t>SNACK TRAIL MIX FRUIT &amp; NUT  PLANTERS  72 / 2OZ  1932000026</t>
  </si>
  <si>
    <t>4968566</t>
  </si>
  <si>
    <t>PEPPER JALAPENO SLI FIELD RUN  SYSCO RELIANCE  6 / #10  10074865721025</t>
  </si>
  <si>
    <t>4989786</t>
  </si>
  <si>
    <t>CEREAL HOT OAT OLD FASHION  QUAKER  12 / 42OZ  43293</t>
  </si>
  <si>
    <t>5238892</t>
  </si>
  <si>
    <t>APPLESAUCE FCY UNSWTD  ROYAL  6 / #10  9903</t>
  </si>
  <si>
    <t>5512033</t>
  </si>
  <si>
    <t>CHIP MULTIGRAIN ORIG SS  SUNCHIP  104 / 1OZ  11151</t>
  </si>
  <si>
    <t>5551284</t>
  </si>
  <si>
    <t>RICE BROWN PARBOILED WHOLE GRA  PAR EXCELENCE  1 / 25LB  R2PX25570</t>
  </si>
  <si>
    <t>5728191</t>
  </si>
  <si>
    <t>SAUCE HOT  SYSCO CLASSIC  4 / 1GAL  5728191</t>
  </si>
  <si>
    <t>5844220</t>
  </si>
  <si>
    <t>BEAN BLACK  CASA SOLANA  6 / #10  32213179</t>
  </si>
  <si>
    <t>5872346</t>
  </si>
  <si>
    <t>OIL SESAME PURE  JADE MOUNTAIN  4 / 1GAL  10074865297872</t>
  </si>
  <si>
    <t>6040760</t>
  </si>
  <si>
    <t>SALT KOSHER  SYSCO CLASSIC  12 / 3LB  10074865334560</t>
  </si>
  <si>
    <t>6599405</t>
  </si>
  <si>
    <t>CRACKER GOLDFISH WHL GRAIN  PEPPRIDGE FARMS  300 / .75OZ  18105</t>
  </si>
  <si>
    <t>6672193</t>
  </si>
  <si>
    <t>BAR NTRTNL CHOC CHIP KIDS ZBAR  CLIFF BARS (HEALTH BAR)  9 / 18CT  191804</t>
  </si>
  <si>
    <t>6783417</t>
  </si>
  <si>
    <t>POPCORN CHEDDAR WHT LSS  SMARTFOOD  64 / 1OZ  44439</t>
  </si>
  <si>
    <t>6899938</t>
  </si>
  <si>
    <t>CEREAL RICE CHEX BOWL PK  GENERAL MILLS  96 / .688OZ  47595</t>
  </si>
  <si>
    <t>6972634</t>
  </si>
  <si>
    <t>JUICE ORANGE TANG SPARK  THE SWITCH (JUICE)  24 / 8OZ  3143</t>
  </si>
  <si>
    <t>6972760</t>
  </si>
  <si>
    <t>JUICE BLK CHERRY SPARK  THE SWITCH (JUICE)  24 / 8OZ  3129</t>
  </si>
  <si>
    <t>7039100</t>
  </si>
  <si>
    <t>SAUCE PICANTE MED AUTHENTIC  CASA SOLANA  4 / 138OZ  12198</t>
  </si>
  <si>
    <t>7042716</t>
  </si>
  <si>
    <t>TURKEY SAUSAGE PTY PRCKD C.R.  JENNIE-O  160 / 1.025Z  6132</t>
  </si>
  <si>
    <t>7415460</t>
  </si>
  <si>
    <t>CRANBERRY DRIED &amp; SWEETENED  OCEAN SPRAY  2 / 48OZ  152</t>
  </si>
  <si>
    <t>7877042</t>
  </si>
  <si>
    <t>CRACKER GRAHAM CIN BELLY BEAR  MRS GOODCOOKIE BAKERY  200 / 1OZ  56072</t>
  </si>
  <si>
    <t>7893813</t>
  </si>
  <si>
    <t>PEPPERONI SLI ALL NAT  HORMEL  1 / 10LB  5262</t>
  </si>
  <si>
    <t>8021849</t>
  </si>
  <si>
    <t>SNACK GRANOLA SLEEVE ORIG  FIELDSTONE  144 / 1.25OZ  9794</t>
  </si>
  <si>
    <t>8176578</t>
  </si>
  <si>
    <t>GRAIN SPCLTY QUINOA  GRAINS  1 / 25LBS  54840-4</t>
  </si>
  <si>
    <t>8456440</t>
  </si>
  <si>
    <t>CHIP PITA NAKED LSS  STACY'S  24 / 1.5OZ  52546</t>
  </si>
  <si>
    <t>9218314</t>
  </si>
  <si>
    <t>CHICKEN CUT 8PC IQF  SYSCO CLASSIC  1 / 27LB  110190</t>
  </si>
  <si>
    <t>9888389</t>
  </si>
  <si>
    <t>CHIP TORTILLA WHT RND NO SALT  MISSION FOODS  6 / 2LBS  8617</t>
  </si>
  <si>
    <t>Totals For 1000051442</t>
  </si>
  <si>
    <t>0141168</t>
  </si>
  <si>
    <t>LID PLAS DOME F/SMRTLK TRAY CL  SYSCO CLASSIC  25 / 18"  P9818SYS</t>
  </si>
  <si>
    <t>0141176</t>
  </si>
  <si>
    <t>TRAY PLAS CATER BLK FLT SMRTLK  SYSCO CLASSIC  25 / 16IN  9816KSYS</t>
  </si>
  <si>
    <t>0141184</t>
  </si>
  <si>
    <t>TRAY PLAS CATER BLK FLT SMRTLK  SYSCO CLASSIC  25 / 18IN  9818KSYS</t>
  </si>
  <si>
    <t>0141200</t>
  </si>
  <si>
    <t>LID PLAS DOME F/SMRTLK TRAY CL  SYSCO CLASSIC  25 / 16"  P9816SYS</t>
  </si>
  <si>
    <t>0217428</t>
  </si>
  <si>
    <t>OIL OLIVE BIB BLEND 51/49  CORTO OLIVE CO  1 / 10LTR  20701</t>
  </si>
  <si>
    <t>0302311</t>
  </si>
  <si>
    <t>SPICE GARLIC PWDR  RODELLE  1 / 25LB  17165</t>
  </si>
  <si>
    <t>0310658</t>
  </si>
  <si>
    <t>PLATE PAPER MLD FBR 9" ERTH CH  EARTH CHOICE  10 / 50CT  YMC5000900002</t>
  </si>
  <si>
    <t>0629200</t>
  </si>
  <si>
    <t>DOUGH BISCUIT WHL GRAIN ZTF  RICH'S FOODS  216 / 2.1OZ  9315</t>
  </si>
  <si>
    <t>0644001</t>
  </si>
  <si>
    <t>COOKIE CHOC CHIP GLU FREE  UDIâ??S HEALTHY FOODS  8 / 8OZ  UGF_CKCC8_8</t>
  </si>
  <si>
    <t>0698225</t>
  </si>
  <si>
    <t>CHEESE BLUE WHEEL  SYSCO IMPERIAL  2 / 6#AVG  987053</t>
  </si>
  <si>
    <t>0860296</t>
  </si>
  <si>
    <t>FRANK ALL BEEF 8X1 6 INCH  GOLD STAR SAUSAGE CO  1 / 10LB  GS55-0806-11</t>
  </si>
  <si>
    <t>1123902</t>
  </si>
  <si>
    <t>JUICE CRNBRY CCKTL ASEPTIC 10%  SAHARA BURST  12 / 46OZ  4418</t>
  </si>
  <si>
    <t>1163363</t>
  </si>
  <si>
    <t>CONTAINER PAPER NAT EARTH+ #4  SYSCO BRAND  4 / 40CT  4BPEARTHMSYS</t>
  </si>
  <si>
    <t>1197930</t>
  </si>
  <si>
    <t>CIDER APPLE 100% TRAY PK  TREE TOP  8 / 64OZ  103782</t>
  </si>
  <si>
    <t>1203850</t>
  </si>
  <si>
    <t>CHILI VEGETARIAN GRN  READY FOODS  4 / 5LB  7191</t>
  </si>
  <si>
    <t>1226121</t>
  </si>
  <si>
    <t>SPICE BASIL WHL  RODELLE  1 / 5LB  30513</t>
  </si>
  <si>
    <t>1241227</t>
  </si>
  <si>
    <t>TOFU FIRM ORGANIC  WEST SOY  2 / 6LB  F512</t>
  </si>
  <si>
    <t>1245554</t>
  </si>
  <si>
    <t xml:space="preserve">CHEESE MONTEREY JACK BLOCK  PACKER  1 / 40#AVG  </t>
  </si>
  <si>
    <t>1286319</t>
  </si>
  <si>
    <t>OLIVE RIPE SLI IMP  SYSCO OTTIMO  6 / #10  10074865565865</t>
  </si>
  <si>
    <t>1326776</t>
  </si>
  <si>
    <t xml:space="preserve">CHICKEN BRST BNLS SKLS RNDM  PACKER  4 / 10LB  </t>
  </si>
  <si>
    <t>1373269</t>
  </si>
  <si>
    <t>CUP PAPER HOT PLA 12 OZ  EARTH CHOICE  1000 / 12OZ  DPHC12EC</t>
  </si>
  <si>
    <t>1410976</t>
  </si>
  <si>
    <t>BERRY PERFECT IQF  SYSCO IMPERIAL  2 / 5LB  10074865024690</t>
  </si>
  <si>
    <t>1684051</t>
  </si>
  <si>
    <t>FRANK BEEF 8X1 F/C  COLEMAN NATURAL MEAT  1 / 10LB  19655</t>
  </si>
  <si>
    <t>1704560</t>
  </si>
  <si>
    <t>PASTA LASAGNA SHEET W/WHL GRN  T. MARZETTI  48 / 5OZ  4130831025</t>
  </si>
  <si>
    <t>1738723</t>
  </si>
  <si>
    <t>BEEF EYE OF RND CH  BUTCHER BLOCK IMPERIAL  6 / 5#AVG  B71331SY</t>
  </si>
  <si>
    <t>1769845</t>
  </si>
  <si>
    <t>SPICE OREGANO WHL MEDITERANEAN  RODELLE  1 / 5LBS  17242</t>
  </si>
  <si>
    <t>1841651</t>
  </si>
  <si>
    <t>DOUGH BREADSTICK W/WHL GRAIN  RICH'S FOODS  250 / 1.2OZ  12194</t>
  </si>
  <si>
    <t>1893444</t>
  </si>
  <si>
    <t>POTSTICKER CHICKEN &amp; VEG  WHOLE FRESH FOODS (CONV)  6 / 50CT  29736</t>
  </si>
  <si>
    <t>1995125</t>
  </si>
  <si>
    <t>SALT KOSHER  MORTON  12 / 3LB  1702</t>
  </si>
  <si>
    <t>2195857</t>
  </si>
  <si>
    <t>CHEESE RICOTTA DELI WM  ARREZZIO  4 / 5LB  984965</t>
  </si>
  <si>
    <t>2203943</t>
  </si>
  <si>
    <t>SAUCE SOY GLTN FREE LOW SODIUM  SOYA (SOY SAUCE)  1 / 5GAL  1</t>
  </si>
  <si>
    <t>2271270</t>
  </si>
  <si>
    <t>CHIP POTATO NAT TOTALLY HA  BOULDER CHIPS  55 / 1.5OZ  12015</t>
  </si>
  <si>
    <t>2273989</t>
  </si>
  <si>
    <t>PASTA PENNE WHL GRAIN  BARILLA ITALIAN PASTA  2 / 10LB  11147</t>
  </si>
  <si>
    <t>2307189</t>
  </si>
  <si>
    <t>BEEF ROAST TOP RND CAP OFF  HORMEL  2 / 6#AVG  40468</t>
  </si>
  <si>
    <t>2336707</t>
  </si>
  <si>
    <t>SEASONING TACO BOULDER VALLEY  RODELLE  1 / 25LBS  30968</t>
  </si>
  <si>
    <t>2337558</t>
  </si>
  <si>
    <t>FRANK ALL-BEEF 8X1 6 IN  BALL PARK  1 / 10LB  16719</t>
  </si>
  <si>
    <t>2365585</t>
  </si>
  <si>
    <t>SPICE THYME WHL  RODELLE  1 / 5LB  17350</t>
  </si>
  <si>
    <t>2365593</t>
  </si>
  <si>
    <t>SPICE TARRAGON LVS  RODELLE  1 / 5LB  17347</t>
  </si>
  <si>
    <t>2365605</t>
  </si>
  <si>
    <t>SPICE DILL WEED  RODELLE  1 / 5LB  17127</t>
  </si>
  <si>
    <t>2365611</t>
  </si>
  <si>
    <t>SPICE PARSLEY FLAKES  RODELLE  1 / 5LB  17256</t>
  </si>
  <si>
    <t>2366607</t>
  </si>
  <si>
    <t>EGG WHL LIQ FRSH W/CITRIC  WHOLESOME FARMS CLASSIC  15 / 2LB  74865-29434-00</t>
  </si>
  <si>
    <t>2370179</t>
  </si>
  <si>
    <t>CHEESE CHDR MILD YEL BLOCK  CASA SOLANA  1 / 42#AVG  15811CS</t>
  </si>
  <si>
    <t>2370203</t>
  </si>
  <si>
    <t>CHEESE MONTEREY JACK BLOCK  CASA SOLANA  1 / 42#AVG  15602CS</t>
  </si>
  <si>
    <t>2374678</t>
  </si>
  <si>
    <t>NAPKIN DINNER 15X17 2PL NAT 8F  TORK UNIVERSAL-SCA TISSUE  16 / 125CT  9935701</t>
  </si>
  <si>
    <t>2389260</t>
  </si>
  <si>
    <t>CHEESE PROVOLONE  ARREZZIO IMPERIAL  3 / 12#AVG  101463</t>
  </si>
  <si>
    <t>2389278</t>
  </si>
  <si>
    <t>CHEESE PARMESAN GRATED  ARREZZIO  6 / 5LB  504702</t>
  </si>
  <si>
    <t>2406163</t>
  </si>
  <si>
    <t>CHEESE CHDR MILD FCY SHRD YEL  CASA SOLANA  4 / 5LB  10983CS</t>
  </si>
  <si>
    <t>2481984</t>
  </si>
  <si>
    <t>STIRRER WOOD COFF RND 5.5"  ROFSON INDUSTRIES  10 / 1000CT  WCS55RU</t>
  </si>
  <si>
    <t>2783845</t>
  </si>
  <si>
    <t>NAPKIN DINNER LOGO  NATIVE FOODS CAFÉ (LOGO)  5 / 200CT  15250311016</t>
  </si>
  <si>
    <t>2925618</t>
  </si>
  <si>
    <t>PEPPERONCINI GREEK SLI  AMERICAN ROLAND  4 / 1GAL  45692</t>
  </si>
  <si>
    <t>3013737</t>
  </si>
  <si>
    <t>BOWL PLAS BLK PET 48 OZ  SYSCO BRAND  1 / 100CT  92048TSY</t>
  </si>
  <si>
    <t>3125382</t>
  </si>
  <si>
    <t>SUGAR TURBINADO  SUGAR IN THE RAW  1200 / 4.5GM  50400</t>
  </si>
  <si>
    <t>3362274</t>
  </si>
  <si>
    <t>BEAN PINTO FCY  CASA SOLANA  6 / #10  35213179</t>
  </si>
  <si>
    <t>3374097</t>
  </si>
  <si>
    <t>HONEY PURE LIGHT AMBER JUG  SYSCO RELIANCE  6 / 5LB  PF4142</t>
  </si>
  <si>
    <t>3712668</t>
  </si>
  <si>
    <t>SAUCE BBQ BULLSEYE  BULLS EYE  4 / 1GAL  1958239057</t>
  </si>
  <si>
    <t>3718210</t>
  </si>
  <si>
    <t>MAYONNAISE LITE  KRAFT  200 / 7/16OZ  66533</t>
  </si>
  <si>
    <t>3828738</t>
  </si>
  <si>
    <t>CONTAINER BEV INSUL HOT/COLD  LEVIN BROTHER PAPER (LBP)  20 / 160OZ  6999</t>
  </si>
  <si>
    <t>3865730</t>
  </si>
  <si>
    <t>JUICE LIME PSTRZD ULTRA PREM  SYSCO NATURAL  6 / 1QT  6593</t>
  </si>
  <si>
    <t>4006649</t>
  </si>
  <si>
    <t>MUSTARD PKT  HEINZ  500 / 1/5OZ  78000700</t>
  </si>
  <si>
    <t>4014577</t>
  </si>
  <si>
    <t>FLOUR H&amp;R ALL PURPOSE  SYSCO CLASSIC  1 / 50LB  74865033657</t>
  </si>
  <si>
    <t>4014684</t>
  </si>
  <si>
    <t>FLOUR WHEAT WHL STONE GRND  GOLD MEDAL (GEN MILLS)  1 / 50LB  58072</t>
  </si>
  <si>
    <t>4063095</t>
  </si>
  <si>
    <t>JUICE LEMON PSTRZD ULTRA PREM  SYSCO NATURAL  6 / .5GAL  4514</t>
  </si>
  <si>
    <t>4069373</t>
  </si>
  <si>
    <t>VINEGAR APPLE CIDER 50 GRAIN  SYSCO CLASSIC  4 / 1GAL  10993</t>
  </si>
  <si>
    <t>4072666</t>
  </si>
  <si>
    <t>TOMATO PASTE FCY 26%  FULL RED  6 / #10  1041</t>
  </si>
  <si>
    <t>4073441</t>
  </si>
  <si>
    <t>CORN STARCH  SYSCO CLASSIC  24 / 1LB  1002</t>
  </si>
  <si>
    <t>4073862</t>
  </si>
  <si>
    <t>MUSTARD PACKETS  HEINZ  200 / 1/5OZ  78000701</t>
  </si>
  <si>
    <t>4110185</t>
  </si>
  <si>
    <t>BEAN RED FCY  SYSCO CLASSIC  6 / #10  33213510</t>
  </si>
  <si>
    <t>4113056</t>
  </si>
  <si>
    <t>VINEGAR RED WINE 50 GRAIN  SYSCO CLASSIC  4 / 1GAL  71362-SYS</t>
  </si>
  <si>
    <t>4113072</t>
  </si>
  <si>
    <t>VINEGAR WHITE WINE 50 GRAIN  SYSCO CLASSIC  4 / 1GAL  24504</t>
  </si>
  <si>
    <t>4119061</t>
  </si>
  <si>
    <t>OIL VEGETABLE PURE  SYSCO CLASSIC  6 / 1GAL  46114</t>
  </si>
  <si>
    <t>4189171</t>
  </si>
  <si>
    <t>SAUERKRAUT SHREDDED FCY  SYSCO IMPERIAL  6 / #10  4189171</t>
  </si>
  <si>
    <t>4202255</t>
  </si>
  <si>
    <t>TEA BAG ICED WITHOUT TAPE  HOUSE RECIPE  96 / 1OZ  29628</t>
  </si>
  <si>
    <t>4311536</t>
  </si>
  <si>
    <t>SUGAR BROWN GOLDEN  CALIFORNIA&amp;HAWAII (SUGAR)  16 / 2LB  404832</t>
  </si>
  <si>
    <t>4456661</t>
  </si>
  <si>
    <t>CORN MEAL YELLOW  PIONEER FLOUR MILLS  1 / 25LB  41122</t>
  </si>
  <si>
    <t>4517389</t>
  </si>
  <si>
    <t>BASE CHICKEN GOLD SAVRY  CUSTOM (NON-PROP)  3 / 4LB  91052XGLDZ</t>
  </si>
  <si>
    <t>4888574</t>
  </si>
  <si>
    <t>WALNUT HALVES AND PCS  SYSCO CLASSIC  1 / 5LB  S4888574</t>
  </si>
  <si>
    <t>4943296</t>
  </si>
  <si>
    <t>BREAD CRUMB JAP PANKO TOASTED  KIKOMAN  1 / 25LB  5010</t>
  </si>
  <si>
    <t>4950598</t>
  </si>
  <si>
    <t>BAKING SODA  SYSCO CLASSIC  12 / 24OZ  3186</t>
  </si>
  <si>
    <t>5087572</t>
  </si>
  <si>
    <t>SUGAR GRANULATED CANE X FINE  SYSCO CLASSIC  1 / 25LB  401490</t>
  </si>
  <si>
    <t>5108253</t>
  </si>
  <si>
    <t>SUGAR GRANULATED  DOMINO SUGAR  1 / 25LB  401450</t>
  </si>
  <si>
    <t>5141502</t>
  </si>
  <si>
    <t>SAUCE PESTO BASIL  ARREZZIO  6 / 30OZ  1045F</t>
  </si>
  <si>
    <t>5168299</t>
  </si>
  <si>
    <t>BEAN BLACK FULLY SEASONED  GARCIA  6 / #10  50002</t>
  </si>
  <si>
    <t>5228317</t>
  </si>
  <si>
    <t>SPICE ARROWROOT GRND  IMPERIAL/MC CORMICK  6 / 20OZ  974224</t>
  </si>
  <si>
    <t>5228499</t>
  </si>
  <si>
    <t>SPICE CELERY SEED WH  IMPERIAL/MC CORMICK  6 / 1LB  974243</t>
  </si>
  <si>
    <t>5228606</t>
  </si>
  <si>
    <t>SPICE CINNAMON GROUND BAKER  IMPERIAL/MC CORMICK  6 / 15OZ  974254</t>
  </si>
  <si>
    <t>5229026</t>
  </si>
  <si>
    <t>SPICE MUSTARD GROUND  IMPERIAL/MC CORMICK  6 / 1LB  974297</t>
  </si>
  <si>
    <t>5229174</t>
  </si>
  <si>
    <t>SPICE PAPRIKA GROUND ME  IMPERIAL/MC CORMICK  6 / 18OZ  974312</t>
  </si>
  <si>
    <t>5229224</t>
  </si>
  <si>
    <t>SPICE PAPRIKA HUNGARIAN GROUND  IMPERIAL/MC CORMICK  6 / 18OZ  974317</t>
  </si>
  <si>
    <t>5229802</t>
  </si>
  <si>
    <t>SPICE TURMERIC GROUND  IMPERIAL/MC CORMICK  6 / 1LB  974376</t>
  </si>
  <si>
    <t>5242237</t>
  </si>
  <si>
    <t>PIZZA CRUST 14" WHT WHEAT PARB  RICH'S FOODS  12 / 18OZ  4647</t>
  </si>
  <si>
    <t>5243025</t>
  </si>
  <si>
    <t>SPICE CUMIN GRND  CUSTOM (NON-PROP)  1 / 10LB  O-C0264</t>
  </si>
  <si>
    <t>5301775</t>
  </si>
  <si>
    <t>BOWL PLAS BLK PET 320 OZ  SYSCO BRAND  1 / 25CT  92320SY</t>
  </si>
  <si>
    <t>5335732</t>
  </si>
  <si>
    <t>CHOCOLATE CHIP SEMI REAL 1000  SYSCO IMPERIAL  1 / 25LB  833104-2C</t>
  </si>
  <si>
    <t>5512041</t>
  </si>
  <si>
    <t>SOUP BASE VEGETARIAN NO MSG  KNORR SWISS  6 / 1LB  4800120430</t>
  </si>
  <si>
    <t>5593702</t>
  </si>
  <si>
    <t>SUGAR BROWN LIGHT CANE  BAKERSOURCE CLASSIC  12 / 2LB  404357</t>
  </si>
  <si>
    <t>5757091</t>
  </si>
  <si>
    <t>PEPPER CHIPOTLE ADOBO SCE  EMBASSA  12 / 7OZ  4858</t>
  </si>
  <si>
    <t>5818455</t>
  </si>
  <si>
    <t>PEPPER RED ROASTED  AMERICAN ROLAND  12 / 28OZ  45650</t>
  </si>
  <si>
    <t>5828104</t>
  </si>
  <si>
    <t>PLATE PAPER MOLDED FBR SNK 6"  EARTH CHOICE  8 / 125CT  MC500060001</t>
  </si>
  <si>
    <t>5948930</t>
  </si>
  <si>
    <t>TRAY PLAS PET MRBL BLK RND  SYSCO BRAND  36 / 18IN  818SY</t>
  </si>
  <si>
    <t>5974951</t>
  </si>
  <si>
    <t>HORSERADISH WHITE PRPD  ARREZZIO  4 / 1GAL  HOPU41</t>
  </si>
  <si>
    <t>6077747</t>
  </si>
  <si>
    <t>VINEGAR BALSAMIC ITALY  AMERICAN ROLAND  2 / 5LTR  70600</t>
  </si>
  <si>
    <t>6109732</t>
  </si>
  <si>
    <t>HAM BUFFET SMK 100% ALL NAT  HORMEL  2 / 7.5#AV  46488</t>
  </si>
  <si>
    <t>6289151</t>
  </si>
  <si>
    <t>PEPPER CHILI GRN DICED RSTD/PL  CASA SOLANA  6 / #10  9927</t>
  </si>
  <si>
    <t>6347888</t>
  </si>
  <si>
    <t>HAM BUFFET SMK 100% ALL NAT FZ  HORMEL  2 / 7.5#AV  46488</t>
  </si>
  <si>
    <t>6518874</t>
  </si>
  <si>
    <t>BACON LAYFLAT C/C 13/17 NAT GF  HORMEL  2 / 7.5LB  51252</t>
  </si>
  <si>
    <t>6639827</t>
  </si>
  <si>
    <t>SPICE PEPPER BLK TABLE GRND ME  IMPERIAL/MC CORMICK  6 / 18Z  974018</t>
  </si>
  <si>
    <t>6787426</t>
  </si>
  <si>
    <t>KNIFE PLAS BLK HVY WT  DIXIE  1000 / EA  KH517</t>
  </si>
  <si>
    <t>6787446</t>
  </si>
  <si>
    <t>FORK PLAS BLK HVY WT  DIXIE  1000 / EA  FH517</t>
  </si>
  <si>
    <t>6938211</t>
  </si>
  <si>
    <t>LID FOIL F/ HALF STMTBL PAN  SYSCO CLASSIC  100 / EA  101230SYS</t>
  </si>
  <si>
    <t>6943932</t>
  </si>
  <si>
    <t>BACON LAYFLAT C/C 18/22 NAT GF  HORMEL  1 / 15LB  55139</t>
  </si>
  <si>
    <t>6947899</t>
  </si>
  <si>
    <t>POLENTA CORN COARSE GRND  GIUSTO'S SPECIALTY GRAINS  1 / 50LB  151210</t>
  </si>
  <si>
    <t>6977179</t>
  </si>
  <si>
    <t>BREWER COFFEE AIRPOT DIG PROGM  WILBUR CURTIS (S&amp;E)  1 / EA  D500GT63A000</t>
  </si>
  <si>
    <t>6988158</t>
  </si>
  <si>
    <t>BROCCOLI FLORET POLY GR A  SYSCO CLASSIC  12 / 2LB  40-003133</t>
  </si>
  <si>
    <t>7190481</t>
  </si>
  <si>
    <t>PASTE TAHINI  AMERICAN ROLAND  12 / 16OZ  70150</t>
  </si>
  <si>
    <t>7465969</t>
  </si>
  <si>
    <t>PAN FOIL STM TBL DEEPXH 2-9/16  SYSCO CLASSIC  100 / HALF  Y6132XHSYS</t>
  </si>
  <si>
    <t>7870751</t>
  </si>
  <si>
    <t>EXTRACT VANILLA PURE  RODELLE  12 / 32OZ  22832</t>
  </si>
  <si>
    <t>7887041</t>
  </si>
  <si>
    <t>COFFEE GRND REG  CITAVO  6 / 2LB  29643</t>
  </si>
  <si>
    <t>7922222</t>
  </si>
  <si>
    <t>SHELL TACO 5.5"  MISSION FOODS  8 / 25CT  10110</t>
  </si>
  <si>
    <t>7969249</t>
  </si>
  <si>
    <t>CHIP POTATO NAT TOTALLY  BOULDER CHIPS  55 / 1.5OZ  11314</t>
  </si>
  <si>
    <t>8104695</t>
  </si>
  <si>
    <t>PEANUT BUTTER HNY ORGANC 1.15Z  JUSTINS NUT BUTTER  6 / 10CT  9</t>
  </si>
  <si>
    <t>8116055</t>
  </si>
  <si>
    <t>CREAMER HALF &amp; HALF SHF STBL  WHOLESOME FARMS IMPERIAL  360 / 3/8OZ  5105700</t>
  </si>
  <si>
    <t>8138418</t>
  </si>
  <si>
    <t>PEANUT BUTTER HNY SQUEEZE  JUSTINS NUT BUTTER  150 / .5OZ  67</t>
  </si>
  <si>
    <t>8249062</t>
  </si>
  <si>
    <t>CHEESE SWISS SNDWCH CUT GR C  BLOCK &amp; BARREL IMPERIAL  6 / 8#AVG  1213003</t>
  </si>
  <si>
    <t>8612000</t>
  </si>
  <si>
    <t>EGGROLL CHICKEN W/GRAIN 3OZ CN  MINH  60 / 3OZ  69461</t>
  </si>
  <si>
    <t>9696972</t>
  </si>
  <si>
    <t>BUTTER SOLID UNSLTD  AA  WHOLESOME FARMS CLASSIC  30 / 1LB  310522</t>
  </si>
  <si>
    <t>9768342</t>
  </si>
  <si>
    <t>CHEESE FETA PAIL  MEDITERRANEAN KUZINA IMPR  2 / 8LB  1570</t>
  </si>
  <si>
    <t>9806415</t>
  </si>
  <si>
    <t>SPICE PEPPER BLK GRND PURE  IMPERIAL/MC CORMICK  6 / 18OZ  900010607</t>
  </si>
  <si>
    <t>9806423</t>
  </si>
  <si>
    <t>SPICE PEPPER RED CRUSHED  IMPERIAL/MC CORMICK  6 / 13OZ  900010608</t>
  </si>
  <si>
    <t>9806498</t>
  </si>
  <si>
    <t>SPICE CHILI PWDR DRK ME  IMPERIAL/MC CORMICK  6 / 20OZ  900010604</t>
  </si>
  <si>
    <t>9919523</t>
  </si>
  <si>
    <t>POWDER BAKING DOUBLE ACTING  SYSCO CLASSIC  6 / 5LB  99080870499</t>
  </si>
  <si>
    <t>9986514</t>
  </si>
  <si>
    <t>BOWL PLAS BLK PET 160 OZ  SYSCO BRAND  1 / 50CT  92160ASY50</t>
  </si>
  <si>
    <t>9987124</t>
  </si>
  <si>
    <t>BOWL PLAS BLK PET 80 OZ  SYSCO BRAND  1 / 50CT  92080ASY50</t>
  </si>
  <si>
    <t>Totals For 1000058809</t>
  </si>
  <si>
    <t>Regional 2</t>
  </si>
  <si>
    <t>1024421</t>
  </si>
  <si>
    <t>STRAWBERRY WHL IQF  SYSCO CLASSIC  1 / 30LB  74865027519</t>
  </si>
  <si>
    <t>1762927</t>
  </si>
  <si>
    <t>SAUCE WORCESTERSHIRE GLT FREE  SYSCO CLASSIC  4 / 1GAL  300621</t>
  </si>
  <si>
    <t>2481432</t>
  </si>
  <si>
    <t>PEPPER CHILI ANCHO GRND  RODELLE  12 / 1LBQT  30051</t>
  </si>
  <si>
    <t>4111498</t>
  </si>
  <si>
    <t>PUMPKIN SOLID PACK FCY  SYSCO IMPERIAL  6 / #10  4111498</t>
  </si>
  <si>
    <t>5233374</t>
  </si>
  <si>
    <t>FLOUR WHEAT DURUM EXTRA FCY  GENERAL MILLS  1 / 50LB  10016000576022</t>
  </si>
  <si>
    <t>7000878</t>
  </si>
  <si>
    <t>FRANK ALL BEEF 8X1 ALL NATURAL  HEARTLAND BEEF  2 / 5LB  56655</t>
  </si>
  <si>
    <t>Totals For 1000053109</t>
  </si>
  <si>
    <t>Regional 3</t>
  </si>
  <si>
    <t>1365105</t>
  </si>
  <si>
    <t xml:space="preserve">BEEF ROUND BOTTOM FLAT CH 171B  PACKER  4 / 13#AVG  </t>
  </si>
  <si>
    <t>1565136</t>
  </si>
  <si>
    <t>PASTA ELBOW WHL GRAIN  ZEREGA BROTHERS PASTA CO  2 / 10LB  9075-000</t>
  </si>
  <si>
    <t>4540753</t>
  </si>
  <si>
    <t>OIL VEGETABLE PURE  SYSCO RELIANCE  1 / 35LB  99879COM</t>
  </si>
  <si>
    <t>5229067</t>
  </si>
  <si>
    <t>SPICE NUTMEG GROUND  IMPERIAL/MC CORMICK  6 / 1LB  974301</t>
  </si>
  <si>
    <t>5229265</t>
  </si>
  <si>
    <t>SPICE PARSLEY FLAKE  IMPERIAL/MC CORMICK  3 / 10OZ  974322</t>
  </si>
  <si>
    <t>Totals For 1000052032</t>
  </si>
  <si>
    <t>Report Totals</t>
  </si>
  <si>
    <t>Regional 1 and Catering</t>
  </si>
  <si>
    <r>
      <t>Oven Fried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Chicken with Biscuit</t>
    </r>
  </si>
  <si>
    <t xml:space="preserve"> Beef* Soft Taco</t>
  </si>
  <si>
    <t>Diced Chicken</t>
  </si>
  <si>
    <t>Fajita Chicken</t>
  </si>
  <si>
    <t>Sweet and Sour Chicken with Fried Rice</t>
  </si>
  <si>
    <t>Chicken, ground</t>
  </si>
  <si>
    <t>PASTA RAVIOLI CHS WHL GRN MINI</t>
  </si>
  <si>
    <t>32-42</t>
  </si>
  <si>
    <t>.56 oz Beef Meatball (5 ct. = CN) (All Meat) (Allergen Free)</t>
  </si>
  <si>
    <t>Pasta Elbow wg 2/10LB</t>
  </si>
  <si>
    <t>RIBS ST. LOUIS 12/2.25 LB</t>
  </si>
  <si>
    <t xml:space="preserve">PORK, LEG ROAST, FRZ 32-42# </t>
  </si>
  <si>
    <t>Turkey Sliders with Cranberry Horseradish Mayo</t>
  </si>
  <si>
    <t>Total Cases/needed</t>
  </si>
  <si>
    <t xml:space="preserve"> Beef Nachos* with Cheese Sauce</t>
  </si>
  <si>
    <t>Chicken Eggrolls with Fried Rice</t>
  </si>
  <si>
    <t>Cheese Enchilada</t>
  </si>
  <si>
    <t>TH1, Th5</t>
  </si>
  <si>
    <t>T5, F6</t>
  </si>
  <si>
    <t>Menu Item</t>
  </si>
  <si>
    <t>ADP</t>
  </si>
  <si>
    <t>Monday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</si>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</sst>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#,##0;\-#,##0;"/>
    <numFmt numFmtId="165" formatCode="#,##0.00;\-#,##0.00;"/>
    <numFmt numFmtId="166" formatCode="0.00%;\-0.00%;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name val="Verdana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Verdana"/>
      <family val="2"/>
    </font>
    <font>
      <b/>
      <sz val="9"/>
      <name val="Calibri"/>
      <family val="2"/>
    </font>
    <font>
      <b/>
      <sz val="8"/>
      <name val="Tahoma"/>
      <family val="2"/>
    </font>
    <font>
      <b/>
      <sz val="8"/>
      <name val="Segoe UI"/>
      <family val="2"/>
    </font>
    <font>
      <sz val="8"/>
      <name val="Segoe U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188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1" xfId="0" applyFont="1" applyBorder="1"/>
    <xf numFmtId="0" fontId="5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4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right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left"/>
    </xf>
    <xf numFmtId="3" fontId="0" fillId="4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3" fontId="0" fillId="3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 applyBorder="1"/>
    <xf numFmtId="16" fontId="0" fillId="0" borderId="1" xfId="0" applyNumberFormat="1" applyFont="1" applyFill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2" borderId="1" xfId="0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ill="1" applyBorder="1"/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2" fillId="5" borderId="0" xfId="0" applyFont="1" applyFill="1"/>
    <xf numFmtId="0" fontId="16" fillId="0" borderId="0" xfId="0" applyFont="1"/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 vertical="center"/>
    </xf>
    <xf numFmtId="164" fontId="16" fillId="6" borderId="0" xfId="0" applyNumberFormat="1" applyFont="1" applyFill="1" applyBorder="1" applyAlignment="1">
      <alignment horizontal="right" vertical="center" wrapText="1"/>
    </xf>
    <xf numFmtId="165" fontId="16" fillId="6" borderId="0" xfId="0" applyNumberFormat="1" applyFont="1" applyFill="1" applyBorder="1" applyAlignment="1">
      <alignment horizontal="right" vertical="center" wrapText="1"/>
    </xf>
    <xf numFmtId="165" fontId="16" fillId="6" borderId="0" xfId="0" applyNumberFormat="1" applyFont="1" applyFill="1" applyBorder="1" applyAlignment="1">
      <alignment horizontal="right" vertical="center"/>
    </xf>
    <xf numFmtId="166" fontId="16" fillId="6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right" vertical="center" wrapText="1"/>
    </xf>
    <xf numFmtId="165" fontId="16" fillId="0" borderId="0" xfId="0" applyNumberFormat="1" applyFont="1" applyBorder="1" applyAlignment="1">
      <alignment horizontal="right" vertical="center" wrapText="1"/>
    </xf>
    <xf numFmtId="165" fontId="16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164" fontId="16" fillId="0" borderId="6" xfId="0" applyNumberFormat="1" applyFont="1" applyBorder="1" applyAlignment="1">
      <alignment horizontal="right" vertical="center" wrapText="1"/>
    </xf>
    <xf numFmtId="165" fontId="16" fillId="0" borderId="6" xfId="0" applyNumberFormat="1" applyFont="1" applyBorder="1" applyAlignment="1">
      <alignment horizontal="right" vertical="center" wrapText="1"/>
    </xf>
    <xf numFmtId="165" fontId="16" fillId="0" borderId="6" xfId="0" applyNumberFormat="1" applyFont="1" applyBorder="1" applyAlignment="1">
      <alignment horizontal="right" vertical="center"/>
    </xf>
    <xf numFmtId="166" fontId="16" fillId="0" borderId="6" xfId="0" applyNumberFormat="1" applyFont="1" applyBorder="1" applyAlignment="1">
      <alignment horizontal="right" vertical="center" wrapText="1"/>
    </xf>
    <xf numFmtId="166" fontId="16" fillId="0" borderId="2" xfId="0" applyNumberFormat="1" applyFont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Alignment="1">
      <alignment horizontal="left" vertical="top"/>
    </xf>
    <xf numFmtId="0" fontId="18" fillId="7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7" fillId="4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1" xfId="2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20" fillId="0" borderId="1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/>
    </xf>
    <xf numFmtId="0" fontId="0" fillId="0" borderId="0" xfId="0" applyFont="1" applyAlignment="1"/>
    <xf numFmtId="0" fontId="14" fillId="0" borderId="0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182880</xdr:colOff>
      <xdr:row>25</xdr:row>
      <xdr:rowOff>67774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" y="0"/>
          <a:ext cx="9144000" cy="4456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15</xdr:col>
      <xdr:colOff>182880</xdr:colOff>
      <xdr:row>17</xdr:row>
      <xdr:rowOff>131144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" y="182881"/>
          <a:ext cx="9144000" cy="30572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9</xdr:col>
      <xdr:colOff>475581</xdr:colOff>
      <xdr:row>41</xdr:row>
      <xdr:rowOff>151976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72000"/>
          <a:ext cx="5352381" cy="3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P4" sqref="P4"/>
    </sheetView>
  </sheetViews>
  <sheetFormatPr defaultColWidth="8.83984375" defaultRowHeight="14.4" x14ac:dyDescent="0.55000000000000004"/>
  <sheetData/>
  <phoneticPr fontId="11" type="noConversion"/>
  <pageMargins left="0.7" right="0.7" top="1.5" bottom="0.75" header="0.03" footer="0.3"/>
  <pageSetup scale="96" orientation="portrait" horizontalDpi="4294967292" verticalDpi="4294967292"/>
  <headerFooter>
    <oddHeader>&amp;R&amp;G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tabSelected="1" zoomScale="80" zoomScaleNormal="80" zoomScalePageLayoutView="80" workbookViewId="0">
      <selection activeCell="B1" sqref="B1:B1048576"/>
    </sheetView>
  </sheetViews>
  <sheetFormatPr defaultColWidth="8.83984375" defaultRowHeight="14.4" x14ac:dyDescent="0.55000000000000004"/>
  <cols>
    <col min="1" max="1" width="13.47265625" style="22" bestFit="1" customWidth="1"/>
    <col min="2" max="2" width="8.83984375" style="10"/>
    <col min="3" max="3" width="33" style="10" customWidth="1"/>
    <col min="4" max="4" width="10.47265625" style="10" customWidth="1"/>
    <col min="5" max="6" width="10.15625" style="10" customWidth="1"/>
    <col min="7" max="7" width="30.68359375" style="10" customWidth="1"/>
    <col min="8" max="8" width="10.47265625" style="10" customWidth="1"/>
    <col min="9" max="10" width="10.15625" style="10" customWidth="1"/>
    <col min="11" max="11" width="38.7890625" style="10" customWidth="1"/>
    <col min="12" max="12" width="10.47265625" style="10" customWidth="1"/>
    <col min="13" max="14" width="10.15625" style="10" customWidth="1"/>
    <col min="15" max="15" width="30.68359375" style="10" customWidth="1"/>
    <col min="16" max="16" width="10.47265625" style="10" customWidth="1"/>
    <col min="17" max="18" width="10.15625" style="10" customWidth="1"/>
    <col min="19" max="19" width="32.47265625" style="10" bestFit="1" customWidth="1"/>
    <col min="20" max="20" width="10.47265625" style="10" customWidth="1"/>
    <col min="21" max="22" width="10.15625" style="10" customWidth="1"/>
    <col min="23" max="24" width="8.83984375" style="22"/>
    <col min="25" max="25" width="25.15625" style="121" bestFit="1" customWidth="1"/>
    <col min="26" max="16384" width="8.83984375" style="22"/>
  </cols>
  <sheetData>
    <row r="1" spans="1:26" x14ac:dyDescent="0.55000000000000004">
      <c r="A1" s="4" t="s">
        <v>578</v>
      </c>
      <c r="B1" s="187" t="s">
        <v>573</v>
      </c>
      <c r="C1" s="156" t="s">
        <v>1121</v>
      </c>
      <c r="D1" s="156" t="s">
        <v>1120</v>
      </c>
      <c r="E1" s="156" t="s">
        <v>473</v>
      </c>
      <c r="F1" s="156" t="s">
        <v>579</v>
      </c>
      <c r="G1" s="156" t="s">
        <v>1122</v>
      </c>
      <c r="H1" s="156" t="s">
        <v>1120</v>
      </c>
      <c r="I1" s="156" t="s">
        <v>473</v>
      </c>
      <c r="J1" s="156" t="s">
        <v>579</v>
      </c>
      <c r="K1" s="156" t="s">
        <v>1123</v>
      </c>
      <c r="L1" s="156" t="s">
        <v>1120</v>
      </c>
      <c r="M1" s="156" t="s">
        <v>473</v>
      </c>
      <c r="N1" s="156" t="s">
        <v>579</v>
      </c>
      <c r="O1" s="156" t="s">
        <v>1124</v>
      </c>
      <c r="P1" s="156" t="s">
        <v>1120</v>
      </c>
      <c r="Q1" s="156" t="s">
        <v>473</v>
      </c>
      <c r="R1" s="156" t="s">
        <v>579</v>
      </c>
      <c r="S1" s="156" t="s">
        <v>1125</v>
      </c>
      <c r="T1" s="156" t="s">
        <v>1120</v>
      </c>
      <c r="U1" s="156" t="s">
        <v>473</v>
      </c>
      <c r="V1" s="156" t="s">
        <v>579</v>
      </c>
    </row>
    <row r="2" spans="1:26" x14ac:dyDescent="0.55000000000000004">
      <c r="A2" s="8" t="s">
        <v>574</v>
      </c>
      <c r="B2" s="18">
        <v>1</v>
      </c>
      <c r="C2" s="122" t="s">
        <v>630</v>
      </c>
      <c r="D2" s="123">
        <v>7000</v>
      </c>
      <c r="E2" s="123">
        <v>5</v>
      </c>
      <c r="F2" s="123">
        <f>+D2*E2</f>
        <v>35000</v>
      </c>
      <c r="G2" s="136" t="s">
        <v>631</v>
      </c>
      <c r="H2" s="123">
        <v>7000</v>
      </c>
      <c r="I2" s="123">
        <v>4</v>
      </c>
      <c r="J2" s="123">
        <f t="shared" ref="J2:J4" si="0">+H2*I2</f>
        <v>28000</v>
      </c>
      <c r="K2" s="123" t="s">
        <v>632</v>
      </c>
      <c r="L2" s="123">
        <v>7000</v>
      </c>
      <c r="M2" s="123">
        <v>5</v>
      </c>
      <c r="N2" s="123">
        <f>+L2*M2</f>
        <v>35000</v>
      </c>
      <c r="O2" s="123" t="s">
        <v>1115</v>
      </c>
      <c r="P2" s="123">
        <v>7000</v>
      </c>
      <c r="Q2" s="123">
        <v>6</v>
      </c>
      <c r="R2" s="123">
        <f t="shared" ref="R2:R4" si="1">+P2*Q2</f>
        <v>42000</v>
      </c>
      <c r="S2" s="123" t="s">
        <v>633</v>
      </c>
      <c r="T2" s="123">
        <v>7000</v>
      </c>
      <c r="U2" s="123">
        <v>5</v>
      </c>
      <c r="V2" s="123">
        <f t="shared" ref="V2:V4" si="2">+T2*U2</f>
        <v>35000</v>
      </c>
      <c r="X2" s="120"/>
      <c r="Y2" s="157"/>
      <c r="Z2" s="120"/>
    </row>
    <row r="3" spans="1:26" x14ac:dyDescent="0.55000000000000004">
      <c r="A3" s="8" t="s">
        <v>575</v>
      </c>
      <c r="B3" s="18">
        <v>1</v>
      </c>
      <c r="C3" s="122" t="s">
        <v>634</v>
      </c>
      <c r="D3" s="123">
        <v>2500</v>
      </c>
      <c r="E3" s="123">
        <v>5</v>
      </c>
      <c r="F3" s="123">
        <f t="shared" ref="F3:F4" si="3">+D3*E3</f>
        <v>12500</v>
      </c>
      <c r="G3" s="123" t="s">
        <v>635</v>
      </c>
      <c r="H3" s="123">
        <v>2500</v>
      </c>
      <c r="I3" s="123">
        <v>4</v>
      </c>
      <c r="J3" s="123">
        <f t="shared" si="0"/>
        <v>10000</v>
      </c>
      <c r="K3" s="123" t="s">
        <v>636</v>
      </c>
      <c r="L3" s="123">
        <v>2500</v>
      </c>
      <c r="M3" s="123">
        <v>5</v>
      </c>
      <c r="N3" s="123">
        <f t="shared" ref="N3:N4" si="4">+L3*M3</f>
        <v>12500</v>
      </c>
      <c r="O3" s="123" t="s">
        <v>637</v>
      </c>
      <c r="P3" s="123">
        <v>2500</v>
      </c>
      <c r="Q3" s="123">
        <v>6</v>
      </c>
      <c r="R3" s="123">
        <f t="shared" si="1"/>
        <v>15000</v>
      </c>
      <c r="S3" s="123" t="s">
        <v>638</v>
      </c>
      <c r="T3" s="123">
        <v>2500</v>
      </c>
      <c r="U3" s="123">
        <v>5</v>
      </c>
      <c r="V3" s="123">
        <f t="shared" si="2"/>
        <v>12500</v>
      </c>
      <c r="X3" s="120"/>
      <c r="Y3" s="157"/>
      <c r="Z3" s="120"/>
    </row>
    <row r="4" spans="1:26" x14ac:dyDescent="0.55000000000000004">
      <c r="A4" s="8" t="s">
        <v>576</v>
      </c>
      <c r="B4" s="18">
        <v>1</v>
      </c>
      <c r="C4" s="122" t="s">
        <v>639</v>
      </c>
      <c r="D4" s="123">
        <v>1200</v>
      </c>
      <c r="E4" s="123">
        <v>5</v>
      </c>
      <c r="F4" s="123">
        <f t="shared" si="3"/>
        <v>6000</v>
      </c>
      <c r="G4" s="123" t="s">
        <v>640</v>
      </c>
      <c r="H4" s="123">
        <v>1200</v>
      </c>
      <c r="I4" s="123">
        <v>4</v>
      </c>
      <c r="J4" s="123">
        <f t="shared" si="0"/>
        <v>4800</v>
      </c>
      <c r="K4" s="123" t="s">
        <v>1101</v>
      </c>
      <c r="L4" s="123">
        <v>1200</v>
      </c>
      <c r="M4" s="123">
        <v>5</v>
      </c>
      <c r="N4" s="123">
        <f t="shared" si="4"/>
        <v>6000</v>
      </c>
      <c r="O4" s="123" t="s">
        <v>641</v>
      </c>
      <c r="P4" s="123">
        <v>1200</v>
      </c>
      <c r="Q4" s="123">
        <v>6</v>
      </c>
      <c r="R4" s="123">
        <f t="shared" si="1"/>
        <v>7200</v>
      </c>
      <c r="S4" s="123" t="s">
        <v>642</v>
      </c>
      <c r="T4" s="123">
        <v>1200</v>
      </c>
      <c r="U4" s="123">
        <v>5</v>
      </c>
      <c r="V4" s="123">
        <f t="shared" si="2"/>
        <v>6000</v>
      </c>
      <c r="X4" s="120"/>
      <c r="Y4" s="157"/>
      <c r="Z4" s="120"/>
    </row>
    <row r="5" spans="1:26" x14ac:dyDescent="0.55000000000000004">
      <c r="A5" s="8" t="s">
        <v>577</v>
      </c>
      <c r="B5" s="18"/>
      <c r="C5" s="124"/>
      <c r="D5" s="124"/>
      <c r="E5" s="124"/>
      <c r="F5" s="124"/>
      <c r="G5" s="125" t="s">
        <v>643</v>
      </c>
      <c r="H5" s="126"/>
      <c r="I5" s="126"/>
      <c r="J5" s="126"/>
      <c r="K5" s="124" t="s">
        <v>644</v>
      </c>
      <c r="L5" s="126"/>
      <c r="M5" s="126"/>
      <c r="N5" s="126"/>
      <c r="O5" s="124" t="s">
        <v>408</v>
      </c>
      <c r="P5" s="126"/>
      <c r="Q5" s="126"/>
      <c r="R5" s="126"/>
      <c r="S5" s="124" t="s">
        <v>409</v>
      </c>
      <c r="T5" s="126"/>
      <c r="U5" s="124"/>
      <c r="V5" s="124"/>
      <c r="X5" s="120"/>
      <c r="Y5" s="157"/>
      <c r="Z5" s="120"/>
    </row>
    <row r="6" spans="1:26" x14ac:dyDescent="0.55000000000000004">
      <c r="A6" s="8"/>
      <c r="B6" s="1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27"/>
      <c r="Q6" s="127"/>
      <c r="R6" s="127"/>
      <c r="S6" s="127"/>
      <c r="T6" s="127"/>
      <c r="U6" s="127"/>
      <c r="V6" s="127"/>
      <c r="X6" s="120"/>
      <c r="Y6" s="157"/>
      <c r="Z6" s="120"/>
    </row>
    <row r="7" spans="1:26" x14ac:dyDescent="0.55000000000000004">
      <c r="A7" s="8" t="s">
        <v>574</v>
      </c>
      <c r="B7" s="18">
        <v>2</v>
      </c>
      <c r="C7" s="136" t="s">
        <v>630</v>
      </c>
      <c r="D7" s="123">
        <v>7000</v>
      </c>
      <c r="E7" s="123">
        <v>4</v>
      </c>
      <c r="F7" s="123">
        <f t="shared" ref="F7:F9" si="5">+D7*E7</f>
        <v>28000</v>
      </c>
      <c r="G7" s="123" t="s">
        <v>410</v>
      </c>
      <c r="H7" s="123">
        <v>7000</v>
      </c>
      <c r="I7" s="123">
        <v>5</v>
      </c>
      <c r="J7" s="123">
        <f t="shared" ref="J7:J9" si="6">+H7*I7</f>
        <v>35000</v>
      </c>
      <c r="K7" s="123" t="s">
        <v>1114</v>
      </c>
      <c r="L7" s="123">
        <v>7000</v>
      </c>
      <c r="M7" s="123">
        <v>6</v>
      </c>
      <c r="N7" s="123">
        <f t="shared" ref="N7:N9" si="7">+L7*M7</f>
        <v>42000</v>
      </c>
      <c r="O7" s="124" t="s">
        <v>412</v>
      </c>
      <c r="P7" s="123">
        <v>7000</v>
      </c>
      <c r="Q7" s="123">
        <v>6</v>
      </c>
      <c r="R7" s="123">
        <f t="shared" ref="R7:R9" si="8">+P7*Q7</f>
        <v>42000</v>
      </c>
      <c r="S7" s="123" t="s">
        <v>413</v>
      </c>
      <c r="T7" s="123">
        <v>7000</v>
      </c>
      <c r="U7" s="123">
        <v>6</v>
      </c>
      <c r="V7" s="123">
        <f t="shared" ref="V7:V9" si="9">+T7*U7</f>
        <v>42000</v>
      </c>
    </row>
    <row r="8" spans="1:26" x14ac:dyDescent="0.55000000000000004">
      <c r="A8" s="8" t="s">
        <v>575</v>
      </c>
      <c r="B8" s="18">
        <v>2</v>
      </c>
      <c r="C8" s="136" t="s">
        <v>634</v>
      </c>
      <c r="D8" s="123">
        <v>2500</v>
      </c>
      <c r="E8" s="123">
        <v>4</v>
      </c>
      <c r="F8" s="123">
        <f t="shared" si="5"/>
        <v>10000</v>
      </c>
      <c r="G8" s="123" t="s">
        <v>414</v>
      </c>
      <c r="H8" s="123">
        <v>2500</v>
      </c>
      <c r="I8" s="123">
        <v>5</v>
      </c>
      <c r="J8" s="123">
        <f t="shared" si="6"/>
        <v>12500</v>
      </c>
      <c r="K8" s="123" t="s">
        <v>415</v>
      </c>
      <c r="L8" s="123">
        <v>2500</v>
      </c>
      <c r="M8" s="123">
        <v>6</v>
      </c>
      <c r="N8" s="123">
        <f t="shared" si="7"/>
        <v>15000</v>
      </c>
      <c r="O8" s="123" t="s">
        <v>416</v>
      </c>
      <c r="P8" s="123">
        <v>2500</v>
      </c>
      <c r="Q8" s="123">
        <v>6</v>
      </c>
      <c r="R8" s="123">
        <f t="shared" si="8"/>
        <v>15000</v>
      </c>
      <c r="S8" s="123" t="s">
        <v>1116</v>
      </c>
      <c r="T8" s="123">
        <v>2500</v>
      </c>
      <c r="U8" s="123">
        <v>6</v>
      </c>
      <c r="V8" s="123">
        <f t="shared" si="9"/>
        <v>15000</v>
      </c>
    </row>
    <row r="9" spans="1:26" x14ac:dyDescent="0.55000000000000004">
      <c r="A9" s="8" t="s">
        <v>576</v>
      </c>
      <c r="B9" s="18">
        <v>2</v>
      </c>
      <c r="C9" s="136" t="s">
        <v>417</v>
      </c>
      <c r="D9" s="123">
        <v>1200</v>
      </c>
      <c r="E9" s="123">
        <v>4</v>
      </c>
      <c r="F9" s="123">
        <f t="shared" si="5"/>
        <v>4800</v>
      </c>
      <c r="G9" s="124" t="s">
        <v>418</v>
      </c>
      <c r="H9" s="123">
        <v>1200</v>
      </c>
      <c r="I9" s="123">
        <v>5</v>
      </c>
      <c r="J9" s="123">
        <f t="shared" si="6"/>
        <v>6000</v>
      </c>
      <c r="K9" s="124" t="s">
        <v>419</v>
      </c>
      <c r="L9" s="123">
        <v>1200</v>
      </c>
      <c r="M9" s="123">
        <v>6</v>
      </c>
      <c r="N9" s="123">
        <f t="shared" si="7"/>
        <v>7200</v>
      </c>
      <c r="O9" s="123" t="s">
        <v>641</v>
      </c>
      <c r="P9" s="123">
        <v>1200</v>
      </c>
      <c r="Q9" s="123">
        <v>6</v>
      </c>
      <c r="R9" s="123">
        <f t="shared" si="8"/>
        <v>7200</v>
      </c>
      <c r="S9" s="123" t="s">
        <v>421</v>
      </c>
      <c r="T9" s="123">
        <v>1200</v>
      </c>
      <c r="U9" s="123">
        <v>6</v>
      </c>
      <c r="V9" s="123">
        <f t="shared" si="9"/>
        <v>7200</v>
      </c>
    </row>
    <row r="10" spans="1:26" x14ac:dyDescent="0.55000000000000004">
      <c r="A10" s="8" t="s">
        <v>577</v>
      </c>
      <c r="B10" s="18"/>
      <c r="C10" s="124"/>
      <c r="D10" s="124"/>
      <c r="E10" s="124"/>
      <c r="F10" s="124"/>
      <c r="G10" s="124"/>
      <c r="H10" s="124"/>
      <c r="I10" s="124"/>
      <c r="J10" s="124"/>
      <c r="K10" s="124" t="s">
        <v>422</v>
      </c>
      <c r="L10" s="124"/>
      <c r="M10" s="124"/>
      <c r="N10" s="124"/>
      <c r="O10" s="124" t="s">
        <v>408</v>
      </c>
      <c r="P10" s="124"/>
      <c r="Q10" s="124"/>
      <c r="R10" s="124"/>
      <c r="S10" s="124"/>
      <c r="T10" s="124"/>
      <c r="U10" s="124"/>
      <c r="V10" s="124"/>
    </row>
    <row r="11" spans="1:26" x14ac:dyDescent="0.55000000000000004">
      <c r="A11" s="8"/>
      <c r="B11" s="18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1:26" x14ac:dyDescent="0.55000000000000004">
      <c r="A12" s="8" t="s">
        <v>574</v>
      </c>
      <c r="B12" s="18">
        <v>3</v>
      </c>
      <c r="C12" s="136" t="s">
        <v>630</v>
      </c>
      <c r="D12" s="123">
        <v>7000</v>
      </c>
      <c r="E12" s="123">
        <v>4</v>
      </c>
      <c r="F12" s="123">
        <f t="shared" ref="F12:F14" si="10">+D12*E12</f>
        <v>28000</v>
      </c>
      <c r="G12" s="123" t="s">
        <v>423</v>
      </c>
      <c r="H12" s="123">
        <v>7000</v>
      </c>
      <c r="I12" s="123">
        <v>6</v>
      </c>
      <c r="J12" s="123">
        <f t="shared" ref="J12:J14" si="11">+H12*I12</f>
        <v>42000</v>
      </c>
      <c r="K12" s="123" t="s">
        <v>424</v>
      </c>
      <c r="L12" s="123">
        <v>7000</v>
      </c>
      <c r="M12" s="123">
        <v>6</v>
      </c>
      <c r="N12" s="123">
        <f t="shared" ref="N12:N14" si="12">+L12*M12</f>
        <v>42000</v>
      </c>
      <c r="O12" s="123" t="s">
        <v>631</v>
      </c>
      <c r="P12" s="123">
        <v>7000</v>
      </c>
      <c r="Q12" s="123">
        <v>6</v>
      </c>
      <c r="R12" s="123">
        <f t="shared" ref="R12:R14" si="13">+P12*Q12</f>
        <v>42000</v>
      </c>
      <c r="S12" s="124" t="s">
        <v>425</v>
      </c>
      <c r="T12" s="123">
        <v>7000</v>
      </c>
      <c r="U12" s="123">
        <v>6</v>
      </c>
      <c r="V12" s="123">
        <f t="shared" ref="V12:V14" si="14">+T12*U12</f>
        <v>42000</v>
      </c>
    </row>
    <row r="13" spans="1:26" ht="24" x14ac:dyDescent="0.55000000000000004">
      <c r="A13" s="8" t="s">
        <v>575</v>
      </c>
      <c r="B13" s="18">
        <v>3</v>
      </c>
      <c r="C13" s="136" t="s">
        <v>634</v>
      </c>
      <c r="D13" s="123">
        <v>2500</v>
      </c>
      <c r="E13" s="123">
        <v>4</v>
      </c>
      <c r="F13" s="123">
        <f t="shared" si="10"/>
        <v>10000</v>
      </c>
      <c r="G13" s="124" t="s">
        <v>426</v>
      </c>
      <c r="H13" s="123">
        <v>2500</v>
      </c>
      <c r="I13" s="123">
        <v>6</v>
      </c>
      <c r="J13" s="123">
        <f t="shared" si="11"/>
        <v>15000</v>
      </c>
      <c r="K13" s="123" t="s">
        <v>427</v>
      </c>
      <c r="L13" s="123">
        <v>2500</v>
      </c>
      <c r="M13" s="123">
        <v>6</v>
      </c>
      <c r="N13" s="123">
        <f t="shared" si="12"/>
        <v>15000</v>
      </c>
      <c r="O13" s="123" t="s">
        <v>428</v>
      </c>
      <c r="P13" s="123">
        <v>2500</v>
      </c>
      <c r="Q13" s="123">
        <v>6</v>
      </c>
      <c r="R13" s="123">
        <f t="shared" si="13"/>
        <v>15000</v>
      </c>
      <c r="S13" s="123" t="s">
        <v>429</v>
      </c>
      <c r="T13" s="123">
        <v>2500</v>
      </c>
      <c r="U13" s="123">
        <v>6</v>
      </c>
      <c r="V13" s="123">
        <f t="shared" si="14"/>
        <v>15000</v>
      </c>
    </row>
    <row r="14" spans="1:26" x14ac:dyDescent="0.55000000000000004">
      <c r="A14" s="8" t="s">
        <v>576</v>
      </c>
      <c r="B14" s="18">
        <v>3</v>
      </c>
      <c r="C14" s="136" t="s">
        <v>430</v>
      </c>
      <c r="D14" s="123">
        <v>1200</v>
      </c>
      <c r="E14" s="123">
        <v>4</v>
      </c>
      <c r="F14" s="123">
        <f t="shared" si="10"/>
        <v>4800</v>
      </c>
      <c r="G14" s="123" t="s">
        <v>431</v>
      </c>
      <c r="H14" s="123">
        <v>1200</v>
      </c>
      <c r="I14" s="123">
        <v>6</v>
      </c>
      <c r="J14" s="123">
        <f t="shared" si="11"/>
        <v>7200</v>
      </c>
      <c r="K14" s="125" t="s">
        <v>432</v>
      </c>
      <c r="L14" s="123">
        <v>1200</v>
      </c>
      <c r="M14" s="123">
        <v>6</v>
      </c>
      <c r="N14" s="123">
        <f t="shared" si="12"/>
        <v>7200</v>
      </c>
      <c r="O14" s="129" t="s">
        <v>518</v>
      </c>
      <c r="P14" s="123">
        <v>1200</v>
      </c>
      <c r="Q14" s="123">
        <v>6</v>
      </c>
      <c r="R14" s="123">
        <f t="shared" si="13"/>
        <v>7200</v>
      </c>
      <c r="S14" s="125" t="s">
        <v>519</v>
      </c>
      <c r="T14" s="123">
        <v>1200</v>
      </c>
      <c r="U14" s="123">
        <v>6</v>
      </c>
      <c r="V14" s="123">
        <f t="shared" si="14"/>
        <v>7200</v>
      </c>
    </row>
    <row r="15" spans="1:26" x14ac:dyDescent="0.55000000000000004">
      <c r="A15" s="8" t="s">
        <v>577</v>
      </c>
      <c r="B15" s="18"/>
      <c r="C15" s="124"/>
      <c r="D15" s="124"/>
      <c r="E15" s="124"/>
      <c r="F15" s="124"/>
      <c r="G15" s="124" t="s">
        <v>520</v>
      </c>
      <c r="I15" s="124"/>
      <c r="J15" s="124"/>
      <c r="K15" s="124" t="s">
        <v>408</v>
      </c>
      <c r="L15" s="124"/>
      <c r="M15" s="124"/>
      <c r="N15" s="124"/>
      <c r="O15" s="124" t="s">
        <v>643</v>
      </c>
      <c r="P15" s="124"/>
      <c r="Q15" s="124"/>
      <c r="R15" s="124"/>
      <c r="S15" s="124" t="s">
        <v>521</v>
      </c>
      <c r="T15" s="124"/>
      <c r="U15" s="124"/>
      <c r="V15" s="124"/>
    </row>
    <row r="16" spans="1:26" x14ac:dyDescent="0.55000000000000004">
      <c r="A16" s="8"/>
      <c r="B16" s="18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</row>
    <row r="17" spans="1:23" x14ac:dyDescent="0.55000000000000004">
      <c r="A17" s="8" t="s">
        <v>574</v>
      </c>
      <c r="B17" s="18">
        <v>4</v>
      </c>
      <c r="C17" s="136" t="s">
        <v>630</v>
      </c>
      <c r="D17" s="123">
        <v>7000</v>
      </c>
      <c r="E17" s="123">
        <v>6</v>
      </c>
      <c r="F17" s="123">
        <f>+D17*E17</f>
        <v>42000</v>
      </c>
      <c r="G17" s="123" t="s">
        <v>413</v>
      </c>
      <c r="H17" s="123">
        <v>7000</v>
      </c>
      <c r="I17" s="123">
        <v>6</v>
      </c>
      <c r="J17" s="123">
        <f t="shared" ref="J17:J19" si="15">+H17*I17</f>
        <v>42000</v>
      </c>
      <c r="K17" s="123" t="s">
        <v>411</v>
      </c>
      <c r="L17" s="123">
        <v>7000</v>
      </c>
      <c r="M17" s="123">
        <v>5</v>
      </c>
      <c r="N17" s="123">
        <f t="shared" ref="N17:N19" si="16">+L17*M17</f>
        <v>35000</v>
      </c>
      <c r="O17" s="129" t="s">
        <v>1100</v>
      </c>
      <c r="P17" s="123">
        <v>7000</v>
      </c>
      <c r="Q17" s="123">
        <v>6</v>
      </c>
      <c r="R17" s="123">
        <f t="shared" ref="R17:R19" si="17">+P17*Q17</f>
        <v>42000</v>
      </c>
      <c r="S17" s="123" t="s">
        <v>1115</v>
      </c>
      <c r="T17" s="123">
        <v>7000</v>
      </c>
      <c r="U17" s="123">
        <v>5</v>
      </c>
      <c r="V17" s="123">
        <f t="shared" ref="V17:V19" si="18">+T17*U17</f>
        <v>35000</v>
      </c>
    </row>
    <row r="18" spans="1:23" x14ac:dyDescent="0.55000000000000004">
      <c r="A18" s="8" t="s">
        <v>575</v>
      </c>
      <c r="B18" s="18">
        <v>4</v>
      </c>
      <c r="C18" s="136" t="s">
        <v>634</v>
      </c>
      <c r="D18" s="123">
        <v>2500</v>
      </c>
      <c r="E18" s="123">
        <v>6</v>
      </c>
      <c r="F18" s="123">
        <f t="shared" ref="F18:F19" si="19">+D18*E18</f>
        <v>15000</v>
      </c>
      <c r="G18" s="123" t="s">
        <v>635</v>
      </c>
      <c r="H18" s="123">
        <v>2500</v>
      </c>
      <c r="I18" s="123">
        <v>6</v>
      </c>
      <c r="J18" s="123">
        <f t="shared" si="15"/>
        <v>15000</v>
      </c>
      <c r="K18" s="123" t="s">
        <v>415</v>
      </c>
      <c r="L18" s="123">
        <v>2500</v>
      </c>
      <c r="M18" s="123">
        <v>5</v>
      </c>
      <c r="N18" s="123">
        <f t="shared" si="16"/>
        <v>12500</v>
      </c>
      <c r="O18" s="123" t="s">
        <v>414</v>
      </c>
      <c r="P18" s="123">
        <v>2500</v>
      </c>
      <c r="Q18" s="123">
        <v>6</v>
      </c>
      <c r="R18" s="123">
        <f t="shared" si="17"/>
        <v>15000</v>
      </c>
      <c r="S18" s="123" t="s">
        <v>523</v>
      </c>
      <c r="T18" s="123">
        <v>2500</v>
      </c>
      <c r="U18" s="123">
        <v>5</v>
      </c>
      <c r="V18" s="123">
        <f t="shared" si="18"/>
        <v>12500</v>
      </c>
    </row>
    <row r="19" spans="1:23" ht="24" x14ac:dyDescent="0.55000000000000004">
      <c r="A19" s="8" t="s">
        <v>576</v>
      </c>
      <c r="B19" s="18">
        <v>4</v>
      </c>
      <c r="C19" s="136" t="s">
        <v>417</v>
      </c>
      <c r="D19" s="123">
        <v>1200</v>
      </c>
      <c r="E19" s="123">
        <v>6</v>
      </c>
      <c r="F19" s="123">
        <f t="shared" si="19"/>
        <v>7200</v>
      </c>
      <c r="G19" s="123" t="s">
        <v>645</v>
      </c>
      <c r="H19" s="123">
        <v>1200</v>
      </c>
      <c r="I19" s="123">
        <v>6</v>
      </c>
      <c r="J19" s="123">
        <f t="shared" si="15"/>
        <v>7200</v>
      </c>
      <c r="K19" s="123" t="s">
        <v>646</v>
      </c>
      <c r="L19" s="123">
        <v>1200</v>
      </c>
      <c r="M19" s="123">
        <v>5</v>
      </c>
      <c r="N19" s="123">
        <f t="shared" si="16"/>
        <v>6000</v>
      </c>
      <c r="O19" s="124" t="s">
        <v>418</v>
      </c>
      <c r="P19" s="123">
        <v>1200</v>
      </c>
      <c r="Q19" s="123">
        <v>6</v>
      </c>
      <c r="R19" s="123">
        <f t="shared" si="17"/>
        <v>7200</v>
      </c>
      <c r="S19" s="124" t="s">
        <v>647</v>
      </c>
      <c r="T19" s="123">
        <v>1200</v>
      </c>
      <c r="U19" s="123">
        <v>5</v>
      </c>
      <c r="V19" s="123">
        <f t="shared" si="18"/>
        <v>6000</v>
      </c>
    </row>
    <row r="20" spans="1:23" x14ac:dyDescent="0.55000000000000004">
      <c r="A20" s="8" t="s">
        <v>577</v>
      </c>
      <c r="B20" s="18"/>
      <c r="C20" s="124"/>
      <c r="D20" s="124"/>
      <c r="E20" s="124"/>
      <c r="F20" s="124"/>
      <c r="G20" s="124"/>
      <c r="H20" s="124"/>
      <c r="I20" s="124"/>
      <c r="J20" s="124"/>
      <c r="K20" s="124" t="s">
        <v>644</v>
      </c>
      <c r="L20" s="124"/>
      <c r="M20" s="124"/>
      <c r="N20" s="124"/>
      <c r="O20" s="124" t="s">
        <v>408</v>
      </c>
      <c r="P20" s="124"/>
      <c r="Q20" s="124"/>
      <c r="R20" s="124"/>
      <c r="S20" s="124"/>
      <c r="T20" s="124"/>
      <c r="U20" s="124"/>
      <c r="V20" s="124"/>
    </row>
    <row r="21" spans="1:23" x14ac:dyDescent="0.55000000000000004">
      <c r="A21" s="8"/>
      <c r="B21" s="18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</row>
    <row r="22" spans="1:23" x14ac:dyDescent="0.55000000000000004">
      <c r="A22" s="8" t="s">
        <v>574</v>
      </c>
      <c r="B22" s="18">
        <v>5</v>
      </c>
      <c r="C22" s="136" t="s">
        <v>630</v>
      </c>
      <c r="D22" s="123">
        <v>7000</v>
      </c>
      <c r="E22" s="123">
        <v>6</v>
      </c>
      <c r="F22" s="123">
        <f t="shared" ref="F22:F24" si="20">+D22*E22</f>
        <v>42000</v>
      </c>
      <c r="G22" s="136" t="s">
        <v>631</v>
      </c>
      <c r="H22" s="123">
        <v>7000</v>
      </c>
      <c r="I22" s="123">
        <v>6</v>
      </c>
      <c r="J22" s="123">
        <f t="shared" ref="J22:J24" si="21">+H22*I22</f>
        <v>42000</v>
      </c>
      <c r="K22" s="123" t="s">
        <v>632</v>
      </c>
      <c r="L22" s="123">
        <v>7000</v>
      </c>
      <c r="M22" s="123">
        <v>6</v>
      </c>
      <c r="N22" s="123">
        <f t="shared" ref="N22:N24" si="22">+L22*M22</f>
        <v>42000</v>
      </c>
      <c r="O22" s="129" t="s">
        <v>425</v>
      </c>
      <c r="P22" s="123">
        <v>7000</v>
      </c>
      <c r="Q22" s="123">
        <v>5</v>
      </c>
      <c r="R22" s="123">
        <f t="shared" ref="R22:R24" si="23">+P22*Q22</f>
        <v>35000</v>
      </c>
      <c r="S22" s="123" t="s">
        <v>648</v>
      </c>
      <c r="T22" s="123">
        <v>7000</v>
      </c>
      <c r="U22" s="123">
        <v>5</v>
      </c>
      <c r="V22" s="123">
        <f t="shared" ref="V22:V24" si="24">+T22*U22</f>
        <v>35000</v>
      </c>
      <c r="W22" s="32"/>
    </row>
    <row r="23" spans="1:23" x14ac:dyDescent="0.55000000000000004">
      <c r="A23" s="8" t="s">
        <v>575</v>
      </c>
      <c r="B23" s="18">
        <v>5</v>
      </c>
      <c r="C23" s="136" t="s">
        <v>634</v>
      </c>
      <c r="D23" s="123">
        <v>2500</v>
      </c>
      <c r="E23" s="123">
        <v>6</v>
      </c>
      <c r="F23" s="123">
        <f t="shared" si="20"/>
        <v>15000</v>
      </c>
      <c r="G23" s="123" t="s">
        <v>649</v>
      </c>
      <c r="H23" s="123">
        <v>2500</v>
      </c>
      <c r="I23" s="123">
        <v>6</v>
      </c>
      <c r="J23" s="123">
        <f t="shared" si="21"/>
        <v>15000</v>
      </c>
      <c r="K23" s="123" t="s">
        <v>636</v>
      </c>
      <c r="L23" s="123">
        <v>2500</v>
      </c>
      <c r="M23" s="123">
        <v>6</v>
      </c>
      <c r="N23" s="123">
        <f t="shared" si="22"/>
        <v>15000</v>
      </c>
      <c r="O23" s="123" t="s">
        <v>637</v>
      </c>
      <c r="P23" s="123">
        <v>2500</v>
      </c>
      <c r="Q23" s="123">
        <v>5</v>
      </c>
      <c r="R23" s="123">
        <f t="shared" si="23"/>
        <v>12500</v>
      </c>
      <c r="S23" s="123" t="s">
        <v>650</v>
      </c>
      <c r="T23" s="123">
        <v>2500</v>
      </c>
      <c r="U23" s="130">
        <v>5</v>
      </c>
      <c r="V23" s="123">
        <f t="shared" si="24"/>
        <v>12500</v>
      </c>
    </row>
    <row r="24" spans="1:23" x14ac:dyDescent="0.55000000000000004">
      <c r="A24" s="8" t="s">
        <v>576</v>
      </c>
      <c r="B24" s="18">
        <v>5</v>
      </c>
      <c r="C24" s="136" t="s">
        <v>639</v>
      </c>
      <c r="D24" s="123">
        <v>1200</v>
      </c>
      <c r="E24" s="123">
        <v>6</v>
      </c>
      <c r="F24" s="123">
        <f t="shared" si="20"/>
        <v>7200</v>
      </c>
      <c r="G24" s="123" t="s">
        <v>651</v>
      </c>
      <c r="H24" s="123">
        <v>1200</v>
      </c>
      <c r="I24" s="123">
        <v>6</v>
      </c>
      <c r="J24" s="123">
        <f t="shared" si="21"/>
        <v>7200</v>
      </c>
      <c r="K24" s="123" t="s">
        <v>652</v>
      </c>
      <c r="L24" s="123">
        <v>1200</v>
      </c>
      <c r="M24" s="123">
        <v>6</v>
      </c>
      <c r="N24" s="123">
        <f t="shared" si="22"/>
        <v>7200</v>
      </c>
      <c r="O24" s="123" t="s">
        <v>640</v>
      </c>
      <c r="P24" s="123">
        <v>1200</v>
      </c>
      <c r="Q24" s="123">
        <v>5</v>
      </c>
      <c r="R24" s="123">
        <f t="shared" si="23"/>
        <v>6000</v>
      </c>
      <c r="S24" s="123" t="s">
        <v>653</v>
      </c>
      <c r="T24" s="123">
        <v>1200</v>
      </c>
      <c r="U24" s="123">
        <v>5</v>
      </c>
      <c r="V24" s="123">
        <f t="shared" si="24"/>
        <v>6000</v>
      </c>
    </row>
    <row r="25" spans="1:23" x14ac:dyDescent="0.55000000000000004">
      <c r="A25" s="8" t="s">
        <v>577</v>
      </c>
      <c r="B25" s="18"/>
      <c r="C25" s="124"/>
      <c r="D25" s="124"/>
      <c r="E25" s="124"/>
      <c r="F25" s="124"/>
      <c r="G25" s="124" t="s">
        <v>643</v>
      </c>
      <c r="H25" s="124"/>
      <c r="I25" s="124"/>
      <c r="J25" s="124"/>
      <c r="K25" s="124" t="s">
        <v>408</v>
      </c>
      <c r="L25" s="124"/>
      <c r="M25" s="124"/>
      <c r="N25" s="124"/>
      <c r="O25" s="124" t="s">
        <v>521</v>
      </c>
      <c r="P25" s="124"/>
      <c r="Q25" s="124"/>
      <c r="R25" s="124"/>
      <c r="S25" s="124" t="s">
        <v>409</v>
      </c>
      <c r="T25" s="124"/>
      <c r="U25" s="124"/>
      <c r="V25" s="124"/>
    </row>
    <row r="26" spans="1:23" x14ac:dyDescent="0.55000000000000004">
      <c r="A26" s="8"/>
      <c r="B26" s="18"/>
      <c r="C26" s="124"/>
      <c r="D26" s="124"/>
      <c r="E26" s="124"/>
      <c r="F26" s="124"/>
      <c r="G26" s="124" t="s">
        <v>654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23" x14ac:dyDescent="0.55000000000000004">
      <c r="A27" s="8"/>
      <c r="B27" s="18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</row>
    <row r="28" spans="1:23" x14ac:dyDescent="0.55000000000000004">
      <c r="A28" s="8" t="s">
        <v>574</v>
      </c>
      <c r="B28" s="18">
        <v>6</v>
      </c>
      <c r="C28" s="136" t="s">
        <v>630</v>
      </c>
      <c r="D28" s="123">
        <v>7000</v>
      </c>
      <c r="E28" s="123">
        <v>4</v>
      </c>
      <c r="F28" s="123">
        <f t="shared" ref="F28:F30" si="25">+D28*E28</f>
        <v>28000</v>
      </c>
      <c r="G28" s="123" t="s">
        <v>413</v>
      </c>
      <c r="H28" s="123">
        <v>7000</v>
      </c>
      <c r="I28" s="123">
        <v>6</v>
      </c>
      <c r="J28" s="123">
        <f t="shared" ref="J28:J30" si="26">+H28*I28</f>
        <v>42000</v>
      </c>
      <c r="K28" s="123" t="s">
        <v>411</v>
      </c>
      <c r="L28" s="123">
        <v>7000</v>
      </c>
      <c r="M28" s="123">
        <v>6</v>
      </c>
      <c r="N28" s="123">
        <f t="shared" ref="N28:N30" si="27">+L28*M28</f>
        <v>42000</v>
      </c>
      <c r="O28" s="124" t="s">
        <v>655</v>
      </c>
      <c r="P28" s="123">
        <v>7000</v>
      </c>
      <c r="Q28" s="123">
        <v>6</v>
      </c>
      <c r="R28" s="123">
        <f t="shared" ref="R28:R30" si="28">+P28*Q28</f>
        <v>42000</v>
      </c>
      <c r="S28" s="133" t="s">
        <v>651</v>
      </c>
      <c r="T28" s="123">
        <v>7000</v>
      </c>
      <c r="U28" s="123">
        <v>6</v>
      </c>
      <c r="V28" s="123">
        <f t="shared" ref="V28:V30" si="29">+T28*U28</f>
        <v>42000</v>
      </c>
    </row>
    <row r="29" spans="1:23" ht="24" x14ac:dyDescent="0.55000000000000004">
      <c r="A29" s="8" t="s">
        <v>575</v>
      </c>
      <c r="B29" s="18">
        <v>6</v>
      </c>
      <c r="C29" s="136" t="s">
        <v>634</v>
      </c>
      <c r="D29" s="123">
        <v>2500</v>
      </c>
      <c r="E29" s="123">
        <v>4</v>
      </c>
      <c r="F29" s="123">
        <f t="shared" si="25"/>
        <v>10000</v>
      </c>
      <c r="G29" s="123" t="s">
        <v>656</v>
      </c>
      <c r="H29" s="123">
        <v>2500</v>
      </c>
      <c r="I29" s="123">
        <v>6</v>
      </c>
      <c r="J29" s="123">
        <f t="shared" si="26"/>
        <v>15000</v>
      </c>
      <c r="K29" s="123" t="s">
        <v>415</v>
      </c>
      <c r="L29" s="123">
        <v>2500</v>
      </c>
      <c r="M29" s="123">
        <v>6</v>
      </c>
      <c r="N29" s="123">
        <f t="shared" si="27"/>
        <v>15000</v>
      </c>
      <c r="O29" s="124" t="s">
        <v>426</v>
      </c>
      <c r="P29" s="123">
        <v>2500</v>
      </c>
      <c r="Q29" s="123">
        <v>6</v>
      </c>
      <c r="R29" s="123">
        <f t="shared" si="28"/>
        <v>15000</v>
      </c>
      <c r="S29" s="123" t="s">
        <v>416</v>
      </c>
      <c r="T29" s="123">
        <v>2500</v>
      </c>
      <c r="U29" s="123">
        <v>6</v>
      </c>
      <c r="V29" s="123">
        <f t="shared" si="29"/>
        <v>15000</v>
      </c>
    </row>
    <row r="30" spans="1:23" x14ac:dyDescent="0.55000000000000004">
      <c r="A30" s="8" t="s">
        <v>576</v>
      </c>
      <c r="B30" s="18">
        <v>6</v>
      </c>
      <c r="C30" s="136" t="s">
        <v>568</v>
      </c>
      <c r="D30" s="123">
        <v>1200</v>
      </c>
      <c r="E30" s="123">
        <v>4</v>
      </c>
      <c r="F30" s="123">
        <f t="shared" si="25"/>
        <v>4800</v>
      </c>
      <c r="G30" s="123" t="s">
        <v>519</v>
      </c>
      <c r="H30" s="123">
        <v>1200</v>
      </c>
      <c r="I30" s="123">
        <v>6</v>
      </c>
      <c r="J30" s="123">
        <f t="shared" si="26"/>
        <v>7200</v>
      </c>
      <c r="K30" s="125" t="s">
        <v>569</v>
      </c>
      <c r="L30" s="123">
        <v>1200</v>
      </c>
      <c r="M30" s="123">
        <v>6</v>
      </c>
      <c r="N30" s="123">
        <f t="shared" si="27"/>
        <v>7200</v>
      </c>
      <c r="O30" s="123" t="s">
        <v>570</v>
      </c>
      <c r="P30" s="123">
        <v>1200</v>
      </c>
      <c r="Q30" s="123">
        <v>6</v>
      </c>
      <c r="R30" s="123">
        <f t="shared" si="28"/>
        <v>7200</v>
      </c>
      <c r="S30" s="123" t="s">
        <v>571</v>
      </c>
      <c r="T30" s="123">
        <v>1200</v>
      </c>
      <c r="U30" s="123">
        <v>6</v>
      </c>
      <c r="V30" s="123">
        <f t="shared" si="29"/>
        <v>7200</v>
      </c>
    </row>
    <row r="31" spans="1:23" x14ac:dyDescent="0.55000000000000004">
      <c r="A31" s="8" t="s">
        <v>577</v>
      </c>
      <c r="B31" s="18">
        <v>6</v>
      </c>
      <c r="C31" s="124"/>
      <c r="D31" s="124"/>
      <c r="E31" s="124"/>
      <c r="F31" s="124"/>
      <c r="G31" s="124" t="s">
        <v>572</v>
      </c>
      <c r="H31" s="124"/>
      <c r="I31" s="124"/>
      <c r="J31" s="124"/>
      <c r="K31" s="124" t="s">
        <v>422</v>
      </c>
      <c r="L31" s="124"/>
      <c r="M31" s="124"/>
      <c r="N31" s="124"/>
      <c r="O31" s="124" t="s">
        <v>521</v>
      </c>
      <c r="P31" s="124"/>
      <c r="Q31" s="124"/>
      <c r="R31" s="124"/>
      <c r="S31" s="123"/>
      <c r="T31" s="124"/>
      <c r="U31" s="124"/>
      <c r="V31" s="124"/>
    </row>
    <row r="32" spans="1:23" x14ac:dyDescent="0.55000000000000004">
      <c r="A32" s="8"/>
      <c r="B32" s="18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</row>
    <row r="33" spans="4:22" x14ac:dyDescent="0.55000000000000004">
      <c r="S33" s="131"/>
    </row>
    <row r="34" spans="4:22" x14ac:dyDescent="0.55000000000000004">
      <c r="D34" s="158"/>
      <c r="E34" s="158"/>
    </row>
    <row r="35" spans="4:22" x14ac:dyDescent="0.55000000000000004">
      <c r="D35" s="132"/>
      <c r="E35" s="132"/>
      <c r="F35" s="132"/>
      <c r="H35" s="132"/>
      <c r="I35" s="132"/>
      <c r="J35" s="132"/>
      <c r="L35" s="132"/>
      <c r="M35" s="132"/>
      <c r="N35" s="132"/>
      <c r="P35" s="132"/>
      <c r="Q35" s="132"/>
      <c r="R35" s="132"/>
      <c r="T35" s="132"/>
      <c r="U35" s="132"/>
      <c r="V35" s="132"/>
    </row>
    <row r="36" spans="4:22" x14ac:dyDescent="0.55000000000000004">
      <c r="D36" s="132"/>
      <c r="E36" s="132"/>
      <c r="F36" s="132"/>
      <c r="H36" s="132"/>
      <c r="I36" s="132"/>
      <c r="J36" s="132"/>
      <c r="L36" s="132"/>
      <c r="M36" s="132"/>
      <c r="N36" s="132"/>
      <c r="P36" s="132"/>
      <c r="Q36" s="132"/>
      <c r="R36" s="132"/>
      <c r="T36" s="132"/>
      <c r="U36" s="132"/>
      <c r="V36" s="132"/>
    </row>
    <row r="37" spans="4:22" x14ac:dyDescent="0.55000000000000004">
      <c r="D37" s="132"/>
      <c r="E37" s="132"/>
      <c r="F37" s="132"/>
      <c r="H37" s="132"/>
      <c r="I37" s="132"/>
      <c r="J37" s="132"/>
      <c r="L37" s="132"/>
      <c r="M37" s="132"/>
      <c r="N37" s="132"/>
      <c r="P37" s="132"/>
      <c r="Q37" s="132"/>
      <c r="R37" s="132"/>
      <c r="T37" s="132"/>
      <c r="U37" s="132"/>
      <c r="V37" s="132"/>
    </row>
    <row r="38" spans="4:22" x14ac:dyDescent="0.55000000000000004">
      <c r="D38" s="132"/>
      <c r="E38" s="132"/>
      <c r="F38" s="132"/>
      <c r="H38" s="132"/>
      <c r="I38" s="132"/>
      <c r="J38" s="132"/>
      <c r="L38" s="132"/>
      <c r="M38" s="132"/>
      <c r="N38" s="132"/>
      <c r="P38" s="132"/>
      <c r="Q38" s="132"/>
      <c r="R38" s="132"/>
      <c r="T38" s="132"/>
      <c r="U38" s="132"/>
      <c r="V38" s="132"/>
    </row>
  </sheetData>
  <phoneticPr fontId="11" type="noConversion"/>
  <pageMargins left="0.7" right="0.7" top="1.5" bottom="0.75" header="0.03" footer="0.3"/>
  <pageSetup scale="24" orientation="portrait" horizontalDpi="4294967292" verticalDpi="4294967292"/>
  <headerFooter>
    <oddHeader>&amp;R&amp;G</oddHeader>
  </headerFooter>
  <colBreaks count="1" manualBreakCount="1">
    <brk id="22" max="1048575" man="1"/>
  </colBreaks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B2" sqref="B2"/>
    </sheetView>
  </sheetViews>
  <sheetFormatPr defaultColWidth="8.83984375" defaultRowHeight="14.4" x14ac:dyDescent="0.55000000000000004"/>
  <sheetData/>
  <phoneticPr fontId="11" type="noConversion"/>
  <pageMargins left="0.7" right="0.7" top="1.5" bottom="0.75" header="0.03" footer="0.3"/>
  <pageSetup scale="96" orientation="portrait" horizontalDpi="4294967292" verticalDpi="4294967292"/>
  <headerFooter>
    <oddHeader>&amp;R&amp;G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showGridLines="0" zoomScale="90" zoomScaleNormal="90" zoomScalePageLayoutView="90" workbookViewId="0">
      <pane ySplit="1" topLeftCell="A29" activePane="bottomLeft" state="frozen"/>
      <selection activeCell="L19" sqref="L19"/>
      <selection pane="bottomLeft" activeCell="D14" sqref="D14"/>
    </sheetView>
  </sheetViews>
  <sheetFormatPr defaultColWidth="8.83984375" defaultRowHeight="14.4" x14ac:dyDescent="0.55000000000000004"/>
  <cols>
    <col min="1" max="1" width="32.47265625" bestFit="1" customWidth="1"/>
    <col min="2" max="2" width="12.3125" style="7" bestFit="1" customWidth="1"/>
    <col min="3" max="3" width="12.83984375" bestFit="1" customWidth="1"/>
    <col min="4" max="4" width="16.47265625" style="7" customWidth="1"/>
    <col min="5" max="5" width="12.47265625" style="138" customWidth="1"/>
    <col min="6" max="6" width="20.3125" style="78" customWidth="1"/>
    <col min="7" max="7" width="15.68359375" style="81" bestFit="1" customWidth="1"/>
    <col min="8" max="8" width="11" style="78" customWidth="1"/>
    <col min="9" max="9" width="7.47265625" style="76" customWidth="1"/>
    <col min="10" max="10" width="16.47265625" customWidth="1"/>
    <col min="11" max="11" width="12.3125" customWidth="1"/>
    <col min="12" max="12" width="13.47265625" style="147" customWidth="1"/>
  </cols>
  <sheetData>
    <row r="1" spans="1:40" s="71" customFormat="1" ht="35.049999999999997" customHeight="1" thickTop="1" x14ac:dyDescent="0.55000000000000004">
      <c r="A1" s="67" t="s">
        <v>1119</v>
      </c>
      <c r="B1" s="68" t="s">
        <v>127</v>
      </c>
      <c r="C1" s="68" t="s">
        <v>30</v>
      </c>
      <c r="D1" s="69" t="s">
        <v>129</v>
      </c>
      <c r="E1" s="83" t="s">
        <v>657</v>
      </c>
      <c r="F1" s="83" t="s">
        <v>507</v>
      </c>
      <c r="G1" s="84" t="s">
        <v>93</v>
      </c>
      <c r="H1" s="85" t="s">
        <v>508</v>
      </c>
      <c r="I1" s="86" t="s">
        <v>659</v>
      </c>
      <c r="J1" s="82" t="s">
        <v>133</v>
      </c>
      <c r="K1" s="73" t="s">
        <v>94</v>
      </c>
      <c r="L1" s="143" t="s">
        <v>1113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43.2" x14ac:dyDescent="0.55000000000000004">
      <c r="A2" s="149" t="s">
        <v>417</v>
      </c>
      <c r="B2" s="3">
        <f>+'Serving Forecast'!E9+'Serving Forecast'!E19</f>
        <v>10</v>
      </c>
      <c r="C2" s="2" t="s">
        <v>32</v>
      </c>
      <c r="D2" s="3">
        <f>+'Serving Forecast'!F9+'Serving Forecast'!F19</f>
        <v>12000</v>
      </c>
      <c r="E2" s="77" t="s">
        <v>62</v>
      </c>
      <c r="F2" s="77" t="s">
        <v>1108</v>
      </c>
      <c r="G2" s="75">
        <v>100154</v>
      </c>
      <c r="H2" s="77" t="s">
        <v>663</v>
      </c>
      <c r="I2" s="72">
        <v>2.5</v>
      </c>
      <c r="J2" s="2">
        <v>192</v>
      </c>
      <c r="K2" s="2">
        <v>30</v>
      </c>
      <c r="L2" s="144">
        <f t="shared" ref="L2:L33" si="0">+D2/J2</f>
        <v>62.5</v>
      </c>
    </row>
    <row r="3" spans="1:40" ht="43.2" x14ac:dyDescent="0.55000000000000004">
      <c r="A3" s="149" t="s">
        <v>519</v>
      </c>
      <c r="B3" s="3">
        <f>+'Serving Forecast'!I30+'Serving Forecast'!U14</f>
        <v>12</v>
      </c>
      <c r="C3" s="2" t="s">
        <v>61</v>
      </c>
      <c r="D3" s="3">
        <f>+'Serving Forecast'!J30+'Serving Forecast'!V14</f>
        <v>14400</v>
      </c>
      <c r="E3" s="77" t="s">
        <v>62</v>
      </c>
      <c r="F3" s="77" t="s">
        <v>1108</v>
      </c>
      <c r="G3" s="75">
        <v>100154</v>
      </c>
      <c r="H3" s="77" t="s">
        <v>663</v>
      </c>
      <c r="I3" s="72">
        <v>2.5</v>
      </c>
      <c r="J3" s="2">
        <v>192</v>
      </c>
      <c r="K3" s="2">
        <v>30</v>
      </c>
      <c r="L3" s="144">
        <f t="shared" si="0"/>
        <v>75</v>
      </c>
    </row>
    <row r="4" spans="1:40" ht="28.8" x14ac:dyDescent="0.55000000000000004">
      <c r="A4" s="149" t="s">
        <v>1114</v>
      </c>
      <c r="B4" s="3">
        <f>+'Serving Forecast'!M7+'Serving Forecast'!M17+'Serving Forecast'!M28</f>
        <v>17</v>
      </c>
      <c r="C4" s="2" t="s">
        <v>29</v>
      </c>
      <c r="D4" s="3">
        <f>+'Serving Forecast'!N7+'Serving Forecast'!N17+'Serving Forecast'!N28</f>
        <v>119000</v>
      </c>
      <c r="E4" s="77" t="s">
        <v>62</v>
      </c>
      <c r="F4" s="80" t="s">
        <v>237</v>
      </c>
      <c r="G4" s="45">
        <v>100158</v>
      </c>
      <c r="H4" s="77" t="s">
        <v>663</v>
      </c>
      <c r="I4" s="72">
        <v>2</v>
      </c>
      <c r="J4" s="2">
        <v>236</v>
      </c>
      <c r="K4" s="2">
        <v>40</v>
      </c>
      <c r="L4" s="145">
        <f t="shared" si="0"/>
        <v>504.23728813559325</v>
      </c>
    </row>
    <row r="5" spans="1:40" ht="28.8" x14ac:dyDescent="0.55000000000000004">
      <c r="A5" s="149" t="s">
        <v>1101</v>
      </c>
      <c r="B5" s="3">
        <f>+'Serving Forecast'!M4</f>
        <v>5</v>
      </c>
      <c r="C5" s="2" t="s">
        <v>25</v>
      </c>
      <c r="D5" s="3">
        <f>+'Serving Forecast'!N4</f>
        <v>6000</v>
      </c>
      <c r="E5" s="77" t="s">
        <v>62</v>
      </c>
      <c r="F5" s="80" t="s">
        <v>237</v>
      </c>
      <c r="G5" s="45">
        <v>100158</v>
      </c>
      <c r="H5" s="77" t="s">
        <v>663</v>
      </c>
      <c r="I5" s="72">
        <v>2</v>
      </c>
      <c r="J5" s="2">
        <v>236</v>
      </c>
      <c r="K5" s="2">
        <v>40</v>
      </c>
      <c r="L5" s="145">
        <f t="shared" si="0"/>
        <v>25.423728813559322</v>
      </c>
    </row>
    <row r="6" spans="1:40" ht="28.8" x14ac:dyDescent="0.55000000000000004">
      <c r="A6" s="149" t="s">
        <v>570</v>
      </c>
      <c r="B6" s="3">
        <f>+'Serving Forecast'!Q30</f>
        <v>6</v>
      </c>
      <c r="C6" s="2" t="s">
        <v>50</v>
      </c>
      <c r="D6" s="3">
        <f>+'Serving Forecast'!R30</f>
        <v>7200</v>
      </c>
      <c r="E6" s="77" t="s">
        <v>62</v>
      </c>
      <c r="F6" s="80" t="s">
        <v>237</v>
      </c>
      <c r="G6" s="45">
        <v>100158</v>
      </c>
      <c r="H6" s="77" t="s">
        <v>663</v>
      </c>
      <c r="I6" s="72"/>
      <c r="J6" s="2">
        <v>236</v>
      </c>
      <c r="K6" s="2">
        <v>40</v>
      </c>
      <c r="L6" s="144">
        <f t="shared" si="0"/>
        <v>30.508474576271187</v>
      </c>
    </row>
    <row r="7" spans="1:40" ht="28.8" x14ac:dyDescent="0.55000000000000004">
      <c r="A7" s="149" t="s">
        <v>650</v>
      </c>
      <c r="B7" s="3">
        <f>+'Serving Forecast'!U23</f>
        <v>5</v>
      </c>
      <c r="C7" s="2" t="s">
        <v>58</v>
      </c>
      <c r="D7" s="3">
        <f>+'Serving Forecast'!V23</f>
        <v>12500</v>
      </c>
      <c r="E7" s="77" t="s">
        <v>63</v>
      </c>
      <c r="F7" s="80" t="s">
        <v>259</v>
      </c>
      <c r="G7" s="75">
        <v>100012</v>
      </c>
      <c r="H7" s="77" t="s">
        <v>663</v>
      </c>
      <c r="I7" s="72">
        <v>1</v>
      </c>
      <c r="J7" s="2">
        <v>780</v>
      </c>
      <c r="K7" s="2">
        <v>30</v>
      </c>
      <c r="L7" s="144">
        <f t="shared" si="0"/>
        <v>16.025641025641026</v>
      </c>
    </row>
    <row r="8" spans="1:40" s="48" customFormat="1" ht="28.8" x14ac:dyDescent="0.55000000000000004">
      <c r="A8" s="150" t="s">
        <v>635</v>
      </c>
      <c r="B8" s="3">
        <f>+'Serving Forecast'!I3+'Serving Forecast'!I18</f>
        <v>10</v>
      </c>
      <c r="C8" s="2" t="s">
        <v>34</v>
      </c>
      <c r="D8" s="3">
        <f>+'Serving Forecast'!J3+'Serving Forecast'!J18</f>
        <v>25000</v>
      </c>
      <c r="E8" s="77" t="s">
        <v>63</v>
      </c>
      <c r="F8" s="80" t="s">
        <v>259</v>
      </c>
      <c r="G8" s="75">
        <v>100012</v>
      </c>
      <c r="H8" s="77" t="s">
        <v>663</v>
      </c>
      <c r="I8" s="72">
        <v>2</v>
      </c>
      <c r="J8" s="2">
        <v>240</v>
      </c>
      <c r="K8" s="2">
        <v>30</v>
      </c>
      <c r="L8" s="144">
        <f t="shared" si="0"/>
        <v>104.16666666666667</v>
      </c>
    </row>
    <row r="9" spans="1:40" ht="28.8" x14ac:dyDescent="0.55000000000000004">
      <c r="A9" s="151" t="s">
        <v>426</v>
      </c>
      <c r="B9" s="3">
        <f>+'Serving Forecast'!I13+'Serving Forecast'!Q29</f>
        <v>12</v>
      </c>
      <c r="C9" s="2" t="s">
        <v>60</v>
      </c>
      <c r="D9" s="3">
        <f>+'Serving Forecast'!J13+'Serving Forecast'!R29</f>
        <v>30000</v>
      </c>
      <c r="E9" s="77" t="s">
        <v>63</v>
      </c>
      <c r="F9" s="142" t="s">
        <v>259</v>
      </c>
      <c r="G9" s="75">
        <v>100012</v>
      </c>
      <c r="H9" s="77" t="s">
        <v>663</v>
      </c>
      <c r="I9" s="72">
        <v>2</v>
      </c>
      <c r="J9" s="2">
        <v>240</v>
      </c>
      <c r="K9" s="2">
        <v>30</v>
      </c>
      <c r="L9" s="144">
        <f t="shared" si="0"/>
        <v>125</v>
      </c>
    </row>
    <row r="10" spans="1:40" ht="28.8" x14ac:dyDescent="0.55000000000000004">
      <c r="A10" s="150" t="s">
        <v>415</v>
      </c>
      <c r="B10" s="3">
        <f>+'Serving Forecast'!M8+'Serving Forecast'!M18+'Serving Forecast'!M29</f>
        <v>17</v>
      </c>
      <c r="C10" s="2" t="s">
        <v>29</v>
      </c>
      <c r="D10" s="3">
        <f>+'Serving Forecast'!N8+'Serving Forecast'!N18+'Serving Forecast'!N29</f>
        <v>42500</v>
      </c>
      <c r="E10" s="77" t="s">
        <v>63</v>
      </c>
      <c r="F10" s="80" t="s">
        <v>259</v>
      </c>
      <c r="G10" s="75">
        <v>100012</v>
      </c>
      <c r="H10" s="77" t="s">
        <v>663</v>
      </c>
      <c r="I10" s="72">
        <v>2</v>
      </c>
      <c r="J10" s="2">
        <v>240</v>
      </c>
      <c r="K10" s="2">
        <v>30</v>
      </c>
      <c r="L10" s="144">
        <f t="shared" si="0"/>
        <v>177.08333333333334</v>
      </c>
    </row>
    <row r="11" spans="1:40" ht="28.8" x14ac:dyDescent="0.55000000000000004">
      <c r="A11" s="150" t="s">
        <v>414</v>
      </c>
      <c r="B11" s="3">
        <f>+'Serving Forecast'!I8+'Serving Forecast'!Q18</f>
        <v>11</v>
      </c>
      <c r="C11" s="2" t="s">
        <v>43</v>
      </c>
      <c r="D11" s="3">
        <f>+'Serving Forecast'!J8+'Serving Forecast'!R18</f>
        <v>27500</v>
      </c>
      <c r="E11" s="77" t="s">
        <v>63</v>
      </c>
      <c r="F11" s="77" t="s">
        <v>68</v>
      </c>
      <c r="G11" s="75">
        <v>100007</v>
      </c>
      <c r="H11" s="77" t="s">
        <v>663</v>
      </c>
      <c r="I11" s="72">
        <v>2</v>
      </c>
      <c r="J11" s="2">
        <v>320</v>
      </c>
      <c r="K11" s="2">
        <v>40</v>
      </c>
      <c r="L11" s="144">
        <f t="shared" si="0"/>
        <v>85.9375</v>
      </c>
    </row>
    <row r="12" spans="1:40" ht="28.8" x14ac:dyDescent="0.55000000000000004">
      <c r="A12" s="149" t="s">
        <v>424</v>
      </c>
      <c r="B12" s="3">
        <f>+'Serving Forecast'!M12</f>
        <v>6</v>
      </c>
      <c r="C12" s="2" t="s">
        <v>131</v>
      </c>
      <c r="D12" s="3">
        <f>+'Serving Forecast'!N12</f>
        <v>42000</v>
      </c>
      <c r="E12" s="77" t="s">
        <v>63</v>
      </c>
      <c r="F12" s="77" t="s">
        <v>68</v>
      </c>
      <c r="G12" s="75">
        <v>100007</v>
      </c>
      <c r="H12" s="77" t="s">
        <v>663</v>
      </c>
      <c r="I12" s="72">
        <v>2</v>
      </c>
      <c r="J12" s="2">
        <v>320</v>
      </c>
      <c r="K12" s="2">
        <v>40</v>
      </c>
      <c r="L12" s="144">
        <f t="shared" si="0"/>
        <v>131.25</v>
      </c>
    </row>
    <row r="13" spans="1:40" ht="28.8" x14ac:dyDescent="0.55000000000000004">
      <c r="A13" s="150" t="s">
        <v>1116</v>
      </c>
      <c r="B13" s="3">
        <f>+'Serving Forecast'!U8</f>
        <v>6</v>
      </c>
      <c r="C13" s="2" t="s">
        <v>55</v>
      </c>
      <c r="D13" s="3">
        <f>+'Serving Forecast'!V8</f>
        <v>15000</v>
      </c>
      <c r="E13" s="77" t="s">
        <v>63</v>
      </c>
      <c r="F13" s="77" t="s">
        <v>68</v>
      </c>
      <c r="G13" s="75">
        <v>100007</v>
      </c>
      <c r="H13" s="77" t="s">
        <v>663</v>
      </c>
      <c r="I13" s="72">
        <v>2</v>
      </c>
      <c r="J13" s="2">
        <v>320</v>
      </c>
      <c r="K13" s="2">
        <v>40</v>
      </c>
      <c r="L13" s="144">
        <f t="shared" si="0"/>
        <v>46.875</v>
      </c>
    </row>
    <row r="14" spans="1:40" ht="28.8" x14ac:dyDescent="0.55000000000000004">
      <c r="A14" s="152" t="s">
        <v>630</v>
      </c>
      <c r="B14" s="3">
        <f>+'Serving Forecast'!E2+'Serving Forecast'!E7+'Serving Forecast'!E12+'Serving Forecast'!E17+'Serving Forecast'!E22+'Serving Forecast'!E28</f>
        <v>29</v>
      </c>
      <c r="C14" s="2" t="s">
        <v>128</v>
      </c>
      <c r="D14" s="3">
        <f>+'Serving Forecast'!F2+'Serving Forecast'!F7+'Serving Forecast'!F12+'Serving Forecast'!F17+'Serving Forecast'!F22+'Serving Forecast'!F28</f>
        <v>203000</v>
      </c>
      <c r="E14" s="137" t="s">
        <v>63</v>
      </c>
      <c r="F14" s="140" t="s">
        <v>67</v>
      </c>
      <c r="G14" s="51">
        <v>100022</v>
      </c>
      <c r="H14" s="77" t="s">
        <v>663</v>
      </c>
      <c r="I14" s="72">
        <v>2</v>
      </c>
      <c r="J14" s="2">
        <v>240</v>
      </c>
      <c r="K14" s="2">
        <v>30</v>
      </c>
      <c r="L14" s="146">
        <f t="shared" si="0"/>
        <v>845.83333333333337</v>
      </c>
    </row>
    <row r="15" spans="1:40" ht="28.8" x14ac:dyDescent="0.55000000000000004">
      <c r="A15" s="150" t="s">
        <v>634</v>
      </c>
      <c r="B15" s="3">
        <f>+'Serving Forecast'!E3+'Serving Forecast'!E8+'Serving Forecast'!E13+'Serving Forecast'!E18+'Serving Forecast'!E23+'Serving Forecast'!E29</f>
        <v>29</v>
      </c>
      <c r="C15" s="2" t="s">
        <v>128</v>
      </c>
      <c r="D15" s="3">
        <f>+'Serving Forecast'!F3+'Serving Forecast'!F8+'Serving Forecast'!F13+'Serving Forecast'!F18+'Serving Forecast'!F23+'Serving Forecast'!F29</f>
        <v>72500</v>
      </c>
      <c r="E15" s="137" t="s">
        <v>63</v>
      </c>
      <c r="F15" s="77" t="s">
        <v>67</v>
      </c>
      <c r="G15" s="51">
        <v>100022</v>
      </c>
      <c r="H15" s="77" t="s">
        <v>663</v>
      </c>
      <c r="I15" s="72">
        <v>2</v>
      </c>
      <c r="J15" s="2">
        <v>240</v>
      </c>
      <c r="K15" s="2">
        <v>30</v>
      </c>
      <c r="L15" s="144">
        <f t="shared" si="0"/>
        <v>302.08333333333331</v>
      </c>
    </row>
    <row r="16" spans="1:40" ht="28.8" x14ac:dyDescent="0.55000000000000004">
      <c r="A16" s="150" t="s">
        <v>416</v>
      </c>
      <c r="B16" s="3">
        <f>+'Serving Forecast'!Q8+'Serving Forecast'!U29</f>
        <v>12</v>
      </c>
      <c r="C16" s="2" t="s">
        <v>45</v>
      </c>
      <c r="D16" s="3">
        <f>+'Serving Forecast'!R8+'Serving Forecast'!V29</f>
        <v>30000</v>
      </c>
      <c r="E16" s="77" t="s">
        <v>299</v>
      </c>
      <c r="F16" s="140" t="s">
        <v>67</v>
      </c>
      <c r="G16" s="51">
        <v>100022</v>
      </c>
      <c r="H16" s="77" t="s">
        <v>663</v>
      </c>
      <c r="I16" s="72">
        <v>2</v>
      </c>
      <c r="J16" s="2">
        <v>240</v>
      </c>
      <c r="K16" s="2">
        <v>30</v>
      </c>
      <c r="L16" s="144">
        <f t="shared" si="0"/>
        <v>125</v>
      </c>
    </row>
    <row r="17" spans="1:12" ht="28.8" x14ac:dyDescent="0.55000000000000004">
      <c r="A17" s="150" t="s">
        <v>416</v>
      </c>
      <c r="B17" s="3">
        <f>+'Serving Forecast'!U29</f>
        <v>6</v>
      </c>
      <c r="C17" s="2" t="s">
        <v>59</v>
      </c>
      <c r="D17" s="3">
        <f>+'Serving Forecast'!V29</f>
        <v>15000</v>
      </c>
      <c r="E17" s="77" t="s">
        <v>299</v>
      </c>
      <c r="F17" s="77" t="s">
        <v>67</v>
      </c>
      <c r="G17" s="51">
        <v>100022</v>
      </c>
      <c r="H17" s="77" t="s">
        <v>663</v>
      </c>
      <c r="I17" s="72">
        <v>2</v>
      </c>
      <c r="J17" s="2">
        <v>240</v>
      </c>
      <c r="K17" s="2">
        <v>30</v>
      </c>
      <c r="L17" s="144">
        <f t="shared" si="0"/>
        <v>62.5</v>
      </c>
    </row>
    <row r="18" spans="1:12" x14ac:dyDescent="0.55000000000000004">
      <c r="A18" s="151" t="s">
        <v>1104</v>
      </c>
      <c r="B18" s="3">
        <f>+'Serving Forecast'!U28</f>
        <v>6</v>
      </c>
      <c r="C18" s="2" t="s">
        <v>59</v>
      </c>
      <c r="D18" s="3">
        <f>+'Serving Forecast'!V28</f>
        <v>42000</v>
      </c>
      <c r="E18" s="77" t="s">
        <v>297</v>
      </c>
      <c r="F18" s="135" t="s">
        <v>1102</v>
      </c>
      <c r="G18" s="75">
        <v>100103</v>
      </c>
      <c r="H18" s="77" t="s">
        <v>663</v>
      </c>
      <c r="I18" s="72">
        <v>2</v>
      </c>
      <c r="J18" s="2">
        <v>176</v>
      </c>
      <c r="K18" s="2">
        <v>30</v>
      </c>
      <c r="L18" s="144">
        <f t="shared" si="0"/>
        <v>238.63636363636363</v>
      </c>
    </row>
    <row r="19" spans="1:12" x14ac:dyDescent="0.55000000000000004">
      <c r="A19" s="150" t="s">
        <v>423</v>
      </c>
      <c r="B19" s="3">
        <f>+'Serving Forecast'!I12</f>
        <v>6</v>
      </c>
      <c r="C19" s="2" t="s">
        <v>36</v>
      </c>
      <c r="D19" s="3">
        <f>+'Serving Forecast'!J12</f>
        <v>42000</v>
      </c>
      <c r="E19" s="77" t="s">
        <v>297</v>
      </c>
      <c r="F19" s="141" t="s">
        <v>1102</v>
      </c>
      <c r="G19" s="75">
        <v>100103</v>
      </c>
      <c r="H19" s="77" t="s">
        <v>663</v>
      </c>
      <c r="I19" s="72">
        <v>2</v>
      </c>
      <c r="J19" s="2">
        <v>176</v>
      </c>
      <c r="K19" s="2">
        <v>30</v>
      </c>
      <c r="L19" s="144">
        <f t="shared" si="0"/>
        <v>238.63636363636363</v>
      </c>
    </row>
    <row r="20" spans="1:12" x14ac:dyDescent="0.55000000000000004">
      <c r="A20" s="151" t="s">
        <v>419</v>
      </c>
      <c r="B20" s="3">
        <f>+'Serving Forecast'!M9</f>
        <v>6</v>
      </c>
      <c r="C20" s="2" t="s">
        <v>26</v>
      </c>
      <c r="D20" s="3">
        <f>+'Serving Forecast'!N9</f>
        <v>7200</v>
      </c>
      <c r="E20" s="77" t="s">
        <v>297</v>
      </c>
      <c r="F20" s="141" t="s">
        <v>1102</v>
      </c>
      <c r="G20" s="75">
        <v>100103</v>
      </c>
      <c r="H20" s="77" t="s">
        <v>663</v>
      </c>
      <c r="I20" s="72">
        <v>2</v>
      </c>
      <c r="J20" s="2">
        <v>176</v>
      </c>
      <c r="K20" s="2">
        <v>30</v>
      </c>
      <c r="L20" s="144">
        <f t="shared" si="0"/>
        <v>40.909090909090907</v>
      </c>
    </row>
    <row r="21" spans="1:12" x14ac:dyDescent="0.55000000000000004">
      <c r="A21" s="149" t="s">
        <v>569</v>
      </c>
      <c r="B21" s="3">
        <f>+'Serving Forecast'!M30</f>
        <v>6</v>
      </c>
      <c r="C21" s="2" t="s">
        <v>132</v>
      </c>
      <c r="D21" s="3">
        <f>+'Serving Forecast'!N30</f>
        <v>7200</v>
      </c>
      <c r="E21" s="77" t="s">
        <v>297</v>
      </c>
      <c r="F21" s="141" t="s">
        <v>1102</v>
      </c>
      <c r="G21" s="75">
        <v>100103</v>
      </c>
      <c r="H21" s="77" t="s">
        <v>663</v>
      </c>
      <c r="I21" s="72">
        <v>2</v>
      </c>
      <c r="J21" s="2">
        <v>176</v>
      </c>
      <c r="K21" s="2">
        <v>30</v>
      </c>
      <c r="L21" s="144">
        <f t="shared" si="0"/>
        <v>40.909090909090907</v>
      </c>
    </row>
    <row r="22" spans="1:12" x14ac:dyDescent="0.55000000000000004">
      <c r="A22" s="149" t="s">
        <v>651</v>
      </c>
      <c r="B22" s="3">
        <v>12</v>
      </c>
      <c r="C22" s="2" t="s">
        <v>1118</v>
      </c>
      <c r="D22" s="3">
        <f>+'Serving Forecast'!J24+'Serving Forecast'!V28</f>
        <v>49200</v>
      </c>
      <c r="E22" s="77" t="s">
        <v>297</v>
      </c>
      <c r="F22" s="77" t="s">
        <v>1103</v>
      </c>
      <c r="G22" s="75">
        <v>100103</v>
      </c>
      <c r="H22" s="77" t="s">
        <v>663</v>
      </c>
      <c r="I22" s="72">
        <v>2</v>
      </c>
      <c r="J22" s="2">
        <v>234</v>
      </c>
      <c r="K22" s="2">
        <v>30</v>
      </c>
      <c r="L22" s="144">
        <f t="shared" si="0"/>
        <v>210.25641025641025</v>
      </c>
    </row>
    <row r="23" spans="1:12" x14ac:dyDescent="0.55000000000000004">
      <c r="A23" s="149" t="s">
        <v>652</v>
      </c>
      <c r="B23" s="3">
        <f>+'Serving Forecast'!M24</f>
        <v>6</v>
      </c>
      <c r="C23" s="2" t="s">
        <v>27</v>
      </c>
      <c r="D23" s="3">
        <f>+'Serving Forecast'!N24</f>
        <v>7200</v>
      </c>
      <c r="E23" s="77" t="s">
        <v>297</v>
      </c>
      <c r="F23" s="77" t="s">
        <v>1103</v>
      </c>
      <c r="G23" s="75">
        <v>100103</v>
      </c>
      <c r="H23" s="77" t="s">
        <v>663</v>
      </c>
      <c r="I23" s="72">
        <v>2</v>
      </c>
      <c r="J23" s="2">
        <v>234</v>
      </c>
      <c r="K23" s="2">
        <v>30</v>
      </c>
      <c r="L23" s="144">
        <f t="shared" si="0"/>
        <v>30.76923076923077</v>
      </c>
    </row>
    <row r="24" spans="1:12" x14ac:dyDescent="0.55000000000000004">
      <c r="A24" s="149" t="s">
        <v>420</v>
      </c>
      <c r="B24" s="3">
        <f>+'Serving Forecast'!Q9</f>
        <v>6</v>
      </c>
      <c r="C24" s="2" t="s">
        <v>46</v>
      </c>
      <c r="D24" s="3">
        <f>+'Serving Forecast'!R9</f>
        <v>7200</v>
      </c>
      <c r="E24" s="77" t="s">
        <v>297</v>
      </c>
      <c r="F24" s="119" t="s">
        <v>1103</v>
      </c>
      <c r="G24" s="75">
        <v>100103</v>
      </c>
      <c r="H24" s="77" t="s">
        <v>663</v>
      </c>
      <c r="I24" s="72">
        <v>2</v>
      </c>
      <c r="J24" s="2">
        <v>234</v>
      </c>
      <c r="K24" s="2">
        <v>30</v>
      </c>
      <c r="L24" s="144">
        <f t="shared" si="0"/>
        <v>30.76923076923077</v>
      </c>
    </row>
    <row r="25" spans="1:12" x14ac:dyDescent="0.55000000000000004">
      <c r="A25" s="149" t="s">
        <v>648</v>
      </c>
      <c r="B25" s="3">
        <f>+'Serving Forecast'!U22</f>
        <v>5</v>
      </c>
      <c r="C25" s="2" t="s">
        <v>58</v>
      </c>
      <c r="D25" s="3">
        <f>+'Serving Forecast'!V22</f>
        <v>35000</v>
      </c>
      <c r="E25" s="77" t="s">
        <v>297</v>
      </c>
      <c r="F25" s="77" t="s">
        <v>1103</v>
      </c>
      <c r="G25" s="75">
        <v>100103</v>
      </c>
      <c r="H25" s="77" t="s">
        <v>663</v>
      </c>
      <c r="I25" s="72">
        <v>2</v>
      </c>
      <c r="J25" s="2">
        <v>234</v>
      </c>
      <c r="K25" s="2">
        <v>30</v>
      </c>
      <c r="L25" s="144">
        <f t="shared" si="0"/>
        <v>149.57264957264957</v>
      </c>
    </row>
    <row r="26" spans="1:12" ht="28.8" x14ac:dyDescent="0.55000000000000004">
      <c r="A26" s="149" t="s">
        <v>571</v>
      </c>
      <c r="B26" s="3">
        <f>+'Serving Forecast'!U30</f>
        <v>6</v>
      </c>
      <c r="C26" s="2" t="s">
        <v>59</v>
      </c>
      <c r="D26" s="3">
        <f>+'Serving Forecast'!V30</f>
        <v>7200</v>
      </c>
      <c r="E26" s="77" t="s">
        <v>65</v>
      </c>
      <c r="F26" s="139" t="s">
        <v>333</v>
      </c>
      <c r="G26" s="45">
        <v>100173</v>
      </c>
      <c r="H26" s="77" t="s">
        <v>663</v>
      </c>
      <c r="I26" s="72">
        <v>2</v>
      </c>
      <c r="J26" s="2">
        <v>222</v>
      </c>
      <c r="K26" s="2" t="s">
        <v>1107</v>
      </c>
      <c r="L26" s="144">
        <f t="shared" si="0"/>
        <v>32.432432432432435</v>
      </c>
    </row>
    <row r="27" spans="1:12" ht="28.8" x14ac:dyDescent="0.55000000000000004">
      <c r="A27" s="149" t="s">
        <v>568</v>
      </c>
      <c r="B27" s="3">
        <f>+'Serving Forecast'!E30+'Serving Forecast'!M13</f>
        <v>10</v>
      </c>
      <c r="C27" s="2" t="s">
        <v>41</v>
      </c>
      <c r="D27" s="3">
        <f>+'Serving Forecast'!F30+'Serving Forecast'!N13</f>
        <v>19800</v>
      </c>
      <c r="E27" s="77" t="s">
        <v>65</v>
      </c>
      <c r="F27" s="139" t="s">
        <v>1111</v>
      </c>
      <c r="G27" s="75">
        <v>100173</v>
      </c>
      <c r="H27" s="77"/>
      <c r="I27" s="72">
        <v>2</v>
      </c>
      <c r="J27" s="2">
        <v>192</v>
      </c>
      <c r="K27" s="2">
        <v>40</v>
      </c>
      <c r="L27" s="144">
        <f t="shared" si="0"/>
        <v>103.125</v>
      </c>
    </row>
    <row r="28" spans="1:12" ht="28.8" x14ac:dyDescent="0.55000000000000004">
      <c r="A28" s="149" t="s">
        <v>421</v>
      </c>
      <c r="B28" s="3">
        <f>+'Serving Forecast'!U9</f>
        <v>6</v>
      </c>
      <c r="C28" s="2" t="s">
        <v>55</v>
      </c>
      <c r="D28" s="3">
        <f>+'Serving Forecast'!V9</f>
        <v>7200</v>
      </c>
      <c r="E28" s="77" t="s">
        <v>65</v>
      </c>
      <c r="F28" s="139" t="s">
        <v>1111</v>
      </c>
      <c r="G28" s="75">
        <v>100173</v>
      </c>
      <c r="H28" s="77"/>
      <c r="I28" s="72">
        <v>2</v>
      </c>
      <c r="J28" s="2">
        <v>192</v>
      </c>
      <c r="K28" s="2">
        <v>40</v>
      </c>
      <c r="L28" s="144">
        <f t="shared" si="0"/>
        <v>37.5</v>
      </c>
    </row>
    <row r="29" spans="1:12" ht="28.8" x14ac:dyDescent="0.55000000000000004">
      <c r="A29" s="149" t="s">
        <v>430</v>
      </c>
      <c r="B29" s="3">
        <f>+'Serving Forecast'!E14</f>
        <v>4</v>
      </c>
      <c r="C29" s="2" t="s">
        <v>33</v>
      </c>
      <c r="D29" s="3">
        <f>+'Serving Forecast'!F14</f>
        <v>4800</v>
      </c>
      <c r="E29" s="77" t="s">
        <v>64</v>
      </c>
      <c r="F29" s="80" t="s">
        <v>388</v>
      </c>
      <c r="G29" s="75">
        <v>100121</v>
      </c>
      <c r="H29" s="77" t="s">
        <v>663</v>
      </c>
      <c r="I29" s="72">
        <v>3.2</v>
      </c>
      <c r="J29" s="2">
        <v>200</v>
      </c>
      <c r="K29" s="2">
        <v>40</v>
      </c>
      <c r="L29" s="144">
        <f t="shared" si="0"/>
        <v>24</v>
      </c>
    </row>
    <row r="30" spans="1:12" ht="28.8" x14ac:dyDescent="0.55000000000000004">
      <c r="A30" s="149" t="s">
        <v>641</v>
      </c>
      <c r="B30" s="3">
        <f>+'Serving Forecast'!Q4+'Serving Forecast'!Q9</f>
        <v>12</v>
      </c>
      <c r="C30" s="2" t="s">
        <v>51</v>
      </c>
      <c r="D30" s="3">
        <f>+'Serving Forecast'!R4+'Serving Forecast'!R9</f>
        <v>14400</v>
      </c>
      <c r="E30" s="77" t="s">
        <v>64</v>
      </c>
      <c r="F30" s="134" t="s">
        <v>388</v>
      </c>
      <c r="G30" s="75">
        <v>100121</v>
      </c>
      <c r="H30" s="77" t="s">
        <v>663</v>
      </c>
      <c r="I30" s="72">
        <v>3.2</v>
      </c>
      <c r="J30" s="2">
        <v>200</v>
      </c>
      <c r="K30" s="2">
        <v>40</v>
      </c>
      <c r="L30" s="144">
        <f t="shared" si="0"/>
        <v>72</v>
      </c>
    </row>
    <row r="31" spans="1:12" ht="28.8" x14ac:dyDescent="0.55000000000000004">
      <c r="A31" s="149" t="s">
        <v>653</v>
      </c>
      <c r="B31" s="3">
        <f>+'Serving Forecast'!U24</f>
        <v>5</v>
      </c>
      <c r="C31" s="2" t="s">
        <v>58</v>
      </c>
      <c r="D31" s="3">
        <f>+'Serving Forecast'!V24</f>
        <v>6000</v>
      </c>
      <c r="E31" s="77" t="s">
        <v>300</v>
      </c>
      <c r="F31" s="80" t="s">
        <v>388</v>
      </c>
      <c r="G31" s="75">
        <v>100121</v>
      </c>
      <c r="H31" s="77"/>
      <c r="I31" s="72">
        <v>3.2</v>
      </c>
      <c r="J31" s="2">
        <v>200</v>
      </c>
      <c r="K31" s="2">
        <v>40</v>
      </c>
      <c r="L31" s="144">
        <f t="shared" si="0"/>
        <v>30</v>
      </c>
    </row>
    <row r="32" spans="1:12" ht="28.8" x14ac:dyDescent="0.55000000000000004">
      <c r="A32" s="149" t="s">
        <v>645</v>
      </c>
      <c r="B32" s="3">
        <f>+'Serving Forecast'!I19</f>
        <v>6</v>
      </c>
      <c r="C32" s="2" t="s">
        <v>40</v>
      </c>
      <c r="D32" s="3">
        <f>+'Serving Forecast'!J19</f>
        <v>7200</v>
      </c>
      <c r="E32" s="77" t="s">
        <v>300</v>
      </c>
      <c r="F32" s="80" t="s">
        <v>394</v>
      </c>
      <c r="G32" s="45">
        <v>100125</v>
      </c>
      <c r="H32" s="77"/>
      <c r="I32" s="72">
        <v>2</v>
      </c>
      <c r="J32" s="2">
        <v>211</v>
      </c>
      <c r="K32" s="2">
        <v>40</v>
      </c>
      <c r="L32" s="144">
        <f t="shared" si="0"/>
        <v>34.123222748815166</v>
      </c>
    </row>
    <row r="33" spans="1:12" ht="28.8" x14ac:dyDescent="0.55000000000000004">
      <c r="A33" s="149" t="s">
        <v>425</v>
      </c>
      <c r="B33" s="3">
        <f>+'Serving Forecast'!Q22</f>
        <v>5</v>
      </c>
      <c r="C33" s="2" t="s">
        <v>49</v>
      </c>
      <c r="D33" s="3">
        <f>+'Serving Forecast'!R22</f>
        <v>35000</v>
      </c>
      <c r="E33" s="77" t="s">
        <v>300</v>
      </c>
      <c r="F33" s="80" t="s">
        <v>394</v>
      </c>
      <c r="G33" s="45">
        <v>100125</v>
      </c>
      <c r="H33" s="77"/>
      <c r="I33" s="72">
        <v>2</v>
      </c>
      <c r="J33" s="2">
        <v>211</v>
      </c>
      <c r="K33" s="2">
        <v>40</v>
      </c>
      <c r="L33" s="144">
        <f t="shared" si="0"/>
        <v>165.87677725118485</v>
      </c>
    </row>
    <row r="34" spans="1:12" ht="28.8" x14ac:dyDescent="0.55000000000000004">
      <c r="A34" s="153" t="s">
        <v>425</v>
      </c>
      <c r="B34" s="3">
        <f>+'Serving Forecast'!U12</f>
        <v>6</v>
      </c>
      <c r="C34" s="2" t="s">
        <v>56</v>
      </c>
      <c r="D34" s="3">
        <f>+'Serving Forecast'!V12</f>
        <v>42000</v>
      </c>
      <c r="E34" s="77" t="s">
        <v>300</v>
      </c>
      <c r="F34" s="80" t="s">
        <v>394</v>
      </c>
      <c r="G34" s="45">
        <v>100125</v>
      </c>
      <c r="H34" s="77"/>
      <c r="I34" s="72">
        <v>2</v>
      </c>
      <c r="J34" s="2">
        <v>211</v>
      </c>
      <c r="K34" s="2">
        <v>40</v>
      </c>
      <c r="L34" s="144">
        <f t="shared" ref="L34:L50" si="1">+D34/J34</f>
        <v>199.05213270142181</v>
      </c>
    </row>
    <row r="35" spans="1:12" ht="28.8" x14ac:dyDescent="0.55000000000000004">
      <c r="A35" s="153" t="s">
        <v>1112</v>
      </c>
      <c r="B35" s="3">
        <f>+'Serving Forecast'!U19</f>
        <v>5</v>
      </c>
      <c r="C35" s="2" t="s">
        <v>57</v>
      </c>
      <c r="D35" s="3">
        <f>+'Serving Forecast'!V19</f>
        <v>6000</v>
      </c>
      <c r="E35" s="77" t="s">
        <v>300</v>
      </c>
      <c r="F35" s="80" t="s">
        <v>394</v>
      </c>
      <c r="G35" s="45">
        <v>100125</v>
      </c>
      <c r="H35" s="77"/>
      <c r="I35" s="72">
        <v>2</v>
      </c>
      <c r="J35" s="2">
        <v>211</v>
      </c>
      <c r="K35" s="2">
        <v>40</v>
      </c>
      <c r="L35" s="144">
        <f t="shared" si="1"/>
        <v>28.436018957345972</v>
      </c>
    </row>
    <row r="36" spans="1:12" ht="43.2" x14ac:dyDescent="0.55000000000000004">
      <c r="A36" s="149" t="s">
        <v>1115</v>
      </c>
      <c r="B36" s="3">
        <f>+'Serving Forecast'!Q2+'Serving Forecast'!U17</f>
        <v>11</v>
      </c>
      <c r="C36" s="2" t="s">
        <v>44</v>
      </c>
      <c r="D36" s="3">
        <f>+'Serving Forecast'!R2+'Serving Forecast'!V17</f>
        <v>77000</v>
      </c>
      <c r="E36" s="77" t="s">
        <v>66</v>
      </c>
      <c r="F36" s="77"/>
      <c r="G36" s="75"/>
      <c r="H36" s="77" t="s">
        <v>661</v>
      </c>
      <c r="I36" s="72">
        <v>1</v>
      </c>
      <c r="J36" s="2">
        <v>60</v>
      </c>
      <c r="K36" s="2">
        <v>5.6</v>
      </c>
      <c r="L36" s="144">
        <f t="shared" si="1"/>
        <v>1283.3333333333333</v>
      </c>
    </row>
    <row r="37" spans="1:12" ht="57.6" x14ac:dyDescent="0.55000000000000004">
      <c r="A37" s="149" t="s">
        <v>656</v>
      </c>
      <c r="B37" s="3">
        <f>+'Serving Forecast'!I29</f>
        <v>6</v>
      </c>
      <c r="C37" s="2" t="s">
        <v>38</v>
      </c>
      <c r="D37" s="3">
        <f>+'Serving Forecast'!J29</f>
        <v>15000</v>
      </c>
      <c r="E37" s="77" t="s">
        <v>298</v>
      </c>
      <c r="G37" s="75"/>
      <c r="H37" s="77" t="s">
        <v>624</v>
      </c>
      <c r="I37" s="72"/>
      <c r="J37" s="2"/>
      <c r="K37" s="2" t="s">
        <v>625</v>
      </c>
      <c r="L37" s="144" t="e">
        <f t="shared" si="1"/>
        <v>#DIV/0!</v>
      </c>
    </row>
    <row r="38" spans="1:12" ht="28.8" x14ac:dyDescent="0.55000000000000004">
      <c r="A38" s="154" t="s">
        <v>631</v>
      </c>
      <c r="B38" s="46">
        <f>+'Serving Forecast'!I2+'Serving Forecast'!I22+'Serving Forecast'!Q12</f>
        <v>16</v>
      </c>
      <c r="C38" s="47" t="s">
        <v>42</v>
      </c>
      <c r="D38" s="46">
        <f>+'Serving Forecast'!J2+'Serving Forecast'!J22+'Serving Forecast'!R12</f>
        <v>112000</v>
      </c>
      <c r="E38" s="79" t="s">
        <v>62</v>
      </c>
      <c r="F38" s="79"/>
      <c r="G38" s="45" t="s">
        <v>663</v>
      </c>
      <c r="H38" s="77" t="s">
        <v>660</v>
      </c>
      <c r="I38" s="50">
        <v>3.2</v>
      </c>
      <c r="J38" s="47">
        <v>50</v>
      </c>
      <c r="K38" s="47">
        <v>10</v>
      </c>
      <c r="L38" s="41">
        <f t="shared" si="1"/>
        <v>2240</v>
      </c>
    </row>
    <row r="39" spans="1:12" ht="28.8" x14ac:dyDescent="0.55000000000000004">
      <c r="A39" s="149" t="s">
        <v>413</v>
      </c>
      <c r="B39" s="3">
        <f>+'Serving Forecast'!I17+'Serving Forecast'!I28+'Serving Forecast'!U7</f>
        <v>18</v>
      </c>
      <c r="C39" s="2" t="s">
        <v>53</v>
      </c>
      <c r="D39" s="3">
        <f>+'Serving Forecast'!J17+'Serving Forecast'!J28</f>
        <v>84000</v>
      </c>
      <c r="E39" s="77" t="s">
        <v>62</v>
      </c>
      <c r="F39" s="148"/>
      <c r="G39" s="45" t="s">
        <v>663</v>
      </c>
      <c r="H39" s="77" t="s">
        <v>70</v>
      </c>
      <c r="I39" s="72">
        <v>1</v>
      </c>
      <c r="J39" s="2">
        <v>80</v>
      </c>
      <c r="K39" s="2">
        <v>10</v>
      </c>
      <c r="L39" s="41">
        <f t="shared" si="1"/>
        <v>1050</v>
      </c>
    </row>
    <row r="40" spans="1:12" ht="28.8" x14ac:dyDescent="0.55000000000000004">
      <c r="A40" s="149" t="s">
        <v>432</v>
      </c>
      <c r="B40" s="3">
        <f>+'Serving Forecast'!M14</f>
        <v>6</v>
      </c>
      <c r="C40" s="2" t="s">
        <v>131</v>
      </c>
      <c r="D40" s="3">
        <f>+'Serving Forecast'!N14</f>
        <v>7200</v>
      </c>
      <c r="E40" s="77" t="s">
        <v>62</v>
      </c>
      <c r="F40" s="79"/>
      <c r="G40" s="75" t="s">
        <v>663</v>
      </c>
      <c r="H40" s="77" t="s">
        <v>74</v>
      </c>
      <c r="I40" s="72">
        <v>2</v>
      </c>
      <c r="J40" s="2">
        <v>142</v>
      </c>
      <c r="K40" s="2">
        <v>30</v>
      </c>
      <c r="L40" s="145">
        <f t="shared" si="1"/>
        <v>50.70422535211268</v>
      </c>
    </row>
    <row r="41" spans="1:12" ht="28.8" x14ac:dyDescent="0.55000000000000004">
      <c r="A41" s="149" t="s">
        <v>646</v>
      </c>
      <c r="B41" s="3">
        <f>+'Serving Forecast'!M19</f>
        <v>5</v>
      </c>
      <c r="C41" s="2" t="s">
        <v>28</v>
      </c>
      <c r="D41" s="3">
        <f>+'Serving Forecast'!N19</f>
        <v>6000</v>
      </c>
      <c r="E41" s="77" t="s">
        <v>62</v>
      </c>
      <c r="F41" s="79"/>
      <c r="G41" s="75" t="s">
        <v>663</v>
      </c>
      <c r="H41" s="77" t="s">
        <v>74</v>
      </c>
      <c r="I41" s="72">
        <v>2</v>
      </c>
      <c r="J41" s="2">
        <v>142</v>
      </c>
      <c r="K41" s="2">
        <v>30</v>
      </c>
      <c r="L41" s="145">
        <f t="shared" si="1"/>
        <v>42.25352112676056</v>
      </c>
    </row>
    <row r="42" spans="1:12" ht="43.2" x14ac:dyDescent="0.55000000000000004">
      <c r="A42" s="153" t="s">
        <v>522</v>
      </c>
      <c r="B42" s="3">
        <f>+'Serving Forecast'!Q17</f>
        <v>6</v>
      </c>
      <c r="C42" s="2" t="s">
        <v>48</v>
      </c>
      <c r="D42" s="3">
        <f>+'Serving Forecast'!R17</f>
        <v>42000</v>
      </c>
      <c r="E42" s="77" t="s">
        <v>297</v>
      </c>
      <c r="F42" s="77"/>
      <c r="G42" s="75" t="s">
        <v>663</v>
      </c>
      <c r="H42" s="77" t="s">
        <v>177</v>
      </c>
      <c r="I42" s="72">
        <v>3.76</v>
      </c>
      <c r="J42" s="2">
        <v>170</v>
      </c>
      <c r="K42" s="2">
        <v>40</v>
      </c>
      <c r="L42" s="144">
        <f t="shared" si="1"/>
        <v>247.05882352941177</v>
      </c>
    </row>
    <row r="43" spans="1:12" ht="43.2" x14ac:dyDescent="0.55000000000000004">
      <c r="A43" s="153" t="s">
        <v>655</v>
      </c>
      <c r="B43" s="3">
        <f>+'Serving Forecast'!Q7+'Serving Forecast'!Q28</f>
        <v>12</v>
      </c>
      <c r="C43" s="2" t="s">
        <v>52</v>
      </c>
      <c r="D43" s="3">
        <f>+'Serving Forecast'!R7+'Serving Forecast'!R28</f>
        <v>84000</v>
      </c>
      <c r="E43" s="77" t="s">
        <v>297</v>
      </c>
      <c r="F43" s="77"/>
      <c r="G43" s="75" t="s">
        <v>663</v>
      </c>
      <c r="H43" s="77" t="s">
        <v>178</v>
      </c>
      <c r="I43" s="72">
        <v>4.74</v>
      </c>
      <c r="J43" s="2">
        <v>135</v>
      </c>
      <c r="K43" s="2">
        <v>40</v>
      </c>
      <c r="L43" s="144">
        <f t="shared" si="1"/>
        <v>622.22222222222217</v>
      </c>
    </row>
    <row r="44" spans="1:12" ht="28.8" x14ac:dyDescent="0.55000000000000004">
      <c r="A44" s="155" t="s">
        <v>518</v>
      </c>
      <c r="B44" s="3">
        <f>+'Serving Forecast'!Q14</f>
        <v>6</v>
      </c>
      <c r="C44" s="2" t="s">
        <v>47</v>
      </c>
      <c r="D44" s="3">
        <f>+'Serving Forecast'!R14</f>
        <v>7200</v>
      </c>
      <c r="E44" s="77" t="s">
        <v>297</v>
      </c>
      <c r="F44" s="77"/>
      <c r="G44" s="75" t="s">
        <v>663</v>
      </c>
      <c r="H44" s="77" t="s">
        <v>1105</v>
      </c>
      <c r="I44" s="72">
        <v>2</v>
      </c>
      <c r="J44" s="2">
        <v>224</v>
      </c>
      <c r="K44" s="2">
        <v>40</v>
      </c>
      <c r="L44" s="144">
        <f t="shared" si="1"/>
        <v>32.142857142857146</v>
      </c>
    </row>
    <row r="45" spans="1:12" ht="57.6" x14ac:dyDescent="0.55000000000000004">
      <c r="A45" s="149" t="s">
        <v>642</v>
      </c>
      <c r="B45" s="3">
        <f>+'Serving Forecast'!U4</f>
        <v>5</v>
      </c>
      <c r="C45" s="2" t="s">
        <v>54</v>
      </c>
      <c r="D45" s="3">
        <f>+'Serving Forecast'!V4</f>
        <v>6000</v>
      </c>
      <c r="E45" s="77" t="s">
        <v>297</v>
      </c>
      <c r="F45" s="77"/>
      <c r="G45" s="75" t="s">
        <v>663</v>
      </c>
      <c r="H45" s="77" t="s">
        <v>623</v>
      </c>
      <c r="I45" s="72">
        <v>2</v>
      </c>
      <c r="J45" s="2">
        <v>224</v>
      </c>
      <c r="K45" s="2">
        <v>40</v>
      </c>
      <c r="L45" s="144">
        <f t="shared" si="1"/>
        <v>26.785714285714285</v>
      </c>
    </row>
    <row r="46" spans="1:12" ht="43.2" x14ac:dyDescent="0.55000000000000004">
      <c r="A46" s="149" t="s">
        <v>639</v>
      </c>
      <c r="B46" s="3">
        <f>+'Serving Forecast'!E4+'Serving Forecast'!E24</f>
        <v>11</v>
      </c>
      <c r="C46" s="2" t="s">
        <v>31</v>
      </c>
      <c r="D46" s="3">
        <f>+'Serving Forecast'!F4+'Serving Forecast'!F24</f>
        <v>13200</v>
      </c>
      <c r="E46" s="137" t="s">
        <v>64</v>
      </c>
      <c r="F46" s="77"/>
      <c r="G46" s="75" t="s">
        <v>663</v>
      </c>
      <c r="H46" s="77" t="s">
        <v>69</v>
      </c>
      <c r="I46" s="72">
        <v>2</v>
      </c>
      <c r="J46" s="2">
        <v>192</v>
      </c>
      <c r="K46" s="2">
        <v>24</v>
      </c>
      <c r="L46" s="144">
        <f t="shared" si="1"/>
        <v>68.75</v>
      </c>
    </row>
    <row r="47" spans="1:12" ht="43.2" x14ac:dyDescent="0.55000000000000004">
      <c r="A47" s="149" t="s">
        <v>410</v>
      </c>
      <c r="B47" s="3">
        <f>+'Serving Forecast'!I7</f>
        <v>5</v>
      </c>
      <c r="C47" s="2" t="s">
        <v>35</v>
      </c>
      <c r="D47" s="3">
        <f>+'Serving Forecast'!J7</f>
        <v>35000</v>
      </c>
      <c r="E47" s="77" t="s">
        <v>66</v>
      </c>
      <c r="F47" s="77"/>
      <c r="G47" s="75" t="s">
        <v>663</v>
      </c>
      <c r="H47" s="77" t="s">
        <v>661</v>
      </c>
      <c r="I47" s="72">
        <v>1</v>
      </c>
      <c r="J47" s="2">
        <v>60</v>
      </c>
      <c r="K47" s="2">
        <v>5.6</v>
      </c>
      <c r="L47" s="144">
        <f t="shared" si="1"/>
        <v>583.33333333333337</v>
      </c>
    </row>
    <row r="48" spans="1:12" ht="28.8" x14ac:dyDescent="0.55000000000000004">
      <c r="A48" s="149" t="s">
        <v>640</v>
      </c>
      <c r="B48" s="3">
        <f>+'Serving Forecast'!I4</f>
        <v>4</v>
      </c>
      <c r="C48" s="2" t="s">
        <v>39</v>
      </c>
      <c r="D48" s="3">
        <f>+'Serving Forecast'!J4</f>
        <v>4800</v>
      </c>
      <c r="E48" s="77" t="s">
        <v>65</v>
      </c>
      <c r="F48" s="77"/>
      <c r="G48" s="75" t="s">
        <v>663</v>
      </c>
      <c r="H48" s="77" t="s">
        <v>658</v>
      </c>
      <c r="I48" s="72">
        <v>1</v>
      </c>
      <c r="J48" s="2">
        <v>6</v>
      </c>
      <c r="K48" s="2">
        <v>10</v>
      </c>
      <c r="L48" s="144">
        <f t="shared" si="1"/>
        <v>800</v>
      </c>
    </row>
    <row r="49" spans="1:12" ht="43.2" x14ac:dyDescent="0.55000000000000004">
      <c r="A49" s="153" t="s">
        <v>418</v>
      </c>
      <c r="B49" s="3">
        <f>+'Serving Forecast'!Q19</f>
        <v>6</v>
      </c>
      <c r="C49" s="2" t="s">
        <v>48</v>
      </c>
      <c r="D49" s="3">
        <f>+'Serving Forecast'!R19</f>
        <v>7200</v>
      </c>
      <c r="E49" s="77" t="s">
        <v>65</v>
      </c>
      <c r="F49" s="77"/>
      <c r="G49" s="75" t="s">
        <v>663</v>
      </c>
      <c r="H49" s="77" t="s">
        <v>1110</v>
      </c>
      <c r="I49" s="72">
        <v>5.3</v>
      </c>
      <c r="J49" s="2">
        <v>18</v>
      </c>
      <c r="K49" s="2">
        <v>27</v>
      </c>
      <c r="L49" s="144">
        <f t="shared" si="1"/>
        <v>400</v>
      </c>
    </row>
    <row r="50" spans="1:12" ht="28.8" x14ac:dyDescent="0.55000000000000004">
      <c r="A50" s="149" t="s">
        <v>640</v>
      </c>
      <c r="B50" s="3">
        <f>+'Serving Forecast'!Q24</f>
        <v>5</v>
      </c>
      <c r="C50" s="2" t="s">
        <v>49</v>
      </c>
      <c r="D50" s="3">
        <f>+'Serving Forecast'!R24</f>
        <v>6000</v>
      </c>
      <c r="E50" s="77" t="s">
        <v>65</v>
      </c>
      <c r="F50" s="77"/>
      <c r="G50" s="75" t="s">
        <v>663</v>
      </c>
      <c r="H50" s="77" t="s">
        <v>658</v>
      </c>
      <c r="I50" s="72">
        <v>1</v>
      </c>
      <c r="J50" s="2">
        <v>6</v>
      </c>
      <c r="K50" s="2">
        <v>10</v>
      </c>
      <c r="L50" s="144">
        <f t="shared" si="1"/>
        <v>1000</v>
      </c>
    </row>
    <row r="51" spans="1:12" ht="57.6" x14ac:dyDescent="0.55000000000000004">
      <c r="A51" s="9" t="s">
        <v>429</v>
      </c>
      <c r="B51" s="3">
        <f>+'Serving Forecast'!U13</f>
        <v>6</v>
      </c>
      <c r="C51" s="2" t="s">
        <v>56</v>
      </c>
      <c r="D51" s="3">
        <f>+'Serving Forecast'!V13</f>
        <v>15000</v>
      </c>
      <c r="E51" s="77" t="s">
        <v>298</v>
      </c>
      <c r="F51" s="77"/>
      <c r="G51" s="75"/>
      <c r="H51" s="77" t="s">
        <v>624</v>
      </c>
      <c r="I51" s="72"/>
      <c r="J51" s="2"/>
      <c r="K51" s="2"/>
      <c r="L51" s="144"/>
    </row>
    <row r="52" spans="1:12" ht="28.8" x14ac:dyDescent="0.55000000000000004">
      <c r="A52" s="9" t="s">
        <v>431</v>
      </c>
      <c r="B52" s="3">
        <f>+'Serving Forecast'!I14</f>
        <v>6</v>
      </c>
      <c r="C52" s="2" t="s">
        <v>36</v>
      </c>
      <c r="D52" s="3">
        <f>+'Serving Forecast'!J14</f>
        <v>7200</v>
      </c>
      <c r="E52" s="77" t="s">
        <v>299</v>
      </c>
      <c r="F52" s="77"/>
      <c r="G52" s="75"/>
      <c r="H52" s="77" t="s">
        <v>72</v>
      </c>
      <c r="I52" s="72"/>
      <c r="J52" s="2"/>
      <c r="K52" s="2">
        <v>20</v>
      </c>
      <c r="L52" s="144"/>
    </row>
    <row r="53" spans="1:12" ht="28.8" x14ac:dyDescent="0.55000000000000004">
      <c r="A53" s="9" t="s">
        <v>636</v>
      </c>
      <c r="B53" s="3">
        <f>+'Serving Forecast'!M3+'Serving Forecast'!M23</f>
        <v>11</v>
      </c>
      <c r="C53" s="2" t="s">
        <v>130</v>
      </c>
      <c r="D53" s="3">
        <f>+'Serving Forecast'!N3+'Serving Forecast'!N23</f>
        <v>27500</v>
      </c>
      <c r="E53" s="77" t="s">
        <v>299</v>
      </c>
      <c r="F53" s="77"/>
      <c r="G53" s="75"/>
      <c r="H53" s="77" t="s">
        <v>1109</v>
      </c>
      <c r="I53" s="72"/>
      <c r="J53" s="2"/>
      <c r="K53" s="2">
        <v>20</v>
      </c>
      <c r="L53" s="144"/>
    </row>
    <row r="54" spans="1:12" ht="28.8" x14ac:dyDescent="0.55000000000000004">
      <c r="A54" s="9" t="s">
        <v>632</v>
      </c>
      <c r="B54" s="3">
        <f>+'Serving Forecast'!M2+'Serving Forecast'!M22</f>
        <v>11</v>
      </c>
      <c r="C54" s="2" t="s">
        <v>130</v>
      </c>
      <c r="D54" s="3">
        <f>+'Serving Forecast'!N2+'Serving Forecast'!N22</f>
        <v>77000</v>
      </c>
      <c r="E54" s="77" t="s">
        <v>662</v>
      </c>
      <c r="F54" s="77"/>
      <c r="G54" s="75"/>
      <c r="H54" s="77" t="s">
        <v>73</v>
      </c>
      <c r="I54" s="72"/>
      <c r="J54" s="2"/>
      <c r="K54" s="2"/>
      <c r="L54" s="144"/>
    </row>
    <row r="55" spans="1:12" ht="43.2" x14ac:dyDescent="0.55000000000000004">
      <c r="A55" s="9" t="s">
        <v>649</v>
      </c>
      <c r="B55" s="3">
        <f>+'Serving Forecast'!I23</f>
        <v>6</v>
      </c>
      <c r="C55" s="2" t="s">
        <v>37</v>
      </c>
      <c r="D55" s="3">
        <f>+'Serving Forecast'!J23+'Serving Forecast'!V7</f>
        <v>57000</v>
      </c>
      <c r="E55" s="77" t="s">
        <v>298</v>
      </c>
      <c r="F55" s="119"/>
      <c r="G55" s="75"/>
      <c r="H55" s="77" t="s">
        <v>71</v>
      </c>
      <c r="I55" s="72">
        <v>3</v>
      </c>
      <c r="J55" s="2">
        <v>64</v>
      </c>
      <c r="K55" s="2">
        <v>12</v>
      </c>
      <c r="L55" s="144">
        <f>+D55/J55</f>
        <v>890.625</v>
      </c>
    </row>
    <row r="56" spans="1:12" ht="43.2" x14ac:dyDescent="0.55000000000000004">
      <c r="A56" s="9" t="s">
        <v>428</v>
      </c>
      <c r="B56" s="3">
        <f>+'Serving Forecast'!Q13</f>
        <v>6</v>
      </c>
      <c r="C56" s="2" t="s">
        <v>47</v>
      </c>
      <c r="D56" s="3">
        <f>+'Serving Forecast'!R13</f>
        <v>15000</v>
      </c>
      <c r="E56" s="77" t="s">
        <v>298</v>
      </c>
      <c r="F56" s="77"/>
      <c r="G56" s="75"/>
      <c r="H56" s="77" t="s">
        <v>71</v>
      </c>
      <c r="I56" s="72">
        <v>3</v>
      </c>
      <c r="J56" s="2">
        <v>64</v>
      </c>
      <c r="K56" s="2">
        <v>12</v>
      </c>
      <c r="L56" s="144">
        <f>+D56/J56</f>
        <v>234.375</v>
      </c>
    </row>
    <row r="57" spans="1:12" ht="43.2" x14ac:dyDescent="0.55000000000000004">
      <c r="A57" s="74" t="s">
        <v>523</v>
      </c>
      <c r="B57" s="75">
        <f>+'Serving Forecast'!U18</f>
        <v>5</v>
      </c>
      <c r="C57" s="72" t="s">
        <v>57</v>
      </c>
      <c r="D57" s="75">
        <f>+'Serving Forecast'!V18</f>
        <v>12500</v>
      </c>
      <c r="E57" s="77" t="s">
        <v>298</v>
      </c>
      <c r="F57" s="77"/>
      <c r="G57" s="75"/>
      <c r="H57" s="77" t="s">
        <v>117</v>
      </c>
      <c r="I57" s="72"/>
      <c r="J57" s="2"/>
      <c r="K57" s="2">
        <v>25</v>
      </c>
      <c r="L57" s="144"/>
    </row>
    <row r="58" spans="1:12" ht="57.6" x14ac:dyDescent="0.55000000000000004">
      <c r="A58" s="9" t="s">
        <v>637</v>
      </c>
      <c r="B58" s="3">
        <f>+'Serving Forecast'!Q3</f>
        <v>6</v>
      </c>
      <c r="C58" s="2" t="s">
        <v>1117</v>
      </c>
      <c r="D58" s="3">
        <f>+'Serving Forecast'!R3+'Serving Forecast'!R23</f>
        <v>27500</v>
      </c>
      <c r="E58" s="77" t="s">
        <v>66</v>
      </c>
      <c r="F58" s="77"/>
      <c r="G58" s="75"/>
      <c r="H58" s="77" t="s">
        <v>1106</v>
      </c>
      <c r="I58" s="72">
        <v>5</v>
      </c>
      <c r="J58" s="2">
        <v>96</v>
      </c>
      <c r="K58" s="2">
        <v>30</v>
      </c>
      <c r="L58" s="144">
        <f>+D58/J58</f>
        <v>286.45833333333331</v>
      </c>
    </row>
    <row r="59" spans="1:12" ht="28.8" x14ac:dyDescent="0.55000000000000004">
      <c r="A59" s="9" t="s">
        <v>633</v>
      </c>
      <c r="B59" s="3">
        <f>+'Serving Forecast'!U2</f>
        <v>5</v>
      </c>
      <c r="C59" s="2" t="s">
        <v>54</v>
      </c>
      <c r="D59" s="3">
        <f>+'Serving Forecast'!V2</f>
        <v>35000</v>
      </c>
      <c r="E59" s="77" t="s">
        <v>66</v>
      </c>
      <c r="F59" s="77"/>
      <c r="G59" s="75"/>
      <c r="H59" s="77" t="s">
        <v>116</v>
      </c>
      <c r="I59" s="72">
        <v>1</v>
      </c>
      <c r="J59" s="2">
        <v>60</v>
      </c>
      <c r="K59" s="2">
        <v>18.75</v>
      </c>
      <c r="L59" s="144">
        <f>+D59/J59</f>
        <v>583.33333333333337</v>
      </c>
    </row>
    <row r="60" spans="1:12" ht="43.2" x14ac:dyDescent="0.55000000000000004">
      <c r="A60" s="9" t="s">
        <v>638</v>
      </c>
      <c r="B60" s="3">
        <f>+'Serving Forecast'!U3</f>
        <v>5</v>
      </c>
      <c r="C60" s="2" t="s">
        <v>54</v>
      </c>
      <c r="D60" s="3">
        <f>+'Serving Forecast'!V3</f>
        <v>12500</v>
      </c>
      <c r="E60" s="77" t="s">
        <v>66</v>
      </c>
      <c r="F60" s="77"/>
      <c r="G60" s="75"/>
      <c r="H60" s="77" t="s">
        <v>626</v>
      </c>
      <c r="I60" s="72">
        <v>1</v>
      </c>
      <c r="J60" s="2">
        <v>60</v>
      </c>
      <c r="K60" s="2">
        <v>18.75</v>
      </c>
      <c r="L60" s="144">
        <f>+D60/J60</f>
        <v>208.33333333333334</v>
      </c>
    </row>
  </sheetData>
  <sortState ref="A2:L61">
    <sortCondition ref="F1"/>
  </sortState>
  <phoneticPr fontId="11" type="noConversion"/>
  <pageMargins left="0.7" right="0.7" top="1.5" bottom="0.75" header="0.03" footer="0.3"/>
  <pageSetup scale="35" orientation="portrait" horizontalDpi="4294967292" verticalDpi="4294967292"/>
  <headerFooter>
    <oddHeader>&amp;R&amp;G</oddHead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Layout" topLeftCell="A24" workbookViewId="0">
      <selection activeCell="L19" sqref="L19"/>
    </sheetView>
  </sheetViews>
  <sheetFormatPr defaultColWidth="8.83984375" defaultRowHeight="14.4" x14ac:dyDescent="0.55000000000000004"/>
  <sheetData/>
  <phoneticPr fontId="11" type="noConversion"/>
  <pageMargins left="0.7" right="0.7" top="1.5" bottom="0.75" header="0.03" footer="0.3"/>
  <pageSetup orientation="portrait" horizontalDpi="4294967292" verticalDpi="4294967292" r:id="rId1"/>
  <headerFooter>
    <oddHeader>&amp;R&amp;G</oddHeader>
  </headerFooter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4"/>
  <sheetViews>
    <sheetView showGridLines="0" view="pageLayout" topLeftCell="A61" workbookViewId="0">
      <selection activeCell="L19" sqref="L19"/>
    </sheetView>
  </sheetViews>
  <sheetFormatPr defaultColWidth="8.83984375" defaultRowHeight="14.4" x14ac:dyDescent="0.55000000000000004"/>
  <cols>
    <col min="1" max="1" width="8.3125" style="10" bestFit="1" customWidth="1"/>
    <col min="2" max="2" width="46" style="22" bestFit="1" customWidth="1"/>
    <col min="3" max="3" width="11.3125" style="10" customWidth="1"/>
    <col min="4" max="4" width="12" style="10" bestFit="1" customWidth="1"/>
    <col min="5" max="5" width="12.83984375" style="22" customWidth="1"/>
    <col min="6" max="6" width="22.47265625" style="37" customWidth="1"/>
    <col min="7" max="7" width="15.15625" style="38" bestFit="1" customWidth="1"/>
    <col min="8" max="253" width="8.83984375" style="22"/>
    <col min="254" max="254" width="8.3125" style="22" bestFit="1" customWidth="1"/>
    <col min="255" max="255" width="11" style="22" customWidth="1"/>
    <col min="256" max="16384" width="8.83984375" style="22"/>
  </cols>
  <sheetData>
    <row r="1" spans="1:8" x14ac:dyDescent="0.55000000000000004">
      <c r="A1" s="87"/>
      <c r="B1" s="88" t="s">
        <v>664</v>
      </c>
    </row>
    <row r="2" spans="1:8" s="43" customFormat="1" ht="60" customHeight="1" x14ac:dyDescent="0.55000000000000004">
      <c r="A2" s="41" t="s">
        <v>462</v>
      </c>
      <c r="B2" s="41" t="s">
        <v>463</v>
      </c>
      <c r="C2" s="41" t="s">
        <v>353</v>
      </c>
      <c r="D2" s="41" t="s">
        <v>354</v>
      </c>
      <c r="E2" s="41" t="s">
        <v>334</v>
      </c>
      <c r="F2" s="41" t="s">
        <v>355</v>
      </c>
      <c r="G2" s="42" t="s">
        <v>335</v>
      </c>
    </row>
    <row r="3" spans="1:8" s="43" customFormat="1" ht="20.25" customHeight="1" x14ac:dyDescent="0.55000000000000004">
      <c r="A3" s="163" t="s">
        <v>231</v>
      </c>
      <c r="B3" s="164"/>
      <c r="C3" s="164"/>
      <c r="D3" s="164"/>
      <c r="E3" s="164"/>
      <c r="F3" s="164"/>
      <c r="G3" s="165"/>
    </row>
    <row r="4" spans="1:8" s="64" customFormat="1" ht="20.25" customHeight="1" x14ac:dyDescent="0.55000000000000004">
      <c r="A4" s="61"/>
      <c r="B4" s="65" t="s">
        <v>230</v>
      </c>
      <c r="C4" s="61"/>
      <c r="D4" s="61"/>
      <c r="E4" s="61"/>
      <c r="F4" s="61"/>
      <c r="G4" s="61"/>
    </row>
    <row r="5" spans="1:8" s="17" customFormat="1" ht="20.25" customHeight="1" x14ac:dyDescent="0.55000000000000004">
      <c r="A5" s="45">
        <v>100394</v>
      </c>
      <c r="B5" s="12" t="s">
        <v>356</v>
      </c>
      <c r="C5" s="13" t="s">
        <v>357</v>
      </c>
      <c r="D5" s="13">
        <v>27</v>
      </c>
      <c r="E5" s="12" t="s">
        <v>346</v>
      </c>
      <c r="F5" s="14" t="s">
        <v>358</v>
      </c>
      <c r="G5" s="15">
        <v>400</v>
      </c>
      <c r="H5" s="16"/>
    </row>
    <row r="6" spans="1:8" s="60" customFormat="1" ht="20.25" customHeight="1" x14ac:dyDescent="0.55000000000000004">
      <c r="A6" s="61"/>
      <c r="B6" s="6" t="s">
        <v>115</v>
      </c>
      <c r="C6" s="5"/>
      <c r="D6" s="5"/>
      <c r="E6" s="6"/>
      <c r="F6" s="62"/>
      <c r="G6" s="63"/>
      <c r="H6" s="59"/>
    </row>
    <row r="7" spans="1:8" ht="20.25" customHeight="1" x14ac:dyDescent="0.55000000000000004">
      <c r="A7" s="45">
        <v>100206</v>
      </c>
      <c r="B7" s="8" t="s">
        <v>359</v>
      </c>
      <c r="C7" s="18" t="s">
        <v>360</v>
      </c>
      <c r="D7" s="18">
        <v>45</v>
      </c>
      <c r="E7" s="8" t="s">
        <v>336</v>
      </c>
      <c r="F7" s="19" t="s">
        <v>361</v>
      </c>
      <c r="G7" s="20">
        <v>302</v>
      </c>
      <c r="H7" s="21"/>
    </row>
    <row r="8" spans="1:8" ht="20.25" customHeight="1" x14ac:dyDescent="0.55000000000000004">
      <c r="A8" s="45">
        <v>100258</v>
      </c>
      <c r="B8" s="8" t="s">
        <v>362</v>
      </c>
      <c r="C8" s="18" t="s">
        <v>357</v>
      </c>
      <c r="D8" s="18">
        <v>32</v>
      </c>
      <c r="E8" s="8" t="s">
        <v>336</v>
      </c>
      <c r="F8" s="19" t="s">
        <v>363</v>
      </c>
      <c r="G8" s="20">
        <v>264</v>
      </c>
    </row>
    <row r="9" spans="1:8" ht="20.25" customHeight="1" x14ac:dyDescent="0.55000000000000004">
      <c r="A9" s="45">
        <v>100521</v>
      </c>
      <c r="B9" s="8" t="s">
        <v>365</v>
      </c>
      <c r="C9" s="46" t="s">
        <v>357</v>
      </c>
      <c r="D9" s="18">
        <v>42</v>
      </c>
      <c r="E9" s="47" t="s">
        <v>336</v>
      </c>
      <c r="F9" s="19" t="s">
        <v>366</v>
      </c>
      <c r="G9" s="20">
        <v>592</v>
      </c>
    </row>
    <row r="10" spans="1:8" ht="20.25" customHeight="1" x14ac:dyDescent="0.55000000000000004">
      <c r="A10" s="45">
        <v>100512</v>
      </c>
      <c r="B10" s="8" t="s">
        <v>367</v>
      </c>
      <c r="C10" s="18" t="s">
        <v>360</v>
      </c>
      <c r="D10" s="18">
        <v>39</v>
      </c>
      <c r="E10" s="8" t="s">
        <v>336</v>
      </c>
      <c r="F10" s="19" t="s">
        <v>366</v>
      </c>
      <c r="G10" s="20">
        <v>592</v>
      </c>
    </row>
    <row r="11" spans="1:8" ht="20.25" customHeight="1" x14ac:dyDescent="0.55000000000000004">
      <c r="A11" s="45">
        <v>100514</v>
      </c>
      <c r="B11" s="8" t="s">
        <v>368</v>
      </c>
      <c r="C11" s="18" t="s">
        <v>360</v>
      </c>
      <c r="D11" s="18">
        <v>42</v>
      </c>
      <c r="E11" s="8" t="s">
        <v>336</v>
      </c>
      <c r="F11" s="19" t="s">
        <v>366</v>
      </c>
      <c r="G11" s="20">
        <v>592</v>
      </c>
    </row>
    <row r="12" spans="1:8" ht="20.25" customHeight="1" x14ac:dyDescent="0.55000000000000004">
      <c r="A12" s="45">
        <v>100208</v>
      </c>
      <c r="B12" s="8" t="s">
        <v>369</v>
      </c>
      <c r="C12" s="18" t="s">
        <v>360</v>
      </c>
      <c r="D12" s="18">
        <v>47</v>
      </c>
      <c r="E12" s="8" t="s">
        <v>336</v>
      </c>
      <c r="F12" s="19" t="s">
        <v>370</v>
      </c>
      <c r="G12" s="20">
        <v>286</v>
      </c>
    </row>
    <row r="13" spans="1:8" ht="20.25" customHeight="1" x14ac:dyDescent="0.55000000000000004">
      <c r="A13" s="45">
        <v>100284</v>
      </c>
      <c r="B13" s="47" t="s">
        <v>371</v>
      </c>
      <c r="C13" s="46" t="s">
        <v>372</v>
      </c>
      <c r="D13" s="18">
        <v>14.5</v>
      </c>
      <c r="E13" s="47" t="s">
        <v>352</v>
      </c>
      <c r="F13" s="19">
        <v>100</v>
      </c>
      <c r="G13" s="20">
        <v>100</v>
      </c>
    </row>
    <row r="14" spans="1:8" ht="20.25" customHeight="1" x14ac:dyDescent="0.55000000000000004">
      <c r="A14" s="45">
        <v>100285</v>
      </c>
      <c r="B14" s="47" t="s">
        <v>373</v>
      </c>
      <c r="C14" s="46" t="s">
        <v>372</v>
      </c>
      <c r="D14" s="18">
        <v>10</v>
      </c>
      <c r="E14" s="8" t="s">
        <v>374</v>
      </c>
      <c r="F14" s="19">
        <v>64</v>
      </c>
      <c r="G14" s="20">
        <v>64</v>
      </c>
    </row>
    <row r="15" spans="1:8" ht="20.25" customHeight="1" x14ac:dyDescent="0.55000000000000004">
      <c r="A15" s="45">
        <v>100286</v>
      </c>
      <c r="B15" s="47" t="s">
        <v>375</v>
      </c>
      <c r="C15" s="46" t="s">
        <v>372</v>
      </c>
      <c r="D15" s="18">
        <v>14.5</v>
      </c>
      <c r="E15" s="8" t="s">
        <v>374</v>
      </c>
      <c r="F15" s="19">
        <v>200</v>
      </c>
      <c r="G15" s="20">
        <v>200</v>
      </c>
    </row>
    <row r="16" spans="1:8" ht="20.25" customHeight="1" x14ac:dyDescent="0.55000000000000004">
      <c r="A16" s="45">
        <v>100209</v>
      </c>
      <c r="B16" s="8" t="s">
        <v>376</v>
      </c>
      <c r="C16" s="18" t="s">
        <v>357</v>
      </c>
      <c r="D16" s="18">
        <v>46</v>
      </c>
      <c r="E16" s="8" t="s">
        <v>336</v>
      </c>
      <c r="F16" s="19" t="s">
        <v>487</v>
      </c>
      <c r="G16" s="20">
        <v>270</v>
      </c>
    </row>
    <row r="17" spans="1:7" ht="20.25" customHeight="1" x14ac:dyDescent="0.55000000000000004">
      <c r="A17" s="45">
        <v>100216</v>
      </c>
      <c r="B17" s="8" t="s">
        <v>581</v>
      </c>
      <c r="C17" s="18" t="s">
        <v>357</v>
      </c>
      <c r="D17" s="18">
        <v>46</v>
      </c>
      <c r="E17" s="8" t="s">
        <v>336</v>
      </c>
      <c r="F17" s="19" t="s">
        <v>487</v>
      </c>
      <c r="G17" s="20">
        <v>270</v>
      </c>
    </row>
    <row r="18" spans="1:7" ht="20.25" customHeight="1" x14ac:dyDescent="0.55000000000000004">
      <c r="A18" s="45">
        <v>100259</v>
      </c>
      <c r="B18" s="8" t="s">
        <v>582</v>
      </c>
      <c r="C18" s="18" t="s">
        <v>360</v>
      </c>
      <c r="D18" s="18">
        <v>22</v>
      </c>
      <c r="E18" s="8" t="s">
        <v>336</v>
      </c>
      <c r="F18" s="19" t="s">
        <v>583</v>
      </c>
      <c r="G18" s="20">
        <v>146</v>
      </c>
    </row>
    <row r="19" spans="1:7" ht="20.25" customHeight="1" x14ac:dyDescent="0.55000000000000004">
      <c r="A19" s="45">
        <v>110231</v>
      </c>
      <c r="B19" s="47" t="s">
        <v>592</v>
      </c>
      <c r="C19" s="46" t="s">
        <v>593</v>
      </c>
      <c r="D19" s="18">
        <v>46</v>
      </c>
      <c r="E19" s="8" t="s">
        <v>336</v>
      </c>
      <c r="F19" s="19" t="s">
        <v>594</v>
      </c>
      <c r="G19" s="20">
        <v>270</v>
      </c>
    </row>
    <row r="20" spans="1:7" ht="20.25" customHeight="1" x14ac:dyDescent="0.55000000000000004">
      <c r="A20" s="45">
        <v>100244</v>
      </c>
      <c r="B20" s="8" t="s">
        <v>509</v>
      </c>
      <c r="C20" s="18" t="s">
        <v>360</v>
      </c>
      <c r="D20" s="18">
        <v>32</v>
      </c>
      <c r="E20" s="8" t="s">
        <v>336</v>
      </c>
      <c r="F20" s="19" t="s">
        <v>510</v>
      </c>
      <c r="G20" s="20">
        <v>351</v>
      </c>
    </row>
    <row r="21" spans="1:7" ht="20.25" customHeight="1" x14ac:dyDescent="0.55000000000000004">
      <c r="A21" s="45">
        <v>100243</v>
      </c>
      <c r="B21" s="8" t="s">
        <v>511</v>
      </c>
      <c r="C21" s="18" t="s">
        <v>360</v>
      </c>
      <c r="D21" s="18">
        <v>32</v>
      </c>
      <c r="E21" s="8" t="s">
        <v>338</v>
      </c>
      <c r="F21" s="19" t="s">
        <v>512</v>
      </c>
      <c r="G21" s="20">
        <v>357</v>
      </c>
    </row>
    <row r="22" spans="1:7" ht="20.25" customHeight="1" x14ac:dyDescent="0.55000000000000004">
      <c r="A22" s="45">
        <v>100298</v>
      </c>
      <c r="B22" s="8" t="s">
        <v>263</v>
      </c>
      <c r="C22" s="18" t="s">
        <v>613</v>
      </c>
      <c r="D22" s="18">
        <v>22</v>
      </c>
      <c r="E22" s="8" t="s">
        <v>336</v>
      </c>
      <c r="F22" s="19" t="s">
        <v>264</v>
      </c>
      <c r="G22" s="20">
        <v>188.8</v>
      </c>
    </row>
    <row r="23" spans="1:7" ht="20.25" customHeight="1" x14ac:dyDescent="0.55000000000000004">
      <c r="A23" s="45">
        <v>100299</v>
      </c>
      <c r="B23" s="8" t="s">
        <v>265</v>
      </c>
      <c r="C23" s="18" t="s">
        <v>613</v>
      </c>
      <c r="D23" s="18">
        <v>20</v>
      </c>
      <c r="E23" s="8" t="s">
        <v>338</v>
      </c>
      <c r="F23" s="19" t="s">
        <v>266</v>
      </c>
      <c r="G23" s="20">
        <v>188.8</v>
      </c>
    </row>
    <row r="24" spans="1:7" ht="20.25" customHeight="1" x14ac:dyDescent="0.55000000000000004">
      <c r="A24" s="45">
        <v>100235</v>
      </c>
      <c r="B24" s="8" t="s">
        <v>267</v>
      </c>
      <c r="C24" s="18" t="s">
        <v>360</v>
      </c>
      <c r="D24" s="18">
        <v>32</v>
      </c>
      <c r="E24" s="8" t="s">
        <v>336</v>
      </c>
      <c r="F24" s="19" t="s">
        <v>268</v>
      </c>
      <c r="G24" s="20">
        <v>330</v>
      </c>
    </row>
    <row r="25" spans="1:7" ht="20.25" customHeight="1" x14ac:dyDescent="0.55000000000000004">
      <c r="A25" s="45">
        <v>100237</v>
      </c>
      <c r="B25" s="8" t="s">
        <v>269</v>
      </c>
      <c r="C25" s="18" t="s">
        <v>360</v>
      </c>
      <c r="D25" s="18">
        <v>42</v>
      </c>
      <c r="E25" s="8" t="s">
        <v>336</v>
      </c>
      <c r="F25" s="19" t="s">
        <v>270</v>
      </c>
      <c r="G25" s="20">
        <v>280</v>
      </c>
    </row>
    <row r="26" spans="1:7" ht="20.25" customHeight="1" x14ac:dyDescent="0.55000000000000004">
      <c r="A26" s="45">
        <v>100228</v>
      </c>
      <c r="B26" s="8" t="s">
        <v>271</v>
      </c>
      <c r="C26" s="18" t="s">
        <v>357</v>
      </c>
      <c r="D26" s="18">
        <v>45</v>
      </c>
      <c r="E26" s="8" t="s">
        <v>336</v>
      </c>
      <c r="F26" s="19" t="s">
        <v>272</v>
      </c>
      <c r="G26" s="20">
        <v>281</v>
      </c>
    </row>
    <row r="27" spans="1:7" ht="20.25" customHeight="1" x14ac:dyDescent="0.55000000000000004">
      <c r="A27" s="45">
        <v>100301</v>
      </c>
      <c r="B27" s="8" t="s">
        <v>290</v>
      </c>
      <c r="C27" s="18" t="s">
        <v>605</v>
      </c>
      <c r="D27" s="18">
        <v>27</v>
      </c>
      <c r="E27" s="8" t="s">
        <v>336</v>
      </c>
      <c r="F27" s="19" t="s">
        <v>291</v>
      </c>
      <c r="G27" s="20">
        <v>375</v>
      </c>
    </row>
    <row r="28" spans="1:7" ht="20.25" customHeight="1" x14ac:dyDescent="0.55000000000000004">
      <c r="A28" s="45">
        <v>100214</v>
      </c>
      <c r="B28" s="8" t="s">
        <v>292</v>
      </c>
      <c r="C28" s="18" t="s">
        <v>357</v>
      </c>
      <c r="D28" s="18">
        <v>50</v>
      </c>
      <c r="E28" s="8" t="s">
        <v>336</v>
      </c>
      <c r="F28" s="19" t="s">
        <v>293</v>
      </c>
      <c r="G28" s="20">
        <v>288</v>
      </c>
    </row>
    <row r="29" spans="1:7" ht="20.25" customHeight="1" x14ac:dyDescent="0.55000000000000004">
      <c r="A29" s="45">
        <v>100262</v>
      </c>
      <c r="B29" s="8" t="s">
        <v>294</v>
      </c>
      <c r="C29" s="18" t="s">
        <v>613</v>
      </c>
      <c r="D29" s="18">
        <v>42</v>
      </c>
      <c r="E29" s="8" t="s">
        <v>336</v>
      </c>
      <c r="F29" s="19" t="s">
        <v>524</v>
      </c>
      <c r="G29" s="20">
        <v>552</v>
      </c>
    </row>
    <row r="30" spans="1:7" ht="20.25" customHeight="1" x14ac:dyDescent="0.55000000000000004">
      <c r="A30" s="45">
        <v>100212</v>
      </c>
      <c r="B30" s="8" t="s">
        <v>530</v>
      </c>
      <c r="C30" s="18" t="s">
        <v>357</v>
      </c>
      <c r="D30" s="18">
        <v>46</v>
      </c>
      <c r="E30" s="8" t="s">
        <v>336</v>
      </c>
      <c r="F30" s="19" t="s">
        <v>531</v>
      </c>
      <c r="G30" s="20">
        <v>281</v>
      </c>
    </row>
    <row r="31" spans="1:7" ht="20.25" customHeight="1" x14ac:dyDescent="0.55000000000000004">
      <c r="A31" s="45">
        <v>110233</v>
      </c>
      <c r="B31" s="47" t="s">
        <v>532</v>
      </c>
      <c r="C31" s="46" t="s">
        <v>357</v>
      </c>
      <c r="D31" s="18">
        <v>46</v>
      </c>
      <c r="E31" s="8" t="s">
        <v>338</v>
      </c>
      <c r="F31" s="19" t="s">
        <v>533</v>
      </c>
      <c r="G31" s="20">
        <v>291</v>
      </c>
    </row>
    <row r="32" spans="1:7" s="17" customFormat="1" ht="20.25" customHeight="1" x14ac:dyDescent="0.55000000000000004">
      <c r="A32" s="45">
        <v>110161</v>
      </c>
      <c r="B32" s="12" t="s">
        <v>535</v>
      </c>
      <c r="C32" s="13" t="s">
        <v>357</v>
      </c>
      <c r="D32" s="13">
        <v>27</v>
      </c>
      <c r="E32" s="12" t="s">
        <v>336</v>
      </c>
      <c r="F32" s="14" t="s">
        <v>534</v>
      </c>
      <c r="G32" s="15">
        <v>267.5</v>
      </c>
    </row>
    <row r="33" spans="1:7" ht="20.25" customHeight="1" x14ac:dyDescent="0.55000000000000004">
      <c r="A33" s="45">
        <v>100276</v>
      </c>
      <c r="B33" s="8" t="s">
        <v>561</v>
      </c>
      <c r="C33" s="18" t="s">
        <v>360</v>
      </c>
      <c r="D33" s="18">
        <v>36</v>
      </c>
      <c r="E33" s="8" t="s">
        <v>562</v>
      </c>
      <c r="F33" s="19" t="s">
        <v>563</v>
      </c>
      <c r="G33" s="20">
        <v>768</v>
      </c>
    </row>
    <row r="34" spans="1:7" ht="20.25" customHeight="1" x14ac:dyDescent="0.55000000000000004">
      <c r="A34" s="45">
        <v>100277</v>
      </c>
      <c r="B34" s="8" t="s">
        <v>564</v>
      </c>
      <c r="C34" s="18" t="s">
        <v>360</v>
      </c>
      <c r="D34" s="18">
        <v>21</v>
      </c>
      <c r="E34" s="8" t="s">
        <v>345</v>
      </c>
      <c r="F34" s="19">
        <v>70</v>
      </c>
      <c r="G34" s="20">
        <v>70</v>
      </c>
    </row>
    <row r="35" spans="1:7" ht="20.25" customHeight="1" x14ac:dyDescent="0.55000000000000004">
      <c r="A35" s="45">
        <v>100283</v>
      </c>
      <c r="B35" s="8" t="s">
        <v>565</v>
      </c>
      <c r="C35" s="18" t="s">
        <v>360</v>
      </c>
      <c r="D35" s="18">
        <v>47</v>
      </c>
      <c r="E35" s="8" t="s">
        <v>338</v>
      </c>
      <c r="F35" s="19" t="s">
        <v>621</v>
      </c>
      <c r="G35" s="20">
        <v>147</v>
      </c>
    </row>
    <row r="36" spans="1:7" ht="20.25" customHeight="1" x14ac:dyDescent="0.55000000000000004">
      <c r="A36" s="45">
        <v>100220</v>
      </c>
      <c r="B36" s="8" t="s">
        <v>233</v>
      </c>
      <c r="C36" s="18" t="s">
        <v>357</v>
      </c>
      <c r="D36" s="18">
        <v>46</v>
      </c>
      <c r="E36" s="8" t="s">
        <v>336</v>
      </c>
      <c r="F36" s="19" t="s">
        <v>464</v>
      </c>
      <c r="G36" s="20">
        <v>292</v>
      </c>
    </row>
    <row r="37" spans="1:7" ht="20.25" customHeight="1" x14ac:dyDescent="0.55000000000000004">
      <c r="A37" s="45">
        <v>100219</v>
      </c>
      <c r="B37" s="8" t="s">
        <v>232</v>
      </c>
      <c r="C37" s="18" t="s">
        <v>357</v>
      </c>
      <c r="D37" s="18">
        <v>46</v>
      </c>
      <c r="E37" s="8" t="s">
        <v>336</v>
      </c>
      <c r="F37" s="19" t="s">
        <v>465</v>
      </c>
      <c r="G37" s="20">
        <v>300</v>
      </c>
    </row>
    <row r="38" spans="1:7" ht="20.25" customHeight="1" x14ac:dyDescent="0.55000000000000004">
      <c r="A38" s="51">
        <v>100241</v>
      </c>
      <c r="B38" s="8" t="s">
        <v>466</v>
      </c>
      <c r="C38" s="18" t="s">
        <v>360</v>
      </c>
      <c r="D38" s="18">
        <v>31</v>
      </c>
      <c r="E38" s="8" t="s">
        <v>467</v>
      </c>
      <c r="F38" s="19">
        <v>96</v>
      </c>
      <c r="G38" s="20">
        <v>96</v>
      </c>
    </row>
    <row r="39" spans="1:7" ht="20.25" customHeight="1" x14ac:dyDescent="0.55000000000000004">
      <c r="A39" s="51">
        <v>100239</v>
      </c>
      <c r="B39" s="8" t="s">
        <v>468</v>
      </c>
      <c r="C39" s="18" t="s">
        <v>360</v>
      </c>
      <c r="D39" s="18">
        <v>22</v>
      </c>
      <c r="E39" s="8" t="s">
        <v>336</v>
      </c>
      <c r="F39" s="19" t="s">
        <v>469</v>
      </c>
      <c r="G39" s="20">
        <v>146</v>
      </c>
    </row>
    <row r="40" spans="1:7" ht="20.25" customHeight="1" x14ac:dyDescent="0.55000000000000004">
      <c r="A40" s="51">
        <v>110236</v>
      </c>
      <c r="B40" s="8" t="s">
        <v>470</v>
      </c>
      <c r="C40" s="18" t="s">
        <v>593</v>
      </c>
      <c r="D40" s="18">
        <v>46</v>
      </c>
      <c r="E40" s="47" t="s">
        <v>338</v>
      </c>
      <c r="F40" s="53" t="s">
        <v>471</v>
      </c>
      <c r="G40" s="20">
        <v>300</v>
      </c>
    </row>
    <row r="41" spans="1:7" ht="20.25" customHeight="1" x14ac:dyDescent="0.55000000000000004">
      <c r="A41" s="51">
        <v>100280</v>
      </c>
      <c r="B41" s="8" t="s">
        <v>472</v>
      </c>
      <c r="C41" s="18" t="s">
        <v>360</v>
      </c>
      <c r="D41" s="18">
        <v>47</v>
      </c>
      <c r="E41" s="47" t="s">
        <v>338</v>
      </c>
      <c r="F41" s="53" t="s">
        <v>457</v>
      </c>
      <c r="G41" s="20">
        <v>125</v>
      </c>
    </row>
    <row r="42" spans="1:7" ht="20.25" customHeight="1" x14ac:dyDescent="0.55000000000000004">
      <c r="A42" s="51">
        <v>100279</v>
      </c>
      <c r="B42" s="8" t="s">
        <v>458</v>
      </c>
      <c r="C42" s="18" t="s">
        <v>360</v>
      </c>
      <c r="D42" s="18">
        <v>47</v>
      </c>
      <c r="E42" s="47" t="s">
        <v>338</v>
      </c>
      <c r="F42" s="53" t="s">
        <v>320</v>
      </c>
      <c r="G42" s="20">
        <v>125</v>
      </c>
    </row>
    <row r="43" spans="1:7" ht="20.25" customHeight="1" x14ac:dyDescent="0.55000000000000004">
      <c r="A43" s="51">
        <v>100282</v>
      </c>
      <c r="B43" s="8" t="s">
        <v>321</v>
      </c>
      <c r="C43" s="18" t="s">
        <v>360</v>
      </c>
      <c r="D43" s="18">
        <v>47</v>
      </c>
      <c r="E43" s="47" t="s">
        <v>338</v>
      </c>
      <c r="F43" s="53" t="s">
        <v>320</v>
      </c>
      <c r="G43" s="20">
        <v>125</v>
      </c>
    </row>
    <row r="44" spans="1:7" ht="20.25" customHeight="1" x14ac:dyDescent="0.55000000000000004">
      <c r="A44" s="45">
        <v>100225</v>
      </c>
      <c r="B44" s="8" t="s">
        <v>322</v>
      </c>
      <c r="C44" s="18" t="s">
        <v>323</v>
      </c>
      <c r="D44" s="18">
        <v>46</v>
      </c>
      <c r="E44" s="8" t="s">
        <v>336</v>
      </c>
      <c r="F44" s="19" t="s">
        <v>324</v>
      </c>
      <c r="G44" s="20">
        <v>285</v>
      </c>
    </row>
    <row r="45" spans="1:7" ht="20.25" customHeight="1" x14ac:dyDescent="0.55000000000000004">
      <c r="A45" s="45">
        <v>100226</v>
      </c>
      <c r="B45" s="8" t="s">
        <v>325</v>
      </c>
      <c r="C45" s="18" t="s">
        <v>357</v>
      </c>
      <c r="D45" s="18">
        <v>46</v>
      </c>
      <c r="E45" s="8" t="s">
        <v>336</v>
      </c>
      <c r="F45" s="19" t="s">
        <v>326</v>
      </c>
      <c r="G45" s="20">
        <v>312</v>
      </c>
    </row>
    <row r="46" spans="1:7" ht="20.25" customHeight="1" x14ac:dyDescent="0.55000000000000004">
      <c r="A46" s="45">
        <v>100224</v>
      </c>
      <c r="B46" s="8" t="s">
        <v>327</v>
      </c>
      <c r="C46" s="18" t="s">
        <v>357</v>
      </c>
      <c r="D46" s="18">
        <v>46</v>
      </c>
      <c r="E46" s="8" t="s">
        <v>336</v>
      </c>
      <c r="F46" s="19" t="s">
        <v>328</v>
      </c>
      <c r="G46" s="20">
        <v>300</v>
      </c>
    </row>
    <row r="47" spans="1:7" ht="20.25" customHeight="1" x14ac:dyDescent="0.55000000000000004">
      <c r="A47" s="51">
        <v>100295</v>
      </c>
      <c r="B47" s="8" t="s">
        <v>476</v>
      </c>
      <c r="C47" s="18" t="s">
        <v>477</v>
      </c>
      <c r="D47" s="18">
        <v>25</v>
      </c>
      <c r="E47" s="8" t="s">
        <v>338</v>
      </c>
      <c r="F47" s="19" t="s">
        <v>478</v>
      </c>
      <c r="G47" s="20">
        <v>283</v>
      </c>
    </row>
    <row r="48" spans="1:7" ht="20.25" customHeight="1" x14ac:dyDescent="0.55000000000000004">
      <c r="A48" s="45">
        <v>100294</v>
      </c>
      <c r="B48" s="8" t="s">
        <v>479</v>
      </c>
      <c r="C48" s="18" t="s">
        <v>360</v>
      </c>
      <c r="D48" s="18">
        <v>31</v>
      </c>
      <c r="E48" s="8" t="s">
        <v>336</v>
      </c>
      <c r="F48" s="19" t="s">
        <v>478</v>
      </c>
      <c r="G48" s="20">
        <v>378</v>
      </c>
    </row>
    <row r="49" spans="1:7" ht="20.25" customHeight="1" x14ac:dyDescent="0.55000000000000004">
      <c r="A49" s="45">
        <v>100293</v>
      </c>
      <c r="B49" s="8" t="s">
        <v>480</v>
      </c>
      <c r="C49" s="18" t="s">
        <v>360</v>
      </c>
      <c r="D49" s="18">
        <v>14</v>
      </c>
      <c r="E49" s="8" t="s">
        <v>481</v>
      </c>
      <c r="F49" s="19">
        <v>144</v>
      </c>
      <c r="G49" s="20">
        <v>144</v>
      </c>
    </row>
    <row r="50" spans="1:7" ht="20.25" customHeight="1" x14ac:dyDescent="0.55000000000000004">
      <c r="A50" s="45">
        <v>100253</v>
      </c>
      <c r="B50" s="8" t="s">
        <v>486</v>
      </c>
      <c r="C50" s="18" t="s">
        <v>360</v>
      </c>
      <c r="D50" s="18">
        <v>32</v>
      </c>
      <c r="E50" s="47" t="s">
        <v>336</v>
      </c>
      <c r="F50" s="53" t="s">
        <v>512</v>
      </c>
      <c r="G50" s="20">
        <v>357</v>
      </c>
    </row>
    <row r="51" spans="1:7" s="17" customFormat="1" ht="20.25" customHeight="1" x14ac:dyDescent="0.55000000000000004">
      <c r="A51" s="45">
        <v>100256</v>
      </c>
      <c r="B51" s="50" t="s">
        <v>584</v>
      </c>
      <c r="C51" s="45" t="s">
        <v>357</v>
      </c>
      <c r="D51" s="45">
        <v>31</v>
      </c>
      <c r="E51" s="50" t="s">
        <v>337</v>
      </c>
      <c r="F51" s="49">
        <v>96</v>
      </c>
      <c r="G51" s="56">
        <v>96</v>
      </c>
    </row>
    <row r="52" spans="1:7" ht="20.25" customHeight="1" x14ac:dyDescent="0.55000000000000004">
      <c r="A52" s="45">
        <v>100254</v>
      </c>
      <c r="B52" s="8" t="s">
        <v>585</v>
      </c>
      <c r="C52" s="18" t="s">
        <v>360</v>
      </c>
      <c r="D52" s="18">
        <v>32</v>
      </c>
      <c r="E52" s="8" t="s">
        <v>336</v>
      </c>
      <c r="F52" s="19" t="s">
        <v>270</v>
      </c>
      <c r="G52" s="20">
        <v>213</v>
      </c>
    </row>
    <row r="53" spans="1:7" s="48" customFormat="1" ht="20.25" customHeight="1" x14ac:dyDescent="0.55000000000000004">
      <c r="A53" s="23"/>
      <c r="B53" s="11" t="s">
        <v>461</v>
      </c>
      <c r="C53" s="23"/>
      <c r="D53" s="23"/>
      <c r="E53" s="24"/>
      <c r="F53" s="25"/>
      <c r="G53" s="26"/>
    </row>
    <row r="54" spans="1:7" ht="20.25" customHeight="1" x14ac:dyDescent="0.55000000000000004">
      <c r="A54" s="45">
        <v>100360</v>
      </c>
      <c r="B54" s="8" t="s">
        <v>595</v>
      </c>
      <c r="C54" s="18" t="s">
        <v>360</v>
      </c>
      <c r="D54" s="18">
        <v>48</v>
      </c>
      <c r="E54" s="8" t="s">
        <v>336</v>
      </c>
      <c r="F54" s="19" t="s">
        <v>596</v>
      </c>
      <c r="G54" s="20">
        <v>252</v>
      </c>
    </row>
    <row r="55" spans="1:7" ht="20.25" customHeight="1" x14ac:dyDescent="0.55000000000000004">
      <c r="A55" s="45">
        <v>100365</v>
      </c>
      <c r="B55" s="8" t="s">
        <v>602</v>
      </c>
      <c r="C55" s="18" t="s">
        <v>357</v>
      </c>
      <c r="D55" s="18">
        <v>48</v>
      </c>
      <c r="E55" s="8" t="s">
        <v>336</v>
      </c>
      <c r="F55" s="19" t="s">
        <v>603</v>
      </c>
      <c r="G55" s="20">
        <v>223</v>
      </c>
    </row>
    <row r="56" spans="1:7" ht="20.25" customHeight="1" x14ac:dyDescent="0.55000000000000004">
      <c r="A56" s="45">
        <v>100383</v>
      </c>
      <c r="B56" s="8" t="s">
        <v>604</v>
      </c>
      <c r="C56" s="18" t="s">
        <v>605</v>
      </c>
      <c r="D56" s="18">
        <v>26</v>
      </c>
      <c r="E56" s="8" t="s">
        <v>600</v>
      </c>
      <c r="F56" s="19" t="s">
        <v>606</v>
      </c>
      <c r="G56" s="20">
        <v>525</v>
      </c>
    </row>
    <row r="57" spans="1:7" ht="20.25" customHeight="1" x14ac:dyDescent="0.55000000000000004">
      <c r="A57" s="45">
        <v>100370</v>
      </c>
      <c r="B57" s="8" t="s">
        <v>607</v>
      </c>
      <c r="C57" s="18" t="s">
        <v>357</v>
      </c>
      <c r="D57" s="18">
        <v>48</v>
      </c>
      <c r="E57" s="8" t="s">
        <v>336</v>
      </c>
      <c r="F57" s="19" t="s">
        <v>608</v>
      </c>
      <c r="G57" s="20">
        <v>261</v>
      </c>
    </row>
    <row r="58" spans="1:7" ht="20.25" customHeight="1" x14ac:dyDescent="0.55000000000000004">
      <c r="A58" s="45">
        <v>100362</v>
      </c>
      <c r="B58" s="8" t="s">
        <v>609</v>
      </c>
      <c r="C58" s="18" t="s">
        <v>357</v>
      </c>
      <c r="D58" s="18">
        <v>49</v>
      </c>
      <c r="E58" s="8" t="s">
        <v>336</v>
      </c>
      <c r="F58" s="19" t="s">
        <v>610</v>
      </c>
      <c r="G58" s="20">
        <v>298</v>
      </c>
    </row>
    <row r="59" spans="1:7" ht="20.25" customHeight="1" x14ac:dyDescent="0.55000000000000004">
      <c r="A59" s="45">
        <v>100364</v>
      </c>
      <c r="B59" s="8" t="s">
        <v>611</v>
      </c>
      <c r="C59" s="18" t="s">
        <v>357</v>
      </c>
      <c r="D59" s="18">
        <v>48</v>
      </c>
      <c r="E59" s="8" t="s">
        <v>336</v>
      </c>
      <c r="F59" s="19" t="s">
        <v>612</v>
      </c>
      <c r="G59" s="20">
        <v>283</v>
      </c>
    </row>
    <row r="60" spans="1:7" ht="20.25" customHeight="1" x14ac:dyDescent="0.55000000000000004">
      <c r="A60" s="13">
        <v>100366</v>
      </c>
      <c r="B60" s="12" t="s">
        <v>339</v>
      </c>
      <c r="C60" s="18" t="s">
        <v>357</v>
      </c>
      <c r="D60" s="13">
        <v>48</v>
      </c>
      <c r="E60" s="12" t="s">
        <v>336</v>
      </c>
      <c r="F60" s="14" t="s">
        <v>119</v>
      </c>
      <c r="G60" s="20">
        <f>30.4*6</f>
        <v>182.39999999999998</v>
      </c>
    </row>
    <row r="61" spans="1:7" ht="20.25" customHeight="1" x14ac:dyDescent="0.55000000000000004">
      <c r="A61" s="13">
        <v>100359</v>
      </c>
      <c r="B61" s="12" t="s">
        <v>340</v>
      </c>
      <c r="C61" s="18" t="s">
        <v>357</v>
      </c>
      <c r="D61" s="13">
        <v>48</v>
      </c>
      <c r="E61" s="12" t="s">
        <v>336</v>
      </c>
      <c r="F61" s="14" t="s">
        <v>120</v>
      </c>
      <c r="G61" s="20">
        <f>26.7*6</f>
        <v>160.19999999999999</v>
      </c>
    </row>
    <row r="62" spans="1:7" ht="20.25" customHeight="1" x14ac:dyDescent="0.55000000000000004">
      <c r="A62" s="28"/>
      <c r="B62" s="6" t="s">
        <v>580</v>
      </c>
      <c r="C62" s="28"/>
      <c r="D62" s="28"/>
      <c r="E62" s="29"/>
      <c r="F62" s="27"/>
      <c r="G62" s="30"/>
    </row>
    <row r="63" spans="1:7" ht="28.8" x14ac:dyDescent="0.55000000000000004">
      <c r="A63" s="13">
        <v>110346</v>
      </c>
      <c r="B63" s="12" t="s">
        <v>236</v>
      </c>
      <c r="C63" s="12" t="s">
        <v>459</v>
      </c>
      <c r="D63" s="13">
        <v>40</v>
      </c>
      <c r="E63" s="12" t="s">
        <v>341</v>
      </c>
      <c r="F63" s="66" t="s">
        <v>121</v>
      </c>
      <c r="G63" s="20">
        <v>228</v>
      </c>
    </row>
    <row r="64" spans="1:7" ht="28.8" x14ac:dyDescent="0.55000000000000004">
      <c r="A64" s="18">
        <v>110349</v>
      </c>
      <c r="B64" s="8" t="s">
        <v>235</v>
      </c>
      <c r="C64" s="8" t="s">
        <v>459</v>
      </c>
      <c r="D64" s="13">
        <v>40</v>
      </c>
      <c r="E64" s="8" t="s">
        <v>341</v>
      </c>
      <c r="F64" s="66" t="s">
        <v>122</v>
      </c>
      <c r="G64" s="20">
        <v>228</v>
      </c>
    </row>
    <row r="65" spans="1:8" ht="28.8" x14ac:dyDescent="0.55000000000000004">
      <c r="A65" s="18">
        <v>110350</v>
      </c>
      <c r="B65" s="8" t="s">
        <v>234</v>
      </c>
      <c r="C65" s="8" t="s">
        <v>459</v>
      </c>
      <c r="D65" s="13">
        <v>40</v>
      </c>
      <c r="E65" s="8" t="s">
        <v>341</v>
      </c>
      <c r="F65" s="66" t="s">
        <v>123</v>
      </c>
      <c r="G65" s="20">
        <v>304</v>
      </c>
    </row>
    <row r="66" spans="1:8" ht="20.25" customHeight="1" x14ac:dyDescent="0.55000000000000004">
      <c r="A66" s="45">
        <v>100158</v>
      </c>
      <c r="B66" s="8" t="s">
        <v>237</v>
      </c>
      <c r="C66" s="18" t="s">
        <v>357</v>
      </c>
      <c r="D66" s="18">
        <v>43</v>
      </c>
      <c r="E66" s="8" t="s">
        <v>615</v>
      </c>
      <c r="F66" s="19" t="s">
        <v>616</v>
      </c>
      <c r="G66" s="20">
        <v>472</v>
      </c>
      <c r="H66" s="22">
        <f>+G66/2</f>
        <v>236</v>
      </c>
    </row>
    <row r="67" spans="1:8" ht="20.25" customHeight="1" x14ac:dyDescent="0.55000000000000004">
      <c r="A67" s="45">
        <v>100163</v>
      </c>
      <c r="B67" s="12" t="s">
        <v>118</v>
      </c>
      <c r="C67" s="12" t="s">
        <v>459</v>
      </c>
      <c r="D67" s="13">
        <v>40</v>
      </c>
      <c r="E67" s="12" t="s">
        <v>341</v>
      </c>
      <c r="F67" s="19"/>
      <c r="G67" s="20"/>
    </row>
    <row r="68" spans="1:8" ht="20.25" customHeight="1" x14ac:dyDescent="0.55000000000000004">
      <c r="A68" s="45">
        <v>100133</v>
      </c>
      <c r="B68" s="8" t="s">
        <v>618</v>
      </c>
      <c r="C68" s="18" t="s">
        <v>357</v>
      </c>
      <c r="D68" s="18">
        <v>43</v>
      </c>
      <c r="E68" s="8" t="s">
        <v>352</v>
      </c>
      <c r="F68" s="19" t="s">
        <v>619</v>
      </c>
      <c r="G68" s="20">
        <v>151</v>
      </c>
    </row>
    <row r="69" spans="1:8" ht="20.25" customHeight="1" x14ac:dyDescent="0.55000000000000004">
      <c r="A69" s="45">
        <v>100131</v>
      </c>
      <c r="B69" s="8" t="s">
        <v>620</v>
      </c>
      <c r="C69" s="18" t="s">
        <v>357</v>
      </c>
      <c r="D69" s="18">
        <v>43</v>
      </c>
      <c r="E69" s="8" t="s">
        <v>352</v>
      </c>
      <c r="F69" s="19" t="s">
        <v>621</v>
      </c>
      <c r="G69" s="20">
        <v>140</v>
      </c>
    </row>
    <row r="70" spans="1:8" s="48" customFormat="1" ht="20.25" customHeight="1" x14ac:dyDescent="0.55000000000000004">
      <c r="A70" s="23"/>
      <c r="B70" s="11" t="s">
        <v>106</v>
      </c>
      <c r="C70" s="23"/>
      <c r="D70" s="23"/>
      <c r="E70" s="24"/>
      <c r="F70" s="25"/>
      <c r="G70" s="26"/>
    </row>
    <row r="71" spans="1:8" ht="20.25" customHeight="1" x14ac:dyDescent="0.55000000000000004">
      <c r="A71" s="45">
        <v>100307</v>
      </c>
      <c r="B71" s="8" t="s">
        <v>597</v>
      </c>
      <c r="C71" s="18" t="s">
        <v>357</v>
      </c>
      <c r="D71" s="18">
        <v>46</v>
      </c>
      <c r="E71" s="8" t="s">
        <v>336</v>
      </c>
      <c r="F71" s="19" t="s">
        <v>598</v>
      </c>
      <c r="G71" s="20">
        <v>272</v>
      </c>
    </row>
    <row r="72" spans="1:8" ht="20.25" customHeight="1" x14ac:dyDescent="0.55000000000000004">
      <c r="A72" s="45">
        <v>100351</v>
      </c>
      <c r="B72" s="8" t="s">
        <v>599</v>
      </c>
      <c r="C72" s="18" t="s">
        <v>360</v>
      </c>
      <c r="D72" s="18">
        <v>32</v>
      </c>
      <c r="E72" s="8" t="s">
        <v>600</v>
      </c>
      <c r="F72" s="19" t="s">
        <v>601</v>
      </c>
      <c r="G72" s="20">
        <v>348</v>
      </c>
    </row>
    <row r="73" spans="1:8" ht="20.25" customHeight="1" x14ac:dyDescent="0.55000000000000004">
      <c r="A73" s="45">
        <v>110282</v>
      </c>
      <c r="B73" s="8" t="s">
        <v>104</v>
      </c>
      <c r="C73" s="18" t="s">
        <v>613</v>
      </c>
      <c r="D73" s="18">
        <v>30</v>
      </c>
      <c r="E73" s="8" t="s">
        <v>600</v>
      </c>
      <c r="F73" s="19" t="s">
        <v>124</v>
      </c>
      <c r="G73" s="20">
        <v>287</v>
      </c>
    </row>
    <row r="74" spans="1:8" ht="20.25" customHeight="1" x14ac:dyDescent="0.55000000000000004">
      <c r="A74" s="45">
        <v>100309</v>
      </c>
      <c r="B74" s="8" t="s">
        <v>513</v>
      </c>
      <c r="C74" s="18" t="s">
        <v>357</v>
      </c>
      <c r="D74" s="18">
        <v>47</v>
      </c>
      <c r="E74" s="8" t="s">
        <v>336</v>
      </c>
      <c r="F74" s="19" t="s">
        <v>514</v>
      </c>
      <c r="G74" s="20">
        <v>284</v>
      </c>
    </row>
    <row r="75" spans="1:8" ht="20.25" customHeight="1" x14ac:dyDescent="0.55000000000000004">
      <c r="A75" s="45">
        <v>100352</v>
      </c>
      <c r="B75" s="8" t="s">
        <v>515</v>
      </c>
      <c r="C75" s="18" t="s">
        <v>360</v>
      </c>
      <c r="D75" s="18">
        <v>32</v>
      </c>
      <c r="E75" s="8" t="s">
        <v>600</v>
      </c>
      <c r="F75" s="19" t="s">
        <v>516</v>
      </c>
      <c r="G75" s="20">
        <v>315</v>
      </c>
    </row>
    <row r="76" spans="1:8" ht="20.25" customHeight="1" x14ac:dyDescent="0.55000000000000004">
      <c r="A76" s="45">
        <v>100982</v>
      </c>
      <c r="B76" s="8" t="s">
        <v>517</v>
      </c>
      <c r="C76" s="18" t="s">
        <v>605</v>
      </c>
      <c r="D76" s="18">
        <v>14.5</v>
      </c>
      <c r="E76" s="47" t="s">
        <v>405</v>
      </c>
      <c r="F76" s="19">
        <v>100</v>
      </c>
      <c r="G76" s="20">
        <v>100</v>
      </c>
    </row>
    <row r="77" spans="1:8" ht="20.25" customHeight="1" x14ac:dyDescent="0.55000000000000004">
      <c r="A77" s="45">
        <v>100349</v>
      </c>
      <c r="B77" s="8" t="s">
        <v>283</v>
      </c>
      <c r="C77" s="18" t="s">
        <v>357</v>
      </c>
      <c r="D77" s="18">
        <v>32</v>
      </c>
      <c r="E77" s="8" t="s">
        <v>284</v>
      </c>
      <c r="F77" s="19" t="s">
        <v>285</v>
      </c>
      <c r="G77" s="20">
        <v>96</v>
      </c>
    </row>
    <row r="78" spans="1:8" ht="20.25" customHeight="1" x14ac:dyDescent="0.55000000000000004">
      <c r="A78" s="45">
        <v>100348</v>
      </c>
      <c r="B78" s="8" t="s">
        <v>286</v>
      </c>
      <c r="C78" s="18" t="s">
        <v>360</v>
      </c>
      <c r="D78" s="18">
        <v>32</v>
      </c>
      <c r="E78" s="8" t="s">
        <v>336</v>
      </c>
      <c r="F78" s="19" t="s">
        <v>287</v>
      </c>
      <c r="G78" s="20">
        <v>330</v>
      </c>
    </row>
    <row r="79" spans="1:8" ht="20.25" customHeight="1" x14ac:dyDescent="0.55000000000000004">
      <c r="A79" s="45">
        <v>100313</v>
      </c>
      <c r="B79" s="8" t="s">
        <v>288</v>
      </c>
      <c r="C79" s="18" t="s">
        <v>357</v>
      </c>
      <c r="D79" s="18">
        <v>47</v>
      </c>
      <c r="E79" s="8" t="s">
        <v>336</v>
      </c>
      <c r="F79" s="19" t="s">
        <v>289</v>
      </c>
      <c r="G79" s="20">
        <v>278</v>
      </c>
    </row>
    <row r="80" spans="1:8" ht="20.25" customHeight="1" x14ac:dyDescent="0.55000000000000004">
      <c r="A80" s="45">
        <v>100315</v>
      </c>
      <c r="B80" s="8" t="s">
        <v>329</v>
      </c>
      <c r="C80" s="18" t="s">
        <v>357</v>
      </c>
      <c r="D80" s="18">
        <v>47</v>
      </c>
      <c r="E80" s="8" t="s">
        <v>336</v>
      </c>
      <c r="F80" s="19" t="s">
        <v>330</v>
      </c>
      <c r="G80" s="20">
        <v>265</v>
      </c>
    </row>
    <row r="81" spans="1:7" s="17" customFormat="1" ht="20.25" customHeight="1" x14ac:dyDescent="0.55000000000000004">
      <c r="A81" s="45">
        <v>100350</v>
      </c>
      <c r="B81" s="12" t="s">
        <v>331</v>
      </c>
      <c r="C81" s="13" t="s">
        <v>360</v>
      </c>
      <c r="D81" s="13">
        <v>32</v>
      </c>
      <c r="E81" s="12" t="s">
        <v>336</v>
      </c>
      <c r="F81" s="14" t="s">
        <v>332</v>
      </c>
      <c r="G81" s="15">
        <v>288</v>
      </c>
    </row>
    <row r="82" spans="1:7" ht="20.25" customHeight="1" x14ac:dyDescent="0.55000000000000004">
      <c r="A82" s="45">
        <v>100357</v>
      </c>
      <c r="B82" s="8" t="s">
        <v>214</v>
      </c>
      <c r="C82" s="18" t="s">
        <v>215</v>
      </c>
      <c r="D82" s="18">
        <v>32</v>
      </c>
      <c r="E82" s="8" t="s">
        <v>336</v>
      </c>
      <c r="F82" s="19" t="s">
        <v>216</v>
      </c>
      <c r="G82" s="20">
        <v>381</v>
      </c>
    </row>
    <row r="83" spans="1:7" ht="20.25" customHeight="1" x14ac:dyDescent="0.55000000000000004">
      <c r="A83" s="45">
        <v>100358</v>
      </c>
      <c r="B83" s="8" t="s">
        <v>217</v>
      </c>
      <c r="C83" s="18" t="s">
        <v>215</v>
      </c>
      <c r="D83" s="18">
        <v>32</v>
      </c>
      <c r="E83" s="8" t="s">
        <v>336</v>
      </c>
      <c r="F83" s="19" t="s">
        <v>216</v>
      </c>
      <c r="G83" s="20">
        <v>381</v>
      </c>
    </row>
    <row r="84" spans="1:7" ht="20.25" customHeight="1" x14ac:dyDescent="0.55000000000000004">
      <c r="A84" s="45">
        <v>100317</v>
      </c>
      <c r="B84" s="8" t="s">
        <v>218</v>
      </c>
      <c r="C84" s="18" t="s">
        <v>323</v>
      </c>
      <c r="D84" s="18">
        <v>48</v>
      </c>
      <c r="E84" s="8" t="s">
        <v>336</v>
      </c>
      <c r="F84" s="19" t="s">
        <v>219</v>
      </c>
      <c r="G84" s="20">
        <v>235</v>
      </c>
    </row>
    <row r="85" spans="1:7" ht="20.25" customHeight="1" x14ac:dyDescent="0.55000000000000004">
      <c r="A85" s="45">
        <v>100318</v>
      </c>
      <c r="B85" s="8" t="s">
        <v>220</v>
      </c>
      <c r="C85" s="18" t="s">
        <v>323</v>
      </c>
      <c r="D85" s="18">
        <v>48</v>
      </c>
      <c r="E85" s="8" t="s">
        <v>336</v>
      </c>
      <c r="F85" s="19" t="s">
        <v>221</v>
      </c>
      <c r="G85" s="20">
        <v>294</v>
      </c>
    </row>
    <row r="86" spans="1:7" ht="20.25" customHeight="1" x14ac:dyDescent="0.55000000000000004">
      <c r="A86" s="45">
        <v>100353</v>
      </c>
      <c r="B86" s="8" t="s">
        <v>222</v>
      </c>
      <c r="C86" s="18" t="s">
        <v>215</v>
      </c>
      <c r="D86" s="18">
        <v>32</v>
      </c>
      <c r="E86" s="8" t="s">
        <v>336</v>
      </c>
      <c r="F86" s="19" t="s">
        <v>223</v>
      </c>
      <c r="G86" s="20">
        <v>276</v>
      </c>
    </row>
    <row r="87" spans="1:7" ht="20.25" customHeight="1" x14ac:dyDescent="0.55000000000000004">
      <c r="A87" s="45">
        <v>100355</v>
      </c>
      <c r="B87" s="8" t="s">
        <v>224</v>
      </c>
      <c r="C87" s="18" t="s">
        <v>215</v>
      </c>
      <c r="D87" s="18">
        <v>32</v>
      </c>
      <c r="E87" s="8" t="s">
        <v>336</v>
      </c>
      <c r="F87" s="19" t="s">
        <v>225</v>
      </c>
      <c r="G87" s="20">
        <v>318</v>
      </c>
    </row>
    <row r="88" spans="1:7" ht="20.25" customHeight="1" x14ac:dyDescent="0.55000000000000004">
      <c r="A88" s="45">
        <v>100356</v>
      </c>
      <c r="B88" s="8" t="s">
        <v>474</v>
      </c>
      <c r="C88" s="18" t="s">
        <v>215</v>
      </c>
      <c r="D88" s="18">
        <v>32</v>
      </c>
      <c r="E88" s="8" t="s">
        <v>338</v>
      </c>
      <c r="F88" s="19" t="s">
        <v>475</v>
      </c>
      <c r="G88" s="20">
        <v>318</v>
      </c>
    </row>
    <row r="89" spans="1:7" ht="20.25" customHeight="1" x14ac:dyDescent="0.55000000000000004">
      <c r="A89" s="45">
        <v>100330</v>
      </c>
      <c r="B89" s="8" t="s">
        <v>482</v>
      </c>
      <c r="C89" s="18" t="s">
        <v>357</v>
      </c>
      <c r="D89" s="18">
        <v>47</v>
      </c>
      <c r="E89" s="8" t="s">
        <v>336</v>
      </c>
      <c r="F89" s="19" t="s">
        <v>293</v>
      </c>
      <c r="G89" s="20">
        <v>288</v>
      </c>
    </row>
    <row r="90" spans="1:7" ht="20.25" customHeight="1" x14ac:dyDescent="0.55000000000000004">
      <c r="A90" s="45">
        <v>110186</v>
      </c>
      <c r="B90" s="8" t="s">
        <v>109</v>
      </c>
      <c r="C90" s="18" t="s">
        <v>323</v>
      </c>
      <c r="D90" s="18">
        <v>40</v>
      </c>
      <c r="E90" s="12" t="s">
        <v>336</v>
      </c>
      <c r="F90" s="14" t="s">
        <v>588</v>
      </c>
      <c r="G90" s="15">
        <v>195.9675</v>
      </c>
    </row>
    <row r="91" spans="1:7" ht="20.25" customHeight="1" x14ac:dyDescent="0.55000000000000004">
      <c r="A91" s="45">
        <v>100336</v>
      </c>
      <c r="B91" s="8" t="s">
        <v>483</v>
      </c>
      <c r="C91" s="18" t="s">
        <v>357</v>
      </c>
      <c r="D91" s="18">
        <v>46</v>
      </c>
      <c r="E91" s="8" t="s">
        <v>336</v>
      </c>
      <c r="F91" s="19" t="s">
        <v>328</v>
      </c>
      <c r="G91" s="20">
        <v>300</v>
      </c>
    </row>
    <row r="92" spans="1:7" ht="20.25" customHeight="1" x14ac:dyDescent="0.55000000000000004">
      <c r="A92" s="45">
        <v>110177</v>
      </c>
      <c r="B92" s="8" t="s">
        <v>484</v>
      </c>
      <c r="C92" s="18" t="s">
        <v>357</v>
      </c>
      <c r="D92" s="18">
        <v>42</v>
      </c>
      <c r="E92" s="8" t="s">
        <v>336</v>
      </c>
      <c r="F92" s="19" t="s">
        <v>485</v>
      </c>
      <c r="G92" s="20">
        <v>318</v>
      </c>
    </row>
    <row r="93" spans="1:7" s="17" customFormat="1" ht="20.25" customHeight="1" x14ac:dyDescent="0.55000000000000004">
      <c r="A93" s="45">
        <v>110392</v>
      </c>
      <c r="B93" s="12" t="s">
        <v>110</v>
      </c>
      <c r="C93" s="13" t="s">
        <v>111</v>
      </c>
      <c r="D93" s="13">
        <v>20</v>
      </c>
      <c r="E93" s="12" t="s">
        <v>600</v>
      </c>
      <c r="F93" s="14" t="s">
        <v>125</v>
      </c>
      <c r="G93" s="15">
        <f>20*5.6</f>
        <v>112</v>
      </c>
    </row>
    <row r="94" spans="1:7" s="17" customFormat="1" ht="20.25" customHeight="1" x14ac:dyDescent="0.55000000000000004">
      <c r="A94" s="45">
        <v>100327</v>
      </c>
      <c r="B94" s="8" t="s">
        <v>112</v>
      </c>
      <c r="C94" s="18" t="s">
        <v>357</v>
      </c>
      <c r="D94" s="18">
        <v>47</v>
      </c>
      <c r="E94" s="8" t="s">
        <v>586</v>
      </c>
      <c r="F94" s="19" t="s">
        <v>587</v>
      </c>
      <c r="G94" s="20">
        <v>1152</v>
      </c>
    </row>
    <row r="95" spans="1:7" s="17" customFormat="1" ht="20.25" customHeight="1" x14ac:dyDescent="0.55000000000000004">
      <c r="A95" s="45">
        <v>110189</v>
      </c>
      <c r="B95" s="12" t="s">
        <v>113</v>
      </c>
      <c r="C95" s="13" t="s">
        <v>323</v>
      </c>
      <c r="D95" s="13">
        <v>42</v>
      </c>
      <c r="E95" s="12" t="s">
        <v>586</v>
      </c>
      <c r="F95" s="14" t="s">
        <v>126</v>
      </c>
      <c r="G95" s="15">
        <f>192*6</f>
        <v>1152</v>
      </c>
    </row>
    <row r="96" spans="1:7" s="17" customFormat="1" ht="20.25" customHeight="1" x14ac:dyDescent="0.55000000000000004">
      <c r="A96" s="45">
        <v>100334</v>
      </c>
      <c r="B96" s="8" t="s">
        <v>622</v>
      </c>
      <c r="C96" s="18" t="s">
        <v>357</v>
      </c>
      <c r="D96" s="18">
        <v>46</v>
      </c>
      <c r="E96" s="8" t="s">
        <v>336</v>
      </c>
      <c r="F96" s="19" t="s">
        <v>328</v>
      </c>
      <c r="G96" s="20">
        <v>300</v>
      </c>
    </row>
    <row r="97" spans="1:7" s="17" customFormat="1" ht="20.25" customHeight="1" x14ac:dyDescent="0.55000000000000004">
      <c r="A97" s="45">
        <v>110187</v>
      </c>
      <c r="B97" s="50" t="s">
        <v>506</v>
      </c>
      <c r="C97" s="13" t="s">
        <v>593</v>
      </c>
      <c r="D97" s="13">
        <v>40</v>
      </c>
      <c r="E97" s="12" t="s">
        <v>336</v>
      </c>
      <c r="F97" s="14" t="s">
        <v>400</v>
      </c>
      <c r="G97" s="15">
        <v>201.53749999999999</v>
      </c>
    </row>
    <row r="98" spans="1:7" s="44" customFormat="1" ht="20.25" customHeight="1" x14ac:dyDescent="0.55000000000000004">
      <c r="A98" s="45">
        <v>100329</v>
      </c>
      <c r="B98" s="8" t="s">
        <v>401</v>
      </c>
      <c r="C98" s="18" t="s">
        <v>357</v>
      </c>
      <c r="D98" s="18">
        <v>44</v>
      </c>
      <c r="E98" s="8" t="s">
        <v>336</v>
      </c>
      <c r="F98" s="19" t="s">
        <v>402</v>
      </c>
      <c r="G98" s="20">
        <v>273</v>
      </c>
    </row>
    <row r="99" spans="1:7" ht="20.25" customHeight="1" x14ac:dyDescent="0.55000000000000004">
      <c r="A99" s="45">
        <v>100325</v>
      </c>
      <c r="B99" s="8" t="s">
        <v>403</v>
      </c>
      <c r="C99" s="18" t="s">
        <v>357</v>
      </c>
      <c r="D99" s="18">
        <v>45</v>
      </c>
      <c r="E99" s="8" t="s">
        <v>336</v>
      </c>
      <c r="F99" s="19" t="s">
        <v>402</v>
      </c>
      <c r="G99" s="20">
        <v>273</v>
      </c>
    </row>
    <row r="100" spans="1:7" ht="20.25" customHeight="1" x14ac:dyDescent="0.55000000000000004">
      <c r="A100" s="52"/>
      <c r="B100" s="6" t="s">
        <v>105</v>
      </c>
      <c r="C100" s="28"/>
      <c r="D100" s="28"/>
      <c r="E100" s="29"/>
      <c r="F100" s="27"/>
      <c r="G100" s="30"/>
    </row>
    <row r="101" spans="1:7" s="17" customFormat="1" ht="20.25" customHeight="1" x14ac:dyDescent="0.55000000000000004">
      <c r="A101" s="45"/>
      <c r="B101" s="12"/>
      <c r="C101" s="13"/>
      <c r="D101" s="13"/>
      <c r="E101" s="12"/>
      <c r="F101" s="14"/>
      <c r="G101" s="15"/>
    </row>
    <row r="102" spans="1:7" ht="20.25" customHeight="1" x14ac:dyDescent="0.55000000000000004">
      <c r="A102" s="45">
        <v>100201</v>
      </c>
      <c r="B102" s="2" t="s">
        <v>114</v>
      </c>
      <c r="C102" s="18" t="s">
        <v>342</v>
      </c>
      <c r="D102" s="13">
        <v>43</v>
      </c>
      <c r="E102" s="8" t="s">
        <v>406</v>
      </c>
      <c r="F102" s="19" t="s">
        <v>407</v>
      </c>
      <c r="G102" s="20">
        <v>159</v>
      </c>
    </row>
    <row r="103" spans="1:7" s="17" customFormat="1" ht="20.25" customHeight="1" x14ac:dyDescent="0.55000000000000004">
      <c r="A103" s="45">
        <v>100196</v>
      </c>
      <c r="B103" s="12" t="s">
        <v>404</v>
      </c>
      <c r="C103" s="13" t="s">
        <v>323</v>
      </c>
      <c r="D103" s="13">
        <v>25</v>
      </c>
      <c r="E103" s="12" t="s">
        <v>347</v>
      </c>
      <c r="F103" s="14" t="s">
        <v>387</v>
      </c>
      <c r="G103" s="15">
        <v>344</v>
      </c>
    </row>
    <row r="104" spans="1:7" ht="20.25" customHeight="1" x14ac:dyDescent="0.55000000000000004">
      <c r="A104" s="52"/>
      <c r="B104" s="6" t="s">
        <v>460</v>
      </c>
      <c r="C104" s="28"/>
      <c r="D104" s="28"/>
      <c r="E104" s="29"/>
      <c r="F104" s="27"/>
      <c r="G104" s="30"/>
    </row>
    <row r="105" spans="1:7" ht="20.25" customHeight="1" x14ac:dyDescent="0.55000000000000004">
      <c r="A105" s="45">
        <v>100117</v>
      </c>
      <c r="B105" s="47" t="s">
        <v>273</v>
      </c>
      <c r="C105" s="46" t="s">
        <v>613</v>
      </c>
      <c r="D105" s="18">
        <v>30</v>
      </c>
      <c r="E105" s="8" t="s">
        <v>406</v>
      </c>
      <c r="F105" s="19" t="s">
        <v>274</v>
      </c>
      <c r="G105" s="20">
        <v>274</v>
      </c>
    </row>
    <row r="106" spans="1:7" s="48" customFormat="1" ht="20.25" customHeight="1" x14ac:dyDescent="0.55000000000000004">
      <c r="A106" s="45">
        <v>100877</v>
      </c>
      <c r="B106" s="47" t="s">
        <v>275</v>
      </c>
      <c r="C106" s="46" t="s">
        <v>357</v>
      </c>
      <c r="D106" s="46">
        <v>44</v>
      </c>
      <c r="E106" s="47" t="s">
        <v>346</v>
      </c>
      <c r="F106" s="53" t="s">
        <v>276</v>
      </c>
      <c r="G106" s="54">
        <v>558</v>
      </c>
    </row>
    <row r="107" spans="1:7" s="48" customFormat="1" ht="20.25" customHeight="1" x14ac:dyDescent="0.55000000000000004">
      <c r="A107" s="45">
        <v>100098</v>
      </c>
      <c r="B107" s="47" t="s">
        <v>277</v>
      </c>
      <c r="C107" s="46" t="s">
        <v>360</v>
      </c>
      <c r="D107" s="46">
        <v>42</v>
      </c>
      <c r="E107" s="47" t="s">
        <v>278</v>
      </c>
      <c r="F107" s="53" t="s">
        <v>279</v>
      </c>
      <c r="G107" s="54">
        <v>85</v>
      </c>
    </row>
    <row r="108" spans="1:7" s="48" customFormat="1" ht="20.25" customHeight="1" x14ac:dyDescent="0.55000000000000004">
      <c r="A108" s="45">
        <v>100101</v>
      </c>
      <c r="B108" s="47" t="s">
        <v>280</v>
      </c>
      <c r="C108" s="46" t="s">
        <v>360</v>
      </c>
      <c r="D108" s="46">
        <v>42</v>
      </c>
      <c r="E108" s="47" t="s">
        <v>346</v>
      </c>
      <c r="F108" s="53" t="s">
        <v>281</v>
      </c>
      <c r="G108" s="54">
        <v>640</v>
      </c>
    </row>
    <row r="109" spans="1:7" s="48" customFormat="1" ht="20.25" customHeight="1" x14ac:dyDescent="0.55000000000000004">
      <c r="A109" s="45">
        <v>110080</v>
      </c>
      <c r="B109" s="47" t="s">
        <v>282</v>
      </c>
      <c r="C109" s="46" t="s">
        <v>613</v>
      </c>
      <c r="D109" s="46">
        <v>30</v>
      </c>
      <c r="E109" s="47" t="s">
        <v>343</v>
      </c>
      <c r="F109" s="53" t="s">
        <v>279</v>
      </c>
      <c r="G109" s="54">
        <v>60</v>
      </c>
    </row>
    <row r="110" spans="1:7" ht="20.25" customHeight="1" x14ac:dyDescent="0.55000000000000004">
      <c r="A110" s="45">
        <v>100046</v>
      </c>
      <c r="B110" s="8" t="s">
        <v>525</v>
      </c>
      <c r="C110" s="18" t="s">
        <v>357</v>
      </c>
      <c r="D110" s="18">
        <v>33</v>
      </c>
      <c r="E110" s="8" t="s">
        <v>526</v>
      </c>
      <c r="F110" s="19" t="s">
        <v>527</v>
      </c>
      <c r="G110" s="20">
        <v>270</v>
      </c>
    </row>
    <row r="111" spans="1:7" ht="20.25" customHeight="1" x14ac:dyDescent="0.55000000000000004">
      <c r="A111" s="45">
        <v>100045</v>
      </c>
      <c r="B111" s="8" t="s">
        <v>528</v>
      </c>
      <c r="C111" s="18" t="s">
        <v>360</v>
      </c>
      <c r="D111" s="18">
        <v>33</v>
      </c>
      <c r="E111" s="8" t="s">
        <v>526</v>
      </c>
      <c r="F111" s="19" t="s">
        <v>529</v>
      </c>
      <c r="G111" s="20">
        <v>270</v>
      </c>
    </row>
    <row r="112" spans="1:7" ht="20.25" customHeight="1" x14ac:dyDescent="0.55000000000000004">
      <c r="A112" s="23"/>
      <c r="B112" s="11" t="s">
        <v>107</v>
      </c>
      <c r="C112" s="23"/>
      <c r="D112" s="23"/>
      <c r="E112" s="24"/>
      <c r="F112" s="25"/>
      <c r="G112" s="26"/>
    </row>
    <row r="113" spans="1:8" ht="20.25" customHeight="1" x14ac:dyDescent="0.55000000000000004">
      <c r="A113" s="45">
        <v>100187</v>
      </c>
      <c r="B113" s="8" t="s">
        <v>536</v>
      </c>
      <c r="C113" s="18" t="s">
        <v>613</v>
      </c>
      <c r="D113" s="18">
        <v>40</v>
      </c>
      <c r="E113" s="8" t="s">
        <v>537</v>
      </c>
      <c r="F113" s="19" t="s">
        <v>627</v>
      </c>
      <c r="G113" s="20">
        <v>524</v>
      </c>
    </row>
    <row r="114" spans="1:8" ht="20.25" customHeight="1" x14ac:dyDescent="0.55000000000000004">
      <c r="A114" s="45">
        <v>100188</v>
      </c>
      <c r="B114" s="8" t="s">
        <v>628</v>
      </c>
      <c r="C114" s="18" t="s">
        <v>613</v>
      </c>
      <c r="D114" s="18">
        <v>40</v>
      </c>
      <c r="E114" s="8" t="s">
        <v>629</v>
      </c>
      <c r="F114" s="19" t="s">
        <v>557</v>
      </c>
      <c r="G114" s="20">
        <v>256</v>
      </c>
    </row>
    <row r="115" spans="1:8" ht="20.25" customHeight="1" x14ac:dyDescent="0.55000000000000004">
      <c r="A115" s="51">
        <v>100184</v>
      </c>
      <c r="B115" s="8" t="s">
        <v>558</v>
      </c>
      <c r="C115" s="18" t="s">
        <v>613</v>
      </c>
      <c r="D115" s="18">
        <v>40</v>
      </c>
      <c r="E115" s="8" t="s">
        <v>344</v>
      </c>
      <c r="F115" s="19" t="s">
        <v>627</v>
      </c>
      <c r="G115" s="20">
        <v>524</v>
      </c>
    </row>
    <row r="116" spans="1:8" ht="20.25" customHeight="1" x14ac:dyDescent="0.55000000000000004">
      <c r="A116" s="55">
        <v>100186</v>
      </c>
      <c r="B116" s="8" t="s">
        <v>559</v>
      </c>
      <c r="C116" s="18" t="s">
        <v>613</v>
      </c>
      <c r="D116" s="18">
        <v>40</v>
      </c>
      <c r="E116" s="47" t="s">
        <v>344</v>
      </c>
      <c r="F116" s="19" t="s">
        <v>560</v>
      </c>
      <c r="G116" s="20">
        <v>524</v>
      </c>
      <c r="H116" s="31"/>
    </row>
    <row r="117" spans="1:8" ht="20.25" customHeight="1" x14ac:dyDescent="0.55000000000000004">
      <c r="A117" s="45">
        <v>100173</v>
      </c>
      <c r="B117" s="8" t="s">
        <v>1111</v>
      </c>
      <c r="C117" s="18" t="s">
        <v>360</v>
      </c>
      <c r="D117" s="18">
        <v>43</v>
      </c>
      <c r="E117" s="8" t="s">
        <v>346</v>
      </c>
      <c r="F117" s="19" t="s">
        <v>202</v>
      </c>
      <c r="G117" s="20">
        <v>444</v>
      </c>
    </row>
    <row r="118" spans="1:8" s="17" customFormat="1" ht="20.25" customHeight="1" x14ac:dyDescent="0.55000000000000004">
      <c r="A118" s="45">
        <v>100146</v>
      </c>
      <c r="B118" s="49" t="s">
        <v>203</v>
      </c>
      <c r="C118" s="13" t="s">
        <v>360</v>
      </c>
      <c r="D118" s="13">
        <v>40</v>
      </c>
      <c r="E118" s="12" t="s">
        <v>204</v>
      </c>
      <c r="F118" s="14" t="s">
        <v>205</v>
      </c>
      <c r="G118" s="15">
        <v>533</v>
      </c>
    </row>
    <row r="119" spans="1:8" ht="20.25" customHeight="1" x14ac:dyDescent="0.55000000000000004">
      <c r="A119" s="45">
        <v>100148</v>
      </c>
      <c r="B119" s="8" t="s">
        <v>206</v>
      </c>
      <c r="C119" s="18" t="s">
        <v>357</v>
      </c>
      <c r="D119" s="18">
        <v>43</v>
      </c>
      <c r="E119" s="8" t="s">
        <v>406</v>
      </c>
      <c r="F119" s="19" t="s">
        <v>207</v>
      </c>
      <c r="G119" s="20">
        <v>320</v>
      </c>
    </row>
    <row r="120" spans="1:8" ht="20.25" customHeight="1" x14ac:dyDescent="0.55000000000000004">
      <c r="A120" s="45">
        <v>100143</v>
      </c>
      <c r="B120" s="8" t="s">
        <v>208</v>
      </c>
      <c r="C120" s="18" t="s">
        <v>323</v>
      </c>
      <c r="D120" s="18">
        <v>43</v>
      </c>
      <c r="E120" s="8" t="s">
        <v>346</v>
      </c>
      <c r="F120" s="19" t="s">
        <v>209</v>
      </c>
      <c r="G120" s="20">
        <v>640</v>
      </c>
    </row>
    <row r="121" spans="1:8" ht="20.25" customHeight="1" x14ac:dyDescent="0.55000000000000004">
      <c r="A121" s="45">
        <v>100145</v>
      </c>
      <c r="B121" s="8" t="s">
        <v>210</v>
      </c>
      <c r="C121" s="18" t="s">
        <v>323</v>
      </c>
      <c r="D121" s="18">
        <v>43</v>
      </c>
      <c r="E121" s="8" t="s">
        <v>211</v>
      </c>
      <c r="F121" s="19">
        <v>237</v>
      </c>
      <c r="G121" s="20">
        <v>237</v>
      </c>
    </row>
    <row r="122" spans="1:8" ht="20.25" customHeight="1" x14ac:dyDescent="0.55000000000000004">
      <c r="A122" s="45">
        <v>100144</v>
      </c>
      <c r="B122" s="8" t="s">
        <v>212</v>
      </c>
      <c r="C122" s="18" t="s">
        <v>357</v>
      </c>
      <c r="D122" s="18">
        <v>40</v>
      </c>
      <c r="E122" s="8" t="s">
        <v>343</v>
      </c>
      <c r="F122" s="19" t="s">
        <v>213</v>
      </c>
      <c r="G122" s="20">
        <v>320</v>
      </c>
    </row>
    <row r="123" spans="1:8" ht="20.25" customHeight="1" x14ac:dyDescent="0.55000000000000004">
      <c r="A123" s="23"/>
      <c r="B123" s="24"/>
      <c r="C123" s="23"/>
      <c r="D123" s="23"/>
      <c r="E123" s="24"/>
      <c r="F123" s="25"/>
      <c r="G123" s="26"/>
    </row>
    <row r="124" spans="1:8" ht="20.25" customHeight="1" x14ac:dyDescent="0.55000000000000004">
      <c r="A124" s="23"/>
      <c r="B124" s="24"/>
      <c r="C124" s="23"/>
      <c r="D124" s="23"/>
      <c r="E124" s="24"/>
      <c r="F124" s="25"/>
      <c r="G124" s="26"/>
    </row>
    <row r="125" spans="1:8" ht="20.25" customHeight="1" x14ac:dyDescent="0.55000000000000004">
      <c r="A125" s="45">
        <v>100121</v>
      </c>
      <c r="B125" s="8" t="s">
        <v>388</v>
      </c>
      <c r="C125" s="18" t="s">
        <v>357</v>
      </c>
      <c r="D125" s="18">
        <v>40</v>
      </c>
      <c r="E125" s="8" t="s">
        <v>389</v>
      </c>
      <c r="F125" s="19" t="s">
        <v>390</v>
      </c>
      <c r="G125" s="20">
        <v>400</v>
      </c>
    </row>
    <row r="126" spans="1:8" ht="20.25" customHeight="1" x14ac:dyDescent="0.55000000000000004">
      <c r="A126" s="45">
        <v>100126</v>
      </c>
      <c r="B126" s="8" t="s">
        <v>391</v>
      </c>
      <c r="C126" s="18" t="s">
        <v>360</v>
      </c>
      <c r="D126" s="18">
        <v>42</v>
      </c>
      <c r="E126" s="8" t="s">
        <v>392</v>
      </c>
      <c r="F126" s="19" t="s">
        <v>393</v>
      </c>
      <c r="G126" s="20">
        <v>376</v>
      </c>
    </row>
    <row r="127" spans="1:8" ht="20.25" customHeight="1" x14ac:dyDescent="0.55000000000000004">
      <c r="A127" s="45">
        <v>100125</v>
      </c>
      <c r="B127" s="8" t="s">
        <v>394</v>
      </c>
      <c r="C127" s="18" t="s">
        <v>360</v>
      </c>
      <c r="D127" s="18">
        <v>48</v>
      </c>
      <c r="E127" s="8" t="s">
        <v>615</v>
      </c>
      <c r="F127" s="19" t="s">
        <v>395</v>
      </c>
      <c r="G127" s="20">
        <v>420</v>
      </c>
    </row>
    <row r="128" spans="1:8" ht="20.25" customHeight="1" x14ac:dyDescent="0.55000000000000004">
      <c r="A128" s="45">
        <v>100122</v>
      </c>
      <c r="B128" s="8" t="s">
        <v>396</v>
      </c>
      <c r="C128" s="18" t="s">
        <v>360</v>
      </c>
      <c r="D128" s="18">
        <v>40</v>
      </c>
      <c r="E128" s="8" t="s">
        <v>389</v>
      </c>
      <c r="F128" s="19" t="s">
        <v>390</v>
      </c>
      <c r="G128" s="20">
        <v>400</v>
      </c>
    </row>
    <row r="129" spans="1:8" s="17" customFormat="1" ht="20.25" customHeight="1" x14ac:dyDescent="0.55000000000000004">
      <c r="A129" s="45">
        <v>100119</v>
      </c>
      <c r="B129" s="8" t="s">
        <v>397</v>
      </c>
      <c r="C129" s="18" t="s">
        <v>360</v>
      </c>
      <c r="D129" s="18">
        <v>30</v>
      </c>
      <c r="E129" s="8" t="s">
        <v>398</v>
      </c>
      <c r="F129" s="19" t="s">
        <v>399</v>
      </c>
      <c r="G129" s="20">
        <v>246</v>
      </c>
    </row>
    <row r="130" spans="1:8" ht="20.25" customHeight="1" x14ac:dyDescent="0.55000000000000004">
      <c r="A130" s="45">
        <v>100123</v>
      </c>
      <c r="B130" s="8" t="s">
        <v>249</v>
      </c>
      <c r="C130" s="18" t="s">
        <v>360</v>
      </c>
      <c r="D130" s="18">
        <v>50</v>
      </c>
      <c r="E130" s="8" t="s">
        <v>250</v>
      </c>
      <c r="F130" s="19" t="s">
        <v>251</v>
      </c>
      <c r="G130" s="20">
        <v>378</v>
      </c>
    </row>
    <row r="131" spans="1:8" ht="20.25" customHeight="1" x14ac:dyDescent="0.55000000000000004">
      <c r="A131" s="23"/>
      <c r="B131" s="24"/>
      <c r="C131" s="23"/>
      <c r="D131" s="23"/>
      <c r="E131" s="24"/>
      <c r="F131" s="25"/>
      <c r="G131" s="26"/>
    </row>
    <row r="132" spans="1:8" ht="20.25" customHeight="1" x14ac:dyDescent="0.55000000000000004">
      <c r="A132" s="161" t="s">
        <v>252</v>
      </c>
      <c r="B132" s="161"/>
      <c r="C132" s="161"/>
      <c r="D132" s="161"/>
      <c r="E132" s="161"/>
      <c r="F132" s="161"/>
      <c r="G132" s="161"/>
    </row>
    <row r="133" spans="1:8" s="44" customFormat="1" ht="20.25" customHeight="1" x14ac:dyDescent="0.55000000000000004">
      <c r="A133" s="45">
        <v>100004</v>
      </c>
      <c r="B133" s="8" t="s">
        <v>253</v>
      </c>
      <c r="C133" s="18" t="s">
        <v>360</v>
      </c>
      <c r="D133" s="18">
        <v>44</v>
      </c>
      <c r="E133" s="8" t="s">
        <v>346</v>
      </c>
      <c r="F133" s="19" t="s">
        <v>254</v>
      </c>
      <c r="G133" s="20">
        <v>640</v>
      </c>
      <c r="H133" s="44">
        <f>+G133/2</f>
        <v>320</v>
      </c>
    </row>
    <row r="134" spans="1:8" ht="20.25" customHeight="1" x14ac:dyDescent="0.55000000000000004">
      <c r="A134" s="45">
        <v>100005</v>
      </c>
      <c r="B134" s="8" t="s">
        <v>255</v>
      </c>
      <c r="C134" s="18" t="s">
        <v>360</v>
      </c>
      <c r="D134" s="18">
        <v>44</v>
      </c>
      <c r="E134" s="8" t="s">
        <v>346</v>
      </c>
      <c r="F134" s="19" t="s">
        <v>254</v>
      </c>
      <c r="G134" s="20">
        <v>640</v>
      </c>
    </row>
    <row r="135" spans="1:8" s="44" customFormat="1" ht="20.25" customHeight="1" x14ac:dyDescent="0.55000000000000004">
      <c r="A135" s="45">
        <v>100006</v>
      </c>
      <c r="B135" s="8" t="s">
        <v>256</v>
      </c>
      <c r="C135" s="18" t="s">
        <v>360</v>
      </c>
      <c r="D135" s="18">
        <v>44</v>
      </c>
      <c r="E135" s="8" t="s">
        <v>346</v>
      </c>
      <c r="F135" s="19" t="s">
        <v>254</v>
      </c>
      <c r="G135" s="20">
        <v>640</v>
      </c>
    </row>
    <row r="136" spans="1:8" s="44" customFormat="1" ht="20.25" customHeight="1" x14ac:dyDescent="0.55000000000000004">
      <c r="A136" s="45">
        <v>100003</v>
      </c>
      <c r="B136" s="8" t="s">
        <v>257</v>
      </c>
      <c r="C136" s="18" t="s">
        <v>357</v>
      </c>
      <c r="D136" s="18">
        <v>30</v>
      </c>
      <c r="E136" s="8" t="s">
        <v>347</v>
      </c>
      <c r="F136" s="19" t="s">
        <v>254</v>
      </c>
      <c r="G136" s="20">
        <v>480</v>
      </c>
    </row>
    <row r="137" spans="1:8" s="44" customFormat="1" ht="20.25" customHeight="1" x14ac:dyDescent="0.55000000000000004">
      <c r="A137" s="45">
        <v>100007</v>
      </c>
      <c r="B137" s="8" t="s">
        <v>258</v>
      </c>
      <c r="C137" s="18" t="s">
        <v>360</v>
      </c>
      <c r="D137" s="18">
        <v>44</v>
      </c>
      <c r="E137" s="8" t="s">
        <v>346</v>
      </c>
      <c r="F137" s="19" t="s">
        <v>254</v>
      </c>
      <c r="G137" s="20">
        <v>640</v>
      </c>
    </row>
    <row r="138" spans="1:8" s="44" customFormat="1" ht="20.25" customHeight="1" x14ac:dyDescent="0.55000000000000004">
      <c r="A138" s="45">
        <v>100012</v>
      </c>
      <c r="B138" s="8" t="s">
        <v>259</v>
      </c>
      <c r="C138" s="18" t="s">
        <v>323</v>
      </c>
      <c r="D138" s="18">
        <v>31</v>
      </c>
      <c r="E138" s="8" t="s">
        <v>347</v>
      </c>
      <c r="F138" s="19" t="s">
        <v>260</v>
      </c>
      <c r="G138" s="20">
        <v>2400</v>
      </c>
    </row>
    <row r="139" spans="1:8" ht="20.25" customHeight="1" x14ac:dyDescent="0.55000000000000004">
      <c r="A139" s="51">
        <v>100022</v>
      </c>
      <c r="B139" s="8" t="s">
        <v>261</v>
      </c>
      <c r="C139" s="18" t="s">
        <v>357</v>
      </c>
      <c r="D139" s="18">
        <v>50</v>
      </c>
      <c r="E139" s="8" t="s">
        <v>346</v>
      </c>
      <c r="F139" s="19" t="s">
        <v>254</v>
      </c>
      <c r="G139" s="20">
        <v>768</v>
      </c>
    </row>
    <row r="140" spans="1:8" s="44" customFormat="1" ht="20.25" customHeight="1" x14ac:dyDescent="0.55000000000000004">
      <c r="A140" s="45">
        <v>100008</v>
      </c>
      <c r="B140" s="8" t="s">
        <v>262</v>
      </c>
      <c r="C140" s="18" t="s">
        <v>323</v>
      </c>
      <c r="D140" s="18">
        <v>44</v>
      </c>
      <c r="E140" s="8" t="s">
        <v>347</v>
      </c>
      <c r="F140" s="19" t="s">
        <v>358</v>
      </c>
      <c r="G140" s="20">
        <v>680</v>
      </c>
    </row>
    <row r="141" spans="1:8" s="44" customFormat="1" ht="20.25" customHeight="1" x14ac:dyDescent="0.55000000000000004">
      <c r="A141" s="51">
        <v>100017</v>
      </c>
      <c r="B141" s="8" t="s">
        <v>149</v>
      </c>
      <c r="C141" s="18" t="s">
        <v>323</v>
      </c>
      <c r="D141" s="18">
        <v>30</v>
      </c>
      <c r="E141" s="8" t="s">
        <v>347</v>
      </c>
      <c r="F141" s="19" t="s">
        <v>358</v>
      </c>
      <c r="G141" s="20">
        <v>480</v>
      </c>
    </row>
    <row r="142" spans="1:8" s="44" customFormat="1" ht="20.25" customHeight="1" x14ac:dyDescent="0.55000000000000004">
      <c r="A142" s="45">
        <v>100011</v>
      </c>
      <c r="B142" s="8" t="s">
        <v>150</v>
      </c>
      <c r="C142" s="18" t="s">
        <v>323</v>
      </c>
      <c r="D142" s="18">
        <v>31</v>
      </c>
      <c r="E142" s="8" t="s">
        <v>347</v>
      </c>
      <c r="F142" s="19" t="s">
        <v>151</v>
      </c>
      <c r="G142" s="20">
        <v>480</v>
      </c>
    </row>
    <row r="143" spans="1:8" ht="20.25" customHeight="1" x14ac:dyDescent="0.55000000000000004">
      <c r="A143" s="51">
        <v>100037</v>
      </c>
      <c r="B143" s="8" t="s">
        <v>152</v>
      </c>
      <c r="C143" s="18" t="s">
        <v>323</v>
      </c>
      <c r="D143" s="18">
        <v>32</v>
      </c>
      <c r="E143" s="8" t="s">
        <v>347</v>
      </c>
      <c r="F143" s="19" t="s">
        <v>358</v>
      </c>
      <c r="G143" s="20">
        <v>480</v>
      </c>
    </row>
    <row r="144" spans="1:8" ht="20.25" customHeight="1" x14ac:dyDescent="0.55000000000000004">
      <c r="A144" s="45">
        <v>100019</v>
      </c>
      <c r="B144" s="8" t="s">
        <v>153</v>
      </c>
      <c r="C144" s="18" t="s">
        <v>323</v>
      </c>
      <c r="D144" s="18">
        <v>32</v>
      </c>
      <c r="E144" s="8" t="s">
        <v>154</v>
      </c>
      <c r="F144" s="19" t="s">
        <v>155</v>
      </c>
      <c r="G144" s="20">
        <v>480</v>
      </c>
    </row>
    <row r="145" spans="1:7" s="44" customFormat="1" ht="20.25" customHeight="1" x14ac:dyDescent="0.55000000000000004">
      <c r="A145" s="51">
        <v>100018</v>
      </c>
      <c r="B145" s="8" t="s">
        <v>156</v>
      </c>
      <c r="C145" s="18" t="s">
        <v>360</v>
      </c>
      <c r="D145" s="18">
        <v>32</v>
      </c>
      <c r="E145" s="8" t="s">
        <v>154</v>
      </c>
      <c r="F145" s="19" t="s">
        <v>155</v>
      </c>
      <c r="G145" s="20">
        <v>480</v>
      </c>
    </row>
    <row r="146" spans="1:7" s="44" customFormat="1" ht="20.25" customHeight="1" x14ac:dyDescent="0.55000000000000004">
      <c r="A146" s="51">
        <v>100471</v>
      </c>
      <c r="B146" s="8" t="s">
        <v>108</v>
      </c>
      <c r="C146" s="18" t="s">
        <v>605</v>
      </c>
      <c r="D146" s="18">
        <v>41</v>
      </c>
      <c r="E146" s="8" t="s">
        <v>600</v>
      </c>
      <c r="F146" s="19" t="s">
        <v>157</v>
      </c>
      <c r="G146" s="20">
        <v>2028</v>
      </c>
    </row>
    <row r="147" spans="1:7" ht="20.25" customHeight="1" x14ac:dyDescent="0.55000000000000004">
      <c r="A147" s="45">
        <v>100472</v>
      </c>
      <c r="B147" s="8" t="s">
        <v>158</v>
      </c>
      <c r="C147" s="18" t="s">
        <v>605</v>
      </c>
      <c r="D147" s="18">
        <v>41</v>
      </c>
      <c r="E147" s="8" t="s">
        <v>600</v>
      </c>
      <c r="F147" s="19" t="s">
        <v>157</v>
      </c>
      <c r="G147" s="20">
        <v>2028</v>
      </c>
    </row>
    <row r="148" spans="1:7" ht="20.25" customHeight="1" x14ac:dyDescent="0.55000000000000004">
      <c r="A148" s="23"/>
      <c r="B148" s="24"/>
      <c r="C148" s="23"/>
      <c r="D148" s="23"/>
      <c r="E148" s="24"/>
      <c r="F148" s="25"/>
      <c r="G148" s="26"/>
    </row>
    <row r="149" spans="1:7" ht="20.25" customHeight="1" x14ac:dyDescent="0.55000000000000004">
      <c r="A149" s="45">
        <v>100399</v>
      </c>
      <c r="B149" s="8" t="s">
        <v>159</v>
      </c>
      <c r="C149" s="18" t="s">
        <v>605</v>
      </c>
      <c r="D149" s="18">
        <v>51</v>
      </c>
      <c r="E149" s="8" t="s">
        <v>348</v>
      </c>
      <c r="F149" s="19" t="s">
        <v>16</v>
      </c>
      <c r="G149" s="20" t="s">
        <v>17</v>
      </c>
    </row>
    <row r="150" spans="1:7" ht="20.25" customHeight="1" x14ac:dyDescent="0.55000000000000004">
      <c r="A150" s="45">
        <v>100411</v>
      </c>
      <c r="B150" s="8" t="s">
        <v>18</v>
      </c>
      <c r="C150" s="18" t="s">
        <v>605</v>
      </c>
      <c r="D150" s="18">
        <v>51</v>
      </c>
      <c r="E150" s="8" t="s">
        <v>348</v>
      </c>
      <c r="F150" s="19" t="s">
        <v>19</v>
      </c>
      <c r="G150" s="20" t="s">
        <v>20</v>
      </c>
    </row>
    <row r="151" spans="1:7" ht="20.25" customHeight="1" x14ac:dyDescent="0.55000000000000004">
      <c r="A151" s="45">
        <v>100409</v>
      </c>
      <c r="B151" s="8" t="s">
        <v>21</v>
      </c>
      <c r="C151" s="18" t="s">
        <v>605</v>
      </c>
      <c r="D151" s="18">
        <v>51</v>
      </c>
      <c r="E151" s="8" t="s">
        <v>348</v>
      </c>
      <c r="F151" s="19" t="s">
        <v>295</v>
      </c>
      <c r="G151" s="20" t="s">
        <v>296</v>
      </c>
    </row>
    <row r="152" spans="1:7" ht="20.25" customHeight="1" x14ac:dyDescent="0.55000000000000004">
      <c r="A152" s="45">
        <v>100407</v>
      </c>
      <c r="B152" s="8" t="s">
        <v>437</v>
      </c>
      <c r="C152" s="18" t="s">
        <v>605</v>
      </c>
      <c r="D152" s="18">
        <v>41</v>
      </c>
      <c r="E152" s="8" t="s">
        <v>348</v>
      </c>
      <c r="F152" s="19" t="s">
        <v>438</v>
      </c>
      <c r="G152" s="20" t="s">
        <v>439</v>
      </c>
    </row>
    <row r="153" spans="1:7" ht="20.25" customHeight="1" x14ac:dyDescent="0.55000000000000004">
      <c r="A153" s="23"/>
      <c r="B153" s="24"/>
      <c r="C153" s="23"/>
      <c r="D153" s="23"/>
      <c r="E153" s="24"/>
      <c r="F153" s="25"/>
      <c r="G153" s="26"/>
    </row>
    <row r="154" spans="1:7" ht="20.25" customHeight="1" x14ac:dyDescent="0.55000000000000004">
      <c r="A154" s="45">
        <v>100429</v>
      </c>
      <c r="B154" s="8" t="s">
        <v>440</v>
      </c>
      <c r="C154" s="18" t="s">
        <v>360</v>
      </c>
      <c r="D154" s="18">
        <v>21</v>
      </c>
      <c r="E154" s="8" t="s">
        <v>349</v>
      </c>
      <c r="F154" s="19" t="s">
        <v>441</v>
      </c>
      <c r="G154" s="20">
        <v>390</v>
      </c>
    </row>
    <row r="155" spans="1:7" ht="20.25" customHeight="1" x14ac:dyDescent="0.55000000000000004">
      <c r="A155" s="45">
        <v>100919</v>
      </c>
      <c r="B155" s="8" t="s">
        <v>442</v>
      </c>
      <c r="C155" s="18" t="s">
        <v>357</v>
      </c>
      <c r="D155" s="18">
        <v>20</v>
      </c>
      <c r="E155" s="8" t="s">
        <v>349</v>
      </c>
      <c r="F155" s="19" t="s">
        <v>443</v>
      </c>
      <c r="G155" s="20">
        <v>390</v>
      </c>
    </row>
    <row r="156" spans="1:7" ht="20.25" customHeight="1" x14ac:dyDescent="0.55000000000000004">
      <c r="A156" s="45">
        <v>100434</v>
      </c>
      <c r="B156" s="8" t="s">
        <v>433</v>
      </c>
      <c r="C156" s="18" t="s">
        <v>360</v>
      </c>
      <c r="D156" s="18">
        <v>21</v>
      </c>
      <c r="E156" s="8" t="s">
        <v>434</v>
      </c>
      <c r="F156" s="19" t="s">
        <v>435</v>
      </c>
      <c r="G156" s="20">
        <v>338</v>
      </c>
    </row>
    <row r="157" spans="1:7" ht="20.25" customHeight="1" x14ac:dyDescent="0.55000000000000004">
      <c r="A157" s="45">
        <v>100432</v>
      </c>
      <c r="B157" s="8" t="s">
        <v>566</v>
      </c>
      <c r="C157" s="18" t="s">
        <v>360</v>
      </c>
      <c r="D157" s="18">
        <v>21</v>
      </c>
      <c r="E157" s="8" t="s">
        <v>349</v>
      </c>
      <c r="F157" s="19" t="s">
        <v>567</v>
      </c>
      <c r="G157" s="20">
        <v>338</v>
      </c>
    </row>
    <row r="158" spans="1:7" ht="20.25" customHeight="1" x14ac:dyDescent="0.55000000000000004">
      <c r="A158" s="51">
        <v>100055</v>
      </c>
      <c r="B158" s="8" t="s">
        <v>453</v>
      </c>
      <c r="C158" s="18" t="s">
        <v>605</v>
      </c>
      <c r="D158" s="18">
        <v>56</v>
      </c>
      <c r="E158" s="8" t="s">
        <v>454</v>
      </c>
      <c r="F158" s="19" t="s">
        <v>455</v>
      </c>
      <c r="G158" s="20">
        <v>2000</v>
      </c>
    </row>
    <row r="159" spans="1:7" ht="20.25" customHeight="1" x14ac:dyDescent="0.55000000000000004">
      <c r="A159" s="23"/>
      <c r="B159" s="24"/>
      <c r="C159" s="23"/>
      <c r="D159" s="23"/>
      <c r="E159" s="24"/>
      <c r="F159" s="25"/>
      <c r="G159" s="26"/>
    </row>
    <row r="160" spans="1:7" ht="20.25" customHeight="1" x14ac:dyDescent="0.55000000000000004">
      <c r="A160" s="45">
        <v>100466</v>
      </c>
      <c r="B160" s="8" t="s">
        <v>456</v>
      </c>
      <c r="C160" s="18" t="s">
        <v>543</v>
      </c>
      <c r="D160" s="18">
        <v>37</v>
      </c>
      <c r="E160" s="8" t="s">
        <v>349</v>
      </c>
      <c r="F160" s="19" t="s">
        <v>544</v>
      </c>
      <c r="G160" s="20">
        <v>1688</v>
      </c>
    </row>
    <row r="161" spans="1:7" s="44" customFormat="1" ht="20.25" customHeight="1" x14ac:dyDescent="0.55000000000000004">
      <c r="A161" s="23"/>
      <c r="B161" s="24"/>
      <c r="C161" s="23"/>
      <c r="D161" s="23"/>
      <c r="E161" s="24"/>
      <c r="F161" s="25"/>
      <c r="G161" s="26"/>
    </row>
    <row r="162" spans="1:7" ht="20.25" customHeight="1" x14ac:dyDescent="0.55000000000000004">
      <c r="A162" s="45">
        <v>100396</v>
      </c>
      <c r="B162" s="8" t="s">
        <v>545</v>
      </c>
      <c r="C162" s="18" t="s">
        <v>360</v>
      </c>
      <c r="D162" s="18">
        <v>32</v>
      </c>
      <c r="E162" s="8" t="s">
        <v>346</v>
      </c>
      <c r="F162" s="19" t="s">
        <v>546</v>
      </c>
      <c r="G162" s="20">
        <v>429</v>
      </c>
    </row>
    <row r="163" spans="1:7" ht="20.25" customHeight="1" x14ac:dyDescent="0.55000000000000004">
      <c r="A163" s="45">
        <v>100389</v>
      </c>
      <c r="B163" s="8" t="s">
        <v>547</v>
      </c>
      <c r="C163" s="18" t="s">
        <v>357</v>
      </c>
      <c r="D163" s="18">
        <v>30</v>
      </c>
      <c r="E163" s="8" t="s">
        <v>346</v>
      </c>
      <c r="F163" s="19" t="s">
        <v>548</v>
      </c>
      <c r="G163" s="20">
        <v>384</v>
      </c>
    </row>
    <row r="164" spans="1:7" s="44" customFormat="1" ht="20.25" customHeight="1" x14ac:dyDescent="0.55000000000000004">
      <c r="A164" s="23"/>
      <c r="B164" s="24"/>
      <c r="C164" s="23"/>
      <c r="D164" s="23"/>
      <c r="E164" s="24"/>
      <c r="F164" s="25"/>
      <c r="G164" s="26"/>
    </row>
    <row r="165" spans="1:7" ht="20.25" customHeight="1" x14ac:dyDescent="0.55000000000000004">
      <c r="A165" s="45">
        <v>100500</v>
      </c>
      <c r="B165" s="8" t="s">
        <v>549</v>
      </c>
      <c r="C165" s="18" t="s">
        <v>323</v>
      </c>
      <c r="D165" s="18">
        <v>48</v>
      </c>
      <c r="E165" s="8" t="s">
        <v>434</v>
      </c>
      <c r="F165" s="19" t="s">
        <v>550</v>
      </c>
      <c r="G165" s="20">
        <v>720</v>
      </c>
    </row>
    <row r="166" spans="1:7" ht="20.25" customHeight="1" x14ac:dyDescent="0.55000000000000004">
      <c r="A166" s="45">
        <v>100501</v>
      </c>
      <c r="B166" s="8" t="s">
        <v>551</v>
      </c>
      <c r="C166" s="18" t="s">
        <v>323</v>
      </c>
      <c r="D166" s="18">
        <v>60</v>
      </c>
      <c r="E166" s="8" t="s">
        <v>434</v>
      </c>
      <c r="F166" s="19" t="s">
        <v>552</v>
      </c>
      <c r="G166" s="20">
        <v>1080</v>
      </c>
    </row>
    <row r="167" spans="1:7" ht="20.25" customHeight="1" x14ac:dyDescent="0.55000000000000004">
      <c r="A167" s="45">
        <v>100490</v>
      </c>
      <c r="B167" s="8" t="s">
        <v>553</v>
      </c>
      <c r="C167" s="18" t="s">
        <v>372</v>
      </c>
      <c r="D167" s="18">
        <v>25</v>
      </c>
      <c r="E167" s="8" t="s">
        <v>349</v>
      </c>
      <c r="F167" s="19" t="s">
        <v>552</v>
      </c>
      <c r="G167" s="20">
        <v>450</v>
      </c>
    </row>
    <row r="168" spans="1:7" ht="20.25" customHeight="1" x14ac:dyDescent="0.55000000000000004">
      <c r="A168" s="45">
        <v>100493</v>
      </c>
      <c r="B168" s="8" t="s">
        <v>554</v>
      </c>
      <c r="C168" s="18" t="s">
        <v>372</v>
      </c>
      <c r="D168" s="18">
        <v>50</v>
      </c>
      <c r="E168" s="8" t="s">
        <v>349</v>
      </c>
      <c r="F168" s="19" t="s">
        <v>552</v>
      </c>
      <c r="G168" s="20">
        <v>900</v>
      </c>
    </row>
    <row r="169" spans="1:7" ht="20.25" customHeight="1" x14ac:dyDescent="0.55000000000000004">
      <c r="A169" s="45">
        <v>100486</v>
      </c>
      <c r="B169" s="8" t="s">
        <v>555</v>
      </c>
      <c r="C169" s="18" t="s">
        <v>372</v>
      </c>
      <c r="D169" s="18">
        <v>25</v>
      </c>
      <c r="E169" s="8" t="s">
        <v>349</v>
      </c>
      <c r="F169" s="19" t="s">
        <v>552</v>
      </c>
      <c r="G169" s="20">
        <v>450</v>
      </c>
    </row>
    <row r="170" spans="1:7" ht="20.25" customHeight="1" x14ac:dyDescent="0.55000000000000004">
      <c r="A170" s="45">
        <v>100489</v>
      </c>
      <c r="B170" s="8" t="s">
        <v>556</v>
      </c>
      <c r="C170" s="18" t="s">
        <v>605</v>
      </c>
      <c r="D170" s="18">
        <v>50</v>
      </c>
      <c r="E170" s="8" t="s">
        <v>349</v>
      </c>
      <c r="F170" s="19" t="s">
        <v>552</v>
      </c>
      <c r="G170" s="20">
        <v>900</v>
      </c>
    </row>
    <row r="171" spans="1:7" ht="20.25" customHeight="1" x14ac:dyDescent="0.55000000000000004">
      <c r="A171" s="51">
        <v>100494</v>
      </c>
      <c r="B171" s="8" t="s">
        <v>312</v>
      </c>
      <c r="C171" s="18" t="s">
        <v>372</v>
      </c>
      <c r="D171" s="18">
        <v>25</v>
      </c>
      <c r="E171" s="8" t="s">
        <v>349</v>
      </c>
      <c r="F171" s="19" t="s">
        <v>552</v>
      </c>
      <c r="G171" s="20">
        <v>450</v>
      </c>
    </row>
    <row r="172" spans="1:7" ht="20.25" customHeight="1" x14ac:dyDescent="0.55000000000000004">
      <c r="A172" s="45">
        <v>100495</v>
      </c>
      <c r="B172" s="8" t="s">
        <v>313</v>
      </c>
      <c r="C172" s="18" t="s">
        <v>372</v>
      </c>
      <c r="D172" s="18">
        <v>50</v>
      </c>
      <c r="E172" s="8" t="s">
        <v>434</v>
      </c>
      <c r="F172" s="19" t="s">
        <v>552</v>
      </c>
      <c r="G172" s="20">
        <v>900</v>
      </c>
    </row>
    <row r="173" spans="1:7" ht="20.25" customHeight="1" x14ac:dyDescent="0.55000000000000004">
      <c r="A173" s="23"/>
      <c r="B173" s="24"/>
      <c r="C173" s="23"/>
      <c r="D173" s="23"/>
      <c r="E173" s="24"/>
      <c r="F173" s="25"/>
      <c r="G173" s="26"/>
    </row>
    <row r="174" spans="1:7" ht="20.25" customHeight="1" x14ac:dyDescent="0.55000000000000004">
      <c r="A174" s="45">
        <v>100425</v>
      </c>
      <c r="B174" s="8" t="s">
        <v>314</v>
      </c>
      <c r="C174" s="18" t="s">
        <v>360</v>
      </c>
      <c r="D174" s="18">
        <v>21</v>
      </c>
      <c r="E174" s="8" t="s">
        <v>349</v>
      </c>
      <c r="F174" s="19" t="s">
        <v>315</v>
      </c>
      <c r="G174" s="20">
        <v>330</v>
      </c>
    </row>
    <row r="175" spans="1:7" s="17" customFormat="1" ht="20.25" customHeight="1" x14ac:dyDescent="0.55000000000000004">
      <c r="A175" s="45">
        <v>100427</v>
      </c>
      <c r="B175" s="12" t="s">
        <v>316</v>
      </c>
      <c r="C175" s="13" t="s">
        <v>360</v>
      </c>
      <c r="D175" s="13">
        <v>21</v>
      </c>
      <c r="E175" s="12" t="s">
        <v>349</v>
      </c>
      <c r="F175" s="14" t="s">
        <v>317</v>
      </c>
      <c r="G175" s="15">
        <v>330</v>
      </c>
    </row>
    <row r="176" spans="1:7" ht="20.25" customHeight="1" x14ac:dyDescent="0.55000000000000004">
      <c r="A176" s="45">
        <v>100935</v>
      </c>
      <c r="B176" s="8" t="s">
        <v>318</v>
      </c>
      <c r="C176" s="18" t="s">
        <v>357</v>
      </c>
      <c r="D176" s="18">
        <v>30</v>
      </c>
      <c r="E176" s="8" t="s">
        <v>351</v>
      </c>
      <c r="F176" s="19" t="s">
        <v>319</v>
      </c>
      <c r="G176" s="20">
        <v>420</v>
      </c>
    </row>
    <row r="177" spans="1:8" ht="20.25" customHeight="1" x14ac:dyDescent="0.55000000000000004">
      <c r="A177" s="23"/>
      <c r="B177" s="24"/>
      <c r="C177" s="23"/>
      <c r="D177" s="23"/>
      <c r="E177" s="24"/>
      <c r="F177" s="25"/>
      <c r="G177" s="26"/>
    </row>
    <row r="178" spans="1:8" ht="20.25" customHeight="1" x14ac:dyDescent="0.55000000000000004">
      <c r="A178" s="45">
        <v>100439</v>
      </c>
      <c r="B178" s="8" t="s">
        <v>308</v>
      </c>
      <c r="C178" s="18" t="s">
        <v>357</v>
      </c>
      <c r="D178" s="18">
        <v>54</v>
      </c>
      <c r="E178" s="8" t="s">
        <v>336</v>
      </c>
      <c r="F178" s="19" t="s">
        <v>309</v>
      </c>
      <c r="G178" s="20">
        <v>96</v>
      </c>
    </row>
    <row r="179" spans="1:8" ht="20.25" customHeight="1" x14ac:dyDescent="0.55000000000000004">
      <c r="A179" s="161" t="s">
        <v>310</v>
      </c>
      <c r="B179" s="161"/>
      <c r="C179" s="161"/>
      <c r="D179" s="161"/>
      <c r="E179" s="161"/>
      <c r="F179" s="161"/>
      <c r="G179" s="161"/>
    </row>
    <row r="180" spans="1:8" s="17" customFormat="1" ht="20.25" customHeight="1" x14ac:dyDescent="0.55000000000000004">
      <c r="A180" s="45">
        <v>100151</v>
      </c>
      <c r="B180" s="50" t="s">
        <v>311</v>
      </c>
      <c r="C180" s="45" t="s">
        <v>360</v>
      </c>
      <c r="D180" s="45">
        <v>37</v>
      </c>
      <c r="E180" s="50" t="s">
        <v>336</v>
      </c>
      <c r="F180" s="49" t="s">
        <v>189</v>
      </c>
      <c r="G180" s="56">
        <v>384</v>
      </c>
    </row>
    <row r="181" spans="1:8" ht="20.25" customHeight="1" x14ac:dyDescent="0.55000000000000004">
      <c r="A181" s="18" t="s">
        <v>364</v>
      </c>
      <c r="B181" s="47" t="s">
        <v>190</v>
      </c>
      <c r="C181" s="46" t="s">
        <v>360</v>
      </c>
      <c r="D181" s="46">
        <v>40</v>
      </c>
      <c r="E181" s="47" t="s">
        <v>336</v>
      </c>
      <c r="F181" s="53" t="s">
        <v>16</v>
      </c>
      <c r="G181" s="54">
        <v>146</v>
      </c>
    </row>
    <row r="182" spans="1:8" ht="20.25" customHeight="1" x14ac:dyDescent="0.55000000000000004">
      <c r="A182" s="18" t="s">
        <v>364</v>
      </c>
      <c r="B182" s="47" t="s">
        <v>191</v>
      </c>
      <c r="C182" s="46" t="s">
        <v>360</v>
      </c>
      <c r="D182" s="46">
        <v>42</v>
      </c>
      <c r="E182" s="47" t="s">
        <v>336</v>
      </c>
      <c r="F182" s="53" t="s">
        <v>192</v>
      </c>
      <c r="G182" s="54">
        <v>500</v>
      </c>
    </row>
    <row r="183" spans="1:8" s="17" customFormat="1" ht="20.25" customHeight="1" x14ac:dyDescent="0.55000000000000004">
      <c r="A183" s="45">
        <v>100284</v>
      </c>
      <c r="B183" s="49" t="s">
        <v>193</v>
      </c>
      <c r="C183" s="13" t="s">
        <v>372</v>
      </c>
      <c r="D183" s="13">
        <v>13</v>
      </c>
      <c r="E183" s="12" t="s">
        <v>343</v>
      </c>
      <c r="F183" s="14">
        <v>100</v>
      </c>
      <c r="G183" s="15">
        <v>100</v>
      </c>
      <c r="H183" s="16"/>
    </row>
    <row r="184" spans="1:8" s="17" customFormat="1" ht="20.25" customHeight="1" x14ac:dyDescent="0.55000000000000004">
      <c r="A184" s="45" t="s">
        <v>364</v>
      </c>
      <c r="B184" s="49" t="s">
        <v>194</v>
      </c>
      <c r="C184" s="13" t="s">
        <v>360</v>
      </c>
      <c r="D184" s="13">
        <v>42</v>
      </c>
      <c r="E184" s="12" t="s">
        <v>336</v>
      </c>
      <c r="F184" s="14" t="s">
        <v>192</v>
      </c>
      <c r="G184" s="15">
        <v>500</v>
      </c>
      <c r="H184" s="16"/>
    </row>
    <row r="185" spans="1:8" s="17" customFormat="1" ht="20.25" customHeight="1" x14ac:dyDescent="0.55000000000000004">
      <c r="A185" s="45" t="s">
        <v>364</v>
      </c>
      <c r="B185" s="49" t="s">
        <v>195</v>
      </c>
      <c r="C185" s="13" t="s">
        <v>360</v>
      </c>
      <c r="D185" s="13">
        <v>42</v>
      </c>
      <c r="E185" s="12" t="s">
        <v>336</v>
      </c>
      <c r="F185" s="14" t="s">
        <v>196</v>
      </c>
      <c r="G185" s="15">
        <v>552</v>
      </c>
      <c r="H185" s="16"/>
    </row>
    <row r="186" spans="1:8" s="17" customFormat="1" ht="20.25" customHeight="1" x14ac:dyDescent="0.55000000000000004">
      <c r="A186" s="45" t="s">
        <v>364</v>
      </c>
      <c r="B186" s="49" t="s">
        <v>197</v>
      </c>
      <c r="C186" s="13" t="s">
        <v>360</v>
      </c>
      <c r="D186" s="13">
        <v>27</v>
      </c>
      <c r="E186" s="12" t="s">
        <v>343</v>
      </c>
      <c r="F186" s="14">
        <v>200</v>
      </c>
      <c r="G186" s="15">
        <v>200</v>
      </c>
      <c r="H186" s="16"/>
    </row>
    <row r="187" spans="1:8" s="17" customFormat="1" ht="20.25" customHeight="1" x14ac:dyDescent="0.55000000000000004">
      <c r="A187" s="45">
        <v>100285</v>
      </c>
      <c r="B187" s="49" t="s">
        <v>198</v>
      </c>
      <c r="C187" s="13" t="s">
        <v>372</v>
      </c>
      <c r="D187" s="13">
        <v>8</v>
      </c>
      <c r="E187" s="12" t="s">
        <v>343</v>
      </c>
      <c r="F187" s="14">
        <v>64</v>
      </c>
      <c r="G187" s="15">
        <v>64</v>
      </c>
      <c r="H187" s="16"/>
    </row>
    <row r="188" spans="1:8" s="17" customFormat="1" ht="20.25" customHeight="1" x14ac:dyDescent="0.55000000000000004">
      <c r="A188" s="45">
        <v>100286</v>
      </c>
      <c r="B188" s="49" t="s">
        <v>199</v>
      </c>
      <c r="C188" s="13" t="s">
        <v>372</v>
      </c>
      <c r="D188" s="13">
        <v>25</v>
      </c>
      <c r="E188" s="12" t="s">
        <v>343</v>
      </c>
      <c r="F188" s="14">
        <v>200</v>
      </c>
      <c r="G188" s="15">
        <v>200</v>
      </c>
      <c r="H188" s="16"/>
    </row>
    <row r="189" spans="1:8" s="17" customFormat="1" ht="20.25" customHeight="1" x14ac:dyDescent="0.55000000000000004">
      <c r="A189" s="45" t="s">
        <v>364</v>
      </c>
      <c r="B189" s="49" t="s">
        <v>200</v>
      </c>
      <c r="C189" s="13" t="s">
        <v>360</v>
      </c>
      <c r="D189" s="13">
        <v>27</v>
      </c>
      <c r="E189" s="12" t="s">
        <v>343</v>
      </c>
      <c r="F189" s="14">
        <v>200</v>
      </c>
      <c r="G189" s="15">
        <v>200</v>
      </c>
      <c r="H189" s="16"/>
    </row>
    <row r="190" spans="1:8" s="17" customFormat="1" ht="20.25" customHeight="1" x14ac:dyDescent="0.55000000000000004">
      <c r="A190" s="45" t="s">
        <v>364</v>
      </c>
      <c r="B190" s="49" t="s">
        <v>201</v>
      </c>
      <c r="C190" s="13" t="s">
        <v>360</v>
      </c>
      <c r="D190" s="13">
        <v>42</v>
      </c>
      <c r="E190" s="12" t="s">
        <v>336</v>
      </c>
      <c r="F190" s="14" t="s">
        <v>196</v>
      </c>
      <c r="G190" s="15">
        <v>552</v>
      </c>
      <c r="H190" s="16"/>
    </row>
    <row r="191" spans="1:8" s="17" customFormat="1" ht="20.25" customHeight="1" x14ac:dyDescent="0.55000000000000004">
      <c r="A191" s="45" t="s">
        <v>364</v>
      </c>
      <c r="B191" s="49" t="s">
        <v>13</v>
      </c>
      <c r="C191" s="13" t="s">
        <v>360</v>
      </c>
      <c r="D191" s="13">
        <v>42</v>
      </c>
      <c r="E191" s="12" t="s">
        <v>336</v>
      </c>
      <c r="F191" s="14" t="s">
        <v>192</v>
      </c>
      <c r="G191" s="15">
        <v>500</v>
      </c>
      <c r="H191" s="16"/>
    </row>
    <row r="192" spans="1:8" s="17" customFormat="1" ht="20.25" customHeight="1" x14ac:dyDescent="0.55000000000000004">
      <c r="A192" s="45" t="s">
        <v>364</v>
      </c>
      <c r="B192" s="49" t="s">
        <v>14</v>
      </c>
      <c r="C192" s="13" t="s">
        <v>360</v>
      </c>
      <c r="D192" s="13">
        <v>42</v>
      </c>
      <c r="E192" s="12" t="s">
        <v>336</v>
      </c>
      <c r="F192" s="14" t="s">
        <v>196</v>
      </c>
      <c r="G192" s="15">
        <v>552</v>
      </c>
      <c r="H192" s="16"/>
    </row>
    <row r="193" spans="1:8" s="17" customFormat="1" ht="20.25" customHeight="1" x14ac:dyDescent="0.55000000000000004">
      <c r="A193" s="45" t="s">
        <v>364</v>
      </c>
      <c r="B193" s="49" t="s">
        <v>15</v>
      </c>
      <c r="C193" s="13" t="s">
        <v>360</v>
      </c>
      <c r="D193" s="13">
        <v>42</v>
      </c>
      <c r="E193" s="12" t="s">
        <v>336</v>
      </c>
      <c r="F193" s="14" t="s">
        <v>192</v>
      </c>
      <c r="G193" s="15">
        <v>550</v>
      </c>
      <c r="H193" s="16"/>
    </row>
    <row r="194" spans="1:8" s="17" customFormat="1" ht="20.25" customHeight="1" x14ac:dyDescent="0.55000000000000004">
      <c r="A194" s="45" t="s">
        <v>364</v>
      </c>
      <c r="B194" s="49" t="s">
        <v>381</v>
      </c>
      <c r="C194" s="13" t="s">
        <v>360</v>
      </c>
      <c r="D194" s="13">
        <v>42</v>
      </c>
      <c r="E194" s="12" t="s">
        <v>336</v>
      </c>
      <c r="F194" s="14" t="s">
        <v>382</v>
      </c>
      <c r="G194" s="15">
        <v>652</v>
      </c>
      <c r="H194" s="16"/>
    </row>
    <row r="195" spans="1:8" s="17" customFormat="1" ht="20.25" customHeight="1" x14ac:dyDescent="0.55000000000000004">
      <c r="A195" s="45" t="s">
        <v>364</v>
      </c>
      <c r="B195" s="49" t="s">
        <v>383</v>
      </c>
      <c r="C195" s="13" t="s">
        <v>360</v>
      </c>
      <c r="D195" s="13">
        <v>42</v>
      </c>
      <c r="E195" s="12" t="s">
        <v>336</v>
      </c>
      <c r="F195" s="14" t="s">
        <v>192</v>
      </c>
      <c r="G195" s="15">
        <v>500</v>
      </c>
      <c r="H195" s="16"/>
    </row>
    <row r="196" spans="1:8" ht="20.25" customHeight="1" x14ac:dyDescent="0.55000000000000004">
      <c r="A196" s="18" t="s">
        <v>364</v>
      </c>
      <c r="B196" s="8" t="s">
        <v>226</v>
      </c>
      <c r="C196" s="18" t="s">
        <v>360</v>
      </c>
      <c r="D196" s="18">
        <v>27</v>
      </c>
      <c r="E196" s="8" t="s">
        <v>278</v>
      </c>
      <c r="F196" s="19">
        <v>200</v>
      </c>
      <c r="G196" s="20">
        <v>200</v>
      </c>
    </row>
    <row r="197" spans="1:8" ht="20.25" customHeight="1" x14ac:dyDescent="0.55000000000000004">
      <c r="A197" s="18" t="s">
        <v>364</v>
      </c>
      <c r="B197" s="8" t="s">
        <v>89</v>
      </c>
      <c r="C197" s="18" t="s">
        <v>360</v>
      </c>
      <c r="D197" s="18">
        <v>26</v>
      </c>
      <c r="E197" s="8" t="s">
        <v>336</v>
      </c>
      <c r="F197" s="19">
        <v>144</v>
      </c>
      <c r="G197" s="20">
        <v>144</v>
      </c>
    </row>
    <row r="198" spans="1:8" s="48" customFormat="1" ht="20.25" customHeight="1" x14ac:dyDescent="0.55000000000000004">
      <c r="A198" s="18" t="s">
        <v>364</v>
      </c>
      <c r="B198" s="47" t="s">
        <v>90</v>
      </c>
      <c r="C198" s="46" t="s">
        <v>360</v>
      </c>
      <c r="D198" s="46">
        <v>26</v>
      </c>
      <c r="E198" s="47" t="s">
        <v>336</v>
      </c>
      <c r="F198" s="53" t="s">
        <v>91</v>
      </c>
      <c r="G198" s="54">
        <v>65</v>
      </c>
    </row>
    <row r="199" spans="1:8" s="17" customFormat="1" ht="20.25" customHeight="1" x14ac:dyDescent="0.55000000000000004">
      <c r="A199" s="23"/>
      <c r="B199" s="24"/>
      <c r="C199" s="23"/>
      <c r="D199" s="23"/>
      <c r="E199" s="24"/>
      <c r="F199" s="25"/>
      <c r="G199" s="26"/>
    </row>
    <row r="200" spans="1:8" s="17" customFormat="1" ht="20.25" customHeight="1" x14ac:dyDescent="0.55000000000000004">
      <c r="A200" s="13" t="s">
        <v>364</v>
      </c>
      <c r="B200" s="12" t="s">
        <v>92</v>
      </c>
      <c r="C200" s="13" t="s">
        <v>613</v>
      </c>
      <c r="D200" s="13">
        <v>6</v>
      </c>
      <c r="E200" s="12" t="s">
        <v>338</v>
      </c>
      <c r="F200" s="14">
        <v>71</v>
      </c>
      <c r="G200" s="15">
        <v>71.400000000000006</v>
      </c>
    </row>
    <row r="201" spans="1:8" s="17" customFormat="1" ht="20.25" customHeight="1" x14ac:dyDescent="0.55000000000000004">
      <c r="A201" s="13" t="s">
        <v>364</v>
      </c>
      <c r="B201" s="12" t="s">
        <v>377</v>
      </c>
      <c r="C201" s="13" t="s">
        <v>613</v>
      </c>
      <c r="D201" s="13">
        <v>6</v>
      </c>
      <c r="E201" s="12" t="s">
        <v>338</v>
      </c>
      <c r="F201" s="14">
        <v>71</v>
      </c>
      <c r="G201" s="15">
        <v>71</v>
      </c>
    </row>
    <row r="202" spans="1:8" s="17" customFormat="1" ht="20.25" customHeight="1" x14ac:dyDescent="0.55000000000000004">
      <c r="A202" s="13" t="s">
        <v>364</v>
      </c>
      <c r="B202" s="12" t="s">
        <v>378</v>
      </c>
      <c r="C202" s="13" t="s">
        <v>613</v>
      </c>
      <c r="D202" s="13">
        <v>22</v>
      </c>
      <c r="E202" s="12" t="s">
        <v>338</v>
      </c>
      <c r="F202" s="14">
        <v>216</v>
      </c>
      <c r="G202" s="15">
        <v>216</v>
      </c>
    </row>
    <row r="203" spans="1:8" s="17" customFormat="1" ht="20.25" customHeight="1" x14ac:dyDescent="0.55000000000000004">
      <c r="A203" s="13" t="s">
        <v>364</v>
      </c>
      <c r="B203" s="12" t="s">
        <v>379</v>
      </c>
      <c r="C203" s="13" t="s">
        <v>613</v>
      </c>
      <c r="D203" s="13">
        <v>22</v>
      </c>
      <c r="E203" s="12" t="s">
        <v>338</v>
      </c>
      <c r="F203" s="14">
        <v>376</v>
      </c>
      <c r="G203" s="15">
        <v>376</v>
      </c>
    </row>
    <row r="204" spans="1:8" s="17" customFormat="1" ht="20.25" customHeight="1" x14ac:dyDescent="0.55000000000000004">
      <c r="A204" s="23"/>
      <c r="B204" s="24"/>
      <c r="C204" s="23"/>
      <c r="D204" s="23"/>
      <c r="E204" s="24"/>
      <c r="F204" s="25"/>
      <c r="G204" s="26"/>
    </row>
    <row r="205" spans="1:8" s="17" customFormat="1" ht="20.25" customHeight="1" x14ac:dyDescent="0.55000000000000004">
      <c r="A205" s="13" t="s">
        <v>364</v>
      </c>
      <c r="B205" s="12" t="s">
        <v>380</v>
      </c>
      <c r="C205" s="13" t="s">
        <v>360</v>
      </c>
      <c r="D205" s="13">
        <v>5</v>
      </c>
      <c r="E205" s="12" t="s">
        <v>338</v>
      </c>
      <c r="F205" s="14">
        <v>114</v>
      </c>
      <c r="G205" s="15">
        <v>114</v>
      </c>
    </row>
    <row r="206" spans="1:8" s="17" customFormat="1" ht="20.25" customHeight="1" x14ac:dyDescent="0.55000000000000004">
      <c r="A206" s="13" t="s">
        <v>364</v>
      </c>
      <c r="B206" s="12" t="s">
        <v>589</v>
      </c>
      <c r="C206" s="13" t="s">
        <v>360</v>
      </c>
      <c r="D206" s="13">
        <v>47</v>
      </c>
      <c r="E206" s="12" t="s">
        <v>338</v>
      </c>
      <c r="F206" s="14">
        <v>1175</v>
      </c>
      <c r="G206" s="15">
        <v>1175</v>
      </c>
    </row>
    <row r="207" spans="1:8" s="17" customFormat="1" ht="20.25" customHeight="1" x14ac:dyDescent="0.55000000000000004">
      <c r="A207" s="13" t="s">
        <v>364</v>
      </c>
      <c r="B207" s="12" t="s">
        <v>590</v>
      </c>
      <c r="C207" s="13" t="s">
        <v>360</v>
      </c>
      <c r="D207" s="13">
        <v>10</v>
      </c>
      <c r="E207" s="12" t="s">
        <v>338</v>
      </c>
      <c r="F207" s="14">
        <v>67</v>
      </c>
      <c r="G207" s="15">
        <v>67</v>
      </c>
    </row>
    <row r="208" spans="1:8" s="48" customFormat="1" ht="20.25" customHeight="1" x14ac:dyDescent="0.55000000000000004">
      <c r="A208" s="18" t="s">
        <v>364</v>
      </c>
      <c r="B208" s="47" t="s">
        <v>591</v>
      </c>
      <c r="C208" s="46" t="s">
        <v>360</v>
      </c>
      <c r="D208" s="46">
        <v>20</v>
      </c>
      <c r="E208" s="47" t="s">
        <v>384</v>
      </c>
      <c r="F208" s="53" t="s">
        <v>385</v>
      </c>
      <c r="G208" s="54">
        <v>300</v>
      </c>
    </row>
    <row r="209" spans="1:7" s="48" customFormat="1" ht="20.25" customHeight="1" x14ac:dyDescent="0.55000000000000004">
      <c r="A209" s="18" t="s">
        <v>364</v>
      </c>
      <c r="B209" s="47" t="s">
        <v>386</v>
      </c>
      <c r="C209" s="46" t="s">
        <v>360</v>
      </c>
      <c r="D209" s="46">
        <v>15</v>
      </c>
      <c r="E209" s="47" t="s">
        <v>343</v>
      </c>
      <c r="F209" s="53">
        <v>100</v>
      </c>
      <c r="G209" s="54">
        <v>100</v>
      </c>
    </row>
    <row r="210" spans="1:7" s="48" customFormat="1" ht="20.25" customHeight="1" x14ac:dyDescent="0.55000000000000004">
      <c r="A210" s="18" t="s">
        <v>364</v>
      </c>
      <c r="B210" s="47" t="s">
        <v>227</v>
      </c>
      <c r="C210" s="46" t="s">
        <v>360</v>
      </c>
      <c r="D210" s="46">
        <v>22</v>
      </c>
      <c r="E210" s="47" t="s">
        <v>338</v>
      </c>
      <c r="F210" s="53">
        <v>284</v>
      </c>
      <c r="G210" s="54">
        <v>284</v>
      </c>
    </row>
    <row r="211" spans="1:7" s="48" customFormat="1" ht="20.25" customHeight="1" x14ac:dyDescent="0.55000000000000004">
      <c r="A211" s="18" t="s">
        <v>228</v>
      </c>
      <c r="B211" s="47" t="s">
        <v>229</v>
      </c>
      <c r="C211" s="46" t="s">
        <v>360</v>
      </c>
      <c r="D211" s="46">
        <v>21</v>
      </c>
      <c r="E211" s="47" t="s">
        <v>343</v>
      </c>
      <c r="F211" s="53">
        <v>150</v>
      </c>
      <c r="G211" s="54">
        <v>150</v>
      </c>
    </row>
    <row r="212" spans="1:7" s="48" customFormat="1" ht="20.25" customHeight="1" x14ac:dyDescent="0.55000000000000004">
      <c r="A212" s="18" t="s">
        <v>364</v>
      </c>
      <c r="B212" s="47" t="s">
        <v>488</v>
      </c>
      <c r="C212" s="46" t="s">
        <v>360</v>
      </c>
      <c r="D212" s="46">
        <v>11</v>
      </c>
      <c r="E212" s="47" t="s">
        <v>614</v>
      </c>
      <c r="F212" s="53">
        <v>50</v>
      </c>
      <c r="G212" s="54">
        <v>50</v>
      </c>
    </row>
    <row r="213" spans="1:7" s="17" customFormat="1" ht="20.25" customHeight="1" x14ac:dyDescent="0.55000000000000004">
      <c r="A213" s="45">
        <v>100982</v>
      </c>
      <c r="B213" s="49" t="s">
        <v>489</v>
      </c>
      <c r="C213" s="13" t="s">
        <v>605</v>
      </c>
      <c r="D213" s="13">
        <v>13</v>
      </c>
      <c r="E213" s="12" t="s">
        <v>490</v>
      </c>
      <c r="F213" s="14">
        <v>100</v>
      </c>
      <c r="G213" s="15">
        <v>100</v>
      </c>
    </row>
    <row r="214" spans="1:7" s="17" customFormat="1" ht="20.25" customHeight="1" x14ac:dyDescent="0.55000000000000004">
      <c r="A214" s="45" t="s">
        <v>364</v>
      </c>
      <c r="B214" s="49" t="s">
        <v>491</v>
      </c>
      <c r="C214" s="13" t="s">
        <v>360</v>
      </c>
      <c r="D214" s="13">
        <v>22</v>
      </c>
      <c r="E214" s="12" t="s">
        <v>338</v>
      </c>
      <c r="F214" s="14">
        <v>339</v>
      </c>
      <c r="G214" s="15">
        <v>339</v>
      </c>
    </row>
    <row r="215" spans="1:7" ht="20.25" customHeight="1" x14ac:dyDescent="0.55000000000000004">
      <c r="A215" s="18" t="s">
        <v>364</v>
      </c>
      <c r="B215" s="8" t="s">
        <v>492</v>
      </c>
      <c r="C215" s="18" t="s">
        <v>360</v>
      </c>
      <c r="D215" s="18">
        <v>10</v>
      </c>
      <c r="E215" s="8" t="s">
        <v>343</v>
      </c>
      <c r="F215" s="19">
        <v>150</v>
      </c>
      <c r="G215" s="20">
        <v>150</v>
      </c>
    </row>
    <row r="216" spans="1:7" ht="20.25" customHeight="1" x14ac:dyDescent="0.55000000000000004">
      <c r="A216" s="18" t="s">
        <v>364</v>
      </c>
      <c r="B216" s="8" t="s">
        <v>493</v>
      </c>
      <c r="C216" s="18" t="s">
        <v>360</v>
      </c>
      <c r="D216" s="18">
        <v>17</v>
      </c>
      <c r="E216" s="8" t="s">
        <v>338</v>
      </c>
      <c r="F216" s="19">
        <v>311</v>
      </c>
      <c r="G216" s="20">
        <v>311</v>
      </c>
    </row>
    <row r="217" spans="1:7" ht="20.25" customHeight="1" x14ac:dyDescent="0.55000000000000004">
      <c r="A217" s="18" t="s">
        <v>364</v>
      </c>
      <c r="B217" s="8" t="s">
        <v>494</v>
      </c>
      <c r="C217" s="18" t="s">
        <v>360</v>
      </c>
      <c r="D217" s="18">
        <v>22</v>
      </c>
      <c r="E217" s="8" t="s">
        <v>338</v>
      </c>
      <c r="F217" s="19">
        <v>586</v>
      </c>
      <c r="G217" s="20">
        <v>586</v>
      </c>
    </row>
    <row r="218" spans="1:7" ht="20.25" customHeight="1" x14ac:dyDescent="0.55000000000000004">
      <c r="A218" s="18" t="s">
        <v>364</v>
      </c>
      <c r="B218" s="8" t="s">
        <v>495</v>
      </c>
      <c r="C218" s="18" t="s">
        <v>360</v>
      </c>
      <c r="D218" s="18">
        <v>24</v>
      </c>
      <c r="E218" s="8" t="s">
        <v>338</v>
      </c>
      <c r="F218" s="19">
        <v>300</v>
      </c>
      <c r="G218" s="20">
        <v>300</v>
      </c>
    </row>
    <row r="219" spans="1:7" ht="20.25" customHeight="1" x14ac:dyDescent="0.55000000000000004">
      <c r="A219" s="18" t="s">
        <v>364</v>
      </c>
      <c r="B219" s="8" t="s">
        <v>496</v>
      </c>
      <c r="C219" s="18" t="s">
        <v>360</v>
      </c>
      <c r="D219" s="18">
        <v>52</v>
      </c>
      <c r="E219" s="8" t="s">
        <v>614</v>
      </c>
      <c r="F219" s="19">
        <v>50</v>
      </c>
      <c r="G219" s="20">
        <v>50</v>
      </c>
    </row>
    <row r="220" spans="1:7" ht="20.25" customHeight="1" x14ac:dyDescent="0.55000000000000004">
      <c r="A220" s="18" t="s">
        <v>364</v>
      </c>
      <c r="B220" s="8" t="s">
        <v>497</v>
      </c>
      <c r="C220" s="18" t="s">
        <v>360</v>
      </c>
      <c r="D220" s="18">
        <v>52</v>
      </c>
      <c r="E220" s="8" t="s">
        <v>338</v>
      </c>
      <c r="F220" s="19">
        <v>634</v>
      </c>
      <c r="G220" s="20">
        <v>634</v>
      </c>
    </row>
    <row r="221" spans="1:7" ht="20.25" customHeight="1" x14ac:dyDescent="0.55000000000000004">
      <c r="A221" s="18" t="s">
        <v>364</v>
      </c>
      <c r="B221" s="8" t="s">
        <v>498</v>
      </c>
      <c r="C221" s="18" t="s">
        <v>360</v>
      </c>
      <c r="D221" s="18">
        <v>22</v>
      </c>
      <c r="E221" s="8" t="s">
        <v>338</v>
      </c>
      <c r="F221" s="19">
        <v>308</v>
      </c>
      <c r="G221" s="20">
        <v>308</v>
      </c>
    </row>
    <row r="222" spans="1:7" ht="20.25" customHeight="1" x14ac:dyDescent="0.55000000000000004">
      <c r="A222" s="18" t="s">
        <v>364</v>
      </c>
      <c r="B222" s="8" t="s">
        <v>499</v>
      </c>
      <c r="C222" s="18" t="s">
        <v>360</v>
      </c>
      <c r="D222" s="18">
        <v>20</v>
      </c>
      <c r="E222" s="8" t="s">
        <v>500</v>
      </c>
      <c r="F222" s="19" t="s">
        <v>319</v>
      </c>
      <c r="G222" s="20">
        <v>280</v>
      </c>
    </row>
    <row r="223" spans="1:7" ht="20.25" customHeight="1" x14ac:dyDescent="0.55000000000000004">
      <c r="A223" s="23"/>
      <c r="B223" s="24"/>
      <c r="C223" s="23"/>
      <c r="D223" s="23"/>
      <c r="E223" s="24"/>
      <c r="F223" s="25"/>
      <c r="G223" s="26"/>
    </row>
    <row r="224" spans="1:7" s="17" customFormat="1" ht="20.25" customHeight="1" x14ac:dyDescent="0.55000000000000004">
      <c r="A224" s="13" t="s">
        <v>364</v>
      </c>
      <c r="B224" s="12" t="s">
        <v>501</v>
      </c>
      <c r="C224" s="13" t="s">
        <v>360</v>
      </c>
      <c r="D224" s="13">
        <v>21</v>
      </c>
      <c r="E224" s="12" t="s">
        <v>338</v>
      </c>
      <c r="F224" s="14">
        <v>215</v>
      </c>
      <c r="G224" s="15">
        <v>215</v>
      </c>
    </row>
    <row r="225" spans="1:7" ht="20.25" customHeight="1" x14ac:dyDescent="0.55000000000000004">
      <c r="A225" s="18" t="s">
        <v>364</v>
      </c>
      <c r="B225" s="8" t="s">
        <v>502</v>
      </c>
      <c r="C225" s="18" t="s">
        <v>360</v>
      </c>
      <c r="D225" s="18">
        <v>23</v>
      </c>
      <c r="E225" s="8" t="s">
        <v>617</v>
      </c>
      <c r="F225" s="19">
        <v>123</v>
      </c>
      <c r="G225" s="20">
        <v>123</v>
      </c>
    </row>
    <row r="226" spans="1:7" ht="20.25" customHeight="1" x14ac:dyDescent="0.55000000000000004">
      <c r="A226" s="18" t="s">
        <v>364</v>
      </c>
      <c r="B226" s="8" t="s">
        <v>503</v>
      </c>
      <c r="C226" s="18" t="s">
        <v>360</v>
      </c>
      <c r="D226" s="18">
        <v>21</v>
      </c>
      <c r="E226" s="8" t="s">
        <v>343</v>
      </c>
      <c r="F226" s="19">
        <v>150</v>
      </c>
      <c r="G226" s="20">
        <v>150</v>
      </c>
    </row>
    <row r="227" spans="1:7" ht="20.25" customHeight="1" x14ac:dyDescent="0.55000000000000004">
      <c r="A227" s="18" t="s">
        <v>364</v>
      </c>
      <c r="B227" s="8" t="s">
        <v>504</v>
      </c>
      <c r="C227" s="18" t="s">
        <v>360</v>
      </c>
      <c r="D227" s="18">
        <v>21</v>
      </c>
      <c r="E227" s="8" t="s">
        <v>338</v>
      </c>
      <c r="F227" s="19">
        <v>215</v>
      </c>
      <c r="G227" s="20">
        <v>215</v>
      </c>
    </row>
    <row r="228" spans="1:7" s="17" customFormat="1" ht="20.25" customHeight="1" x14ac:dyDescent="0.55000000000000004">
      <c r="A228" s="23"/>
      <c r="B228" s="24"/>
      <c r="C228" s="23"/>
      <c r="D228" s="23"/>
      <c r="E228" s="24"/>
      <c r="F228" s="25"/>
      <c r="G228" s="26"/>
    </row>
    <row r="229" spans="1:7" s="17" customFormat="1" ht="20.25" customHeight="1" x14ac:dyDescent="0.55000000000000004">
      <c r="A229" s="13" t="s">
        <v>364</v>
      </c>
      <c r="B229" s="12" t="s">
        <v>505</v>
      </c>
      <c r="C229" s="13" t="s">
        <v>613</v>
      </c>
      <c r="D229" s="13">
        <v>10</v>
      </c>
      <c r="E229" s="12" t="s">
        <v>338</v>
      </c>
      <c r="F229" s="14">
        <v>49</v>
      </c>
      <c r="G229" s="15">
        <v>49</v>
      </c>
    </row>
    <row r="230" spans="1:7" s="17" customFormat="1" ht="20.25" customHeight="1" x14ac:dyDescent="0.55000000000000004">
      <c r="A230" s="23"/>
      <c r="B230" s="24"/>
      <c r="C230" s="23"/>
      <c r="D230" s="23"/>
      <c r="E230" s="24"/>
      <c r="F230" s="25"/>
      <c r="G230" s="26"/>
    </row>
    <row r="231" spans="1:7" s="17" customFormat="1" ht="20.25" customHeight="1" x14ac:dyDescent="0.55000000000000004">
      <c r="A231" s="13" t="s">
        <v>364</v>
      </c>
      <c r="B231" s="12" t="s">
        <v>248</v>
      </c>
      <c r="C231" s="13" t="s">
        <v>360</v>
      </c>
      <c r="D231" s="13">
        <v>22</v>
      </c>
      <c r="E231" s="12" t="s">
        <v>384</v>
      </c>
      <c r="F231" s="14">
        <v>184</v>
      </c>
      <c r="G231" s="15">
        <v>184</v>
      </c>
    </row>
    <row r="232" spans="1:7" ht="20.25" customHeight="1" x14ac:dyDescent="0.55000000000000004">
      <c r="A232" s="18" t="s">
        <v>364</v>
      </c>
      <c r="B232" s="8" t="s">
        <v>238</v>
      </c>
      <c r="C232" s="18" t="s">
        <v>360</v>
      </c>
      <c r="D232" s="18">
        <v>21</v>
      </c>
      <c r="E232" s="8" t="s">
        <v>384</v>
      </c>
      <c r="F232" s="19" t="s">
        <v>207</v>
      </c>
      <c r="G232" s="20">
        <v>160</v>
      </c>
    </row>
    <row r="233" spans="1:7" s="17" customFormat="1" ht="20.25" customHeight="1" x14ac:dyDescent="0.55000000000000004">
      <c r="A233" s="23"/>
      <c r="B233" s="24"/>
      <c r="C233" s="23"/>
      <c r="D233" s="23"/>
      <c r="E233" s="24"/>
      <c r="F233" s="25"/>
      <c r="G233" s="26"/>
    </row>
    <row r="234" spans="1:7" ht="20.25" customHeight="1" x14ac:dyDescent="0.55000000000000004">
      <c r="A234" s="18" t="s">
        <v>364</v>
      </c>
      <c r="B234" s="8" t="s">
        <v>239</v>
      </c>
      <c r="C234" s="18" t="s">
        <v>613</v>
      </c>
      <c r="D234" s="18">
        <v>52</v>
      </c>
      <c r="E234" s="8" t="s">
        <v>338</v>
      </c>
      <c r="F234" s="19">
        <v>1156</v>
      </c>
      <c r="G234" s="20">
        <v>1156</v>
      </c>
    </row>
    <row r="235" spans="1:7" ht="20.25" customHeight="1" x14ac:dyDescent="0.55000000000000004">
      <c r="A235" s="18" t="s">
        <v>364</v>
      </c>
      <c r="B235" s="8" t="s">
        <v>240</v>
      </c>
      <c r="C235" s="18" t="s">
        <v>613</v>
      </c>
      <c r="D235" s="18">
        <v>37</v>
      </c>
      <c r="E235" s="8" t="s">
        <v>338</v>
      </c>
      <c r="F235" s="19">
        <v>1158</v>
      </c>
      <c r="G235" s="20">
        <v>1158</v>
      </c>
    </row>
    <row r="236" spans="1:7" ht="20.25" customHeight="1" x14ac:dyDescent="0.55000000000000004">
      <c r="A236" s="18" t="s">
        <v>364</v>
      </c>
      <c r="B236" s="8" t="s">
        <v>241</v>
      </c>
      <c r="C236" s="18" t="s">
        <v>613</v>
      </c>
      <c r="D236" s="18">
        <v>22</v>
      </c>
      <c r="E236" s="8" t="s">
        <v>338</v>
      </c>
      <c r="F236" s="19">
        <v>488</v>
      </c>
      <c r="G236" s="20">
        <v>488</v>
      </c>
    </row>
    <row r="237" spans="1:7" ht="20.25" customHeight="1" x14ac:dyDescent="0.55000000000000004">
      <c r="A237" s="23"/>
      <c r="B237" s="24"/>
      <c r="C237" s="23"/>
      <c r="D237" s="23"/>
      <c r="E237" s="24"/>
      <c r="F237" s="25"/>
      <c r="G237" s="26"/>
    </row>
    <row r="238" spans="1:7" s="17" customFormat="1" ht="20.25" customHeight="1" x14ac:dyDescent="0.55000000000000004">
      <c r="A238" s="13" t="s">
        <v>364</v>
      </c>
      <c r="B238" s="12" t="s">
        <v>242</v>
      </c>
      <c r="C238" s="13" t="s">
        <v>360</v>
      </c>
      <c r="D238" s="13">
        <v>12</v>
      </c>
      <c r="E238" s="12" t="s">
        <v>338</v>
      </c>
      <c r="F238" s="14">
        <v>180</v>
      </c>
      <c r="G238" s="15">
        <v>180</v>
      </c>
    </row>
    <row r="239" spans="1:7" s="17" customFormat="1" ht="20.25" customHeight="1" x14ac:dyDescent="0.55000000000000004">
      <c r="A239" s="13" t="s">
        <v>364</v>
      </c>
      <c r="B239" s="12" t="s">
        <v>243</v>
      </c>
      <c r="C239" s="13" t="s">
        <v>613</v>
      </c>
      <c r="D239" s="13">
        <v>37</v>
      </c>
      <c r="E239" s="12" t="s">
        <v>338</v>
      </c>
      <c r="F239" s="14">
        <v>207</v>
      </c>
      <c r="G239" s="15">
        <v>207</v>
      </c>
    </row>
    <row r="240" spans="1:7" s="17" customFormat="1" ht="20.25" customHeight="1" x14ac:dyDescent="0.55000000000000004">
      <c r="A240" s="13" t="s">
        <v>364</v>
      </c>
      <c r="B240" s="12" t="s">
        <v>244</v>
      </c>
      <c r="C240" s="13" t="s">
        <v>613</v>
      </c>
      <c r="D240" s="13">
        <v>37</v>
      </c>
      <c r="E240" s="12" t="s">
        <v>338</v>
      </c>
      <c r="F240" s="14">
        <v>252</v>
      </c>
      <c r="G240" s="15">
        <v>252</v>
      </c>
    </row>
    <row r="241" spans="1:7" s="17" customFormat="1" ht="20.25" customHeight="1" x14ac:dyDescent="0.55000000000000004">
      <c r="A241" s="13" t="s">
        <v>364</v>
      </c>
      <c r="B241" s="12" t="s">
        <v>245</v>
      </c>
      <c r="C241" s="13" t="s">
        <v>360</v>
      </c>
      <c r="D241" s="13">
        <v>10</v>
      </c>
      <c r="E241" s="12" t="s">
        <v>338</v>
      </c>
      <c r="F241" s="14">
        <v>35</v>
      </c>
      <c r="G241" s="15">
        <v>35</v>
      </c>
    </row>
    <row r="242" spans="1:7" s="17" customFormat="1" ht="20.25" customHeight="1" x14ac:dyDescent="0.55000000000000004">
      <c r="A242" s="13" t="s">
        <v>364</v>
      </c>
      <c r="B242" s="12" t="s">
        <v>246</v>
      </c>
      <c r="C242" s="13" t="s">
        <v>613</v>
      </c>
      <c r="D242" s="13">
        <v>26</v>
      </c>
      <c r="E242" s="12" t="s">
        <v>338</v>
      </c>
      <c r="F242" s="14">
        <v>90</v>
      </c>
      <c r="G242" s="15">
        <v>90</v>
      </c>
    </row>
    <row r="243" spans="1:7" s="48" customFormat="1" ht="20.25" customHeight="1" x14ac:dyDescent="0.55000000000000004">
      <c r="A243" s="18" t="s">
        <v>364</v>
      </c>
      <c r="B243" s="47" t="s">
        <v>247</v>
      </c>
      <c r="C243" s="46" t="s">
        <v>360</v>
      </c>
      <c r="D243" s="46">
        <v>40</v>
      </c>
      <c r="E243" s="47" t="s">
        <v>134</v>
      </c>
      <c r="F243" s="53">
        <v>113</v>
      </c>
      <c r="G243" s="54">
        <v>113</v>
      </c>
    </row>
    <row r="244" spans="1:7" s="17" customFormat="1" ht="20.25" customHeight="1" x14ac:dyDescent="0.55000000000000004">
      <c r="A244" s="45">
        <v>100283</v>
      </c>
      <c r="B244" s="50" t="s">
        <v>135</v>
      </c>
      <c r="C244" s="13" t="s">
        <v>360</v>
      </c>
      <c r="D244" s="13" t="s">
        <v>136</v>
      </c>
      <c r="E244" s="12" t="s">
        <v>137</v>
      </c>
      <c r="F244" s="14" t="s">
        <v>138</v>
      </c>
      <c r="G244" s="15">
        <v>200</v>
      </c>
    </row>
    <row r="245" spans="1:7" ht="20.25" customHeight="1" x14ac:dyDescent="0.55000000000000004">
      <c r="A245" s="23"/>
      <c r="B245" s="24"/>
      <c r="C245" s="23"/>
      <c r="D245" s="23"/>
      <c r="E245" s="24"/>
      <c r="F245" s="25"/>
      <c r="G245" s="26"/>
    </row>
    <row r="246" spans="1:7" s="17" customFormat="1" ht="20.25" customHeight="1" x14ac:dyDescent="0.55000000000000004">
      <c r="A246" s="45">
        <v>100282</v>
      </c>
      <c r="B246" s="50" t="s">
        <v>139</v>
      </c>
      <c r="C246" s="13" t="s">
        <v>360</v>
      </c>
      <c r="D246" s="13">
        <v>45</v>
      </c>
      <c r="E246" s="12" t="s">
        <v>137</v>
      </c>
      <c r="F246" s="14" t="s">
        <v>140</v>
      </c>
      <c r="G246" s="15">
        <v>200</v>
      </c>
    </row>
    <row r="247" spans="1:7" ht="20.25" customHeight="1" x14ac:dyDescent="0.55000000000000004">
      <c r="A247" s="45">
        <v>100280</v>
      </c>
      <c r="B247" s="50" t="s">
        <v>141</v>
      </c>
      <c r="C247" s="13" t="s">
        <v>360</v>
      </c>
      <c r="D247" s="13">
        <v>45</v>
      </c>
      <c r="E247" s="12" t="s">
        <v>137</v>
      </c>
      <c r="F247" s="14" t="s">
        <v>140</v>
      </c>
      <c r="G247" s="15">
        <v>200</v>
      </c>
    </row>
    <row r="248" spans="1:7" ht="20.25" customHeight="1" x14ac:dyDescent="0.55000000000000004">
      <c r="A248" s="18" t="s">
        <v>364</v>
      </c>
      <c r="B248" s="8" t="s">
        <v>142</v>
      </c>
      <c r="C248" s="18" t="s">
        <v>360</v>
      </c>
      <c r="D248" s="18">
        <v>40</v>
      </c>
      <c r="E248" s="8" t="s">
        <v>143</v>
      </c>
      <c r="F248" s="19" t="s">
        <v>144</v>
      </c>
      <c r="G248" s="20">
        <v>160</v>
      </c>
    </row>
    <row r="249" spans="1:7" ht="20.25" customHeight="1" x14ac:dyDescent="0.55000000000000004">
      <c r="A249" s="45">
        <v>100279</v>
      </c>
      <c r="B249" s="50" t="s">
        <v>145</v>
      </c>
      <c r="C249" s="13" t="s">
        <v>360</v>
      </c>
      <c r="D249" s="13">
        <v>45</v>
      </c>
      <c r="E249" s="12" t="s">
        <v>137</v>
      </c>
      <c r="F249" s="14" t="s">
        <v>140</v>
      </c>
      <c r="G249" s="15">
        <v>200</v>
      </c>
    </row>
    <row r="250" spans="1:7" ht="20.25" customHeight="1" x14ac:dyDescent="0.55000000000000004">
      <c r="A250" s="45" t="s">
        <v>364</v>
      </c>
      <c r="B250" s="50" t="s">
        <v>146</v>
      </c>
      <c r="C250" s="13" t="s">
        <v>360</v>
      </c>
      <c r="D250" s="13">
        <v>46</v>
      </c>
      <c r="E250" s="12" t="s">
        <v>147</v>
      </c>
      <c r="F250" s="14" t="s">
        <v>140</v>
      </c>
      <c r="G250" s="15">
        <v>100</v>
      </c>
    </row>
    <row r="251" spans="1:7" ht="20.25" customHeight="1" x14ac:dyDescent="0.55000000000000004">
      <c r="A251" s="45" t="s">
        <v>364</v>
      </c>
      <c r="B251" s="50" t="s">
        <v>148</v>
      </c>
      <c r="C251" s="13" t="s">
        <v>360</v>
      </c>
      <c r="D251" s="13">
        <v>52</v>
      </c>
      <c r="E251" s="12" t="s">
        <v>338</v>
      </c>
      <c r="F251" s="14">
        <v>347</v>
      </c>
      <c r="G251" s="15">
        <v>347</v>
      </c>
    </row>
    <row r="252" spans="1:7" s="17" customFormat="1" ht="20.25" customHeight="1" x14ac:dyDescent="0.55000000000000004">
      <c r="A252" s="45">
        <v>100340</v>
      </c>
      <c r="B252" s="50" t="s">
        <v>95</v>
      </c>
      <c r="C252" s="13" t="s">
        <v>360</v>
      </c>
      <c r="D252" s="13">
        <v>50</v>
      </c>
      <c r="E252" s="12" t="s">
        <v>338</v>
      </c>
      <c r="F252" s="14" t="s">
        <v>96</v>
      </c>
      <c r="G252" s="15">
        <v>300</v>
      </c>
    </row>
    <row r="253" spans="1:7" s="44" customFormat="1" ht="20.25" customHeight="1" x14ac:dyDescent="0.55000000000000004">
      <c r="A253" s="23"/>
      <c r="B253" s="24"/>
      <c r="C253" s="23"/>
      <c r="D253" s="23"/>
      <c r="E253" s="24"/>
      <c r="F253" s="25"/>
      <c r="G253" s="26"/>
    </row>
    <row r="254" spans="1:7" s="57" customFormat="1" ht="20.25" customHeight="1" x14ac:dyDescent="0.55000000000000004">
      <c r="A254" s="13" t="s">
        <v>364</v>
      </c>
      <c r="B254" s="12" t="s">
        <v>22</v>
      </c>
      <c r="C254" s="13" t="s">
        <v>360</v>
      </c>
      <c r="D254" s="13">
        <v>22</v>
      </c>
      <c r="E254" s="12" t="s">
        <v>336</v>
      </c>
      <c r="F254" s="14">
        <v>550</v>
      </c>
      <c r="G254" s="15">
        <v>550</v>
      </c>
    </row>
    <row r="255" spans="1:7" s="57" customFormat="1" ht="20.25" customHeight="1" x14ac:dyDescent="0.55000000000000004">
      <c r="A255" s="13" t="s">
        <v>364</v>
      </c>
      <c r="B255" s="12" t="s">
        <v>23</v>
      </c>
      <c r="C255" s="13" t="s">
        <v>360</v>
      </c>
      <c r="D255" s="13">
        <v>22</v>
      </c>
      <c r="E255" s="12" t="s">
        <v>336</v>
      </c>
      <c r="F255" s="14">
        <v>675</v>
      </c>
      <c r="G255" s="15">
        <v>675</v>
      </c>
    </row>
    <row r="256" spans="1:7" s="57" customFormat="1" ht="20.25" customHeight="1" x14ac:dyDescent="0.55000000000000004">
      <c r="A256" s="13" t="s">
        <v>364</v>
      </c>
      <c r="B256" s="12" t="s">
        <v>24</v>
      </c>
      <c r="C256" s="13" t="s">
        <v>360</v>
      </c>
      <c r="D256" s="13">
        <v>10</v>
      </c>
      <c r="E256" s="12" t="s">
        <v>336</v>
      </c>
      <c r="F256" s="14">
        <v>105</v>
      </c>
      <c r="G256" s="15">
        <v>105</v>
      </c>
    </row>
    <row r="257" spans="1:7" s="48" customFormat="1" ht="20.25" customHeight="1" x14ac:dyDescent="0.55000000000000004">
      <c r="A257" s="18" t="s">
        <v>364</v>
      </c>
      <c r="B257" s="47" t="s">
        <v>436</v>
      </c>
      <c r="C257" s="46" t="s">
        <v>360</v>
      </c>
      <c r="D257" s="46">
        <v>8</v>
      </c>
      <c r="E257" s="47" t="s">
        <v>336</v>
      </c>
      <c r="F257" s="53" t="s">
        <v>538</v>
      </c>
      <c r="G257" s="54">
        <v>79</v>
      </c>
    </row>
    <row r="258" spans="1:7" ht="20.25" customHeight="1" x14ac:dyDescent="0.55000000000000004">
      <c r="A258" s="23"/>
      <c r="B258" s="24"/>
      <c r="C258" s="23"/>
      <c r="D258" s="23"/>
      <c r="E258" s="24"/>
      <c r="F258" s="25"/>
      <c r="G258" s="26"/>
    </row>
    <row r="259" spans="1:7" s="48" customFormat="1" ht="20.25" customHeight="1" x14ac:dyDescent="0.55000000000000004">
      <c r="A259" s="18" t="s">
        <v>364</v>
      </c>
      <c r="B259" s="47" t="s">
        <v>539</v>
      </c>
      <c r="C259" s="46" t="s">
        <v>360</v>
      </c>
      <c r="D259" s="46">
        <v>25</v>
      </c>
      <c r="E259" s="47" t="s">
        <v>540</v>
      </c>
      <c r="F259" s="53" t="s">
        <v>541</v>
      </c>
      <c r="G259" s="54">
        <v>120</v>
      </c>
    </row>
    <row r="260" spans="1:7" s="48" customFormat="1" ht="20.25" customHeight="1" x14ac:dyDescent="0.55000000000000004">
      <c r="A260" s="18" t="s">
        <v>364</v>
      </c>
      <c r="B260" s="47" t="s">
        <v>539</v>
      </c>
      <c r="C260" s="46" t="s">
        <v>613</v>
      </c>
      <c r="D260" s="46">
        <v>27</v>
      </c>
      <c r="E260" s="47" t="s">
        <v>338</v>
      </c>
      <c r="F260" s="53">
        <v>210</v>
      </c>
      <c r="G260" s="54">
        <v>210</v>
      </c>
    </row>
    <row r="261" spans="1:7" ht="20.25" customHeight="1" x14ac:dyDescent="0.55000000000000004">
      <c r="A261" s="18" t="s">
        <v>364</v>
      </c>
      <c r="B261" s="12" t="s">
        <v>542</v>
      </c>
      <c r="C261" s="18" t="s">
        <v>360</v>
      </c>
      <c r="D261" s="18">
        <v>27</v>
      </c>
      <c r="E261" s="8" t="s">
        <v>160</v>
      </c>
      <c r="F261" s="19" t="s">
        <v>161</v>
      </c>
      <c r="G261" s="20">
        <v>125</v>
      </c>
    </row>
    <row r="262" spans="1:7" ht="20.25" customHeight="1" x14ac:dyDescent="0.55000000000000004">
      <c r="A262" s="18" t="s">
        <v>364</v>
      </c>
      <c r="B262" s="12" t="s">
        <v>162</v>
      </c>
      <c r="C262" s="18" t="s">
        <v>613</v>
      </c>
      <c r="D262" s="18">
        <v>27</v>
      </c>
      <c r="E262" s="8" t="s">
        <v>338</v>
      </c>
      <c r="F262" s="19">
        <v>205</v>
      </c>
      <c r="G262" s="20">
        <v>205</v>
      </c>
    </row>
    <row r="263" spans="1:7" ht="20.25" customHeight="1" x14ac:dyDescent="0.55000000000000004">
      <c r="A263" s="23"/>
      <c r="B263" s="24"/>
      <c r="C263" s="23"/>
      <c r="D263" s="23"/>
      <c r="E263" s="24"/>
      <c r="F263" s="25"/>
      <c r="G263" s="26"/>
    </row>
    <row r="264" spans="1:7" ht="20.25" customHeight="1" x14ac:dyDescent="0.55000000000000004">
      <c r="A264" s="18" t="s">
        <v>364</v>
      </c>
      <c r="B264" s="12" t="s">
        <v>163</v>
      </c>
      <c r="C264" s="18" t="s">
        <v>613</v>
      </c>
      <c r="D264" s="18">
        <v>13</v>
      </c>
      <c r="E264" s="8" t="s">
        <v>164</v>
      </c>
      <c r="F264" s="19">
        <v>50</v>
      </c>
      <c r="G264" s="20">
        <v>50</v>
      </c>
    </row>
    <row r="265" spans="1:7" s="32" customFormat="1" ht="20.25" customHeight="1" x14ac:dyDescent="0.55000000000000004">
      <c r="A265" s="159" t="s">
        <v>165</v>
      </c>
      <c r="B265" s="160"/>
      <c r="C265" s="160"/>
      <c r="D265" s="160"/>
      <c r="E265" s="160"/>
      <c r="F265" s="160"/>
      <c r="G265" s="160"/>
    </row>
    <row r="266" spans="1:7" ht="20.25" customHeight="1" x14ac:dyDescent="0.55000000000000004">
      <c r="A266" s="161" t="s">
        <v>166</v>
      </c>
      <c r="B266" s="161"/>
      <c r="C266" s="161"/>
      <c r="D266" s="161"/>
      <c r="E266" s="161"/>
      <c r="F266" s="161"/>
      <c r="G266" s="161"/>
    </row>
    <row r="267" spans="1:7" ht="20.25" customHeight="1" x14ac:dyDescent="0.55000000000000004">
      <c r="A267" s="45">
        <v>100260</v>
      </c>
      <c r="B267" s="8" t="s">
        <v>167</v>
      </c>
      <c r="C267" s="18" t="s">
        <v>323</v>
      </c>
      <c r="D267" s="18">
        <v>40</v>
      </c>
      <c r="E267" s="8" t="s">
        <v>338</v>
      </c>
      <c r="F267" s="19" t="s">
        <v>469</v>
      </c>
      <c r="G267" s="20">
        <v>292</v>
      </c>
    </row>
    <row r="268" spans="1:7" ht="20.25" customHeight="1" x14ac:dyDescent="0.55000000000000004">
      <c r="A268" s="45">
        <v>110149</v>
      </c>
      <c r="B268" s="47" t="s">
        <v>168</v>
      </c>
      <c r="C268" s="46" t="s">
        <v>169</v>
      </c>
      <c r="D268" s="18">
        <v>40</v>
      </c>
      <c r="E268" s="8" t="s">
        <v>338</v>
      </c>
      <c r="F268" s="19" t="s">
        <v>170</v>
      </c>
      <c r="G268" s="20">
        <v>592</v>
      </c>
    </row>
    <row r="269" spans="1:7" s="17" customFormat="1" ht="20.25" customHeight="1" x14ac:dyDescent="0.55000000000000004">
      <c r="A269" s="45">
        <v>100158</v>
      </c>
      <c r="B269" s="8" t="s">
        <v>171</v>
      </c>
      <c r="C269" s="18" t="s">
        <v>360</v>
      </c>
      <c r="D269" s="18">
        <v>40</v>
      </c>
      <c r="E269" s="8" t="s">
        <v>344</v>
      </c>
      <c r="F269" s="19" t="s">
        <v>172</v>
      </c>
      <c r="G269" s="20">
        <v>472</v>
      </c>
    </row>
    <row r="270" spans="1:7" ht="20.25" customHeight="1" x14ac:dyDescent="0.55000000000000004">
      <c r="A270" s="45">
        <v>100155</v>
      </c>
      <c r="B270" s="8" t="s">
        <v>173</v>
      </c>
      <c r="C270" s="18" t="s">
        <v>360</v>
      </c>
      <c r="D270" s="18">
        <v>20</v>
      </c>
      <c r="E270" s="8" t="s">
        <v>174</v>
      </c>
      <c r="F270" s="19" t="s">
        <v>207</v>
      </c>
      <c r="G270" s="20">
        <v>160</v>
      </c>
    </row>
    <row r="271" spans="1:7" ht="20.25" customHeight="1" x14ac:dyDescent="0.55000000000000004">
      <c r="A271" s="10">
        <v>100154</v>
      </c>
      <c r="B271" s="47" t="s">
        <v>175</v>
      </c>
      <c r="C271" s="46" t="s">
        <v>360</v>
      </c>
      <c r="D271" s="18">
        <v>60</v>
      </c>
      <c r="E271" s="8" t="s">
        <v>347</v>
      </c>
      <c r="F271" s="19" t="s">
        <v>176</v>
      </c>
      <c r="G271" s="20">
        <v>540</v>
      </c>
    </row>
    <row r="272" spans="1:7" ht="20.25" customHeight="1" x14ac:dyDescent="0.55000000000000004">
      <c r="A272" s="45">
        <v>100156</v>
      </c>
      <c r="B272" s="49" t="s">
        <v>444</v>
      </c>
      <c r="C272" s="13" t="s">
        <v>613</v>
      </c>
      <c r="D272" s="13">
        <v>60</v>
      </c>
      <c r="E272" s="12" t="s">
        <v>347</v>
      </c>
      <c r="F272" s="14" t="s">
        <v>176</v>
      </c>
      <c r="G272" s="15">
        <v>540</v>
      </c>
    </row>
    <row r="273" spans="1:7" s="17" customFormat="1" ht="20.25" customHeight="1" x14ac:dyDescent="0.55000000000000004">
      <c r="A273" s="45">
        <v>100113</v>
      </c>
      <c r="B273" s="12" t="s">
        <v>445</v>
      </c>
      <c r="C273" s="13" t="s">
        <v>613</v>
      </c>
      <c r="D273" s="13">
        <v>40</v>
      </c>
      <c r="E273" s="12" t="s">
        <v>344</v>
      </c>
      <c r="F273" s="14" t="s">
        <v>446</v>
      </c>
      <c r="G273" s="15">
        <v>596</v>
      </c>
    </row>
    <row r="274" spans="1:7" s="17" customFormat="1" ht="20.25" customHeight="1" x14ac:dyDescent="0.55000000000000004">
      <c r="A274" s="23"/>
      <c r="B274" s="24"/>
      <c r="C274" s="23"/>
      <c r="D274" s="23"/>
      <c r="E274" s="24"/>
      <c r="F274" s="25"/>
      <c r="G274" s="26"/>
    </row>
    <row r="275" spans="1:7" s="17" customFormat="1" ht="20.25" customHeight="1" x14ac:dyDescent="0.55000000000000004">
      <c r="A275" s="45">
        <v>100010</v>
      </c>
      <c r="B275" s="12" t="s">
        <v>447</v>
      </c>
      <c r="C275" s="13" t="s">
        <v>448</v>
      </c>
      <c r="D275" s="13">
        <v>500</v>
      </c>
      <c r="E275" s="12" t="s">
        <v>346</v>
      </c>
      <c r="F275" s="14" t="s">
        <v>449</v>
      </c>
      <c r="G275" s="15">
        <v>8000</v>
      </c>
    </row>
    <row r="276" spans="1:7" s="17" customFormat="1" ht="20.25" customHeight="1" x14ac:dyDescent="0.55000000000000004">
      <c r="A276" s="45">
        <v>100005</v>
      </c>
      <c r="B276" s="12" t="s">
        <v>255</v>
      </c>
      <c r="C276" s="13" t="s">
        <v>360</v>
      </c>
      <c r="D276" s="13">
        <v>43</v>
      </c>
      <c r="E276" s="12" t="s">
        <v>346</v>
      </c>
      <c r="F276" s="14" t="s">
        <v>254</v>
      </c>
      <c r="G276" s="15" t="s">
        <v>450</v>
      </c>
    </row>
    <row r="277" spans="1:7" s="17" customFormat="1" ht="20.25" customHeight="1" x14ac:dyDescent="0.55000000000000004">
      <c r="A277" s="45">
        <v>100007</v>
      </c>
      <c r="B277" s="12" t="s">
        <v>258</v>
      </c>
      <c r="C277" s="13" t="s">
        <v>360</v>
      </c>
      <c r="D277" s="13">
        <v>43</v>
      </c>
      <c r="E277" s="12" t="s">
        <v>346</v>
      </c>
      <c r="F277" s="14" t="s">
        <v>254</v>
      </c>
      <c r="G277" s="15" t="s">
        <v>450</v>
      </c>
    </row>
    <row r="278" spans="1:7" s="17" customFormat="1" ht="20.25" customHeight="1" x14ac:dyDescent="0.55000000000000004">
      <c r="A278" s="45">
        <v>100021</v>
      </c>
      <c r="B278" s="12" t="s">
        <v>451</v>
      </c>
      <c r="C278" s="13" t="s">
        <v>360</v>
      </c>
      <c r="D278" s="13">
        <v>30</v>
      </c>
      <c r="E278" s="12" t="s">
        <v>346</v>
      </c>
      <c r="F278" s="14" t="s">
        <v>254</v>
      </c>
      <c r="G278" s="15" t="s">
        <v>452</v>
      </c>
    </row>
    <row r="279" spans="1:7" s="17" customFormat="1" ht="20.25" customHeight="1" x14ac:dyDescent="0.55000000000000004">
      <c r="A279" s="45">
        <v>100034</v>
      </c>
      <c r="B279" s="12" t="s">
        <v>301</v>
      </c>
      <c r="C279" s="13" t="s">
        <v>357</v>
      </c>
      <c r="D279" s="13">
        <v>32</v>
      </c>
      <c r="E279" s="12" t="s">
        <v>346</v>
      </c>
      <c r="F279" s="14" t="s">
        <v>254</v>
      </c>
      <c r="G279" s="15" t="s">
        <v>452</v>
      </c>
    </row>
    <row r="280" spans="1:7" s="17" customFormat="1" ht="20.25" customHeight="1" x14ac:dyDescent="0.55000000000000004">
      <c r="A280" s="45">
        <v>100042</v>
      </c>
      <c r="B280" s="12" t="s">
        <v>302</v>
      </c>
      <c r="C280" s="13" t="s">
        <v>360</v>
      </c>
      <c r="D280" s="13">
        <v>48</v>
      </c>
      <c r="E280" s="12" t="s">
        <v>346</v>
      </c>
      <c r="F280" s="14" t="s">
        <v>254</v>
      </c>
      <c r="G280" s="15" t="s">
        <v>303</v>
      </c>
    </row>
    <row r="281" spans="1:7" s="17" customFormat="1" ht="20.25" customHeight="1" x14ac:dyDescent="0.55000000000000004">
      <c r="A281" s="45">
        <v>100036</v>
      </c>
      <c r="B281" s="12" t="s">
        <v>304</v>
      </c>
      <c r="C281" s="13" t="s">
        <v>357</v>
      </c>
      <c r="D281" s="13">
        <v>32</v>
      </c>
      <c r="E281" s="12" t="s">
        <v>346</v>
      </c>
      <c r="F281" s="14" t="s">
        <v>254</v>
      </c>
      <c r="G281" s="15" t="s">
        <v>452</v>
      </c>
    </row>
    <row r="282" spans="1:7" s="17" customFormat="1" ht="20.25" customHeight="1" x14ac:dyDescent="0.55000000000000004">
      <c r="A282" s="51">
        <v>100018</v>
      </c>
      <c r="B282" s="12" t="s">
        <v>305</v>
      </c>
      <c r="C282" s="33" t="s">
        <v>357</v>
      </c>
      <c r="D282" s="13">
        <v>32</v>
      </c>
      <c r="E282" s="12" t="s">
        <v>346</v>
      </c>
      <c r="F282" s="14" t="s">
        <v>254</v>
      </c>
      <c r="G282" s="15" t="s">
        <v>452</v>
      </c>
    </row>
    <row r="283" spans="1:7" s="17" customFormat="1" ht="20.25" customHeight="1" x14ac:dyDescent="0.55000000000000004">
      <c r="A283" s="45">
        <v>100103</v>
      </c>
      <c r="B283" s="12" t="s">
        <v>306</v>
      </c>
      <c r="C283" s="13" t="s">
        <v>357</v>
      </c>
      <c r="D283" s="13">
        <v>40</v>
      </c>
      <c r="E283" s="12" t="s">
        <v>278</v>
      </c>
      <c r="F283" s="14" t="s">
        <v>307</v>
      </c>
      <c r="G283" s="15">
        <v>320</v>
      </c>
    </row>
    <row r="284" spans="1:7" s="17" customFormat="1" ht="20.25" customHeight="1" x14ac:dyDescent="0.55000000000000004">
      <c r="A284" s="45">
        <v>100100</v>
      </c>
      <c r="B284" s="12" t="s">
        <v>179</v>
      </c>
      <c r="C284" s="13" t="s">
        <v>357</v>
      </c>
      <c r="D284" s="13">
        <v>40</v>
      </c>
      <c r="E284" s="12" t="s">
        <v>278</v>
      </c>
      <c r="F284" s="14" t="s">
        <v>307</v>
      </c>
      <c r="G284" s="15">
        <v>320</v>
      </c>
    </row>
    <row r="285" spans="1:7" s="17" customFormat="1" ht="20.25" customHeight="1" x14ac:dyDescent="0.55000000000000004">
      <c r="A285" s="23"/>
      <c r="B285" s="24"/>
      <c r="C285" s="23"/>
      <c r="D285" s="23"/>
      <c r="E285" s="24"/>
      <c r="F285" s="25"/>
      <c r="G285" s="26"/>
    </row>
    <row r="286" spans="1:7" s="17" customFormat="1" ht="20.25" customHeight="1" x14ac:dyDescent="0.55000000000000004">
      <c r="A286" s="45">
        <v>100047</v>
      </c>
      <c r="B286" s="12" t="s">
        <v>180</v>
      </c>
      <c r="C286" s="13" t="s">
        <v>357</v>
      </c>
      <c r="D286" s="13">
        <v>30</v>
      </c>
      <c r="E286" s="12" t="s">
        <v>181</v>
      </c>
      <c r="F286" s="14" t="s">
        <v>182</v>
      </c>
      <c r="G286" s="15">
        <v>780</v>
      </c>
    </row>
    <row r="287" spans="1:7" s="17" customFormat="1" ht="20.25" customHeight="1" x14ac:dyDescent="0.55000000000000004">
      <c r="A287" s="23"/>
      <c r="B287" s="24"/>
      <c r="C287" s="23"/>
      <c r="D287" s="23"/>
      <c r="E287" s="24"/>
      <c r="F287" s="25"/>
      <c r="G287" s="26"/>
    </row>
    <row r="288" spans="1:7" s="17" customFormat="1" ht="20.25" customHeight="1" x14ac:dyDescent="0.55000000000000004">
      <c r="A288" s="45">
        <v>100399</v>
      </c>
      <c r="B288" s="12" t="s">
        <v>183</v>
      </c>
      <c r="C288" s="13" t="s">
        <v>605</v>
      </c>
      <c r="D288" s="13">
        <v>50</v>
      </c>
      <c r="E288" s="12" t="s">
        <v>348</v>
      </c>
      <c r="F288" s="14" t="s">
        <v>184</v>
      </c>
      <c r="G288" s="15">
        <v>175</v>
      </c>
    </row>
    <row r="289" spans="1:7" s="17" customFormat="1" ht="20.25" customHeight="1" x14ac:dyDescent="0.55000000000000004">
      <c r="A289" s="45">
        <v>100411</v>
      </c>
      <c r="B289" s="12" t="s">
        <v>18</v>
      </c>
      <c r="C289" s="13" t="s">
        <v>605</v>
      </c>
      <c r="D289" s="13">
        <v>50</v>
      </c>
      <c r="E289" s="12" t="s">
        <v>348</v>
      </c>
      <c r="F289" s="14" t="s">
        <v>184</v>
      </c>
      <c r="G289" s="15">
        <v>175</v>
      </c>
    </row>
    <row r="290" spans="1:7" s="17" customFormat="1" ht="20.25" customHeight="1" x14ac:dyDescent="0.55000000000000004">
      <c r="A290" s="45">
        <v>100417</v>
      </c>
      <c r="B290" s="12" t="s">
        <v>185</v>
      </c>
      <c r="C290" s="13" t="s">
        <v>605</v>
      </c>
      <c r="D290" s="13">
        <v>50</v>
      </c>
      <c r="E290" s="12" t="s">
        <v>348</v>
      </c>
      <c r="F290" s="14" t="s">
        <v>184</v>
      </c>
      <c r="G290" s="15">
        <v>175</v>
      </c>
    </row>
    <row r="291" spans="1:7" s="17" customFormat="1" ht="20.25" customHeight="1" x14ac:dyDescent="0.55000000000000004">
      <c r="A291" s="45">
        <v>100416</v>
      </c>
      <c r="B291" s="12" t="s">
        <v>186</v>
      </c>
      <c r="C291" s="13" t="s">
        <v>605</v>
      </c>
      <c r="D291" s="13">
        <v>50</v>
      </c>
      <c r="E291" s="12" t="s">
        <v>348</v>
      </c>
      <c r="F291" s="14" t="s">
        <v>187</v>
      </c>
      <c r="G291" s="15">
        <v>175</v>
      </c>
    </row>
    <row r="292" spans="1:7" s="17" customFormat="1" ht="20.25" customHeight="1" x14ac:dyDescent="0.55000000000000004">
      <c r="A292" s="23"/>
      <c r="B292" s="24"/>
      <c r="C292" s="23"/>
      <c r="D292" s="23"/>
      <c r="E292" s="24"/>
      <c r="F292" s="25"/>
      <c r="G292" s="26"/>
    </row>
    <row r="293" spans="1:7" s="17" customFormat="1" ht="20.25" customHeight="1" x14ac:dyDescent="0.55000000000000004">
      <c r="A293" s="51">
        <v>100055</v>
      </c>
      <c r="B293" s="12" t="s">
        <v>188</v>
      </c>
      <c r="C293" s="13" t="s">
        <v>605</v>
      </c>
      <c r="D293" s="13">
        <v>55</v>
      </c>
      <c r="E293" s="12" t="s">
        <v>75</v>
      </c>
      <c r="F293" s="14" t="s">
        <v>76</v>
      </c>
      <c r="G293" s="15">
        <v>1000</v>
      </c>
    </row>
    <row r="294" spans="1:7" s="17" customFormat="1" ht="20.25" customHeight="1" x14ac:dyDescent="0.55000000000000004">
      <c r="A294" s="45">
        <v>100204</v>
      </c>
      <c r="B294" s="12" t="s">
        <v>77</v>
      </c>
      <c r="C294" s="13" t="s">
        <v>78</v>
      </c>
      <c r="D294" s="13">
        <v>50</v>
      </c>
      <c r="E294" s="12" t="s">
        <v>79</v>
      </c>
      <c r="F294" s="14" t="s">
        <v>80</v>
      </c>
      <c r="G294" s="15">
        <v>225</v>
      </c>
    </row>
    <row r="295" spans="1:7" ht="20.25" customHeight="1" x14ac:dyDescent="0.55000000000000004">
      <c r="A295" s="23"/>
      <c r="B295" s="24"/>
      <c r="C295" s="23"/>
      <c r="D295" s="23"/>
      <c r="E295" s="24"/>
      <c r="F295" s="25"/>
      <c r="G295" s="26"/>
    </row>
    <row r="296" spans="1:7" ht="20.25" customHeight="1" x14ac:dyDescent="0.55000000000000004">
      <c r="A296" s="45">
        <v>100397</v>
      </c>
      <c r="B296" s="12" t="s">
        <v>81</v>
      </c>
      <c r="C296" s="13" t="s">
        <v>360</v>
      </c>
      <c r="D296" s="13">
        <v>500</v>
      </c>
      <c r="E296" s="12" t="s">
        <v>346</v>
      </c>
      <c r="F296" s="14" t="s">
        <v>281</v>
      </c>
      <c r="G296" s="15">
        <v>8000</v>
      </c>
    </row>
    <row r="297" spans="1:7" ht="20.25" customHeight="1" x14ac:dyDescent="0.55000000000000004">
      <c r="A297" s="45">
        <v>100396</v>
      </c>
      <c r="B297" s="8" t="s">
        <v>82</v>
      </c>
      <c r="C297" s="18" t="s">
        <v>323</v>
      </c>
      <c r="D297" s="18">
        <v>32</v>
      </c>
      <c r="E297" s="8" t="s">
        <v>83</v>
      </c>
      <c r="F297" s="19" t="s">
        <v>84</v>
      </c>
      <c r="G297" s="20">
        <v>432</v>
      </c>
    </row>
    <row r="298" spans="1:7" ht="20.25" customHeight="1" x14ac:dyDescent="0.55000000000000004">
      <c r="A298" s="58">
        <v>100193</v>
      </c>
      <c r="B298" s="8" t="s">
        <v>85</v>
      </c>
      <c r="C298" s="18" t="s">
        <v>360</v>
      </c>
      <c r="D298" s="18">
        <v>60</v>
      </c>
      <c r="E298" s="8" t="s">
        <v>346</v>
      </c>
      <c r="F298" s="19" t="s">
        <v>80</v>
      </c>
      <c r="G298" s="20">
        <v>960</v>
      </c>
    </row>
    <row r="299" spans="1:7" ht="20.25" customHeight="1" x14ac:dyDescent="0.55000000000000004">
      <c r="A299" s="58">
        <v>100173</v>
      </c>
      <c r="B299" s="8" t="s">
        <v>86</v>
      </c>
      <c r="C299" s="18" t="s">
        <v>360</v>
      </c>
      <c r="D299" s="18" t="s">
        <v>87</v>
      </c>
      <c r="E299" s="8" t="s">
        <v>346</v>
      </c>
      <c r="F299" s="19" t="s">
        <v>88</v>
      </c>
      <c r="G299" s="20">
        <v>390</v>
      </c>
    </row>
    <row r="300" spans="1:7" ht="20.25" customHeight="1" x14ac:dyDescent="0.55000000000000004">
      <c r="A300" s="45">
        <v>100980</v>
      </c>
      <c r="B300" s="8" t="s">
        <v>0</v>
      </c>
      <c r="C300" s="18" t="s">
        <v>169</v>
      </c>
      <c r="D300" s="18">
        <v>200</v>
      </c>
      <c r="E300" s="8" t="s">
        <v>338</v>
      </c>
      <c r="F300" s="19" t="s">
        <v>1</v>
      </c>
      <c r="G300" s="20">
        <v>1100</v>
      </c>
    </row>
    <row r="301" spans="1:7" ht="20.25" customHeight="1" x14ac:dyDescent="0.55000000000000004">
      <c r="A301" s="45">
        <v>101015</v>
      </c>
      <c r="B301" s="8" t="s">
        <v>2</v>
      </c>
      <c r="C301" s="18" t="s">
        <v>169</v>
      </c>
      <c r="D301" s="18">
        <v>200</v>
      </c>
      <c r="E301" s="8" t="s">
        <v>338</v>
      </c>
      <c r="F301" s="19" t="s">
        <v>3</v>
      </c>
      <c r="G301" s="20">
        <v>10100</v>
      </c>
    </row>
    <row r="302" spans="1:7" ht="20.25" customHeight="1" x14ac:dyDescent="0.55000000000000004">
      <c r="A302" s="45">
        <v>110227</v>
      </c>
      <c r="B302" s="8" t="s">
        <v>4</v>
      </c>
      <c r="C302" s="18" t="s">
        <v>169</v>
      </c>
      <c r="D302" s="18">
        <v>200</v>
      </c>
      <c r="E302" s="8" t="s">
        <v>338</v>
      </c>
      <c r="F302" s="19" t="s">
        <v>5</v>
      </c>
      <c r="G302" s="20">
        <v>10000</v>
      </c>
    </row>
    <row r="303" spans="1:7" s="17" customFormat="1" ht="20.25" customHeight="1" x14ac:dyDescent="0.55000000000000004">
      <c r="A303" s="45">
        <v>100506</v>
      </c>
      <c r="B303" s="8" t="s">
        <v>6</v>
      </c>
      <c r="C303" s="18" t="s">
        <v>448</v>
      </c>
      <c r="D303" s="18">
        <v>200</v>
      </c>
      <c r="E303" s="8" t="s">
        <v>352</v>
      </c>
      <c r="F303" s="19" t="s">
        <v>7</v>
      </c>
      <c r="G303" s="20">
        <v>240</v>
      </c>
    </row>
    <row r="304" spans="1:7" ht="20.25" customHeight="1" x14ac:dyDescent="0.55000000000000004">
      <c r="A304" s="23"/>
      <c r="B304" s="24"/>
      <c r="C304" s="23"/>
      <c r="D304" s="23"/>
      <c r="E304" s="24"/>
      <c r="F304" s="25"/>
      <c r="G304" s="26"/>
    </row>
    <row r="305" spans="1:7" ht="20.25" customHeight="1" x14ac:dyDescent="0.55000000000000004">
      <c r="A305" s="45">
        <v>110120</v>
      </c>
      <c r="B305" s="49" t="s">
        <v>8</v>
      </c>
      <c r="C305" s="45" t="s">
        <v>169</v>
      </c>
      <c r="D305" s="13">
        <v>520</v>
      </c>
      <c r="E305" s="12" t="s">
        <v>9</v>
      </c>
      <c r="F305" s="14" t="s">
        <v>10</v>
      </c>
      <c r="G305" s="15">
        <v>7488</v>
      </c>
    </row>
    <row r="306" spans="1:7" ht="20.25" customHeight="1" x14ac:dyDescent="0.55000000000000004">
      <c r="A306" s="23"/>
      <c r="B306" s="24"/>
      <c r="C306" s="23"/>
      <c r="D306" s="23"/>
      <c r="E306" s="24"/>
      <c r="F306" s="25"/>
      <c r="G306" s="26"/>
    </row>
    <row r="307" spans="1:7" ht="20.25" customHeight="1" x14ac:dyDescent="0.55000000000000004">
      <c r="A307" s="45">
        <v>100332</v>
      </c>
      <c r="B307" s="8" t="s">
        <v>11</v>
      </c>
      <c r="C307" s="18" t="s">
        <v>448</v>
      </c>
      <c r="D307" s="18">
        <v>2925</v>
      </c>
      <c r="E307" s="8" t="s">
        <v>350</v>
      </c>
      <c r="F307" s="19" t="s">
        <v>12</v>
      </c>
      <c r="G307" s="20">
        <v>82800</v>
      </c>
    </row>
    <row r="308" spans="1:7" ht="20.25" customHeight="1" x14ac:dyDescent="0.55000000000000004">
      <c r="A308" s="45">
        <v>100326</v>
      </c>
      <c r="B308" s="8" t="s">
        <v>97</v>
      </c>
      <c r="C308" s="18" t="s">
        <v>169</v>
      </c>
      <c r="D308" s="18">
        <v>535</v>
      </c>
      <c r="E308" s="8" t="s">
        <v>350</v>
      </c>
      <c r="F308" s="19" t="s">
        <v>12</v>
      </c>
      <c r="G308" s="20">
        <v>14766</v>
      </c>
    </row>
    <row r="309" spans="1:7" ht="20.25" customHeight="1" x14ac:dyDescent="0.55000000000000004">
      <c r="A309" s="45">
        <v>100126</v>
      </c>
      <c r="B309" s="8" t="s">
        <v>98</v>
      </c>
      <c r="C309" s="18" t="s">
        <v>613</v>
      </c>
      <c r="D309" s="18">
        <v>40</v>
      </c>
      <c r="E309" s="8" t="s">
        <v>392</v>
      </c>
      <c r="F309" s="19" t="s">
        <v>99</v>
      </c>
      <c r="G309" s="20">
        <v>376</v>
      </c>
    </row>
    <row r="310" spans="1:7" s="34" customFormat="1" ht="20.25" customHeight="1" x14ac:dyDescent="0.55000000000000004">
      <c r="A310" s="45">
        <v>100124</v>
      </c>
      <c r="B310" s="8" t="s">
        <v>100</v>
      </c>
      <c r="C310" s="18" t="s">
        <v>357</v>
      </c>
      <c r="D310" s="18">
        <v>45</v>
      </c>
      <c r="E310" s="8" t="s">
        <v>615</v>
      </c>
      <c r="F310" s="19" t="s">
        <v>101</v>
      </c>
      <c r="G310" s="20">
        <v>378</v>
      </c>
    </row>
    <row r="311" spans="1:7" s="32" customFormat="1" ht="20.25" customHeight="1" x14ac:dyDescent="0.55000000000000004">
      <c r="A311" s="23"/>
      <c r="B311" s="24"/>
      <c r="C311" s="23"/>
      <c r="D311" s="23"/>
      <c r="E311" s="24"/>
      <c r="F311" s="25"/>
      <c r="G311" s="26"/>
    </row>
    <row r="312" spans="1:7" ht="20.25" customHeight="1" x14ac:dyDescent="0.55000000000000004">
      <c r="A312" s="45">
        <v>100443</v>
      </c>
      <c r="B312" s="8" t="s">
        <v>102</v>
      </c>
      <c r="C312" s="18" t="s">
        <v>448</v>
      </c>
      <c r="D312" s="18">
        <v>46</v>
      </c>
      <c r="E312" s="8" t="s">
        <v>348</v>
      </c>
      <c r="F312" s="19" t="s">
        <v>103</v>
      </c>
      <c r="G312" s="20">
        <v>96</v>
      </c>
    </row>
    <row r="313" spans="1:7" x14ac:dyDescent="0.55000000000000004">
      <c r="A313" s="1"/>
      <c r="B313" s="32"/>
      <c r="C313" s="1"/>
      <c r="D313" s="1"/>
      <c r="E313" s="32"/>
      <c r="F313" s="35"/>
      <c r="G313" s="36"/>
    </row>
    <row r="314" spans="1:7" s="32" customFormat="1" x14ac:dyDescent="0.55000000000000004">
      <c r="A314" s="10"/>
      <c r="B314" s="22"/>
      <c r="C314" s="10"/>
      <c r="D314" s="10"/>
      <c r="E314" s="22"/>
      <c r="F314" s="37"/>
      <c r="G314" s="38"/>
    </row>
    <row r="316" spans="1:7" x14ac:dyDescent="0.55000000000000004">
      <c r="A316" s="162"/>
      <c r="B316" s="162"/>
      <c r="C316" s="162"/>
      <c r="D316" s="162"/>
      <c r="E316" s="162"/>
      <c r="F316" s="162"/>
      <c r="G316" s="162"/>
    </row>
    <row r="317" spans="1:7" x14ac:dyDescent="0.55000000000000004">
      <c r="B317" s="39"/>
      <c r="C317" s="40"/>
      <c r="D317" s="40"/>
      <c r="E317" s="39"/>
    </row>
    <row r="327" spans="3:7" x14ac:dyDescent="0.55000000000000004">
      <c r="C327" s="22"/>
      <c r="F327" s="22"/>
      <c r="G327" s="10"/>
    </row>
    <row r="328" spans="3:7" x14ac:dyDescent="0.55000000000000004">
      <c r="C328" s="22"/>
      <c r="F328" s="22"/>
      <c r="G328" s="10"/>
    </row>
    <row r="329" spans="3:7" x14ac:dyDescent="0.55000000000000004">
      <c r="C329" s="22"/>
      <c r="F329" s="22"/>
      <c r="G329" s="10"/>
    </row>
    <row r="330" spans="3:7" x14ac:dyDescent="0.55000000000000004">
      <c r="C330" s="22"/>
      <c r="F330" s="22"/>
      <c r="G330" s="10"/>
    </row>
    <row r="331" spans="3:7" x14ac:dyDescent="0.55000000000000004">
      <c r="C331" s="22"/>
      <c r="F331" s="22"/>
      <c r="G331" s="10"/>
    </row>
    <row r="332" spans="3:7" x14ac:dyDescent="0.55000000000000004">
      <c r="C332" s="22"/>
      <c r="F332" s="22"/>
      <c r="G332" s="10"/>
    </row>
    <row r="333" spans="3:7" x14ac:dyDescent="0.55000000000000004">
      <c r="C333" s="22"/>
      <c r="F333" s="22"/>
      <c r="G333" s="10"/>
    </row>
    <row r="334" spans="3:7" x14ac:dyDescent="0.55000000000000004">
      <c r="C334" s="22"/>
      <c r="F334" s="22"/>
      <c r="G334" s="10"/>
    </row>
    <row r="335" spans="3:7" x14ac:dyDescent="0.55000000000000004">
      <c r="C335" s="22"/>
      <c r="F335" s="22"/>
      <c r="G335" s="10"/>
    </row>
    <row r="336" spans="3:7" x14ac:dyDescent="0.55000000000000004">
      <c r="C336" s="22"/>
      <c r="F336" s="22"/>
      <c r="G336" s="10"/>
    </row>
    <row r="337" spans="3:7" x14ac:dyDescent="0.55000000000000004">
      <c r="C337" s="22"/>
      <c r="F337" s="22"/>
      <c r="G337" s="10"/>
    </row>
    <row r="338" spans="3:7" x14ac:dyDescent="0.55000000000000004">
      <c r="C338" s="22"/>
      <c r="F338" s="22"/>
      <c r="G338" s="10"/>
    </row>
    <row r="339" spans="3:7" x14ac:dyDescent="0.55000000000000004">
      <c r="C339" s="22"/>
      <c r="F339" s="22"/>
      <c r="G339" s="10"/>
    </row>
    <row r="340" spans="3:7" x14ac:dyDescent="0.55000000000000004">
      <c r="C340" s="22"/>
      <c r="F340" s="22"/>
      <c r="G340" s="10"/>
    </row>
    <row r="341" spans="3:7" x14ac:dyDescent="0.55000000000000004">
      <c r="C341" s="22"/>
      <c r="F341" s="22"/>
      <c r="G341" s="10"/>
    </row>
    <row r="342" spans="3:7" x14ac:dyDescent="0.55000000000000004">
      <c r="C342" s="22"/>
      <c r="F342" s="22"/>
      <c r="G342" s="10"/>
    </row>
    <row r="343" spans="3:7" x14ac:dyDescent="0.55000000000000004">
      <c r="C343" s="22"/>
      <c r="F343" s="22"/>
      <c r="G343" s="10"/>
    </row>
    <row r="344" spans="3:7" x14ac:dyDescent="0.55000000000000004">
      <c r="C344" s="22"/>
      <c r="F344" s="22"/>
      <c r="G344" s="10"/>
    </row>
  </sheetData>
  <mergeCells count="6">
    <mergeCell ref="A265:G265"/>
    <mergeCell ref="A266:G266"/>
    <mergeCell ref="A316:G316"/>
    <mergeCell ref="A3:G3"/>
    <mergeCell ref="A132:G132"/>
    <mergeCell ref="A179:G179"/>
  </mergeCells>
  <phoneticPr fontId="11" type="noConversion"/>
  <pageMargins left="0.7" right="0.7" top="1.5" bottom="0.75" header="0.03" footer="0.3"/>
  <pageSetup scale="10" orientation="portrait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56"/>
  <sheetViews>
    <sheetView showGridLines="0" view="pageLayout" topLeftCell="A206" workbookViewId="0">
      <selection activeCell="L19" sqref="L19"/>
    </sheetView>
  </sheetViews>
  <sheetFormatPr defaultColWidth="8.83984375" defaultRowHeight="14.4" x14ac:dyDescent="0.55000000000000004"/>
  <cols>
    <col min="1" max="1" width="10" style="118" customWidth="1"/>
    <col min="2" max="2" width="61.47265625" style="118" customWidth="1"/>
    <col min="3" max="3" width="5" style="37" customWidth="1"/>
    <col min="4" max="5" width="8.47265625" style="37" customWidth="1"/>
    <col min="6" max="6" width="5" style="22" customWidth="1"/>
    <col min="7" max="8" width="8.47265625" style="22" customWidth="1"/>
    <col min="9" max="9" width="8.3125" style="22" customWidth="1"/>
    <col min="10" max="10" width="8.47265625" style="22" customWidth="1"/>
    <col min="11" max="11" width="8.47265625" style="22" hidden="1" customWidth="1"/>
    <col min="12" max="12" width="7.15625" style="22" hidden="1" customWidth="1"/>
    <col min="13" max="13" width="8.47265625" style="22" hidden="1" customWidth="1"/>
    <col min="14" max="14" width="7.15625" style="22" hidden="1" customWidth="1"/>
    <col min="15" max="33" width="3.15625" style="22" hidden="1" customWidth="1"/>
    <col min="34" max="39" width="0" style="22" hidden="1" customWidth="1"/>
    <col min="40" max="41" width="8" style="22" hidden="1" customWidth="1"/>
    <col min="42" max="42" width="0" style="22" hidden="1" customWidth="1"/>
    <col min="43" max="43" width="0.47265625" style="22" customWidth="1"/>
    <col min="44" max="256" width="8.83984375" style="22"/>
    <col min="257" max="257" width="10" style="22" customWidth="1"/>
    <col min="258" max="258" width="61.47265625" style="22" customWidth="1"/>
    <col min="259" max="259" width="5" style="22" customWidth="1"/>
    <col min="260" max="261" width="8.47265625" style="22" customWidth="1"/>
    <col min="262" max="262" width="5" style="22" customWidth="1"/>
    <col min="263" max="264" width="8.47265625" style="22" customWidth="1"/>
    <col min="265" max="265" width="8.3125" style="22" customWidth="1"/>
    <col min="266" max="266" width="8.47265625" style="22" customWidth="1"/>
    <col min="267" max="298" width="0" style="22" hidden="1" customWidth="1"/>
    <col min="299" max="299" width="0.47265625" style="22" customWidth="1"/>
    <col min="300" max="512" width="8.83984375" style="22"/>
    <col min="513" max="513" width="10" style="22" customWidth="1"/>
    <col min="514" max="514" width="61.47265625" style="22" customWidth="1"/>
    <col min="515" max="515" width="5" style="22" customWidth="1"/>
    <col min="516" max="517" width="8.47265625" style="22" customWidth="1"/>
    <col min="518" max="518" width="5" style="22" customWidth="1"/>
    <col min="519" max="520" width="8.47265625" style="22" customWidth="1"/>
    <col min="521" max="521" width="8.3125" style="22" customWidth="1"/>
    <col min="522" max="522" width="8.47265625" style="22" customWidth="1"/>
    <col min="523" max="554" width="0" style="22" hidden="1" customWidth="1"/>
    <col min="555" max="555" width="0.47265625" style="22" customWidth="1"/>
    <col min="556" max="768" width="8.83984375" style="22"/>
    <col min="769" max="769" width="10" style="22" customWidth="1"/>
    <col min="770" max="770" width="61.47265625" style="22" customWidth="1"/>
    <col min="771" max="771" width="5" style="22" customWidth="1"/>
    <col min="772" max="773" width="8.47265625" style="22" customWidth="1"/>
    <col min="774" max="774" width="5" style="22" customWidth="1"/>
    <col min="775" max="776" width="8.47265625" style="22" customWidth="1"/>
    <col min="777" max="777" width="8.3125" style="22" customWidth="1"/>
    <col min="778" max="778" width="8.47265625" style="22" customWidth="1"/>
    <col min="779" max="810" width="0" style="22" hidden="1" customWidth="1"/>
    <col min="811" max="811" width="0.47265625" style="22" customWidth="1"/>
    <col min="812" max="1024" width="8.83984375" style="22"/>
    <col min="1025" max="1025" width="10" style="22" customWidth="1"/>
    <col min="1026" max="1026" width="61.47265625" style="22" customWidth="1"/>
    <col min="1027" max="1027" width="5" style="22" customWidth="1"/>
    <col min="1028" max="1029" width="8.47265625" style="22" customWidth="1"/>
    <col min="1030" max="1030" width="5" style="22" customWidth="1"/>
    <col min="1031" max="1032" width="8.47265625" style="22" customWidth="1"/>
    <col min="1033" max="1033" width="8.3125" style="22" customWidth="1"/>
    <col min="1034" max="1034" width="8.47265625" style="22" customWidth="1"/>
    <col min="1035" max="1066" width="0" style="22" hidden="1" customWidth="1"/>
    <col min="1067" max="1067" width="0.47265625" style="22" customWidth="1"/>
    <col min="1068" max="1280" width="8.83984375" style="22"/>
    <col min="1281" max="1281" width="10" style="22" customWidth="1"/>
    <col min="1282" max="1282" width="61.47265625" style="22" customWidth="1"/>
    <col min="1283" max="1283" width="5" style="22" customWidth="1"/>
    <col min="1284" max="1285" width="8.47265625" style="22" customWidth="1"/>
    <col min="1286" max="1286" width="5" style="22" customWidth="1"/>
    <col min="1287" max="1288" width="8.47265625" style="22" customWidth="1"/>
    <col min="1289" max="1289" width="8.3125" style="22" customWidth="1"/>
    <col min="1290" max="1290" width="8.47265625" style="22" customWidth="1"/>
    <col min="1291" max="1322" width="0" style="22" hidden="1" customWidth="1"/>
    <col min="1323" max="1323" width="0.47265625" style="22" customWidth="1"/>
    <col min="1324" max="1536" width="8.83984375" style="22"/>
    <col min="1537" max="1537" width="10" style="22" customWidth="1"/>
    <col min="1538" max="1538" width="61.47265625" style="22" customWidth="1"/>
    <col min="1539" max="1539" width="5" style="22" customWidth="1"/>
    <col min="1540" max="1541" width="8.47265625" style="22" customWidth="1"/>
    <col min="1542" max="1542" width="5" style="22" customWidth="1"/>
    <col min="1543" max="1544" width="8.47265625" style="22" customWidth="1"/>
    <col min="1545" max="1545" width="8.3125" style="22" customWidth="1"/>
    <col min="1546" max="1546" width="8.47265625" style="22" customWidth="1"/>
    <col min="1547" max="1578" width="0" style="22" hidden="1" customWidth="1"/>
    <col min="1579" max="1579" width="0.47265625" style="22" customWidth="1"/>
    <col min="1580" max="1792" width="8.83984375" style="22"/>
    <col min="1793" max="1793" width="10" style="22" customWidth="1"/>
    <col min="1794" max="1794" width="61.47265625" style="22" customWidth="1"/>
    <col min="1795" max="1795" width="5" style="22" customWidth="1"/>
    <col min="1796" max="1797" width="8.47265625" style="22" customWidth="1"/>
    <col min="1798" max="1798" width="5" style="22" customWidth="1"/>
    <col min="1799" max="1800" width="8.47265625" style="22" customWidth="1"/>
    <col min="1801" max="1801" width="8.3125" style="22" customWidth="1"/>
    <col min="1802" max="1802" width="8.47265625" style="22" customWidth="1"/>
    <col min="1803" max="1834" width="0" style="22" hidden="1" customWidth="1"/>
    <col min="1835" max="1835" width="0.47265625" style="22" customWidth="1"/>
    <col min="1836" max="2048" width="8.83984375" style="22"/>
    <col min="2049" max="2049" width="10" style="22" customWidth="1"/>
    <col min="2050" max="2050" width="61.47265625" style="22" customWidth="1"/>
    <col min="2051" max="2051" width="5" style="22" customWidth="1"/>
    <col min="2052" max="2053" width="8.47265625" style="22" customWidth="1"/>
    <col min="2054" max="2054" width="5" style="22" customWidth="1"/>
    <col min="2055" max="2056" width="8.47265625" style="22" customWidth="1"/>
    <col min="2057" max="2057" width="8.3125" style="22" customWidth="1"/>
    <col min="2058" max="2058" width="8.47265625" style="22" customWidth="1"/>
    <col min="2059" max="2090" width="0" style="22" hidden="1" customWidth="1"/>
    <col min="2091" max="2091" width="0.47265625" style="22" customWidth="1"/>
    <col min="2092" max="2304" width="8.83984375" style="22"/>
    <col min="2305" max="2305" width="10" style="22" customWidth="1"/>
    <col min="2306" max="2306" width="61.47265625" style="22" customWidth="1"/>
    <col min="2307" max="2307" width="5" style="22" customWidth="1"/>
    <col min="2308" max="2309" width="8.47265625" style="22" customWidth="1"/>
    <col min="2310" max="2310" width="5" style="22" customWidth="1"/>
    <col min="2311" max="2312" width="8.47265625" style="22" customWidth="1"/>
    <col min="2313" max="2313" width="8.3125" style="22" customWidth="1"/>
    <col min="2314" max="2314" width="8.47265625" style="22" customWidth="1"/>
    <col min="2315" max="2346" width="0" style="22" hidden="1" customWidth="1"/>
    <col min="2347" max="2347" width="0.47265625" style="22" customWidth="1"/>
    <col min="2348" max="2560" width="8.83984375" style="22"/>
    <col min="2561" max="2561" width="10" style="22" customWidth="1"/>
    <col min="2562" max="2562" width="61.47265625" style="22" customWidth="1"/>
    <col min="2563" max="2563" width="5" style="22" customWidth="1"/>
    <col min="2564" max="2565" width="8.47265625" style="22" customWidth="1"/>
    <col min="2566" max="2566" width="5" style="22" customWidth="1"/>
    <col min="2567" max="2568" width="8.47265625" style="22" customWidth="1"/>
    <col min="2569" max="2569" width="8.3125" style="22" customWidth="1"/>
    <col min="2570" max="2570" width="8.47265625" style="22" customWidth="1"/>
    <col min="2571" max="2602" width="0" style="22" hidden="1" customWidth="1"/>
    <col min="2603" max="2603" width="0.47265625" style="22" customWidth="1"/>
    <col min="2604" max="2816" width="8.83984375" style="22"/>
    <col min="2817" max="2817" width="10" style="22" customWidth="1"/>
    <col min="2818" max="2818" width="61.47265625" style="22" customWidth="1"/>
    <col min="2819" max="2819" width="5" style="22" customWidth="1"/>
    <col min="2820" max="2821" width="8.47265625" style="22" customWidth="1"/>
    <col min="2822" max="2822" width="5" style="22" customWidth="1"/>
    <col min="2823" max="2824" width="8.47265625" style="22" customWidth="1"/>
    <col min="2825" max="2825" width="8.3125" style="22" customWidth="1"/>
    <col min="2826" max="2826" width="8.47265625" style="22" customWidth="1"/>
    <col min="2827" max="2858" width="0" style="22" hidden="1" customWidth="1"/>
    <col min="2859" max="2859" width="0.47265625" style="22" customWidth="1"/>
    <col min="2860" max="3072" width="8.83984375" style="22"/>
    <col min="3073" max="3073" width="10" style="22" customWidth="1"/>
    <col min="3074" max="3074" width="61.47265625" style="22" customWidth="1"/>
    <col min="3075" max="3075" width="5" style="22" customWidth="1"/>
    <col min="3076" max="3077" width="8.47265625" style="22" customWidth="1"/>
    <col min="3078" max="3078" width="5" style="22" customWidth="1"/>
    <col min="3079" max="3080" width="8.47265625" style="22" customWidth="1"/>
    <col min="3081" max="3081" width="8.3125" style="22" customWidth="1"/>
    <col min="3082" max="3082" width="8.47265625" style="22" customWidth="1"/>
    <col min="3083" max="3114" width="0" style="22" hidden="1" customWidth="1"/>
    <col min="3115" max="3115" width="0.47265625" style="22" customWidth="1"/>
    <col min="3116" max="3328" width="8.83984375" style="22"/>
    <col min="3329" max="3329" width="10" style="22" customWidth="1"/>
    <col min="3330" max="3330" width="61.47265625" style="22" customWidth="1"/>
    <col min="3331" max="3331" width="5" style="22" customWidth="1"/>
    <col min="3332" max="3333" width="8.47265625" style="22" customWidth="1"/>
    <col min="3334" max="3334" width="5" style="22" customWidth="1"/>
    <col min="3335" max="3336" width="8.47265625" style="22" customWidth="1"/>
    <col min="3337" max="3337" width="8.3125" style="22" customWidth="1"/>
    <col min="3338" max="3338" width="8.47265625" style="22" customWidth="1"/>
    <col min="3339" max="3370" width="0" style="22" hidden="1" customWidth="1"/>
    <col min="3371" max="3371" width="0.47265625" style="22" customWidth="1"/>
    <col min="3372" max="3584" width="8.83984375" style="22"/>
    <col min="3585" max="3585" width="10" style="22" customWidth="1"/>
    <col min="3586" max="3586" width="61.47265625" style="22" customWidth="1"/>
    <col min="3587" max="3587" width="5" style="22" customWidth="1"/>
    <col min="3588" max="3589" width="8.47265625" style="22" customWidth="1"/>
    <col min="3590" max="3590" width="5" style="22" customWidth="1"/>
    <col min="3591" max="3592" width="8.47265625" style="22" customWidth="1"/>
    <col min="3593" max="3593" width="8.3125" style="22" customWidth="1"/>
    <col min="3594" max="3594" width="8.47265625" style="22" customWidth="1"/>
    <col min="3595" max="3626" width="0" style="22" hidden="1" customWidth="1"/>
    <col min="3627" max="3627" width="0.47265625" style="22" customWidth="1"/>
    <col min="3628" max="3840" width="8.83984375" style="22"/>
    <col min="3841" max="3841" width="10" style="22" customWidth="1"/>
    <col min="3842" max="3842" width="61.47265625" style="22" customWidth="1"/>
    <col min="3843" max="3843" width="5" style="22" customWidth="1"/>
    <col min="3844" max="3845" width="8.47265625" style="22" customWidth="1"/>
    <col min="3846" max="3846" width="5" style="22" customWidth="1"/>
    <col min="3847" max="3848" width="8.47265625" style="22" customWidth="1"/>
    <col min="3849" max="3849" width="8.3125" style="22" customWidth="1"/>
    <col min="3850" max="3850" width="8.47265625" style="22" customWidth="1"/>
    <col min="3851" max="3882" width="0" style="22" hidden="1" customWidth="1"/>
    <col min="3883" max="3883" width="0.47265625" style="22" customWidth="1"/>
    <col min="3884" max="4096" width="8.83984375" style="22"/>
    <col min="4097" max="4097" width="10" style="22" customWidth="1"/>
    <col min="4098" max="4098" width="61.47265625" style="22" customWidth="1"/>
    <col min="4099" max="4099" width="5" style="22" customWidth="1"/>
    <col min="4100" max="4101" width="8.47265625" style="22" customWidth="1"/>
    <col min="4102" max="4102" width="5" style="22" customWidth="1"/>
    <col min="4103" max="4104" width="8.47265625" style="22" customWidth="1"/>
    <col min="4105" max="4105" width="8.3125" style="22" customWidth="1"/>
    <col min="4106" max="4106" width="8.47265625" style="22" customWidth="1"/>
    <col min="4107" max="4138" width="0" style="22" hidden="1" customWidth="1"/>
    <col min="4139" max="4139" width="0.47265625" style="22" customWidth="1"/>
    <col min="4140" max="4352" width="8.83984375" style="22"/>
    <col min="4353" max="4353" width="10" style="22" customWidth="1"/>
    <col min="4354" max="4354" width="61.47265625" style="22" customWidth="1"/>
    <col min="4355" max="4355" width="5" style="22" customWidth="1"/>
    <col min="4356" max="4357" width="8.47265625" style="22" customWidth="1"/>
    <col min="4358" max="4358" width="5" style="22" customWidth="1"/>
    <col min="4359" max="4360" width="8.47265625" style="22" customWidth="1"/>
    <col min="4361" max="4361" width="8.3125" style="22" customWidth="1"/>
    <col min="4362" max="4362" width="8.47265625" style="22" customWidth="1"/>
    <col min="4363" max="4394" width="0" style="22" hidden="1" customWidth="1"/>
    <col min="4395" max="4395" width="0.47265625" style="22" customWidth="1"/>
    <col min="4396" max="4608" width="8.83984375" style="22"/>
    <col min="4609" max="4609" width="10" style="22" customWidth="1"/>
    <col min="4610" max="4610" width="61.47265625" style="22" customWidth="1"/>
    <col min="4611" max="4611" width="5" style="22" customWidth="1"/>
    <col min="4612" max="4613" width="8.47265625" style="22" customWidth="1"/>
    <col min="4614" max="4614" width="5" style="22" customWidth="1"/>
    <col min="4615" max="4616" width="8.47265625" style="22" customWidth="1"/>
    <col min="4617" max="4617" width="8.3125" style="22" customWidth="1"/>
    <col min="4618" max="4618" width="8.47265625" style="22" customWidth="1"/>
    <col min="4619" max="4650" width="0" style="22" hidden="1" customWidth="1"/>
    <col min="4651" max="4651" width="0.47265625" style="22" customWidth="1"/>
    <col min="4652" max="4864" width="8.83984375" style="22"/>
    <col min="4865" max="4865" width="10" style="22" customWidth="1"/>
    <col min="4866" max="4866" width="61.47265625" style="22" customWidth="1"/>
    <col min="4867" max="4867" width="5" style="22" customWidth="1"/>
    <col min="4868" max="4869" width="8.47265625" style="22" customWidth="1"/>
    <col min="4870" max="4870" width="5" style="22" customWidth="1"/>
    <col min="4871" max="4872" width="8.47265625" style="22" customWidth="1"/>
    <col min="4873" max="4873" width="8.3125" style="22" customWidth="1"/>
    <col min="4874" max="4874" width="8.47265625" style="22" customWidth="1"/>
    <col min="4875" max="4906" width="0" style="22" hidden="1" customWidth="1"/>
    <col min="4907" max="4907" width="0.47265625" style="22" customWidth="1"/>
    <col min="4908" max="5120" width="8.83984375" style="22"/>
    <col min="5121" max="5121" width="10" style="22" customWidth="1"/>
    <col min="5122" max="5122" width="61.47265625" style="22" customWidth="1"/>
    <col min="5123" max="5123" width="5" style="22" customWidth="1"/>
    <col min="5124" max="5125" width="8.47265625" style="22" customWidth="1"/>
    <col min="5126" max="5126" width="5" style="22" customWidth="1"/>
    <col min="5127" max="5128" width="8.47265625" style="22" customWidth="1"/>
    <col min="5129" max="5129" width="8.3125" style="22" customWidth="1"/>
    <col min="5130" max="5130" width="8.47265625" style="22" customWidth="1"/>
    <col min="5131" max="5162" width="0" style="22" hidden="1" customWidth="1"/>
    <col min="5163" max="5163" width="0.47265625" style="22" customWidth="1"/>
    <col min="5164" max="5376" width="8.83984375" style="22"/>
    <col min="5377" max="5377" width="10" style="22" customWidth="1"/>
    <col min="5378" max="5378" width="61.47265625" style="22" customWidth="1"/>
    <col min="5379" max="5379" width="5" style="22" customWidth="1"/>
    <col min="5380" max="5381" width="8.47265625" style="22" customWidth="1"/>
    <col min="5382" max="5382" width="5" style="22" customWidth="1"/>
    <col min="5383" max="5384" width="8.47265625" style="22" customWidth="1"/>
    <col min="5385" max="5385" width="8.3125" style="22" customWidth="1"/>
    <col min="5386" max="5386" width="8.47265625" style="22" customWidth="1"/>
    <col min="5387" max="5418" width="0" style="22" hidden="1" customWidth="1"/>
    <col min="5419" max="5419" width="0.47265625" style="22" customWidth="1"/>
    <col min="5420" max="5632" width="8.83984375" style="22"/>
    <col min="5633" max="5633" width="10" style="22" customWidth="1"/>
    <col min="5634" max="5634" width="61.47265625" style="22" customWidth="1"/>
    <col min="5635" max="5635" width="5" style="22" customWidth="1"/>
    <col min="5636" max="5637" width="8.47265625" style="22" customWidth="1"/>
    <col min="5638" max="5638" width="5" style="22" customWidth="1"/>
    <col min="5639" max="5640" width="8.47265625" style="22" customWidth="1"/>
    <col min="5641" max="5641" width="8.3125" style="22" customWidth="1"/>
    <col min="5642" max="5642" width="8.47265625" style="22" customWidth="1"/>
    <col min="5643" max="5674" width="0" style="22" hidden="1" customWidth="1"/>
    <col min="5675" max="5675" width="0.47265625" style="22" customWidth="1"/>
    <col min="5676" max="5888" width="8.83984375" style="22"/>
    <col min="5889" max="5889" width="10" style="22" customWidth="1"/>
    <col min="5890" max="5890" width="61.47265625" style="22" customWidth="1"/>
    <col min="5891" max="5891" width="5" style="22" customWidth="1"/>
    <col min="5892" max="5893" width="8.47265625" style="22" customWidth="1"/>
    <col min="5894" max="5894" width="5" style="22" customWidth="1"/>
    <col min="5895" max="5896" width="8.47265625" style="22" customWidth="1"/>
    <col min="5897" max="5897" width="8.3125" style="22" customWidth="1"/>
    <col min="5898" max="5898" width="8.47265625" style="22" customWidth="1"/>
    <col min="5899" max="5930" width="0" style="22" hidden="1" customWidth="1"/>
    <col min="5931" max="5931" width="0.47265625" style="22" customWidth="1"/>
    <col min="5932" max="6144" width="8.83984375" style="22"/>
    <col min="6145" max="6145" width="10" style="22" customWidth="1"/>
    <col min="6146" max="6146" width="61.47265625" style="22" customWidth="1"/>
    <col min="6147" max="6147" width="5" style="22" customWidth="1"/>
    <col min="6148" max="6149" width="8.47265625" style="22" customWidth="1"/>
    <col min="6150" max="6150" width="5" style="22" customWidth="1"/>
    <col min="6151" max="6152" width="8.47265625" style="22" customWidth="1"/>
    <col min="6153" max="6153" width="8.3125" style="22" customWidth="1"/>
    <col min="6154" max="6154" width="8.47265625" style="22" customWidth="1"/>
    <col min="6155" max="6186" width="0" style="22" hidden="1" customWidth="1"/>
    <col min="6187" max="6187" width="0.47265625" style="22" customWidth="1"/>
    <col min="6188" max="6400" width="8.83984375" style="22"/>
    <col min="6401" max="6401" width="10" style="22" customWidth="1"/>
    <col min="6402" max="6402" width="61.47265625" style="22" customWidth="1"/>
    <col min="6403" max="6403" width="5" style="22" customWidth="1"/>
    <col min="6404" max="6405" width="8.47265625" style="22" customWidth="1"/>
    <col min="6406" max="6406" width="5" style="22" customWidth="1"/>
    <col min="6407" max="6408" width="8.47265625" style="22" customWidth="1"/>
    <col min="6409" max="6409" width="8.3125" style="22" customWidth="1"/>
    <col min="6410" max="6410" width="8.47265625" style="22" customWidth="1"/>
    <col min="6411" max="6442" width="0" style="22" hidden="1" customWidth="1"/>
    <col min="6443" max="6443" width="0.47265625" style="22" customWidth="1"/>
    <col min="6444" max="6656" width="8.83984375" style="22"/>
    <col min="6657" max="6657" width="10" style="22" customWidth="1"/>
    <col min="6658" max="6658" width="61.47265625" style="22" customWidth="1"/>
    <col min="6659" max="6659" width="5" style="22" customWidth="1"/>
    <col min="6660" max="6661" width="8.47265625" style="22" customWidth="1"/>
    <col min="6662" max="6662" width="5" style="22" customWidth="1"/>
    <col min="6663" max="6664" width="8.47265625" style="22" customWidth="1"/>
    <col min="6665" max="6665" width="8.3125" style="22" customWidth="1"/>
    <col min="6666" max="6666" width="8.47265625" style="22" customWidth="1"/>
    <col min="6667" max="6698" width="0" style="22" hidden="1" customWidth="1"/>
    <col min="6699" max="6699" width="0.47265625" style="22" customWidth="1"/>
    <col min="6700" max="6912" width="8.83984375" style="22"/>
    <col min="6913" max="6913" width="10" style="22" customWidth="1"/>
    <col min="6914" max="6914" width="61.47265625" style="22" customWidth="1"/>
    <col min="6915" max="6915" width="5" style="22" customWidth="1"/>
    <col min="6916" max="6917" width="8.47265625" style="22" customWidth="1"/>
    <col min="6918" max="6918" width="5" style="22" customWidth="1"/>
    <col min="6919" max="6920" width="8.47265625" style="22" customWidth="1"/>
    <col min="6921" max="6921" width="8.3125" style="22" customWidth="1"/>
    <col min="6922" max="6922" width="8.47265625" style="22" customWidth="1"/>
    <col min="6923" max="6954" width="0" style="22" hidden="1" customWidth="1"/>
    <col min="6955" max="6955" width="0.47265625" style="22" customWidth="1"/>
    <col min="6956" max="7168" width="8.83984375" style="22"/>
    <col min="7169" max="7169" width="10" style="22" customWidth="1"/>
    <col min="7170" max="7170" width="61.47265625" style="22" customWidth="1"/>
    <col min="7171" max="7171" width="5" style="22" customWidth="1"/>
    <col min="7172" max="7173" width="8.47265625" style="22" customWidth="1"/>
    <col min="7174" max="7174" width="5" style="22" customWidth="1"/>
    <col min="7175" max="7176" width="8.47265625" style="22" customWidth="1"/>
    <col min="7177" max="7177" width="8.3125" style="22" customWidth="1"/>
    <col min="7178" max="7178" width="8.47265625" style="22" customWidth="1"/>
    <col min="7179" max="7210" width="0" style="22" hidden="1" customWidth="1"/>
    <col min="7211" max="7211" width="0.47265625" style="22" customWidth="1"/>
    <col min="7212" max="7424" width="8.83984375" style="22"/>
    <col min="7425" max="7425" width="10" style="22" customWidth="1"/>
    <col min="7426" max="7426" width="61.47265625" style="22" customWidth="1"/>
    <col min="7427" max="7427" width="5" style="22" customWidth="1"/>
    <col min="7428" max="7429" width="8.47265625" style="22" customWidth="1"/>
    <col min="7430" max="7430" width="5" style="22" customWidth="1"/>
    <col min="7431" max="7432" width="8.47265625" style="22" customWidth="1"/>
    <col min="7433" max="7433" width="8.3125" style="22" customWidth="1"/>
    <col min="7434" max="7434" width="8.47265625" style="22" customWidth="1"/>
    <col min="7435" max="7466" width="0" style="22" hidden="1" customWidth="1"/>
    <col min="7467" max="7467" width="0.47265625" style="22" customWidth="1"/>
    <col min="7468" max="7680" width="8.83984375" style="22"/>
    <col min="7681" max="7681" width="10" style="22" customWidth="1"/>
    <col min="7682" max="7682" width="61.47265625" style="22" customWidth="1"/>
    <col min="7683" max="7683" width="5" style="22" customWidth="1"/>
    <col min="7684" max="7685" width="8.47265625" style="22" customWidth="1"/>
    <col min="7686" max="7686" width="5" style="22" customWidth="1"/>
    <col min="7687" max="7688" width="8.47265625" style="22" customWidth="1"/>
    <col min="7689" max="7689" width="8.3125" style="22" customWidth="1"/>
    <col min="7690" max="7690" width="8.47265625" style="22" customWidth="1"/>
    <col min="7691" max="7722" width="0" style="22" hidden="1" customWidth="1"/>
    <col min="7723" max="7723" width="0.47265625" style="22" customWidth="1"/>
    <col min="7724" max="7936" width="8.83984375" style="22"/>
    <col min="7937" max="7937" width="10" style="22" customWidth="1"/>
    <col min="7938" max="7938" width="61.47265625" style="22" customWidth="1"/>
    <col min="7939" max="7939" width="5" style="22" customWidth="1"/>
    <col min="7940" max="7941" width="8.47265625" style="22" customWidth="1"/>
    <col min="7942" max="7942" width="5" style="22" customWidth="1"/>
    <col min="7943" max="7944" width="8.47265625" style="22" customWidth="1"/>
    <col min="7945" max="7945" width="8.3125" style="22" customWidth="1"/>
    <col min="7946" max="7946" width="8.47265625" style="22" customWidth="1"/>
    <col min="7947" max="7978" width="0" style="22" hidden="1" customWidth="1"/>
    <col min="7979" max="7979" width="0.47265625" style="22" customWidth="1"/>
    <col min="7980" max="8192" width="8.83984375" style="22"/>
    <col min="8193" max="8193" width="10" style="22" customWidth="1"/>
    <col min="8194" max="8194" width="61.47265625" style="22" customWidth="1"/>
    <col min="8195" max="8195" width="5" style="22" customWidth="1"/>
    <col min="8196" max="8197" width="8.47265625" style="22" customWidth="1"/>
    <col min="8198" max="8198" width="5" style="22" customWidth="1"/>
    <col min="8199" max="8200" width="8.47265625" style="22" customWidth="1"/>
    <col min="8201" max="8201" width="8.3125" style="22" customWidth="1"/>
    <col min="8202" max="8202" width="8.47265625" style="22" customWidth="1"/>
    <col min="8203" max="8234" width="0" style="22" hidden="1" customWidth="1"/>
    <col min="8235" max="8235" width="0.47265625" style="22" customWidth="1"/>
    <col min="8236" max="8448" width="8.83984375" style="22"/>
    <col min="8449" max="8449" width="10" style="22" customWidth="1"/>
    <col min="8450" max="8450" width="61.47265625" style="22" customWidth="1"/>
    <col min="8451" max="8451" width="5" style="22" customWidth="1"/>
    <col min="8452" max="8453" width="8.47265625" style="22" customWidth="1"/>
    <col min="8454" max="8454" width="5" style="22" customWidth="1"/>
    <col min="8455" max="8456" width="8.47265625" style="22" customWidth="1"/>
    <col min="8457" max="8457" width="8.3125" style="22" customWidth="1"/>
    <col min="8458" max="8458" width="8.47265625" style="22" customWidth="1"/>
    <col min="8459" max="8490" width="0" style="22" hidden="1" customWidth="1"/>
    <col min="8491" max="8491" width="0.47265625" style="22" customWidth="1"/>
    <col min="8492" max="8704" width="8.83984375" style="22"/>
    <col min="8705" max="8705" width="10" style="22" customWidth="1"/>
    <col min="8706" max="8706" width="61.47265625" style="22" customWidth="1"/>
    <col min="8707" max="8707" width="5" style="22" customWidth="1"/>
    <col min="8708" max="8709" width="8.47265625" style="22" customWidth="1"/>
    <col min="8710" max="8710" width="5" style="22" customWidth="1"/>
    <col min="8711" max="8712" width="8.47265625" style="22" customWidth="1"/>
    <col min="8713" max="8713" width="8.3125" style="22" customWidth="1"/>
    <col min="8714" max="8714" width="8.47265625" style="22" customWidth="1"/>
    <col min="8715" max="8746" width="0" style="22" hidden="1" customWidth="1"/>
    <col min="8747" max="8747" width="0.47265625" style="22" customWidth="1"/>
    <col min="8748" max="8960" width="8.83984375" style="22"/>
    <col min="8961" max="8961" width="10" style="22" customWidth="1"/>
    <col min="8962" max="8962" width="61.47265625" style="22" customWidth="1"/>
    <col min="8963" max="8963" width="5" style="22" customWidth="1"/>
    <col min="8964" max="8965" width="8.47265625" style="22" customWidth="1"/>
    <col min="8966" max="8966" width="5" style="22" customWidth="1"/>
    <col min="8967" max="8968" width="8.47265625" style="22" customWidth="1"/>
    <col min="8969" max="8969" width="8.3125" style="22" customWidth="1"/>
    <col min="8970" max="8970" width="8.47265625" style="22" customWidth="1"/>
    <col min="8971" max="9002" width="0" style="22" hidden="1" customWidth="1"/>
    <col min="9003" max="9003" width="0.47265625" style="22" customWidth="1"/>
    <col min="9004" max="9216" width="8.83984375" style="22"/>
    <col min="9217" max="9217" width="10" style="22" customWidth="1"/>
    <col min="9218" max="9218" width="61.47265625" style="22" customWidth="1"/>
    <col min="9219" max="9219" width="5" style="22" customWidth="1"/>
    <col min="9220" max="9221" width="8.47265625" style="22" customWidth="1"/>
    <col min="9222" max="9222" width="5" style="22" customWidth="1"/>
    <col min="9223" max="9224" width="8.47265625" style="22" customWidth="1"/>
    <col min="9225" max="9225" width="8.3125" style="22" customWidth="1"/>
    <col min="9226" max="9226" width="8.47265625" style="22" customWidth="1"/>
    <col min="9227" max="9258" width="0" style="22" hidden="1" customWidth="1"/>
    <col min="9259" max="9259" width="0.47265625" style="22" customWidth="1"/>
    <col min="9260" max="9472" width="8.83984375" style="22"/>
    <col min="9473" max="9473" width="10" style="22" customWidth="1"/>
    <col min="9474" max="9474" width="61.47265625" style="22" customWidth="1"/>
    <col min="9475" max="9475" width="5" style="22" customWidth="1"/>
    <col min="9476" max="9477" width="8.47265625" style="22" customWidth="1"/>
    <col min="9478" max="9478" width="5" style="22" customWidth="1"/>
    <col min="9479" max="9480" width="8.47265625" style="22" customWidth="1"/>
    <col min="9481" max="9481" width="8.3125" style="22" customWidth="1"/>
    <col min="9482" max="9482" width="8.47265625" style="22" customWidth="1"/>
    <col min="9483" max="9514" width="0" style="22" hidden="1" customWidth="1"/>
    <col min="9515" max="9515" width="0.47265625" style="22" customWidth="1"/>
    <col min="9516" max="9728" width="8.83984375" style="22"/>
    <col min="9729" max="9729" width="10" style="22" customWidth="1"/>
    <col min="9730" max="9730" width="61.47265625" style="22" customWidth="1"/>
    <col min="9731" max="9731" width="5" style="22" customWidth="1"/>
    <col min="9732" max="9733" width="8.47265625" style="22" customWidth="1"/>
    <col min="9734" max="9734" width="5" style="22" customWidth="1"/>
    <col min="9735" max="9736" width="8.47265625" style="22" customWidth="1"/>
    <col min="9737" max="9737" width="8.3125" style="22" customWidth="1"/>
    <col min="9738" max="9738" width="8.47265625" style="22" customWidth="1"/>
    <col min="9739" max="9770" width="0" style="22" hidden="1" customWidth="1"/>
    <col min="9771" max="9771" width="0.47265625" style="22" customWidth="1"/>
    <col min="9772" max="9984" width="8.83984375" style="22"/>
    <col min="9985" max="9985" width="10" style="22" customWidth="1"/>
    <col min="9986" max="9986" width="61.47265625" style="22" customWidth="1"/>
    <col min="9987" max="9987" width="5" style="22" customWidth="1"/>
    <col min="9988" max="9989" width="8.47265625" style="22" customWidth="1"/>
    <col min="9990" max="9990" width="5" style="22" customWidth="1"/>
    <col min="9991" max="9992" width="8.47265625" style="22" customWidth="1"/>
    <col min="9993" max="9993" width="8.3125" style="22" customWidth="1"/>
    <col min="9994" max="9994" width="8.47265625" style="22" customWidth="1"/>
    <col min="9995" max="10026" width="0" style="22" hidden="1" customWidth="1"/>
    <col min="10027" max="10027" width="0.47265625" style="22" customWidth="1"/>
    <col min="10028" max="10240" width="8.83984375" style="22"/>
    <col min="10241" max="10241" width="10" style="22" customWidth="1"/>
    <col min="10242" max="10242" width="61.47265625" style="22" customWidth="1"/>
    <col min="10243" max="10243" width="5" style="22" customWidth="1"/>
    <col min="10244" max="10245" width="8.47265625" style="22" customWidth="1"/>
    <col min="10246" max="10246" width="5" style="22" customWidth="1"/>
    <col min="10247" max="10248" width="8.47265625" style="22" customWidth="1"/>
    <col min="10249" max="10249" width="8.3125" style="22" customWidth="1"/>
    <col min="10250" max="10250" width="8.47265625" style="22" customWidth="1"/>
    <col min="10251" max="10282" width="0" style="22" hidden="1" customWidth="1"/>
    <col min="10283" max="10283" width="0.47265625" style="22" customWidth="1"/>
    <col min="10284" max="10496" width="8.83984375" style="22"/>
    <col min="10497" max="10497" width="10" style="22" customWidth="1"/>
    <col min="10498" max="10498" width="61.47265625" style="22" customWidth="1"/>
    <col min="10499" max="10499" width="5" style="22" customWidth="1"/>
    <col min="10500" max="10501" width="8.47265625" style="22" customWidth="1"/>
    <col min="10502" max="10502" width="5" style="22" customWidth="1"/>
    <col min="10503" max="10504" width="8.47265625" style="22" customWidth="1"/>
    <col min="10505" max="10505" width="8.3125" style="22" customWidth="1"/>
    <col min="10506" max="10506" width="8.47265625" style="22" customWidth="1"/>
    <col min="10507" max="10538" width="0" style="22" hidden="1" customWidth="1"/>
    <col min="10539" max="10539" width="0.47265625" style="22" customWidth="1"/>
    <col min="10540" max="10752" width="8.83984375" style="22"/>
    <col min="10753" max="10753" width="10" style="22" customWidth="1"/>
    <col min="10754" max="10754" width="61.47265625" style="22" customWidth="1"/>
    <col min="10755" max="10755" width="5" style="22" customWidth="1"/>
    <col min="10756" max="10757" width="8.47265625" style="22" customWidth="1"/>
    <col min="10758" max="10758" width="5" style="22" customWidth="1"/>
    <col min="10759" max="10760" width="8.47265625" style="22" customWidth="1"/>
    <col min="10761" max="10761" width="8.3125" style="22" customWidth="1"/>
    <col min="10762" max="10762" width="8.47265625" style="22" customWidth="1"/>
    <col min="10763" max="10794" width="0" style="22" hidden="1" customWidth="1"/>
    <col min="10795" max="10795" width="0.47265625" style="22" customWidth="1"/>
    <col min="10796" max="11008" width="8.83984375" style="22"/>
    <col min="11009" max="11009" width="10" style="22" customWidth="1"/>
    <col min="11010" max="11010" width="61.47265625" style="22" customWidth="1"/>
    <col min="11011" max="11011" width="5" style="22" customWidth="1"/>
    <col min="11012" max="11013" width="8.47265625" style="22" customWidth="1"/>
    <col min="11014" max="11014" width="5" style="22" customWidth="1"/>
    <col min="11015" max="11016" width="8.47265625" style="22" customWidth="1"/>
    <col min="11017" max="11017" width="8.3125" style="22" customWidth="1"/>
    <col min="11018" max="11018" width="8.47265625" style="22" customWidth="1"/>
    <col min="11019" max="11050" width="0" style="22" hidden="1" customWidth="1"/>
    <col min="11051" max="11051" width="0.47265625" style="22" customWidth="1"/>
    <col min="11052" max="11264" width="8.83984375" style="22"/>
    <col min="11265" max="11265" width="10" style="22" customWidth="1"/>
    <col min="11266" max="11266" width="61.47265625" style="22" customWidth="1"/>
    <col min="11267" max="11267" width="5" style="22" customWidth="1"/>
    <col min="11268" max="11269" width="8.47265625" style="22" customWidth="1"/>
    <col min="11270" max="11270" width="5" style="22" customWidth="1"/>
    <col min="11271" max="11272" width="8.47265625" style="22" customWidth="1"/>
    <col min="11273" max="11273" width="8.3125" style="22" customWidth="1"/>
    <col min="11274" max="11274" width="8.47265625" style="22" customWidth="1"/>
    <col min="11275" max="11306" width="0" style="22" hidden="1" customWidth="1"/>
    <col min="11307" max="11307" width="0.47265625" style="22" customWidth="1"/>
    <col min="11308" max="11520" width="8.83984375" style="22"/>
    <col min="11521" max="11521" width="10" style="22" customWidth="1"/>
    <col min="11522" max="11522" width="61.47265625" style="22" customWidth="1"/>
    <col min="11523" max="11523" width="5" style="22" customWidth="1"/>
    <col min="11524" max="11525" width="8.47265625" style="22" customWidth="1"/>
    <col min="11526" max="11526" width="5" style="22" customWidth="1"/>
    <col min="11527" max="11528" width="8.47265625" style="22" customWidth="1"/>
    <col min="11529" max="11529" width="8.3125" style="22" customWidth="1"/>
    <col min="11530" max="11530" width="8.47265625" style="22" customWidth="1"/>
    <col min="11531" max="11562" width="0" style="22" hidden="1" customWidth="1"/>
    <col min="11563" max="11563" width="0.47265625" style="22" customWidth="1"/>
    <col min="11564" max="11776" width="8.83984375" style="22"/>
    <col min="11777" max="11777" width="10" style="22" customWidth="1"/>
    <col min="11778" max="11778" width="61.47265625" style="22" customWidth="1"/>
    <col min="11779" max="11779" width="5" style="22" customWidth="1"/>
    <col min="11780" max="11781" width="8.47265625" style="22" customWidth="1"/>
    <col min="11782" max="11782" width="5" style="22" customWidth="1"/>
    <col min="11783" max="11784" width="8.47265625" style="22" customWidth="1"/>
    <col min="11785" max="11785" width="8.3125" style="22" customWidth="1"/>
    <col min="11786" max="11786" width="8.47265625" style="22" customWidth="1"/>
    <col min="11787" max="11818" width="0" style="22" hidden="1" customWidth="1"/>
    <col min="11819" max="11819" width="0.47265625" style="22" customWidth="1"/>
    <col min="11820" max="12032" width="8.83984375" style="22"/>
    <col min="12033" max="12033" width="10" style="22" customWidth="1"/>
    <col min="12034" max="12034" width="61.47265625" style="22" customWidth="1"/>
    <col min="12035" max="12035" width="5" style="22" customWidth="1"/>
    <col min="12036" max="12037" width="8.47265625" style="22" customWidth="1"/>
    <col min="12038" max="12038" width="5" style="22" customWidth="1"/>
    <col min="12039" max="12040" width="8.47265625" style="22" customWidth="1"/>
    <col min="12041" max="12041" width="8.3125" style="22" customWidth="1"/>
    <col min="12042" max="12042" width="8.47265625" style="22" customWidth="1"/>
    <col min="12043" max="12074" width="0" style="22" hidden="1" customWidth="1"/>
    <col min="12075" max="12075" width="0.47265625" style="22" customWidth="1"/>
    <col min="12076" max="12288" width="8.83984375" style="22"/>
    <col min="12289" max="12289" width="10" style="22" customWidth="1"/>
    <col min="12290" max="12290" width="61.47265625" style="22" customWidth="1"/>
    <col min="12291" max="12291" width="5" style="22" customWidth="1"/>
    <col min="12292" max="12293" width="8.47265625" style="22" customWidth="1"/>
    <col min="12294" max="12294" width="5" style="22" customWidth="1"/>
    <col min="12295" max="12296" width="8.47265625" style="22" customWidth="1"/>
    <col min="12297" max="12297" width="8.3125" style="22" customWidth="1"/>
    <col min="12298" max="12298" width="8.47265625" style="22" customWidth="1"/>
    <col min="12299" max="12330" width="0" style="22" hidden="1" customWidth="1"/>
    <col min="12331" max="12331" width="0.47265625" style="22" customWidth="1"/>
    <col min="12332" max="12544" width="8.83984375" style="22"/>
    <col min="12545" max="12545" width="10" style="22" customWidth="1"/>
    <col min="12546" max="12546" width="61.47265625" style="22" customWidth="1"/>
    <col min="12547" max="12547" width="5" style="22" customWidth="1"/>
    <col min="12548" max="12549" width="8.47265625" style="22" customWidth="1"/>
    <col min="12550" max="12550" width="5" style="22" customWidth="1"/>
    <col min="12551" max="12552" width="8.47265625" style="22" customWidth="1"/>
    <col min="12553" max="12553" width="8.3125" style="22" customWidth="1"/>
    <col min="12554" max="12554" width="8.47265625" style="22" customWidth="1"/>
    <col min="12555" max="12586" width="0" style="22" hidden="1" customWidth="1"/>
    <col min="12587" max="12587" width="0.47265625" style="22" customWidth="1"/>
    <col min="12588" max="12800" width="8.83984375" style="22"/>
    <col min="12801" max="12801" width="10" style="22" customWidth="1"/>
    <col min="12802" max="12802" width="61.47265625" style="22" customWidth="1"/>
    <col min="12803" max="12803" width="5" style="22" customWidth="1"/>
    <col min="12804" max="12805" width="8.47265625" style="22" customWidth="1"/>
    <col min="12806" max="12806" width="5" style="22" customWidth="1"/>
    <col min="12807" max="12808" width="8.47265625" style="22" customWidth="1"/>
    <col min="12809" max="12809" width="8.3125" style="22" customWidth="1"/>
    <col min="12810" max="12810" width="8.47265625" style="22" customWidth="1"/>
    <col min="12811" max="12842" width="0" style="22" hidden="1" customWidth="1"/>
    <col min="12843" max="12843" width="0.47265625" style="22" customWidth="1"/>
    <col min="12844" max="13056" width="8.83984375" style="22"/>
    <col min="13057" max="13057" width="10" style="22" customWidth="1"/>
    <col min="13058" max="13058" width="61.47265625" style="22" customWidth="1"/>
    <col min="13059" max="13059" width="5" style="22" customWidth="1"/>
    <col min="13060" max="13061" width="8.47265625" style="22" customWidth="1"/>
    <col min="13062" max="13062" width="5" style="22" customWidth="1"/>
    <col min="13063" max="13064" width="8.47265625" style="22" customWidth="1"/>
    <col min="13065" max="13065" width="8.3125" style="22" customWidth="1"/>
    <col min="13066" max="13066" width="8.47265625" style="22" customWidth="1"/>
    <col min="13067" max="13098" width="0" style="22" hidden="1" customWidth="1"/>
    <col min="13099" max="13099" width="0.47265625" style="22" customWidth="1"/>
    <col min="13100" max="13312" width="8.83984375" style="22"/>
    <col min="13313" max="13313" width="10" style="22" customWidth="1"/>
    <col min="13314" max="13314" width="61.47265625" style="22" customWidth="1"/>
    <col min="13315" max="13315" width="5" style="22" customWidth="1"/>
    <col min="13316" max="13317" width="8.47265625" style="22" customWidth="1"/>
    <col min="13318" max="13318" width="5" style="22" customWidth="1"/>
    <col min="13319" max="13320" width="8.47265625" style="22" customWidth="1"/>
    <col min="13321" max="13321" width="8.3125" style="22" customWidth="1"/>
    <col min="13322" max="13322" width="8.47265625" style="22" customWidth="1"/>
    <col min="13323" max="13354" width="0" style="22" hidden="1" customWidth="1"/>
    <col min="13355" max="13355" width="0.47265625" style="22" customWidth="1"/>
    <col min="13356" max="13568" width="8.83984375" style="22"/>
    <col min="13569" max="13569" width="10" style="22" customWidth="1"/>
    <col min="13570" max="13570" width="61.47265625" style="22" customWidth="1"/>
    <col min="13571" max="13571" width="5" style="22" customWidth="1"/>
    <col min="13572" max="13573" width="8.47265625" style="22" customWidth="1"/>
    <col min="13574" max="13574" width="5" style="22" customWidth="1"/>
    <col min="13575" max="13576" width="8.47265625" style="22" customWidth="1"/>
    <col min="13577" max="13577" width="8.3125" style="22" customWidth="1"/>
    <col min="13578" max="13578" width="8.47265625" style="22" customWidth="1"/>
    <col min="13579" max="13610" width="0" style="22" hidden="1" customWidth="1"/>
    <col min="13611" max="13611" width="0.47265625" style="22" customWidth="1"/>
    <col min="13612" max="13824" width="8.83984375" style="22"/>
    <col min="13825" max="13825" width="10" style="22" customWidth="1"/>
    <col min="13826" max="13826" width="61.47265625" style="22" customWidth="1"/>
    <col min="13827" max="13827" width="5" style="22" customWidth="1"/>
    <col min="13828" max="13829" width="8.47265625" style="22" customWidth="1"/>
    <col min="13830" max="13830" width="5" style="22" customWidth="1"/>
    <col min="13831" max="13832" width="8.47265625" style="22" customWidth="1"/>
    <col min="13833" max="13833" width="8.3125" style="22" customWidth="1"/>
    <col min="13834" max="13834" width="8.47265625" style="22" customWidth="1"/>
    <col min="13835" max="13866" width="0" style="22" hidden="1" customWidth="1"/>
    <col min="13867" max="13867" width="0.47265625" style="22" customWidth="1"/>
    <col min="13868" max="14080" width="8.83984375" style="22"/>
    <col min="14081" max="14081" width="10" style="22" customWidth="1"/>
    <col min="14082" max="14082" width="61.47265625" style="22" customWidth="1"/>
    <col min="14083" max="14083" width="5" style="22" customWidth="1"/>
    <col min="14084" max="14085" width="8.47265625" style="22" customWidth="1"/>
    <col min="14086" max="14086" width="5" style="22" customWidth="1"/>
    <col min="14087" max="14088" width="8.47265625" style="22" customWidth="1"/>
    <col min="14089" max="14089" width="8.3125" style="22" customWidth="1"/>
    <col min="14090" max="14090" width="8.47265625" style="22" customWidth="1"/>
    <col min="14091" max="14122" width="0" style="22" hidden="1" customWidth="1"/>
    <col min="14123" max="14123" width="0.47265625" style="22" customWidth="1"/>
    <col min="14124" max="14336" width="8.83984375" style="22"/>
    <col min="14337" max="14337" width="10" style="22" customWidth="1"/>
    <col min="14338" max="14338" width="61.47265625" style="22" customWidth="1"/>
    <col min="14339" max="14339" width="5" style="22" customWidth="1"/>
    <col min="14340" max="14341" width="8.47265625" style="22" customWidth="1"/>
    <col min="14342" max="14342" width="5" style="22" customWidth="1"/>
    <col min="14343" max="14344" width="8.47265625" style="22" customWidth="1"/>
    <col min="14345" max="14345" width="8.3125" style="22" customWidth="1"/>
    <col min="14346" max="14346" width="8.47265625" style="22" customWidth="1"/>
    <col min="14347" max="14378" width="0" style="22" hidden="1" customWidth="1"/>
    <col min="14379" max="14379" width="0.47265625" style="22" customWidth="1"/>
    <col min="14380" max="14592" width="8.83984375" style="22"/>
    <col min="14593" max="14593" width="10" style="22" customWidth="1"/>
    <col min="14594" max="14594" width="61.47265625" style="22" customWidth="1"/>
    <col min="14595" max="14595" width="5" style="22" customWidth="1"/>
    <col min="14596" max="14597" width="8.47265625" style="22" customWidth="1"/>
    <col min="14598" max="14598" width="5" style="22" customWidth="1"/>
    <col min="14599" max="14600" width="8.47265625" style="22" customWidth="1"/>
    <col min="14601" max="14601" width="8.3125" style="22" customWidth="1"/>
    <col min="14602" max="14602" width="8.47265625" style="22" customWidth="1"/>
    <col min="14603" max="14634" width="0" style="22" hidden="1" customWidth="1"/>
    <col min="14635" max="14635" width="0.47265625" style="22" customWidth="1"/>
    <col min="14636" max="14848" width="8.83984375" style="22"/>
    <col min="14849" max="14849" width="10" style="22" customWidth="1"/>
    <col min="14850" max="14850" width="61.47265625" style="22" customWidth="1"/>
    <col min="14851" max="14851" width="5" style="22" customWidth="1"/>
    <col min="14852" max="14853" width="8.47265625" style="22" customWidth="1"/>
    <col min="14854" max="14854" width="5" style="22" customWidth="1"/>
    <col min="14855" max="14856" width="8.47265625" style="22" customWidth="1"/>
    <col min="14857" max="14857" width="8.3125" style="22" customWidth="1"/>
    <col min="14858" max="14858" width="8.47265625" style="22" customWidth="1"/>
    <col min="14859" max="14890" width="0" style="22" hidden="1" customWidth="1"/>
    <col min="14891" max="14891" width="0.47265625" style="22" customWidth="1"/>
    <col min="14892" max="15104" width="8.83984375" style="22"/>
    <col min="15105" max="15105" width="10" style="22" customWidth="1"/>
    <col min="15106" max="15106" width="61.47265625" style="22" customWidth="1"/>
    <col min="15107" max="15107" width="5" style="22" customWidth="1"/>
    <col min="15108" max="15109" width="8.47265625" style="22" customWidth="1"/>
    <col min="15110" max="15110" width="5" style="22" customWidth="1"/>
    <col min="15111" max="15112" width="8.47265625" style="22" customWidth="1"/>
    <col min="15113" max="15113" width="8.3125" style="22" customWidth="1"/>
    <col min="15114" max="15114" width="8.47265625" style="22" customWidth="1"/>
    <col min="15115" max="15146" width="0" style="22" hidden="1" customWidth="1"/>
    <col min="15147" max="15147" width="0.47265625" style="22" customWidth="1"/>
    <col min="15148" max="15360" width="8.83984375" style="22"/>
    <col min="15361" max="15361" width="10" style="22" customWidth="1"/>
    <col min="15362" max="15362" width="61.47265625" style="22" customWidth="1"/>
    <col min="15363" max="15363" width="5" style="22" customWidth="1"/>
    <col min="15364" max="15365" width="8.47265625" style="22" customWidth="1"/>
    <col min="15366" max="15366" width="5" style="22" customWidth="1"/>
    <col min="15367" max="15368" width="8.47265625" style="22" customWidth="1"/>
    <col min="15369" max="15369" width="8.3125" style="22" customWidth="1"/>
    <col min="15370" max="15370" width="8.47265625" style="22" customWidth="1"/>
    <col min="15371" max="15402" width="0" style="22" hidden="1" customWidth="1"/>
    <col min="15403" max="15403" width="0.47265625" style="22" customWidth="1"/>
    <col min="15404" max="15616" width="8.83984375" style="22"/>
    <col min="15617" max="15617" width="10" style="22" customWidth="1"/>
    <col min="15618" max="15618" width="61.47265625" style="22" customWidth="1"/>
    <col min="15619" max="15619" width="5" style="22" customWidth="1"/>
    <col min="15620" max="15621" width="8.47265625" style="22" customWidth="1"/>
    <col min="15622" max="15622" width="5" style="22" customWidth="1"/>
    <col min="15623" max="15624" width="8.47265625" style="22" customWidth="1"/>
    <col min="15625" max="15625" width="8.3125" style="22" customWidth="1"/>
    <col min="15626" max="15626" width="8.47265625" style="22" customWidth="1"/>
    <col min="15627" max="15658" width="0" style="22" hidden="1" customWidth="1"/>
    <col min="15659" max="15659" width="0.47265625" style="22" customWidth="1"/>
    <col min="15660" max="15872" width="8.83984375" style="22"/>
    <col min="15873" max="15873" width="10" style="22" customWidth="1"/>
    <col min="15874" max="15874" width="61.47265625" style="22" customWidth="1"/>
    <col min="15875" max="15875" width="5" style="22" customWidth="1"/>
    <col min="15876" max="15877" width="8.47265625" style="22" customWidth="1"/>
    <col min="15878" max="15878" width="5" style="22" customWidth="1"/>
    <col min="15879" max="15880" width="8.47265625" style="22" customWidth="1"/>
    <col min="15881" max="15881" width="8.3125" style="22" customWidth="1"/>
    <col min="15882" max="15882" width="8.47265625" style="22" customWidth="1"/>
    <col min="15883" max="15914" width="0" style="22" hidden="1" customWidth="1"/>
    <col min="15915" max="15915" width="0.47265625" style="22" customWidth="1"/>
    <col min="15916" max="16128" width="8.83984375" style="22"/>
    <col min="16129" max="16129" width="10" style="22" customWidth="1"/>
    <col min="16130" max="16130" width="61.47265625" style="22" customWidth="1"/>
    <col min="16131" max="16131" width="5" style="22" customWidth="1"/>
    <col min="16132" max="16133" width="8.47265625" style="22" customWidth="1"/>
    <col min="16134" max="16134" width="5" style="22" customWidth="1"/>
    <col min="16135" max="16136" width="8.47265625" style="22" customWidth="1"/>
    <col min="16137" max="16137" width="8.3125" style="22" customWidth="1"/>
    <col min="16138" max="16138" width="8.47265625" style="22" customWidth="1"/>
    <col min="16139" max="16170" width="0" style="22" hidden="1" customWidth="1"/>
    <col min="16171" max="16171" width="0.47265625" style="22" customWidth="1"/>
    <col min="16172" max="16384" width="8.83984375" style="22"/>
  </cols>
  <sheetData>
    <row r="1" spans="1:43" ht="11.05" customHeight="1" x14ac:dyDescent="0.55000000000000004">
      <c r="A1" s="169" t="s">
        <v>665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43" ht="11.05" customHeight="1" x14ac:dyDescent="0.55000000000000004">
      <c r="A2" s="171" t="s">
        <v>666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</row>
    <row r="3" spans="1:43" ht="11.05" customHeight="1" x14ac:dyDescent="0.55000000000000004">
      <c r="A3" s="172" t="s">
        <v>667</v>
      </c>
      <c r="B3" s="174" t="s">
        <v>668</v>
      </c>
      <c r="C3" s="176" t="s">
        <v>669</v>
      </c>
      <c r="D3" s="177"/>
      <c r="E3" s="178"/>
      <c r="F3" s="179" t="s">
        <v>670</v>
      </c>
      <c r="G3" s="180"/>
      <c r="H3" s="181"/>
      <c r="I3" s="182" t="s">
        <v>671</v>
      </c>
      <c r="J3" s="184" t="s">
        <v>672</v>
      </c>
      <c r="K3" s="179"/>
      <c r="L3" s="186"/>
      <c r="M3" s="176"/>
      <c r="N3" s="178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43" ht="11.05" customHeight="1" x14ac:dyDescent="0.55000000000000004">
      <c r="A4" s="173"/>
      <c r="B4" s="175"/>
      <c r="C4" s="90" t="s">
        <v>673</v>
      </c>
      <c r="D4" s="91" t="s">
        <v>674</v>
      </c>
      <c r="E4" s="92" t="s">
        <v>675</v>
      </c>
      <c r="F4" s="90" t="s">
        <v>673</v>
      </c>
      <c r="G4" s="91" t="s">
        <v>674</v>
      </c>
      <c r="H4" s="93" t="s">
        <v>675</v>
      </c>
      <c r="I4" s="183"/>
      <c r="J4" s="185"/>
      <c r="K4" s="90"/>
      <c r="L4" s="93"/>
      <c r="M4" s="90"/>
      <c r="N4" s="92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43" ht="15" customHeight="1" x14ac:dyDescent="0.55000000000000004">
      <c r="A5" s="166" t="s">
        <v>676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5"/>
    </row>
    <row r="6" spans="1:43" ht="12" customHeight="1" x14ac:dyDescent="0.55000000000000004">
      <c r="A6" s="96" t="s">
        <v>677</v>
      </c>
      <c r="B6" s="96" t="s">
        <v>678</v>
      </c>
      <c r="C6" s="97">
        <v>287</v>
      </c>
      <c r="D6" s="98">
        <v>6528.38</v>
      </c>
      <c r="E6" s="98">
        <v>22.746967999999999</v>
      </c>
      <c r="F6" s="97">
        <v>0</v>
      </c>
      <c r="G6" s="98">
        <v>0</v>
      </c>
      <c r="H6" s="98">
        <v>0</v>
      </c>
      <c r="I6" s="99">
        <v>13202</v>
      </c>
      <c r="J6" s="98">
        <v>6528.38</v>
      </c>
      <c r="K6" s="98">
        <v>0</v>
      </c>
      <c r="L6" s="100">
        <v>1</v>
      </c>
      <c r="M6" s="98">
        <v>0</v>
      </c>
      <c r="N6" s="100">
        <v>1</v>
      </c>
      <c r="O6" s="94">
        <v>1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</row>
    <row r="7" spans="1:43" ht="12" customHeight="1" x14ac:dyDescent="0.55000000000000004">
      <c r="A7" s="101" t="s">
        <v>679</v>
      </c>
      <c r="B7" s="101" t="s">
        <v>680</v>
      </c>
      <c r="C7" s="102">
        <v>1639</v>
      </c>
      <c r="D7" s="103">
        <v>22236.14</v>
      </c>
      <c r="E7" s="103">
        <v>13.566894</v>
      </c>
      <c r="F7" s="102">
        <v>0</v>
      </c>
      <c r="G7" s="103">
        <v>0</v>
      </c>
      <c r="H7" s="103">
        <v>0</v>
      </c>
      <c r="I7" s="104">
        <v>36954.400000000001</v>
      </c>
      <c r="J7" s="103">
        <v>22236.14</v>
      </c>
      <c r="K7" s="103">
        <v>0</v>
      </c>
      <c r="L7" s="105">
        <v>1</v>
      </c>
      <c r="M7" s="103">
        <v>0</v>
      </c>
      <c r="N7" s="105">
        <v>1</v>
      </c>
      <c r="O7" s="94">
        <v>1</v>
      </c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</row>
    <row r="8" spans="1:43" ht="12" customHeight="1" x14ac:dyDescent="0.55000000000000004">
      <c r="A8" s="96" t="s">
        <v>681</v>
      </c>
      <c r="B8" s="96" t="s">
        <v>682</v>
      </c>
      <c r="C8" s="97">
        <v>10</v>
      </c>
      <c r="D8" s="98">
        <v>409.1</v>
      </c>
      <c r="E8" s="98">
        <v>40.909999999999997</v>
      </c>
      <c r="F8" s="97">
        <v>0</v>
      </c>
      <c r="G8" s="98">
        <v>0</v>
      </c>
      <c r="H8" s="98">
        <v>0</v>
      </c>
      <c r="I8" s="99">
        <v>200</v>
      </c>
      <c r="J8" s="98">
        <v>409.1</v>
      </c>
      <c r="K8" s="98">
        <v>0</v>
      </c>
      <c r="L8" s="100">
        <v>1</v>
      </c>
      <c r="M8" s="98">
        <v>0</v>
      </c>
      <c r="N8" s="100">
        <v>1</v>
      </c>
      <c r="O8" s="94">
        <v>1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</row>
    <row r="9" spans="1:43" ht="12" customHeight="1" x14ac:dyDescent="0.55000000000000004">
      <c r="A9" s="101" t="s">
        <v>683</v>
      </c>
      <c r="B9" s="101" t="s">
        <v>684</v>
      </c>
      <c r="C9" s="102">
        <v>36</v>
      </c>
      <c r="D9" s="103">
        <v>1056.5999999999999</v>
      </c>
      <c r="E9" s="103">
        <v>29.35</v>
      </c>
      <c r="F9" s="102">
        <v>0</v>
      </c>
      <c r="G9" s="103">
        <v>0</v>
      </c>
      <c r="H9" s="103">
        <v>0</v>
      </c>
      <c r="I9" s="104">
        <v>1508.4</v>
      </c>
      <c r="J9" s="103">
        <v>1056.5999999999999</v>
      </c>
      <c r="K9" s="103">
        <v>0</v>
      </c>
      <c r="L9" s="105">
        <v>1</v>
      </c>
      <c r="M9" s="103">
        <v>0</v>
      </c>
      <c r="N9" s="105">
        <v>1</v>
      </c>
      <c r="O9" s="94">
        <v>1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</row>
    <row r="10" spans="1:43" ht="12" customHeight="1" x14ac:dyDescent="0.55000000000000004">
      <c r="A10" s="96" t="s">
        <v>685</v>
      </c>
      <c r="B10" s="96" t="s">
        <v>686</v>
      </c>
      <c r="C10" s="97">
        <v>442</v>
      </c>
      <c r="D10" s="98">
        <v>17198.22</v>
      </c>
      <c r="E10" s="98">
        <v>38.909999999999997</v>
      </c>
      <c r="F10" s="97">
        <v>0</v>
      </c>
      <c r="G10" s="98">
        <v>0</v>
      </c>
      <c r="H10" s="98">
        <v>0</v>
      </c>
      <c r="I10" s="99">
        <v>5083</v>
      </c>
      <c r="J10" s="98">
        <v>17198.22</v>
      </c>
      <c r="K10" s="98">
        <v>0</v>
      </c>
      <c r="L10" s="100">
        <v>1</v>
      </c>
      <c r="M10" s="98">
        <v>0</v>
      </c>
      <c r="N10" s="100">
        <v>1</v>
      </c>
      <c r="O10" s="94">
        <v>1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</row>
    <row r="11" spans="1:43" ht="12" customHeight="1" x14ac:dyDescent="0.55000000000000004">
      <c r="A11" s="101" t="s">
        <v>687</v>
      </c>
      <c r="B11" s="101" t="s">
        <v>688</v>
      </c>
      <c r="C11" s="102">
        <v>1</v>
      </c>
      <c r="D11" s="103">
        <v>25.07</v>
      </c>
      <c r="E11" s="103">
        <v>25.07</v>
      </c>
      <c r="F11" s="102">
        <v>0</v>
      </c>
      <c r="G11" s="103">
        <v>0</v>
      </c>
      <c r="H11" s="103">
        <v>0</v>
      </c>
      <c r="I11" s="104">
        <v>4</v>
      </c>
      <c r="J11" s="103">
        <v>25.07</v>
      </c>
      <c r="K11" s="103">
        <v>0</v>
      </c>
      <c r="L11" s="105">
        <v>1</v>
      </c>
      <c r="M11" s="103">
        <v>0</v>
      </c>
      <c r="N11" s="105">
        <v>1</v>
      </c>
      <c r="O11" s="94">
        <v>1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3" ht="12" customHeight="1" x14ac:dyDescent="0.55000000000000004">
      <c r="A12" s="96" t="s">
        <v>689</v>
      </c>
      <c r="B12" s="96" t="s">
        <v>690</v>
      </c>
      <c r="C12" s="97">
        <v>1</v>
      </c>
      <c r="D12" s="98">
        <v>15.12</v>
      </c>
      <c r="E12" s="98">
        <v>15.12</v>
      </c>
      <c r="F12" s="97">
        <v>0</v>
      </c>
      <c r="G12" s="98">
        <v>0</v>
      </c>
      <c r="H12" s="98">
        <v>0</v>
      </c>
      <c r="I12" s="99">
        <v>50</v>
      </c>
      <c r="J12" s="98">
        <v>15.12</v>
      </c>
      <c r="K12" s="98">
        <v>0</v>
      </c>
      <c r="L12" s="100">
        <v>1</v>
      </c>
      <c r="M12" s="98">
        <v>0</v>
      </c>
      <c r="N12" s="100">
        <v>1</v>
      </c>
      <c r="O12" s="94">
        <v>1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43" ht="12" customHeight="1" x14ac:dyDescent="0.55000000000000004">
      <c r="A13" s="101" t="s">
        <v>691</v>
      </c>
      <c r="B13" s="101" t="s">
        <v>692</v>
      </c>
      <c r="C13" s="102">
        <v>165</v>
      </c>
      <c r="D13" s="103">
        <v>4358.5</v>
      </c>
      <c r="E13" s="103">
        <v>26.415151000000002</v>
      </c>
      <c r="F13" s="102">
        <v>0</v>
      </c>
      <c r="G13" s="103">
        <v>0</v>
      </c>
      <c r="H13" s="103">
        <v>0</v>
      </c>
      <c r="I13" s="104">
        <v>4950</v>
      </c>
      <c r="J13" s="103">
        <v>4358.5</v>
      </c>
      <c r="K13" s="103">
        <v>0</v>
      </c>
      <c r="L13" s="105">
        <v>1</v>
      </c>
      <c r="M13" s="103">
        <v>0</v>
      </c>
      <c r="N13" s="105">
        <v>1</v>
      </c>
      <c r="O13" s="94">
        <v>1</v>
      </c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</row>
    <row r="14" spans="1:43" ht="12" customHeight="1" x14ac:dyDescent="0.55000000000000004">
      <c r="A14" s="96" t="s">
        <v>693</v>
      </c>
      <c r="B14" s="96" t="s">
        <v>694</v>
      </c>
      <c r="C14" s="97">
        <v>216</v>
      </c>
      <c r="D14" s="98">
        <v>5429.39</v>
      </c>
      <c r="E14" s="98">
        <v>25.136064000000001</v>
      </c>
      <c r="F14" s="97">
        <v>0</v>
      </c>
      <c r="G14" s="98">
        <v>0</v>
      </c>
      <c r="H14" s="98">
        <v>0</v>
      </c>
      <c r="I14" s="99">
        <v>6480</v>
      </c>
      <c r="J14" s="98">
        <v>5429.39</v>
      </c>
      <c r="K14" s="98">
        <v>0</v>
      </c>
      <c r="L14" s="100">
        <v>1</v>
      </c>
      <c r="M14" s="98">
        <v>0</v>
      </c>
      <c r="N14" s="100">
        <v>1</v>
      </c>
      <c r="O14" s="94">
        <v>1</v>
      </c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</row>
    <row r="15" spans="1:43" ht="12" customHeight="1" x14ac:dyDescent="0.55000000000000004">
      <c r="A15" s="101" t="s">
        <v>695</v>
      </c>
      <c r="B15" s="101" t="s">
        <v>696</v>
      </c>
      <c r="C15" s="102">
        <v>426</v>
      </c>
      <c r="D15" s="103">
        <v>6294.06</v>
      </c>
      <c r="E15" s="103">
        <v>14.774787999999999</v>
      </c>
      <c r="F15" s="102">
        <v>0</v>
      </c>
      <c r="G15" s="103">
        <v>0</v>
      </c>
      <c r="H15" s="103">
        <v>0</v>
      </c>
      <c r="I15" s="104">
        <v>1278</v>
      </c>
      <c r="J15" s="103">
        <v>6294.06</v>
      </c>
      <c r="K15" s="103">
        <v>0</v>
      </c>
      <c r="L15" s="105">
        <v>1</v>
      </c>
      <c r="M15" s="103">
        <v>0</v>
      </c>
      <c r="N15" s="105">
        <v>1</v>
      </c>
      <c r="O15" s="94">
        <v>1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</row>
    <row r="16" spans="1:43" ht="12" customHeight="1" x14ac:dyDescent="0.55000000000000004">
      <c r="A16" s="96" t="s">
        <v>697</v>
      </c>
      <c r="B16" s="96" t="s">
        <v>698</v>
      </c>
      <c r="C16" s="97">
        <v>851</v>
      </c>
      <c r="D16" s="98">
        <v>31562.79</v>
      </c>
      <c r="E16" s="98">
        <v>37.089058999999999</v>
      </c>
      <c r="F16" s="97">
        <v>0</v>
      </c>
      <c r="G16" s="98">
        <v>0</v>
      </c>
      <c r="H16" s="98">
        <v>0</v>
      </c>
      <c r="I16" s="99">
        <v>12765</v>
      </c>
      <c r="J16" s="98">
        <v>31562.79</v>
      </c>
      <c r="K16" s="98">
        <v>0</v>
      </c>
      <c r="L16" s="100">
        <v>1</v>
      </c>
      <c r="M16" s="98">
        <v>0</v>
      </c>
      <c r="N16" s="100">
        <v>1</v>
      </c>
      <c r="O16" s="94">
        <v>1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</row>
    <row r="17" spans="1:42" ht="12" customHeight="1" x14ac:dyDescent="0.55000000000000004">
      <c r="A17" s="101" t="s">
        <v>699</v>
      </c>
      <c r="B17" s="101" t="s">
        <v>700</v>
      </c>
      <c r="C17" s="102">
        <v>2</v>
      </c>
      <c r="D17" s="103">
        <v>35.479999999999997</v>
      </c>
      <c r="E17" s="103">
        <v>17.739999999999998</v>
      </c>
      <c r="F17" s="102">
        <v>0</v>
      </c>
      <c r="G17" s="103">
        <v>0</v>
      </c>
      <c r="H17" s="103">
        <v>0</v>
      </c>
      <c r="I17" s="104">
        <v>40</v>
      </c>
      <c r="J17" s="103">
        <v>35.479999999999997</v>
      </c>
      <c r="K17" s="103">
        <v>0</v>
      </c>
      <c r="L17" s="105">
        <v>1</v>
      </c>
      <c r="M17" s="103">
        <v>0</v>
      </c>
      <c r="N17" s="105">
        <v>1</v>
      </c>
      <c r="O17" s="94">
        <v>1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:42" ht="12" customHeight="1" x14ac:dyDescent="0.55000000000000004">
      <c r="A18" s="96" t="s">
        <v>701</v>
      </c>
      <c r="B18" s="96" t="s">
        <v>702</v>
      </c>
      <c r="C18" s="97">
        <v>12</v>
      </c>
      <c r="D18" s="98">
        <v>115.2</v>
      </c>
      <c r="E18" s="98">
        <v>9.6</v>
      </c>
      <c r="F18" s="97">
        <v>0</v>
      </c>
      <c r="G18" s="98">
        <v>0</v>
      </c>
      <c r="H18" s="98">
        <v>0</v>
      </c>
      <c r="I18" s="99">
        <v>2.4</v>
      </c>
      <c r="J18" s="98">
        <v>115.2</v>
      </c>
      <c r="K18" s="98">
        <v>0</v>
      </c>
      <c r="L18" s="100">
        <v>1</v>
      </c>
      <c r="M18" s="98">
        <v>0</v>
      </c>
      <c r="N18" s="100">
        <v>1</v>
      </c>
      <c r="O18" s="94">
        <v>1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</row>
    <row r="19" spans="1:42" ht="12" customHeight="1" x14ac:dyDescent="0.55000000000000004">
      <c r="A19" s="101" t="s">
        <v>703</v>
      </c>
      <c r="B19" s="101" t="s">
        <v>704</v>
      </c>
      <c r="C19" s="102">
        <v>6</v>
      </c>
      <c r="D19" s="103">
        <v>57.6</v>
      </c>
      <c r="E19" s="103">
        <v>9.6</v>
      </c>
      <c r="F19" s="102">
        <v>0</v>
      </c>
      <c r="G19" s="103">
        <v>0</v>
      </c>
      <c r="H19" s="103">
        <v>0</v>
      </c>
      <c r="I19" s="104">
        <v>13.2</v>
      </c>
      <c r="J19" s="103">
        <v>57.6</v>
      </c>
      <c r="K19" s="103">
        <v>0</v>
      </c>
      <c r="L19" s="105">
        <v>1</v>
      </c>
      <c r="M19" s="103">
        <v>0</v>
      </c>
      <c r="N19" s="105">
        <v>1</v>
      </c>
      <c r="O19" s="94">
        <v>1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</row>
    <row r="20" spans="1:42" ht="12" customHeight="1" x14ac:dyDescent="0.55000000000000004">
      <c r="A20" s="96" t="s">
        <v>705</v>
      </c>
      <c r="B20" s="96" t="s">
        <v>706</v>
      </c>
      <c r="C20" s="97">
        <v>14</v>
      </c>
      <c r="D20" s="98">
        <v>778.82</v>
      </c>
      <c r="E20" s="98">
        <v>55.63</v>
      </c>
      <c r="F20" s="97">
        <v>0</v>
      </c>
      <c r="G20" s="98">
        <v>0</v>
      </c>
      <c r="H20" s="98">
        <v>0</v>
      </c>
      <c r="I20" s="99">
        <v>385</v>
      </c>
      <c r="J20" s="98">
        <v>778.82</v>
      </c>
      <c r="K20" s="98">
        <v>0</v>
      </c>
      <c r="L20" s="100">
        <v>1</v>
      </c>
      <c r="M20" s="98">
        <v>0</v>
      </c>
      <c r="N20" s="100">
        <v>1</v>
      </c>
      <c r="O20" s="94">
        <v>1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</row>
    <row r="21" spans="1:42" ht="12" customHeight="1" x14ac:dyDescent="0.55000000000000004">
      <c r="A21" s="101" t="s">
        <v>707</v>
      </c>
      <c r="B21" s="101" t="s">
        <v>708</v>
      </c>
      <c r="C21" s="102">
        <v>46</v>
      </c>
      <c r="D21" s="103">
        <v>2721.36</v>
      </c>
      <c r="E21" s="103">
        <v>59.16</v>
      </c>
      <c r="F21" s="102">
        <v>0</v>
      </c>
      <c r="G21" s="103">
        <v>0</v>
      </c>
      <c r="H21" s="103">
        <v>0</v>
      </c>
      <c r="I21" s="104">
        <v>1380</v>
      </c>
      <c r="J21" s="103">
        <v>2721.36</v>
      </c>
      <c r="K21" s="103">
        <v>0</v>
      </c>
      <c r="L21" s="105">
        <v>1</v>
      </c>
      <c r="M21" s="103">
        <v>0</v>
      </c>
      <c r="N21" s="105">
        <v>1</v>
      </c>
      <c r="O21" s="94">
        <v>1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</row>
    <row r="22" spans="1:42" ht="12" customHeight="1" x14ac:dyDescent="0.55000000000000004">
      <c r="A22" s="96" t="s">
        <v>709</v>
      </c>
      <c r="B22" s="96" t="s">
        <v>710</v>
      </c>
      <c r="C22" s="97">
        <v>296</v>
      </c>
      <c r="D22" s="98">
        <v>6283.83</v>
      </c>
      <c r="E22" s="98">
        <v>21.229154999999999</v>
      </c>
      <c r="F22" s="97">
        <v>0</v>
      </c>
      <c r="G22" s="98">
        <v>0</v>
      </c>
      <c r="H22" s="98">
        <v>0</v>
      </c>
      <c r="I22" s="99">
        <v>1776</v>
      </c>
      <c r="J22" s="98">
        <v>6283.83</v>
      </c>
      <c r="K22" s="98">
        <v>0</v>
      </c>
      <c r="L22" s="100">
        <v>1</v>
      </c>
      <c r="M22" s="98">
        <v>0</v>
      </c>
      <c r="N22" s="100">
        <v>1</v>
      </c>
      <c r="O22" s="94">
        <v>1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</row>
    <row r="23" spans="1:42" ht="12" customHeight="1" x14ac:dyDescent="0.55000000000000004">
      <c r="A23" s="101" t="s">
        <v>711</v>
      </c>
      <c r="B23" s="101" t="s">
        <v>712</v>
      </c>
      <c r="C23" s="102">
        <v>160</v>
      </c>
      <c r="D23" s="103">
        <v>2664</v>
      </c>
      <c r="E23" s="103">
        <v>16.649999999999999</v>
      </c>
      <c r="F23" s="102">
        <v>0</v>
      </c>
      <c r="G23" s="103">
        <v>0</v>
      </c>
      <c r="H23" s="103">
        <v>0</v>
      </c>
      <c r="I23" s="104">
        <v>4000</v>
      </c>
      <c r="J23" s="103">
        <v>2664</v>
      </c>
      <c r="K23" s="103">
        <v>0</v>
      </c>
      <c r="L23" s="105">
        <v>1</v>
      </c>
      <c r="M23" s="103">
        <v>0</v>
      </c>
      <c r="N23" s="105">
        <v>1</v>
      </c>
      <c r="O23" s="94">
        <v>1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</row>
    <row r="24" spans="1:42" ht="12" customHeight="1" x14ac:dyDescent="0.55000000000000004">
      <c r="A24" s="96" t="s">
        <v>713</v>
      </c>
      <c r="B24" s="96" t="s">
        <v>714</v>
      </c>
      <c r="C24" s="97">
        <v>268</v>
      </c>
      <c r="D24" s="98">
        <v>6012.08</v>
      </c>
      <c r="E24" s="98">
        <v>22.433133999999999</v>
      </c>
      <c r="F24" s="97">
        <v>0</v>
      </c>
      <c r="G24" s="98">
        <v>0</v>
      </c>
      <c r="H24" s="98">
        <v>0</v>
      </c>
      <c r="I24" s="99">
        <v>1608</v>
      </c>
      <c r="J24" s="98">
        <v>6012.08</v>
      </c>
      <c r="K24" s="98">
        <v>0</v>
      </c>
      <c r="L24" s="100">
        <v>1</v>
      </c>
      <c r="M24" s="98">
        <v>0</v>
      </c>
      <c r="N24" s="100">
        <v>1</v>
      </c>
      <c r="O24" s="94">
        <v>1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</row>
    <row r="25" spans="1:42" ht="12" customHeight="1" x14ac:dyDescent="0.55000000000000004">
      <c r="A25" s="101" t="s">
        <v>715</v>
      </c>
      <c r="B25" s="101" t="s">
        <v>716</v>
      </c>
      <c r="C25" s="102">
        <v>2</v>
      </c>
      <c r="D25" s="103">
        <v>139.1</v>
      </c>
      <c r="E25" s="103">
        <v>69.55</v>
      </c>
      <c r="F25" s="102">
        <v>0</v>
      </c>
      <c r="G25" s="103">
        <v>0</v>
      </c>
      <c r="H25" s="103">
        <v>0</v>
      </c>
      <c r="I25" s="104">
        <v>39.1</v>
      </c>
      <c r="J25" s="103">
        <v>139.1</v>
      </c>
      <c r="K25" s="103">
        <v>0</v>
      </c>
      <c r="L25" s="105">
        <v>1</v>
      </c>
      <c r="M25" s="103">
        <v>0</v>
      </c>
      <c r="N25" s="105">
        <v>1</v>
      </c>
      <c r="O25" s="94">
        <v>1</v>
      </c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</row>
    <row r="26" spans="1:42" ht="12" customHeight="1" x14ac:dyDescent="0.55000000000000004">
      <c r="A26" s="96" t="s">
        <v>717</v>
      </c>
      <c r="B26" s="96" t="s">
        <v>718</v>
      </c>
      <c r="C26" s="97">
        <v>152</v>
      </c>
      <c r="D26" s="98">
        <v>1621.84</v>
      </c>
      <c r="E26" s="98">
        <v>10.67</v>
      </c>
      <c r="F26" s="97">
        <v>0</v>
      </c>
      <c r="G26" s="98">
        <v>0</v>
      </c>
      <c r="H26" s="98">
        <v>0</v>
      </c>
      <c r="I26" s="99">
        <v>68.400000000000006</v>
      </c>
      <c r="J26" s="98">
        <v>1621.84</v>
      </c>
      <c r="K26" s="98">
        <v>0</v>
      </c>
      <c r="L26" s="100">
        <v>1</v>
      </c>
      <c r="M26" s="98">
        <v>0</v>
      </c>
      <c r="N26" s="100">
        <v>1</v>
      </c>
      <c r="O26" s="94">
        <v>1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</row>
    <row r="27" spans="1:42" ht="12" customHeight="1" x14ac:dyDescent="0.55000000000000004">
      <c r="A27" s="101" t="s">
        <v>719</v>
      </c>
      <c r="B27" s="101"/>
      <c r="C27" s="102">
        <v>0</v>
      </c>
      <c r="D27" s="103">
        <v>0</v>
      </c>
      <c r="E27" s="103">
        <v>0</v>
      </c>
      <c r="F27" s="102">
        <v>0</v>
      </c>
      <c r="G27" s="103">
        <v>0</v>
      </c>
      <c r="H27" s="103">
        <v>0</v>
      </c>
      <c r="I27" s="104">
        <v>0</v>
      </c>
      <c r="J27" s="103">
        <v>-109.76</v>
      </c>
      <c r="K27" s="103">
        <v>0</v>
      </c>
      <c r="L27" s="105">
        <v>1</v>
      </c>
      <c r="M27" s="103">
        <v>0</v>
      </c>
      <c r="N27" s="105">
        <v>1</v>
      </c>
      <c r="O27" s="94">
        <v>1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</row>
    <row r="28" spans="1:42" ht="12" customHeight="1" x14ac:dyDescent="0.55000000000000004">
      <c r="A28" s="96" t="s">
        <v>720</v>
      </c>
      <c r="B28" s="96" t="s">
        <v>721</v>
      </c>
      <c r="C28" s="97">
        <v>1</v>
      </c>
      <c r="D28" s="98">
        <v>30.8</v>
      </c>
      <c r="E28" s="98">
        <v>30.8</v>
      </c>
      <c r="F28" s="97">
        <v>0</v>
      </c>
      <c r="G28" s="98">
        <v>0</v>
      </c>
      <c r="H28" s="98">
        <v>0</v>
      </c>
      <c r="I28" s="99">
        <v>15</v>
      </c>
      <c r="J28" s="98">
        <v>30.8</v>
      </c>
      <c r="K28" s="98">
        <v>0</v>
      </c>
      <c r="L28" s="100">
        <v>1</v>
      </c>
      <c r="M28" s="98">
        <v>0</v>
      </c>
      <c r="N28" s="100">
        <v>1</v>
      </c>
      <c r="O28" s="94">
        <v>1</v>
      </c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</row>
    <row r="29" spans="1:42" ht="12" customHeight="1" x14ac:dyDescent="0.55000000000000004">
      <c r="A29" s="101" t="s">
        <v>722</v>
      </c>
      <c r="B29" s="101" t="s">
        <v>723</v>
      </c>
      <c r="C29" s="102">
        <v>2</v>
      </c>
      <c r="D29" s="103">
        <v>73.14</v>
      </c>
      <c r="E29" s="103">
        <v>36.57</v>
      </c>
      <c r="F29" s="102">
        <v>0</v>
      </c>
      <c r="G29" s="103">
        <v>0</v>
      </c>
      <c r="H29" s="103">
        <v>0</v>
      </c>
      <c r="I29" s="104">
        <v>10</v>
      </c>
      <c r="J29" s="103">
        <v>73.14</v>
      </c>
      <c r="K29" s="103">
        <v>0</v>
      </c>
      <c r="L29" s="105">
        <v>1</v>
      </c>
      <c r="M29" s="103">
        <v>0</v>
      </c>
      <c r="N29" s="105">
        <v>1</v>
      </c>
      <c r="O29" s="94">
        <v>1</v>
      </c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</row>
    <row r="30" spans="1:42" ht="12" customHeight="1" x14ac:dyDescent="0.55000000000000004">
      <c r="A30" s="96" t="s">
        <v>724</v>
      </c>
      <c r="B30" s="96" t="s">
        <v>725</v>
      </c>
      <c r="C30" s="97">
        <v>830</v>
      </c>
      <c r="D30" s="98">
        <v>16412.04</v>
      </c>
      <c r="E30" s="98">
        <v>19.773541999999999</v>
      </c>
      <c r="F30" s="97">
        <v>0</v>
      </c>
      <c r="G30" s="98">
        <v>0</v>
      </c>
      <c r="H30" s="98">
        <v>0</v>
      </c>
      <c r="I30" s="99">
        <v>5187.5</v>
      </c>
      <c r="J30" s="98">
        <v>16412.04</v>
      </c>
      <c r="K30" s="98">
        <v>0</v>
      </c>
      <c r="L30" s="100">
        <v>1</v>
      </c>
      <c r="M30" s="98">
        <v>0</v>
      </c>
      <c r="N30" s="100">
        <v>1</v>
      </c>
      <c r="O30" s="94">
        <v>1</v>
      </c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</row>
    <row r="31" spans="1:42" ht="12" customHeight="1" x14ac:dyDescent="0.55000000000000004">
      <c r="A31" s="101" t="s">
        <v>726</v>
      </c>
      <c r="B31" s="101" t="s">
        <v>727</v>
      </c>
      <c r="C31" s="102">
        <v>26</v>
      </c>
      <c r="D31" s="103">
        <v>427.44</v>
      </c>
      <c r="E31" s="103">
        <v>16.440000000000001</v>
      </c>
      <c r="F31" s="102">
        <v>0</v>
      </c>
      <c r="G31" s="103">
        <v>0</v>
      </c>
      <c r="H31" s="103">
        <v>0</v>
      </c>
      <c r="I31" s="104">
        <v>121.88800000000001</v>
      </c>
      <c r="J31" s="103">
        <v>427.44</v>
      </c>
      <c r="K31" s="103">
        <v>0</v>
      </c>
      <c r="L31" s="105">
        <v>1</v>
      </c>
      <c r="M31" s="103">
        <v>0</v>
      </c>
      <c r="N31" s="105">
        <v>1</v>
      </c>
      <c r="O31" s="94">
        <v>1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</row>
    <row r="32" spans="1:42" ht="12" customHeight="1" x14ac:dyDescent="0.55000000000000004">
      <c r="A32" s="96" t="s">
        <v>728</v>
      </c>
      <c r="B32" s="96" t="s">
        <v>729</v>
      </c>
      <c r="C32" s="97">
        <v>1</v>
      </c>
      <c r="D32" s="98">
        <v>22.82</v>
      </c>
      <c r="E32" s="98">
        <v>22.82</v>
      </c>
      <c r="F32" s="97">
        <v>0</v>
      </c>
      <c r="G32" s="98">
        <v>0</v>
      </c>
      <c r="H32" s="98">
        <v>0</v>
      </c>
      <c r="I32" s="99">
        <v>24</v>
      </c>
      <c r="J32" s="98">
        <v>22.82</v>
      </c>
      <c r="K32" s="98">
        <v>0</v>
      </c>
      <c r="L32" s="100">
        <v>1</v>
      </c>
      <c r="M32" s="98">
        <v>0</v>
      </c>
      <c r="N32" s="100">
        <v>1</v>
      </c>
      <c r="O32" s="94">
        <v>1</v>
      </c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</row>
    <row r="33" spans="1:42" ht="12" customHeight="1" x14ac:dyDescent="0.55000000000000004">
      <c r="A33" s="101" t="s">
        <v>730</v>
      </c>
      <c r="B33" s="101" t="s">
        <v>731</v>
      </c>
      <c r="C33" s="102">
        <v>1</v>
      </c>
      <c r="D33" s="103">
        <v>54.63</v>
      </c>
      <c r="E33" s="103">
        <v>54.63</v>
      </c>
      <c r="F33" s="102">
        <v>0</v>
      </c>
      <c r="G33" s="103">
        <v>0</v>
      </c>
      <c r="H33" s="103">
        <v>0</v>
      </c>
      <c r="I33" s="104">
        <v>5.62</v>
      </c>
      <c r="J33" s="103">
        <v>54.63</v>
      </c>
      <c r="K33" s="103">
        <v>0</v>
      </c>
      <c r="L33" s="105">
        <v>1</v>
      </c>
      <c r="M33" s="103">
        <v>0</v>
      </c>
      <c r="N33" s="105">
        <v>1</v>
      </c>
      <c r="O33" s="94">
        <v>1</v>
      </c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</row>
    <row r="34" spans="1:42" ht="12" customHeight="1" x14ac:dyDescent="0.55000000000000004">
      <c r="A34" s="96" t="s">
        <v>732</v>
      </c>
      <c r="B34" s="96" t="s">
        <v>733</v>
      </c>
      <c r="C34" s="97">
        <v>1</v>
      </c>
      <c r="D34" s="98">
        <v>26.81</v>
      </c>
      <c r="E34" s="98">
        <v>26.81</v>
      </c>
      <c r="F34" s="97">
        <v>0</v>
      </c>
      <c r="G34" s="98">
        <v>0</v>
      </c>
      <c r="H34" s="98">
        <v>0</v>
      </c>
      <c r="I34" s="99">
        <v>28.6</v>
      </c>
      <c r="J34" s="98">
        <v>26.81</v>
      </c>
      <c r="K34" s="98">
        <v>0</v>
      </c>
      <c r="L34" s="100">
        <v>1</v>
      </c>
      <c r="M34" s="98">
        <v>0</v>
      </c>
      <c r="N34" s="100">
        <v>1</v>
      </c>
      <c r="O34" s="94">
        <v>1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</row>
    <row r="35" spans="1:42" ht="12" customHeight="1" x14ac:dyDescent="0.55000000000000004">
      <c r="A35" s="101" t="s">
        <v>734</v>
      </c>
      <c r="B35" s="101" t="s">
        <v>735</v>
      </c>
      <c r="C35" s="102">
        <v>22</v>
      </c>
      <c r="D35" s="103">
        <v>556.61</v>
      </c>
      <c r="E35" s="103">
        <v>25.300453999999998</v>
      </c>
      <c r="F35" s="102">
        <v>0</v>
      </c>
      <c r="G35" s="103">
        <v>0</v>
      </c>
      <c r="H35" s="103">
        <v>0</v>
      </c>
      <c r="I35" s="104">
        <v>646.79999999999995</v>
      </c>
      <c r="J35" s="103">
        <v>556.61</v>
      </c>
      <c r="K35" s="103">
        <v>0</v>
      </c>
      <c r="L35" s="105">
        <v>1</v>
      </c>
      <c r="M35" s="103">
        <v>0</v>
      </c>
      <c r="N35" s="105">
        <v>1</v>
      </c>
      <c r="O35" s="94">
        <v>1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</row>
    <row r="36" spans="1:42" ht="12" customHeight="1" x14ac:dyDescent="0.55000000000000004">
      <c r="A36" s="96" t="s">
        <v>736</v>
      </c>
      <c r="B36" s="96" t="s">
        <v>737</v>
      </c>
      <c r="C36" s="97">
        <v>140</v>
      </c>
      <c r="D36" s="98">
        <v>4994.68</v>
      </c>
      <c r="E36" s="98">
        <v>35.676285</v>
      </c>
      <c r="F36" s="97">
        <v>0</v>
      </c>
      <c r="G36" s="98">
        <v>0</v>
      </c>
      <c r="H36" s="98">
        <v>0</v>
      </c>
      <c r="I36" s="99">
        <v>1733.432</v>
      </c>
      <c r="J36" s="98">
        <v>4994.68</v>
      </c>
      <c r="K36" s="98">
        <v>0</v>
      </c>
      <c r="L36" s="100">
        <v>1</v>
      </c>
      <c r="M36" s="98">
        <v>0</v>
      </c>
      <c r="N36" s="100">
        <v>1</v>
      </c>
      <c r="O36" s="94">
        <v>1</v>
      </c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</row>
    <row r="37" spans="1:42" ht="12" customHeight="1" x14ac:dyDescent="0.55000000000000004">
      <c r="A37" s="101" t="s">
        <v>738</v>
      </c>
      <c r="B37" s="101" t="s">
        <v>739</v>
      </c>
      <c r="C37" s="102">
        <v>24</v>
      </c>
      <c r="D37" s="103">
        <v>153.12</v>
      </c>
      <c r="E37" s="103">
        <v>6.38</v>
      </c>
      <c r="F37" s="102">
        <v>0</v>
      </c>
      <c r="G37" s="103">
        <v>0</v>
      </c>
      <c r="H37" s="103">
        <v>0</v>
      </c>
      <c r="I37" s="104">
        <v>4.8</v>
      </c>
      <c r="J37" s="103">
        <v>153.12</v>
      </c>
      <c r="K37" s="103">
        <v>0</v>
      </c>
      <c r="L37" s="105">
        <v>1</v>
      </c>
      <c r="M37" s="103">
        <v>0</v>
      </c>
      <c r="N37" s="105">
        <v>1</v>
      </c>
      <c r="O37" s="94">
        <v>1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</row>
    <row r="38" spans="1:42" ht="12" customHeight="1" x14ac:dyDescent="0.55000000000000004">
      <c r="A38" s="96" t="s">
        <v>740</v>
      </c>
      <c r="B38" s="96" t="s">
        <v>741</v>
      </c>
      <c r="C38" s="97">
        <v>22</v>
      </c>
      <c r="D38" s="98">
        <v>751.24</v>
      </c>
      <c r="E38" s="98">
        <v>34.147272000000001</v>
      </c>
      <c r="F38" s="97">
        <v>0</v>
      </c>
      <c r="G38" s="98">
        <v>0</v>
      </c>
      <c r="H38" s="98">
        <v>0</v>
      </c>
      <c r="I38" s="99">
        <v>873.4</v>
      </c>
      <c r="J38" s="98">
        <v>751.24</v>
      </c>
      <c r="K38" s="98">
        <v>0</v>
      </c>
      <c r="L38" s="100">
        <v>1</v>
      </c>
      <c r="M38" s="98">
        <v>0</v>
      </c>
      <c r="N38" s="100">
        <v>1</v>
      </c>
      <c r="O38" s="94">
        <v>1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</row>
    <row r="39" spans="1:42" ht="12" customHeight="1" x14ac:dyDescent="0.55000000000000004">
      <c r="A39" s="101" t="s">
        <v>742</v>
      </c>
      <c r="B39" s="101" t="s">
        <v>743</v>
      </c>
      <c r="C39" s="102">
        <v>149</v>
      </c>
      <c r="D39" s="103">
        <v>3416.13</v>
      </c>
      <c r="E39" s="103">
        <v>22.927046000000001</v>
      </c>
      <c r="F39" s="102">
        <v>0</v>
      </c>
      <c r="G39" s="103">
        <v>0</v>
      </c>
      <c r="H39" s="103">
        <v>0</v>
      </c>
      <c r="I39" s="104">
        <v>5971.25</v>
      </c>
      <c r="J39" s="103">
        <v>3416.13</v>
      </c>
      <c r="K39" s="103">
        <v>0</v>
      </c>
      <c r="L39" s="105">
        <v>1</v>
      </c>
      <c r="M39" s="103">
        <v>0</v>
      </c>
      <c r="N39" s="105">
        <v>1</v>
      </c>
      <c r="O39" s="94">
        <v>1</v>
      </c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</row>
    <row r="40" spans="1:42" ht="12" customHeight="1" x14ac:dyDescent="0.55000000000000004">
      <c r="A40" s="96" t="s">
        <v>744</v>
      </c>
      <c r="B40" s="96" t="s">
        <v>745</v>
      </c>
      <c r="C40" s="97">
        <v>1</v>
      </c>
      <c r="D40" s="98">
        <v>15.15</v>
      </c>
      <c r="E40" s="98">
        <v>15.15</v>
      </c>
      <c r="F40" s="97">
        <v>0</v>
      </c>
      <c r="G40" s="98">
        <v>0</v>
      </c>
      <c r="H40" s="98">
        <v>0</v>
      </c>
      <c r="I40" s="99">
        <v>20</v>
      </c>
      <c r="J40" s="98">
        <v>15.15</v>
      </c>
      <c r="K40" s="98">
        <v>0</v>
      </c>
      <c r="L40" s="100">
        <v>1</v>
      </c>
      <c r="M40" s="98">
        <v>0</v>
      </c>
      <c r="N40" s="100">
        <v>1</v>
      </c>
      <c r="O40" s="94">
        <v>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</row>
    <row r="41" spans="1:42" ht="12" customHeight="1" x14ac:dyDescent="0.55000000000000004">
      <c r="A41" s="101" t="s">
        <v>746</v>
      </c>
      <c r="B41" s="101" t="s">
        <v>747</v>
      </c>
      <c r="C41" s="102">
        <v>20</v>
      </c>
      <c r="D41" s="103">
        <v>314.2</v>
      </c>
      <c r="E41" s="103">
        <v>15.71</v>
      </c>
      <c r="F41" s="102">
        <v>0</v>
      </c>
      <c r="G41" s="103">
        <v>0</v>
      </c>
      <c r="H41" s="103">
        <v>0</v>
      </c>
      <c r="I41" s="104">
        <v>74</v>
      </c>
      <c r="J41" s="103">
        <v>314.2</v>
      </c>
      <c r="K41" s="103">
        <v>0</v>
      </c>
      <c r="L41" s="105">
        <v>1</v>
      </c>
      <c r="M41" s="103">
        <v>0</v>
      </c>
      <c r="N41" s="105">
        <v>1</v>
      </c>
      <c r="O41" s="94">
        <v>1</v>
      </c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</row>
    <row r="42" spans="1:42" ht="12" customHeight="1" x14ac:dyDescent="0.55000000000000004">
      <c r="A42" s="96" t="s">
        <v>748</v>
      </c>
      <c r="B42" s="96" t="s">
        <v>749</v>
      </c>
      <c r="C42" s="97">
        <v>254</v>
      </c>
      <c r="D42" s="98">
        <v>5768.52</v>
      </c>
      <c r="E42" s="98">
        <v>22.710708</v>
      </c>
      <c r="F42" s="97">
        <v>0</v>
      </c>
      <c r="G42" s="98">
        <v>0</v>
      </c>
      <c r="H42" s="98">
        <v>0</v>
      </c>
      <c r="I42" s="99">
        <v>8645.2800000000007</v>
      </c>
      <c r="J42" s="98">
        <v>5768.52</v>
      </c>
      <c r="K42" s="98">
        <v>0</v>
      </c>
      <c r="L42" s="100">
        <v>1</v>
      </c>
      <c r="M42" s="98">
        <v>0</v>
      </c>
      <c r="N42" s="100">
        <v>1</v>
      </c>
      <c r="O42" s="94">
        <v>1</v>
      </c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</row>
    <row r="43" spans="1:42" ht="12" customHeight="1" x14ac:dyDescent="0.55000000000000004">
      <c r="A43" s="101" t="s">
        <v>750</v>
      </c>
      <c r="B43" s="101" t="s">
        <v>751</v>
      </c>
      <c r="C43" s="102">
        <v>33</v>
      </c>
      <c r="D43" s="103">
        <v>395.04</v>
      </c>
      <c r="E43" s="103">
        <v>11.970909000000001</v>
      </c>
      <c r="F43" s="102">
        <v>0</v>
      </c>
      <c r="G43" s="103">
        <v>0</v>
      </c>
      <c r="H43" s="103">
        <v>0</v>
      </c>
      <c r="I43" s="104">
        <v>1154.4000000000001</v>
      </c>
      <c r="J43" s="103">
        <v>395.04</v>
      </c>
      <c r="K43" s="103">
        <v>0</v>
      </c>
      <c r="L43" s="105">
        <v>1</v>
      </c>
      <c r="M43" s="103">
        <v>0</v>
      </c>
      <c r="N43" s="105">
        <v>1</v>
      </c>
      <c r="O43" s="94">
        <v>1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</row>
    <row r="44" spans="1:42" ht="12" customHeight="1" x14ac:dyDescent="0.55000000000000004">
      <c r="A44" s="96" t="s">
        <v>752</v>
      </c>
      <c r="B44" s="96" t="s">
        <v>753</v>
      </c>
      <c r="C44" s="97">
        <v>11</v>
      </c>
      <c r="D44" s="98">
        <v>479.3</v>
      </c>
      <c r="E44" s="98">
        <v>43.572727</v>
      </c>
      <c r="F44" s="97">
        <v>0</v>
      </c>
      <c r="G44" s="98">
        <v>0</v>
      </c>
      <c r="H44" s="98">
        <v>0</v>
      </c>
      <c r="I44" s="99">
        <v>445.5</v>
      </c>
      <c r="J44" s="98">
        <v>479.3</v>
      </c>
      <c r="K44" s="98">
        <v>0</v>
      </c>
      <c r="L44" s="100">
        <v>1</v>
      </c>
      <c r="M44" s="98">
        <v>0</v>
      </c>
      <c r="N44" s="100">
        <v>1</v>
      </c>
      <c r="O44" s="94">
        <v>1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</row>
    <row r="45" spans="1:42" ht="12" customHeight="1" x14ac:dyDescent="0.55000000000000004">
      <c r="A45" s="101" t="s">
        <v>754</v>
      </c>
      <c r="B45" s="101" t="s">
        <v>755</v>
      </c>
      <c r="C45" s="102">
        <v>12</v>
      </c>
      <c r="D45" s="103">
        <v>393</v>
      </c>
      <c r="E45" s="103">
        <v>32.75</v>
      </c>
      <c r="F45" s="102">
        <v>0</v>
      </c>
      <c r="G45" s="103">
        <v>0</v>
      </c>
      <c r="H45" s="103">
        <v>0</v>
      </c>
      <c r="I45" s="104">
        <v>108</v>
      </c>
      <c r="J45" s="103">
        <v>393</v>
      </c>
      <c r="K45" s="103">
        <v>0</v>
      </c>
      <c r="L45" s="105">
        <v>1</v>
      </c>
      <c r="M45" s="103">
        <v>0</v>
      </c>
      <c r="N45" s="105">
        <v>1</v>
      </c>
      <c r="O45" s="94">
        <v>1</v>
      </c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</row>
    <row r="46" spans="1:42" ht="12" customHeight="1" x14ac:dyDescent="0.55000000000000004">
      <c r="A46" s="96" t="s">
        <v>756</v>
      </c>
      <c r="B46" s="96" t="s">
        <v>757</v>
      </c>
      <c r="C46" s="97">
        <v>257</v>
      </c>
      <c r="D46" s="98">
        <v>5525.13</v>
      </c>
      <c r="E46" s="98">
        <v>21.498560000000001</v>
      </c>
      <c r="F46" s="97">
        <v>0</v>
      </c>
      <c r="G46" s="98">
        <v>0</v>
      </c>
      <c r="H46" s="98">
        <v>0</v>
      </c>
      <c r="I46" s="99">
        <v>11152.75</v>
      </c>
      <c r="J46" s="98">
        <v>5525.13</v>
      </c>
      <c r="K46" s="98">
        <v>0</v>
      </c>
      <c r="L46" s="100">
        <v>1</v>
      </c>
      <c r="M46" s="98">
        <v>0</v>
      </c>
      <c r="N46" s="100">
        <v>1</v>
      </c>
      <c r="O46" s="94">
        <v>1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</row>
    <row r="47" spans="1:42" ht="12" customHeight="1" x14ac:dyDescent="0.55000000000000004">
      <c r="A47" s="101" t="s">
        <v>758</v>
      </c>
      <c r="B47" s="101" t="s">
        <v>759</v>
      </c>
      <c r="C47" s="102">
        <v>2</v>
      </c>
      <c r="D47" s="103">
        <v>63.58</v>
      </c>
      <c r="E47" s="103">
        <v>31.79</v>
      </c>
      <c r="F47" s="102">
        <v>0</v>
      </c>
      <c r="G47" s="103">
        <v>0</v>
      </c>
      <c r="H47" s="103">
        <v>0</v>
      </c>
      <c r="I47" s="104">
        <v>63</v>
      </c>
      <c r="J47" s="103">
        <v>63.58</v>
      </c>
      <c r="K47" s="103">
        <v>0</v>
      </c>
      <c r="L47" s="105">
        <v>1</v>
      </c>
      <c r="M47" s="103">
        <v>0</v>
      </c>
      <c r="N47" s="105">
        <v>1</v>
      </c>
      <c r="O47" s="94">
        <v>1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</row>
    <row r="48" spans="1:42" ht="12" customHeight="1" x14ac:dyDescent="0.55000000000000004">
      <c r="A48" s="96" t="s">
        <v>760</v>
      </c>
      <c r="B48" s="96" t="s">
        <v>761</v>
      </c>
      <c r="C48" s="97">
        <v>0</v>
      </c>
      <c r="D48" s="98">
        <v>0</v>
      </c>
      <c r="E48" s="98">
        <v>0</v>
      </c>
      <c r="F48" s="97">
        <v>0</v>
      </c>
      <c r="G48" s="98">
        <v>0</v>
      </c>
      <c r="H48" s="98">
        <v>0</v>
      </c>
      <c r="I48" s="99">
        <v>0</v>
      </c>
      <c r="J48" s="98">
        <v>0</v>
      </c>
      <c r="K48" s="98">
        <v>0</v>
      </c>
      <c r="L48" s="100">
        <v>0</v>
      </c>
      <c r="M48" s="98">
        <v>0</v>
      </c>
      <c r="N48" s="100">
        <v>0</v>
      </c>
      <c r="O48" s="94">
        <v>1</v>
      </c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</row>
    <row r="49" spans="1:42" ht="12" customHeight="1" x14ac:dyDescent="0.55000000000000004">
      <c r="A49" s="101" t="s">
        <v>762</v>
      </c>
      <c r="B49" s="101" t="s">
        <v>763</v>
      </c>
      <c r="C49" s="102">
        <v>40</v>
      </c>
      <c r="D49" s="103">
        <v>1012.94</v>
      </c>
      <c r="E49" s="103">
        <v>25.323499999999999</v>
      </c>
      <c r="F49" s="102">
        <v>0</v>
      </c>
      <c r="G49" s="103">
        <v>0</v>
      </c>
      <c r="H49" s="103">
        <v>0</v>
      </c>
      <c r="I49" s="104">
        <v>260</v>
      </c>
      <c r="J49" s="103">
        <v>1012.94</v>
      </c>
      <c r="K49" s="103">
        <v>0</v>
      </c>
      <c r="L49" s="105">
        <v>1</v>
      </c>
      <c r="M49" s="103">
        <v>0</v>
      </c>
      <c r="N49" s="105">
        <v>1</v>
      </c>
      <c r="O49" s="94">
        <v>1</v>
      </c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</row>
    <row r="50" spans="1:42" ht="12" customHeight="1" x14ac:dyDescent="0.55000000000000004">
      <c r="A50" s="96" t="s">
        <v>764</v>
      </c>
      <c r="B50" s="96" t="s">
        <v>765</v>
      </c>
      <c r="C50" s="97">
        <v>80</v>
      </c>
      <c r="D50" s="98">
        <v>1185.5999999999999</v>
      </c>
      <c r="E50" s="98">
        <v>14.82</v>
      </c>
      <c r="F50" s="97">
        <v>0</v>
      </c>
      <c r="G50" s="98">
        <v>0</v>
      </c>
      <c r="H50" s="98">
        <v>0</v>
      </c>
      <c r="I50" s="99">
        <v>2000</v>
      </c>
      <c r="J50" s="98">
        <v>1185.5999999999999</v>
      </c>
      <c r="K50" s="98">
        <v>0</v>
      </c>
      <c r="L50" s="100">
        <v>1</v>
      </c>
      <c r="M50" s="98">
        <v>0</v>
      </c>
      <c r="N50" s="100">
        <v>1</v>
      </c>
      <c r="O50" s="94">
        <v>1</v>
      </c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</row>
    <row r="51" spans="1:42" ht="12" customHeight="1" x14ac:dyDescent="0.55000000000000004">
      <c r="A51" s="101" t="s">
        <v>766</v>
      </c>
      <c r="B51" s="101" t="s">
        <v>767</v>
      </c>
      <c r="C51" s="102">
        <v>72</v>
      </c>
      <c r="D51" s="103">
        <v>2506.38</v>
      </c>
      <c r="E51" s="103">
        <v>34.810833000000002</v>
      </c>
      <c r="F51" s="102">
        <v>0</v>
      </c>
      <c r="G51" s="103">
        <v>0</v>
      </c>
      <c r="H51" s="103">
        <v>0</v>
      </c>
      <c r="I51" s="104">
        <v>2714.4</v>
      </c>
      <c r="J51" s="103">
        <v>2506.38</v>
      </c>
      <c r="K51" s="103">
        <v>0</v>
      </c>
      <c r="L51" s="105">
        <v>1</v>
      </c>
      <c r="M51" s="103">
        <v>0</v>
      </c>
      <c r="N51" s="105">
        <v>1</v>
      </c>
      <c r="O51" s="94">
        <v>1</v>
      </c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</row>
    <row r="52" spans="1:42" ht="12" customHeight="1" x14ac:dyDescent="0.55000000000000004">
      <c r="A52" s="96" t="s">
        <v>768</v>
      </c>
      <c r="B52" s="96" t="s">
        <v>769</v>
      </c>
      <c r="C52" s="97">
        <v>101</v>
      </c>
      <c r="D52" s="98">
        <v>2291.34</v>
      </c>
      <c r="E52" s="98">
        <v>22.686534000000002</v>
      </c>
      <c r="F52" s="97">
        <v>0</v>
      </c>
      <c r="G52" s="98">
        <v>0</v>
      </c>
      <c r="H52" s="98">
        <v>0</v>
      </c>
      <c r="I52" s="99">
        <v>4343</v>
      </c>
      <c r="J52" s="98">
        <v>2291.34</v>
      </c>
      <c r="K52" s="98">
        <v>0</v>
      </c>
      <c r="L52" s="100">
        <v>1</v>
      </c>
      <c r="M52" s="98">
        <v>0</v>
      </c>
      <c r="N52" s="100">
        <v>1</v>
      </c>
      <c r="O52" s="94">
        <v>1</v>
      </c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</row>
    <row r="53" spans="1:42" ht="12" customHeight="1" x14ac:dyDescent="0.55000000000000004">
      <c r="A53" s="101" t="s">
        <v>770</v>
      </c>
      <c r="B53" s="101" t="s">
        <v>771</v>
      </c>
      <c r="C53" s="102">
        <v>5</v>
      </c>
      <c r="D53" s="103">
        <v>473.58</v>
      </c>
      <c r="E53" s="103">
        <v>94.715999999999994</v>
      </c>
      <c r="F53" s="102">
        <v>0</v>
      </c>
      <c r="G53" s="103">
        <v>0</v>
      </c>
      <c r="H53" s="103">
        <v>0</v>
      </c>
      <c r="I53" s="104">
        <v>160</v>
      </c>
      <c r="J53" s="103">
        <v>473.58</v>
      </c>
      <c r="K53" s="103">
        <v>0</v>
      </c>
      <c r="L53" s="105">
        <v>1</v>
      </c>
      <c r="M53" s="103">
        <v>0</v>
      </c>
      <c r="N53" s="105">
        <v>1</v>
      </c>
      <c r="O53" s="94">
        <v>1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</row>
    <row r="54" spans="1:42" ht="12" customHeight="1" x14ac:dyDescent="0.55000000000000004">
      <c r="A54" s="96" t="s">
        <v>772</v>
      </c>
      <c r="B54" s="96" t="s">
        <v>773</v>
      </c>
      <c r="C54" s="97">
        <v>1</v>
      </c>
      <c r="D54" s="98">
        <v>18.45</v>
      </c>
      <c r="E54" s="98">
        <v>18.45</v>
      </c>
      <c r="F54" s="97">
        <v>0</v>
      </c>
      <c r="G54" s="98">
        <v>0</v>
      </c>
      <c r="H54" s="98">
        <v>0</v>
      </c>
      <c r="I54" s="99">
        <v>36</v>
      </c>
      <c r="J54" s="98">
        <v>18.45</v>
      </c>
      <c r="K54" s="98">
        <v>0</v>
      </c>
      <c r="L54" s="100">
        <v>1</v>
      </c>
      <c r="M54" s="98">
        <v>0</v>
      </c>
      <c r="N54" s="100">
        <v>1</v>
      </c>
      <c r="O54" s="94">
        <v>1</v>
      </c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</row>
    <row r="55" spans="1:42" ht="12" customHeight="1" x14ac:dyDescent="0.55000000000000004">
      <c r="A55" s="101" t="s">
        <v>774</v>
      </c>
      <c r="B55" s="101" t="s">
        <v>775</v>
      </c>
      <c r="C55" s="102">
        <v>88</v>
      </c>
      <c r="D55" s="103">
        <v>4155.41</v>
      </c>
      <c r="E55" s="103">
        <v>47.220568</v>
      </c>
      <c r="F55" s="102">
        <v>0</v>
      </c>
      <c r="G55" s="103">
        <v>0</v>
      </c>
      <c r="H55" s="103">
        <v>0</v>
      </c>
      <c r="I55" s="104">
        <v>1240.8</v>
      </c>
      <c r="J55" s="103">
        <v>4155.41</v>
      </c>
      <c r="K55" s="103">
        <v>0</v>
      </c>
      <c r="L55" s="105">
        <v>1</v>
      </c>
      <c r="M55" s="103">
        <v>0</v>
      </c>
      <c r="N55" s="105">
        <v>1</v>
      </c>
      <c r="O55" s="94">
        <v>1</v>
      </c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</row>
    <row r="56" spans="1:42" ht="12" customHeight="1" x14ac:dyDescent="0.55000000000000004">
      <c r="A56" s="96" t="s">
        <v>776</v>
      </c>
      <c r="B56" s="96" t="s">
        <v>777</v>
      </c>
      <c r="C56" s="97">
        <v>26</v>
      </c>
      <c r="D56" s="98">
        <v>2110.42</v>
      </c>
      <c r="E56" s="98">
        <v>81.17</v>
      </c>
      <c r="F56" s="97">
        <v>0</v>
      </c>
      <c r="G56" s="98">
        <v>0</v>
      </c>
      <c r="H56" s="98">
        <v>0</v>
      </c>
      <c r="I56" s="99">
        <v>520</v>
      </c>
      <c r="J56" s="98">
        <v>2110.42</v>
      </c>
      <c r="K56" s="98">
        <v>0</v>
      </c>
      <c r="L56" s="100">
        <v>1</v>
      </c>
      <c r="M56" s="98">
        <v>0</v>
      </c>
      <c r="N56" s="100">
        <v>1</v>
      </c>
      <c r="O56" s="94">
        <v>1</v>
      </c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</row>
    <row r="57" spans="1:42" ht="12" customHeight="1" x14ac:dyDescent="0.55000000000000004">
      <c r="A57" s="101" t="s">
        <v>778</v>
      </c>
      <c r="B57" s="101" t="s">
        <v>779</v>
      </c>
      <c r="C57" s="102">
        <v>153</v>
      </c>
      <c r="D57" s="103">
        <v>3929.49</v>
      </c>
      <c r="E57" s="103">
        <v>25.682941</v>
      </c>
      <c r="F57" s="102">
        <v>0</v>
      </c>
      <c r="G57" s="103">
        <v>0</v>
      </c>
      <c r="H57" s="103">
        <v>0</v>
      </c>
      <c r="I57" s="104">
        <v>612</v>
      </c>
      <c r="J57" s="103">
        <v>3929.49</v>
      </c>
      <c r="K57" s="103">
        <v>0</v>
      </c>
      <c r="L57" s="105">
        <v>1</v>
      </c>
      <c r="M57" s="103">
        <v>0</v>
      </c>
      <c r="N57" s="105">
        <v>1</v>
      </c>
      <c r="O57" s="94">
        <v>1</v>
      </c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</row>
    <row r="58" spans="1:42" ht="12" customHeight="1" x14ac:dyDescent="0.55000000000000004">
      <c r="A58" s="96" t="s">
        <v>780</v>
      </c>
      <c r="B58" s="96" t="s">
        <v>781</v>
      </c>
      <c r="C58" s="97">
        <v>30</v>
      </c>
      <c r="D58" s="98">
        <v>1007.7</v>
      </c>
      <c r="E58" s="98">
        <v>33.590000000000003</v>
      </c>
      <c r="F58" s="97">
        <v>0</v>
      </c>
      <c r="G58" s="98">
        <v>0</v>
      </c>
      <c r="H58" s="98">
        <v>0</v>
      </c>
      <c r="I58" s="99">
        <v>123.84</v>
      </c>
      <c r="J58" s="98">
        <v>1007.7</v>
      </c>
      <c r="K58" s="98">
        <v>0</v>
      </c>
      <c r="L58" s="100">
        <v>1</v>
      </c>
      <c r="M58" s="98">
        <v>0</v>
      </c>
      <c r="N58" s="100">
        <v>1</v>
      </c>
      <c r="O58" s="94">
        <v>1</v>
      </c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</row>
    <row r="59" spans="1:42" ht="12" customHeight="1" x14ac:dyDescent="0.55000000000000004">
      <c r="A59" s="101" t="s">
        <v>782</v>
      </c>
      <c r="B59" s="101" t="s">
        <v>783</v>
      </c>
      <c r="C59" s="102">
        <v>1959</v>
      </c>
      <c r="D59" s="103">
        <v>26623.200000000001</v>
      </c>
      <c r="E59" s="103">
        <v>13.590199</v>
      </c>
      <c r="F59" s="102">
        <v>0</v>
      </c>
      <c r="G59" s="103">
        <v>0</v>
      </c>
      <c r="H59" s="103">
        <v>0</v>
      </c>
      <c r="I59" s="104">
        <v>44520.32</v>
      </c>
      <c r="J59" s="103">
        <v>26623.200000000001</v>
      </c>
      <c r="K59" s="103">
        <v>0</v>
      </c>
      <c r="L59" s="105">
        <v>1</v>
      </c>
      <c r="M59" s="103">
        <v>0</v>
      </c>
      <c r="N59" s="105">
        <v>1</v>
      </c>
      <c r="O59" s="94">
        <v>1</v>
      </c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</row>
    <row r="60" spans="1:42" ht="12" customHeight="1" x14ac:dyDescent="0.55000000000000004">
      <c r="A60" s="96" t="s">
        <v>784</v>
      </c>
      <c r="B60" s="96" t="s">
        <v>785</v>
      </c>
      <c r="C60" s="97">
        <v>1682</v>
      </c>
      <c r="D60" s="98">
        <v>22879.75</v>
      </c>
      <c r="E60" s="98">
        <v>13.602705</v>
      </c>
      <c r="F60" s="97">
        <v>0</v>
      </c>
      <c r="G60" s="98">
        <v>0</v>
      </c>
      <c r="H60" s="98">
        <v>0</v>
      </c>
      <c r="I60" s="99">
        <v>39392.44</v>
      </c>
      <c r="J60" s="98">
        <v>22879.75</v>
      </c>
      <c r="K60" s="98">
        <v>0</v>
      </c>
      <c r="L60" s="100">
        <v>1</v>
      </c>
      <c r="M60" s="98">
        <v>0</v>
      </c>
      <c r="N60" s="100">
        <v>1</v>
      </c>
      <c r="O60" s="94">
        <v>1</v>
      </c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</row>
    <row r="61" spans="1:42" ht="12" customHeight="1" x14ac:dyDescent="0.55000000000000004">
      <c r="A61" s="101" t="s">
        <v>786</v>
      </c>
      <c r="B61" s="101" t="s">
        <v>787</v>
      </c>
      <c r="C61" s="102">
        <v>143</v>
      </c>
      <c r="D61" s="103">
        <v>4511.6499999999996</v>
      </c>
      <c r="E61" s="103">
        <v>31.55</v>
      </c>
      <c r="F61" s="102">
        <v>0</v>
      </c>
      <c r="G61" s="103">
        <v>0</v>
      </c>
      <c r="H61" s="103">
        <v>0</v>
      </c>
      <c r="I61" s="104">
        <v>5078.5140000000001</v>
      </c>
      <c r="J61" s="103">
        <v>4511.6499999999996</v>
      </c>
      <c r="K61" s="103">
        <v>0</v>
      </c>
      <c r="L61" s="105">
        <v>1</v>
      </c>
      <c r="M61" s="103">
        <v>0</v>
      </c>
      <c r="N61" s="105">
        <v>1</v>
      </c>
      <c r="O61" s="94">
        <v>1</v>
      </c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</row>
    <row r="62" spans="1:42" ht="12" customHeight="1" x14ac:dyDescent="0.55000000000000004">
      <c r="A62" s="96" t="s">
        <v>788</v>
      </c>
      <c r="B62" s="96" t="s">
        <v>789</v>
      </c>
      <c r="C62" s="97">
        <v>3</v>
      </c>
      <c r="D62" s="98">
        <v>98.85</v>
      </c>
      <c r="E62" s="98">
        <v>32.950000000000003</v>
      </c>
      <c r="F62" s="97">
        <v>0</v>
      </c>
      <c r="G62" s="98">
        <v>0</v>
      </c>
      <c r="H62" s="98">
        <v>0</v>
      </c>
      <c r="I62" s="99">
        <v>30.75</v>
      </c>
      <c r="J62" s="98">
        <v>98.85</v>
      </c>
      <c r="K62" s="98">
        <v>0</v>
      </c>
      <c r="L62" s="100">
        <v>1</v>
      </c>
      <c r="M62" s="98">
        <v>0</v>
      </c>
      <c r="N62" s="100">
        <v>1</v>
      </c>
      <c r="O62" s="94">
        <v>1</v>
      </c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</row>
    <row r="63" spans="1:42" ht="12" customHeight="1" x14ac:dyDescent="0.55000000000000004">
      <c r="A63" s="101" t="s">
        <v>790</v>
      </c>
      <c r="B63" s="101" t="s">
        <v>791</v>
      </c>
      <c r="C63" s="102">
        <v>1</v>
      </c>
      <c r="D63" s="103">
        <v>14.09</v>
      </c>
      <c r="E63" s="103">
        <v>14.09</v>
      </c>
      <c r="F63" s="102">
        <v>0</v>
      </c>
      <c r="G63" s="103">
        <v>0</v>
      </c>
      <c r="H63" s="103">
        <v>0</v>
      </c>
      <c r="I63" s="104">
        <v>6.62</v>
      </c>
      <c r="J63" s="103">
        <v>14.09</v>
      </c>
      <c r="K63" s="103">
        <v>0</v>
      </c>
      <c r="L63" s="105">
        <v>1</v>
      </c>
      <c r="M63" s="103">
        <v>0</v>
      </c>
      <c r="N63" s="105">
        <v>1</v>
      </c>
      <c r="O63" s="94">
        <v>1</v>
      </c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</row>
    <row r="64" spans="1:42" ht="12" customHeight="1" x14ac:dyDescent="0.55000000000000004">
      <c r="A64" s="96" t="s">
        <v>792</v>
      </c>
      <c r="B64" s="96" t="s">
        <v>793</v>
      </c>
      <c r="C64" s="97">
        <v>248</v>
      </c>
      <c r="D64" s="98">
        <v>8672.7199999999993</v>
      </c>
      <c r="E64" s="98">
        <v>34.970644999999998</v>
      </c>
      <c r="F64" s="97">
        <v>0</v>
      </c>
      <c r="G64" s="98">
        <v>0</v>
      </c>
      <c r="H64" s="98">
        <v>0</v>
      </c>
      <c r="I64" s="99">
        <v>3472</v>
      </c>
      <c r="J64" s="98">
        <v>8672.7199999999993</v>
      </c>
      <c r="K64" s="98">
        <v>0</v>
      </c>
      <c r="L64" s="100">
        <v>1</v>
      </c>
      <c r="M64" s="98">
        <v>0</v>
      </c>
      <c r="N64" s="100">
        <v>1</v>
      </c>
      <c r="O64" s="94">
        <v>1</v>
      </c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</row>
    <row r="65" spans="1:43" ht="12" customHeight="1" x14ac:dyDescent="0.55000000000000004">
      <c r="A65" s="101" t="s">
        <v>794</v>
      </c>
      <c r="B65" s="101" t="s">
        <v>795</v>
      </c>
      <c r="C65" s="102">
        <v>0</v>
      </c>
      <c r="D65" s="103">
        <v>0</v>
      </c>
      <c r="E65" s="103">
        <v>0</v>
      </c>
      <c r="F65" s="102">
        <v>0</v>
      </c>
      <c r="G65" s="103">
        <v>0</v>
      </c>
      <c r="H65" s="103">
        <v>0</v>
      </c>
      <c r="I65" s="104">
        <v>0</v>
      </c>
      <c r="J65" s="103">
        <v>0</v>
      </c>
      <c r="K65" s="103">
        <v>0</v>
      </c>
      <c r="L65" s="105">
        <v>0</v>
      </c>
      <c r="M65" s="103">
        <v>0</v>
      </c>
      <c r="N65" s="105">
        <v>0</v>
      </c>
      <c r="O65" s="94">
        <v>1</v>
      </c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</row>
    <row r="66" spans="1:43" ht="12" customHeight="1" x14ac:dyDescent="0.55000000000000004">
      <c r="A66" s="96" t="s">
        <v>796</v>
      </c>
      <c r="B66" s="96" t="s">
        <v>797</v>
      </c>
      <c r="C66" s="97">
        <v>175</v>
      </c>
      <c r="D66" s="98">
        <v>6678</v>
      </c>
      <c r="E66" s="98">
        <v>38.159999999999997</v>
      </c>
      <c r="F66" s="97">
        <v>0</v>
      </c>
      <c r="G66" s="98">
        <v>0</v>
      </c>
      <c r="H66" s="98">
        <v>0</v>
      </c>
      <c r="I66" s="99">
        <v>1968.75</v>
      </c>
      <c r="J66" s="98">
        <v>6678</v>
      </c>
      <c r="K66" s="98">
        <v>0</v>
      </c>
      <c r="L66" s="100">
        <v>1</v>
      </c>
      <c r="M66" s="98">
        <v>0</v>
      </c>
      <c r="N66" s="100">
        <v>1</v>
      </c>
      <c r="O66" s="94">
        <v>1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</row>
    <row r="67" spans="1:43" ht="12" customHeight="1" x14ac:dyDescent="0.55000000000000004">
      <c r="A67" s="101" t="s">
        <v>798</v>
      </c>
      <c r="B67" s="101" t="s">
        <v>799</v>
      </c>
      <c r="C67" s="102">
        <v>1</v>
      </c>
      <c r="D67" s="103">
        <v>71.8</v>
      </c>
      <c r="E67" s="103">
        <v>71.8</v>
      </c>
      <c r="F67" s="102">
        <v>0</v>
      </c>
      <c r="G67" s="103">
        <v>0</v>
      </c>
      <c r="H67" s="103">
        <v>0</v>
      </c>
      <c r="I67" s="104">
        <v>25</v>
      </c>
      <c r="J67" s="103">
        <v>71.8</v>
      </c>
      <c r="K67" s="103">
        <v>0</v>
      </c>
      <c r="L67" s="105">
        <v>1</v>
      </c>
      <c r="M67" s="103">
        <v>0</v>
      </c>
      <c r="N67" s="105">
        <v>1</v>
      </c>
      <c r="O67" s="94">
        <v>1</v>
      </c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</row>
    <row r="68" spans="1:43" ht="12" customHeight="1" x14ac:dyDescent="0.55000000000000004">
      <c r="A68" s="96" t="s">
        <v>800</v>
      </c>
      <c r="B68" s="96" t="s">
        <v>801</v>
      </c>
      <c r="C68" s="97">
        <v>97</v>
      </c>
      <c r="D68" s="98">
        <v>1339.57</v>
      </c>
      <c r="E68" s="98">
        <v>13.81</v>
      </c>
      <c r="F68" s="97">
        <v>0</v>
      </c>
      <c r="G68" s="98">
        <v>0</v>
      </c>
      <c r="H68" s="98">
        <v>0</v>
      </c>
      <c r="I68" s="99">
        <v>223.1</v>
      </c>
      <c r="J68" s="98">
        <v>1339.57</v>
      </c>
      <c r="K68" s="98">
        <v>0</v>
      </c>
      <c r="L68" s="100">
        <v>1</v>
      </c>
      <c r="M68" s="98">
        <v>0</v>
      </c>
      <c r="N68" s="100">
        <v>1</v>
      </c>
      <c r="O68" s="94">
        <v>1</v>
      </c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</row>
    <row r="69" spans="1:43" ht="12" customHeight="1" x14ac:dyDescent="0.55000000000000004">
      <c r="A69" s="101" t="s">
        <v>802</v>
      </c>
      <c r="B69" s="101" t="s">
        <v>803</v>
      </c>
      <c r="C69" s="102">
        <v>2</v>
      </c>
      <c r="D69" s="103">
        <v>109.97</v>
      </c>
      <c r="E69" s="103">
        <v>54.984999999999999</v>
      </c>
      <c r="F69" s="102">
        <v>0</v>
      </c>
      <c r="G69" s="103">
        <v>0</v>
      </c>
      <c r="H69" s="103">
        <v>0</v>
      </c>
      <c r="I69" s="104">
        <v>54</v>
      </c>
      <c r="J69" s="103">
        <v>109.97</v>
      </c>
      <c r="K69" s="103">
        <v>0</v>
      </c>
      <c r="L69" s="105">
        <v>1</v>
      </c>
      <c r="M69" s="103">
        <v>0</v>
      </c>
      <c r="N69" s="105">
        <v>1</v>
      </c>
      <c r="O69" s="94">
        <v>1</v>
      </c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</row>
    <row r="70" spans="1:43" ht="12" customHeight="1" x14ac:dyDescent="0.55000000000000004">
      <c r="A70" s="96" t="s">
        <v>804</v>
      </c>
      <c r="B70" s="96" t="s">
        <v>805</v>
      </c>
      <c r="C70" s="97">
        <v>1518</v>
      </c>
      <c r="D70" s="98">
        <v>28739.94</v>
      </c>
      <c r="E70" s="98">
        <v>18.932766000000001</v>
      </c>
      <c r="F70" s="97">
        <v>0</v>
      </c>
      <c r="G70" s="98">
        <v>0</v>
      </c>
      <c r="H70" s="98">
        <v>0</v>
      </c>
      <c r="I70" s="99">
        <v>18216</v>
      </c>
      <c r="J70" s="98">
        <v>28739.94</v>
      </c>
      <c r="K70" s="98">
        <v>0</v>
      </c>
      <c r="L70" s="100">
        <v>1</v>
      </c>
      <c r="M70" s="98">
        <v>0</v>
      </c>
      <c r="N70" s="100">
        <v>1</v>
      </c>
      <c r="O70" s="94">
        <v>1</v>
      </c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</row>
    <row r="71" spans="1:43" ht="15" customHeight="1" x14ac:dyDescent="0.55000000000000004">
      <c r="A71" s="106" t="str">
        <f>CONCATENATE("Count: ",O71)</f>
        <v>Count: 65</v>
      </c>
      <c r="B71" s="107" t="s">
        <v>806</v>
      </c>
      <c r="C71" s="108">
        <f>SUM(C6:C70)</f>
        <v>13266</v>
      </c>
      <c r="D71" s="109">
        <f>SUM(D6:D70)</f>
        <v>273846.90999999997</v>
      </c>
      <c r="E71" s="109">
        <f>IF(C71=0,0,D71/C71)</f>
        <v>20.642764209256743</v>
      </c>
      <c r="F71" s="108">
        <f>SUM(F6:F70)</f>
        <v>0</v>
      </c>
      <c r="G71" s="109">
        <f>SUM(G6:G70)</f>
        <v>0</v>
      </c>
      <c r="H71" s="109">
        <f>IF(F71=0,0,G71/F71)</f>
        <v>0</v>
      </c>
      <c r="I71" s="110">
        <f>SUM(I6:I70)</f>
        <v>253069.65399999998</v>
      </c>
      <c r="J71" s="109">
        <f>SUM(J6:J70)</f>
        <v>273737.15000000002</v>
      </c>
      <c r="K71" s="109">
        <f>SUM(K6:K70)</f>
        <v>0</v>
      </c>
      <c r="L71" s="111">
        <f>IF(K71=0,0,IF(J71=0,0,(J71-K71)/J71))</f>
        <v>0</v>
      </c>
      <c r="M71" s="109">
        <f>SUM(M6:M70)</f>
        <v>0</v>
      </c>
      <c r="N71" s="112">
        <f>IF(M71=0,0,IF(J71=0,0,(J71-M71)/J71))</f>
        <v>0</v>
      </c>
      <c r="O71" s="94">
        <f>SUM(O6:O70)</f>
        <v>65</v>
      </c>
      <c r="P71" s="113">
        <f>C71</f>
        <v>13266</v>
      </c>
      <c r="Q71" s="114">
        <f>D71</f>
        <v>273846.90999999997</v>
      </c>
      <c r="R71" s="113">
        <f>F71</f>
        <v>0</v>
      </c>
      <c r="S71" s="114">
        <f>G71</f>
        <v>0</v>
      </c>
      <c r="T71" s="114">
        <f>I71</f>
        <v>253069.65399999998</v>
      </c>
      <c r="U71" s="114">
        <f>J71</f>
        <v>273737.15000000002</v>
      </c>
      <c r="V71" s="114">
        <f>K71</f>
        <v>0</v>
      </c>
      <c r="W71" s="114">
        <f>M71</f>
        <v>0</v>
      </c>
      <c r="X71" s="94">
        <f>O71</f>
        <v>65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5"/>
    </row>
    <row r="72" spans="1:43" ht="15" customHeight="1" x14ac:dyDescent="0.55000000000000004">
      <c r="A72" s="115"/>
      <c r="B72" s="101"/>
      <c r="C72" s="116"/>
      <c r="D72" s="116"/>
      <c r="E72" s="116"/>
      <c r="F72" s="116"/>
      <c r="G72" s="116"/>
      <c r="H72" s="116"/>
      <c r="I72" s="117"/>
      <c r="J72" s="116"/>
      <c r="K72" s="116"/>
      <c r="L72" s="116"/>
      <c r="M72" s="116"/>
      <c r="N72" s="116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</row>
    <row r="73" spans="1:43" ht="15" customHeight="1" x14ac:dyDescent="0.55000000000000004">
      <c r="A73" s="166" t="s">
        <v>1099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8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5"/>
    </row>
    <row r="74" spans="1:43" ht="12" customHeight="1" x14ac:dyDescent="0.55000000000000004">
      <c r="A74" s="96" t="s">
        <v>807</v>
      </c>
      <c r="B74" s="96" t="s">
        <v>808</v>
      </c>
      <c r="C74" s="97">
        <v>4</v>
      </c>
      <c r="D74" s="98">
        <v>173.97</v>
      </c>
      <c r="E74" s="98">
        <v>43.4925</v>
      </c>
      <c r="F74" s="97">
        <v>0</v>
      </c>
      <c r="G74" s="98">
        <v>0</v>
      </c>
      <c r="H74" s="98">
        <v>0</v>
      </c>
      <c r="I74" s="99">
        <v>22.608000000000001</v>
      </c>
      <c r="J74" s="98">
        <v>173.97</v>
      </c>
      <c r="K74" s="98">
        <v>0</v>
      </c>
      <c r="L74" s="100">
        <v>1</v>
      </c>
      <c r="M74" s="98">
        <v>0</v>
      </c>
      <c r="N74" s="100">
        <v>1</v>
      </c>
      <c r="O74" s="94">
        <v>1</v>
      </c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</row>
    <row r="75" spans="1:43" ht="12" customHeight="1" x14ac:dyDescent="0.55000000000000004">
      <c r="A75" s="101" t="s">
        <v>809</v>
      </c>
      <c r="B75" s="101" t="s">
        <v>810</v>
      </c>
      <c r="C75" s="102">
        <v>5</v>
      </c>
      <c r="D75" s="103">
        <v>282.81</v>
      </c>
      <c r="E75" s="103">
        <v>56.561999999999998</v>
      </c>
      <c r="F75" s="102">
        <v>0</v>
      </c>
      <c r="G75" s="103">
        <v>0</v>
      </c>
      <c r="H75" s="103">
        <v>0</v>
      </c>
      <c r="I75" s="104">
        <v>38.5</v>
      </c>
      <c r="J75" s="103">
        <v>282.81</v>
      </c>
      <c r="K75" s="103">
        <v>0</v>
      </c>
      <c r="L75" s="105">
        <v>1</v>
      </c>
      <c r="M75" s="103">
        <v>0</v>
      </c>
      <c r="N75" s="105">
        <v>1</v>
      </c>
      <c r="O75" s="94">
        <v>1</v>
      </c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</row>
    <row r="76" spans="1:43" ht="12" customHeight="1" x14ac:dyDescent="0.55000000000000004">
      <c r="A76" s="96" t="s">
        <v>811</v>
      </c>
      <c r="B76" s="96" t="s">
        <v>812</v>
      </c>
      <c r="C76" s="97">
        <v>4</v>
      </c>
      <c r="D76" s="98">
        <v>310.98</v>
      </c>
      <c r="E76" s="98">
        <v>77.745000000000005</v>
      </c>
      <c r="F76" s="97">
        <v>0</v>
      </c>
      <c r="G76" s="98">
        <v>0</v>
      </c>
      <c r="H76" s="98">
        <v>0</v>
      </c>
      <c r="I76" s="99">
        <v>37.32</v>
      </c>
      <c r="J76" s="98">
        <v>310.98</v>
      </c>
      <c r="K76" s="98">
        <v>0</v>
      </c>
      <c r="L76" s="100">
        <v>1</v>
      </c>
      <c r="M76" s="98">
        <v>0</v>
      </c>
      <c r="N76" s="100">
        <v>1</v>
      </c>
      <c r="O76" s="94">
        <v>1</v>
      </c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</row>
    <row r="77" spans="1:43" ht="12" customHeight="1" x14ac:dyDescent="0.55000000000000004">
      <c r="A77" s="101" t="s">
        <v>813</v>
      </c>
      <c r="B77" s="101" t="s">
        <v>814</v>
      </c>
      <c r="C77" s="102">
        <v>6</v>
      </c>
      <c r="D77" s="103">
        <v>210.27</v>
      </c>
      <c r="E77" s="103">
        <v>35.045000000000002</v>
      </c>
      <c r="F77" s="102">
        <v>0</v>
      </c>
      <c r="G77" s="103">
        <v>0</v>
      </c>
      <c r="H77" s="103">
        <v>0</v>
      </c>
      <c r="I77" s="104">
        <v>28.007999999999999</v>
      </c>
      <c r="J77" s="103">
        <v>210.27</v>
      </c>
      <c r="K77" s="103">
        <v>0</v>
      </c>
      <c r="L77" s="105">
        <v>1</v>
      </c>
      <c r="M77" s="103">
        <v>0</v>
      </c>
      <c r="N77" s="105">
        <v>1</v>
      </c>
      <c r="O77" s="94">
        <v>1</v>
      </c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</row>
    <row r="78" spans="1:43" ht="12" customHeight="1" x14ac:dyDescent="0.55000000000000004">
      <c r="A78" s="96" t="s">
        <v>815</v>
      </c>
      <c r="B78" s="96" t="s">
        <v>816</v>
      </c>
      <c r="C78" s="97">
        <v>86</v>
      </c>
      <c r="D78" s="98">
        <v>3789.15</v>
      </c>
      <c r="E78" s="98">
        <v>44.059882999999999</v>
      </c>
      <c r="F78" s="97">
        <v>0</v>
      </c>
      <c r="G78" s="98">
        <v>0</v>
      </c>
      <c r="H78" s="98">
        <v>0</v>
      </c>
      <c r="I78" s="99">
        <v>1720</v>
      </c>
      <c r="J78" s="98">
        <v>3789.15</v>
      </c>
      <c r="K78" s="98">
        <v>0</v>
      </c>
      <c r="L78" s="100">
        <v>1</v>
      </c>
      <c r="M78" s="98">
        <v>0</v>
      </c>
      <c r="N78" s="100">
        <v>1</v>
      </c>
      <c r="O78" s="94">
        <v>1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</row>
    <row r="79" spans="1:43" ht="12" customHeight="1" x14ac:dyDescent="0.55000000000000004">
      <c r="A79" s="101" t="s">
        <v>677</v>
      </c>
      <c r="B79" s="101" t="s">
        <v>678</v>
      </c>
      <c r="C79" s="102">
        <v>20</v>
      </c>
      <c r="D79" s="103">
        <v>477.74</v>
      </c>
      <c r="E79" s="103">
        <v>23.887</v>
      </c>
      <c r="F79" s="102">
        <v>0</v>
      </c>
      <c r="G79" s="103">
        <v>0</v>
      </c>
      <c r="H79" s="103">
        <v>0</v>
      </c>
      <c r="I79" s="104">
        <v>920</v>
      </c>
      <c r="J79" s="103">
        <v>477.74</v>
      </c>
      <c r="K79" s="103">
        <v>0</v>
      </c>
      <c r="L79" s="105">
        <v>1</v>
      </c>
      <c r="M79" s="103">
        <v>0</v>
      </c>
      <c r="N79" s="105">
        <v>1</v>
      </c>
      <c r="O79" s="94">
        <v>1</v>
      </c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</row>
    <row r="80" spans="1:43" ht="12" customHeight="1" x14ac:dyDescent="0.55000000000000004">
      <c r="A80" s="96" t="s">
        <v>817</v>
      </c>
      <c r="B80" s="96" t="s">
        <v>818</v>
      </c>
      <c r="C80" s="97">
        <v>3</v>
      </c>
      <c r="D80" s="98">
        <v>201.63</v>
      </c>
      <c r="E80" s="98">
        <v>67.209999999999994</v>
      </c>
      <c r="F80" s="97">
        <v>0</v>
      </c>
      <c r="G80" s="98">
        <v>0</v>
      </c>
      <c r="H80" s="98">
        <v>0</v>
      </c>
      <c r="I80" s="99">
        <v>75</v>
      </c>
      <c r="J80" s="98">
        <v>201.63</v>
      </c>
      <c r="K80" s="98">
        <v>0</v>
      </c>
      <c r="L80" s="100">
        <v>1</v>
      </c>
      <c r="M80" s="98">
        <v>0</v>
      </c>
      <c r="N80" s="100">
        <v>1</v>
      </c>
      <c r="O80" s="94">
        <v>1</v>
      </c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</row>
    <row r="81" spans="1:42" ht="12" customHeight="1" x14ac:dyDescent="0.55000000000000004">
      <c r="A81" s="101" t="s">
        <v>819</v>
      </c>
      <c r="B81" s="101" t="s">
        <v>820</v>
      </c>
      <c r="C81" s="102">
        <v>13</v>
      </c>
      <c r="D81" s="103">
        <v>558.76</v>
      </c>
      <c r="E81" s="103">
        <v>42.981538</v>
      </c>
      <c r="F81" s="102">
        <v>0</v>
      </c>
      <c r="G81" s="103">
        <v>0</v>
      </c>
      <c r="H81" s="103">
        <v>0</v>
      </c>
      <c r="I81" s="104">
        <v>214.89</v>
      </c>
      <c r="J81" s="103">
        <v>558.76</v>
      </c>
      <c r="K81" s="103">
        <v>0</v>
      </c>
      <c r="L81" s="105">
        <v>1</v>
      </c>
      <c r="M81" s="103">
        <v>0</v>
      </c>
      <c r="N81" s="105">
        <v>1</v>
      </c>
      <c r="O81" s="94">
        <v>1</v>
      </c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</row>
    <row r="82" spans="1:42" ht="12" customHeight="1" x14ac:dyDescent="0.55000000000000004">
      <c r="A82" s="96" t="s">
        <v>821</v>
      </c>
      <c r="B82" s="96" t="s">
        <v>822</v>
      </c>
      <c r="C82" s="97">
        <v>161</v>
      </c>
      <c r="D82" s="98">
        <v>5352.46</v>
      </c>
      <c r="E82" s="98">
        <v>33.245092999999997</v>
      </c>
      <c r="F82" s="97">
        <v>0</v>
      </c>
      <c r="G82" s="98">
        <v>0</v>
      </c>
      <c r="H82" s="98">
        <v>0</v>
      </c>
      <c r="I82" s="99">
        <v>4564.3500000000004</v>
      </c>
      <c r="J82" s="98">
        <v>5352.46</v>
      </c>
      <c r="K82" s="98">
        <v>0</v>
      </c>
      <c r="L82" s="100">
        <v>1</v>
      </c>
      <c r="M82" s="98">
        <v>0</v>
      </c>
      <c r="N82" s="100">
        <v>1</v>
      </c>
      <c r="O82" s="94">
        <v>1</v>
      </c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</row>
    <row r="83" spans="1:42" ht="12" customHeight="1" x14ac:dyDescent="0.55000000000000004">
      <c r="A83" s="101" t="s">
        <v>823</v>
      </c>
      <c r="B83" s="101" t="s">
        <v>824</v>
      </c>
      <c r="C83" s="102">
        <v>1</v>
      </c>
      <c r="D83" s="103">
        <v>28.43</v>
      </c>
      <c r="E83" s="103">
        <v>28.43</v>
      </c>
      <c r="F83" s="102">
        <v>0</v>
      </c>
      <c r="G83" s="103">
        <v>0</v>
      </c>
      <c r="H83" s="103">
        <v>0</v>
      </c>
      <c r="I83" s="104">
        <v>4</v>
      </c>
      <c r="J83" s="103">
        <v>28.43</v>
      </c>
      <c r="K83" s="103">
        <v>0</v>
      </c>
      <c r="L83" s="105">
        <v>1</v>
      </c>
      <c r="M83" s="103">
        <v>0</v>
      </c>
      <c r="N83" s="105">
        <v>1</v>
      </c>
      <c r="O83" s="94">
        <v>1</v>
      </c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</row>
    <row r="84" spans="1:42" ht="12" customHeight="1" x14ac:dyDescent="0.55000000000000004">
      <c r="A84" s="96" t="s">
        <v>825</v>
      </c>
      <c r="B84" s="96" t="s">
        <v>826</v>
      </c>
      <c r="C84" s="97">
        <v>3</v>
      </c>
      <c r="D84" s="98">
        <v>120.63</v>
      </c>
      <c r="E84" s="98">
        <v>40.21</v>
      </c>
      <c r="F84" s="97">
        <v>0</v>
      </c>
      <c r="G84" s="98">
        <v>0</v>
      </c>
      <c r="H84" s="98">
        <v>0</v>
      </c>
      <c r="I84" s="99">
        <v>39.54</v>
      </c>
      <c r="J84" s="98">
        <v>120.63</v>
      </c>
      <c r="K84" s="98">
        <v>0</v>
      </c>
      <c r="L84" s="100">
        <v>1</v>
      </c>
      <c r="M84" s="98">
        <v>0</v>
      </c>
      <c r="N84" s="100">
        <v>1</v>
      </c>
      <c r="O84" s="94">
        <v>1</v>
      </c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</row>
    <row r="85" spans="1:42" ht="12" customHeight="1" x14ac:dyDescent="0.55000000000000004">
      <c r="A85" s="101" t="s">
        <v>683</v>
      </c>
      <c r="B85" s="101" t="s">
        <v>684</v>
      </c>
      <c r="C85" s="102">
        <v>16</v>
      </c>
      <c r="D85" s="103">
        <v>471.4</v>
      </c>
      <c r="E85" s="103">
        <v>29.462499999999999</v>
      </c>
      <c r="F85" s="102">
        <v>0</v>
      </c>
      <c r="G85" s="103">
        <v>0</v>
      </c>
      <c r="H85" s="103">
        <v>0</v>
      </c>
      <c r="I85" s="104">
        <v>670.4</v>
      </c>
      <c r="J85" s="103">
        <v>471.4</v>
      </c>
      <c r="K85" s="103">
        <v>0</v>
      </c>
      <c r="L85" s="105">
        <v>1</v>
      </c>
      <c r="M85" s="103">
        <v>0</v>
      </c>
      <c r="N85" s="105">
        <v>1</v>
      </c>
      <c r="O85" s="94">
        <v>1</v>
      </c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</row>
    <row r="86" spans="1:42" ht="12" customHeight="1" x14ac:dyDescent="0.55000000000000004">
      <c r="A86" s="96" t="s">
        <v>827</v>
      </c>
      <c r="B86" s="96" t="s">
        <v>828</v>
      </c>
      <c r="C86" s="97">
        <v>99</v>
      </c>
      <c r="D86" s="98">
        <v>2535.4899999999998</v>
      </c>
      <c r="E86" s="98">
        <v>25.61101</v>
      </c>
      <c r="F86" s="97">
        <v>0</v>
      </c>
      <c r="G86" s="98">
        <v>0</v>
      </c>
      <c r="H86" s="98">
        <v>0</v>
      </c>
      <c r="I86" s="99">
        <v>990</v>
      </c>
      <c r="J86" s="98">
        <v>2535.4899999999998</v>
      </c>
      <c r="K86" s="98">
        <v>0</v>
      </c>
      <c r="L86" s="100">
        <v>1</v>
      </c>
      <c r="M86" s="98">
        <v>0</v>
      </c>
      <c r="N86" s="100">
        <v>1</v>
      </c>
      <c r="O86" s="94">
        <v>1</v>
      </c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</row>
    <row r="87" spans="1:42" ht="12" customHeight="1" x14ac:dyDescent="0.55000000000000004">
      <c r="A87" s="101" t="s">
        <v>691</v>
      </c>
      <c r="B87" s="101" t="s">
        <v>692</v>
      </c>
      <c r="C87" s="102">
        <v>28</v>
      </c>
      <c r="D87" s="103">
        <v>768.74</v>
      </c>
      <c r="E87" s="103">
        <v>27.454999999999998</v>
      </c>
      <c r="F87" s="102">
        <v>0</v>
      </c>
      <c r="G87" s="103">
        <v>0</v>
      </c>
      <c r="H87" s="103">
        <v>0</v>
      </c>
      <c r="I87" s="104">
        <v>840</v>
      </c>
      <c r="J87" s="103">
        <v>768.74</v>
      </c>
      <c r="K87" s="103">
        <v>0</v>
      </c>
      <c r="L87" s="105">
        <v>1</v>
      </c>
      <c r="M87" s="103">
        <v>0</v>
      </c>
      <c r="N87" s="105">
        <v>1</v>
      </c>
      <c r="O87" s="94">
        <v>1</v>
      </c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</row>
    <row r="88" spans="1:42" ht="12" customHeight="1" x14ac:dyDescent="0.55000000000000004">
      <c r="A88" s="96" t="s">
        <v>693</v>
      </c>
      <c r="B88" s="96" t="s">
        <v>694</v>
      </c>
      <c r="C88" s="97">
        <v>34</v>
      </c>
      <c r="D88" s="98">
        <v>910.08</v>
      </c>
      <c r="E88" s="98">
        <v>26.767057999999999</v>
      </c>
      <c r="F88" s="97">
        <v>0</v>
      </c>
      <c r="G88" s="98">
        <v>0</v>
      </c>
      <c r="H88" s="98">
        <v>0</v>
      </c>
      <c r="I88" s="99">
        <v>1020</v>
      </c>
      <c r="J88" s="98">
        <v>910.08</v>
      </c>
      <c r="K88" s="98">
        <v>0</v>
      </c>
      <c r="L88" s="100">
        <v>1</v>
      </c>
      <c r="M88" s="98">
        <v>0</v>
      </c>
      <c r="N88" s="100">
        <v>1</v>
      </c>
      <c r="O88" s="94">
        <v>1</v>
      </c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</row>
    <row r="89" spans="1:42" ht="12" customHeight="1" x14ac:dyDescent="0.55000000000000004">
      <c r="A89" s="101" t="s">
        <v>829</v>
      </c>
      <c r="B89" s="101" t="s">
        <v>830</v>
      </c>
      <c r="C89" s="102">
        <v>1</v>
      </c>
      <c r="D89" s="103">
        <v>26.52</v>
      </c>
      <c r="E89" s="103">
        <v>26.52</v>
      </c>
      <c r="F89" s="102">
        <v>0</v>
      </c>
      <c r="G89" s="103">
        <v>0</v>
      </c>
      <c r="H89" s="103">
        <v>0</v>
      </c>
      <c r="I89" s="104">
        <v>38</v>
      </c>
      <c r="J89" s="103">
        <v>26.52</v>
      </c>
      <c r="K89" s="103">
        <v>0</v>
      </c>
      <c r="L89" s="105">
        <v>1</v>
      </c>
      <c r="M89" s="103">
        <v>0</v>
      </c>
      <c r="N89" s="105">
        <v>1</v>
      </c>
      <c r="O89" s="94">
        <v>1</v>
      </c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</row>
    <row r="90" spans="1:42" ht="12" customHeight="1" x14ac:dyDescent="0.55000000000000004">
      <c r="A90" s="96" t="s">
        <v>831</v>
      </c>
      <c r="B90" s="96" t="s">
        <v>832</v>
      </c>
      <c r="C90" s="97">
        <v>11</v>
      </c>
      <c r="D90" s="98">
        <v>500.49</v>
      </c>
      <c r="E90" s="98">
        <v>45.499090000000002</v>
      </c>
      <c r="F90" s="97">
        <v>0</v>
      </c>
      <c r="G90" s="98">
        <v>0</v>
      </c>
      <c r="H90" s="98">
        <v>0</v>
      </c>
      <c r="I90" s="99">
        <v>242</v>
      </c>
      <c r="J90" s="98">
        <v>500.49</v>
      </c>
      <c r="K90" s="98">
        <v>0</v>
      </c>
      <c r="L90" s="100">
        <v>1</v>
      </c>
      <c r="M90" s="98">
        <v>0</v>
      </c>
      <c r="N90" s="100">
        <v>1</v>
      </c>
      <c r="O90" s="94">
        <v>1</v>
      </c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</row>
    <row r="91" spans="1:42" ht="12" customHeight="1" x14ac:dyDescent="0.55000000000000004">
      <c r="A91" s="101" t="s">
        <v>833</v>
      </c>
      <c r="B91" s="101" t="s">
        <v>834</v>
      </c>
      <c r="C91" s="102">
        <v>2</v>
      </c>
      <c r="D91" s="103">
        <v>50</v>
      </c>
      <c r="E91" s="103">
        <v>25</v>
      </c>
      <c r="F91" s="102">
        <v>0</v>
      </c>
      <c r="G91" s="103">
        <v>0</v>
      </c>
      <c r="H91" s="103">
        <v>0</v>
      </c>
      <c r="I91" s="104">
        <v>64</v>
      </c>
      <c r="J91" s="103">
        <v>50</v>
      </c>
      <c r="K91" s="103">
        <v>0</v>
      </c>
      <c r="L91" s="105">
        <v>1</v>
      </c>
      <c r="M91" s="103">
        <v>0</v>
      </c>
      <c r="N91" s="105">
        <v>1</v>
      </c>
      <c r="O91" s="94">
        <v>1</v>
      </c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</row>
    <row r="92" spans="1:42" ht="12" customHeight="1" x14ac:dyDescent="0.55000000000000004">
      <c r="A92" s="96" t="s">
        <v>835</v>
      </c>
      <c r="B92" s="96" t="s">
        <v>836</v>
      </c>
      <c r="C92" s="97">
        <v>15</v>
      </c>
      <c r="D92" s="98">
        <v>476.85</v>
      </c>
      <c r="E92" s="98">
        <v>31.79</v>
      </c>
      <c r="F92" s="97">
        <v>0</v>
      </c>
      <c r="G92" s="98">
        <v>0</v>
      </c>
      <c r="H92" s="98">
        <v>0</v>
      </c>
      <c r="I92" s="99">
        <v>300</v>
      </c>
      <c r="J92" s="98">
        <v>476.85</v>
      </c>
      <c r="K92" s="98">
        <v>0</v>
      </c>
      <c r="L92" s="100">
        <v>1</v>
      </c>
      <c r="M92" s="98">
        <v>0</v>
      </c>
      <c r="N92" s="100">
        <v>1</v>
      </c>
      <c r="O92" s="94">
        <v>1</v>
      </c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</row>
    <row r="93" spans="1:42" ht="12" customHeight="1" x14ac:dyDescent="0.55000000000000004">
      <c r="A93" s="101" t="s">
        <v>837</v>
      </c>
      <c r="B93" s="101" t="s">
        <v>838</v>
      </c>
      <c r="C93" s="102">
        <v>4</v>
      </c>
      <c r="D93" s="103">
        <v>58.92</v>
      </c>
      <c r="E93" s="103">
        <v>14.73</v>
      </c>
      <c r="F93" s="102">
        <v>0</v>
      </c>
      <c r="G93" s="103">
        <v>0</v>
      </c>
      <c r="H93" s="103">
        <v>0</v>
      </c>
      <c r="I93" s="104">
        <v>20</v>
      </c>
      <c r="J93" s="103">
        <v>58.92</v>
      </c>
      <c r="K93" s="103">
        <v>0</v>
      </c>
      <c r="L93" s="105">
        <v>1</v>
      </c>
      <c r="M93" s="103">
        <v>0</v>
      </c>
      <c r="N93" s="105">
        <v>1</v>
      </c>
      <c r="O93" s="94">
        <v>1</v>
      </c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</row>
    <row r="94" spans="1:42" ht="12" customHeight="1" x14ac:dyDescent="0.55000000000000004">
      <c r="A94" s="96" t="s">
        <v>839</v>
      </c>
      <c r="B94" s="96" t="s">
        <v>840</v>
      </c>
      <c r="C94" s="97">
        <v>32</v>
      </c>
      <c r="D94" s="98">
        <v>655.36</v>
      </c>
      <c r="E94" s="98">
        <v>20.48</v>
      </c>
      <c r="F94" s="97">
        <v>0</v>
      </c>
      <c r="G94" s="98">
        <v>0</v>
      </c>
      <c r="H94" s="98">
        <v>0</v>
      </c>
      <c r="I94" s="99">
        <v>384</v>
      </c>
      <c r="J94" s="98">
        <v>655.36</v>
      </c>
      <c r="K94" s="98">
        <v>0</v>
      </c>
      <c r="L94" s="100">
        <v>1</v>
      </c>
      <c r="M94" s="98">
        <v>0</v>
      </c>
      <c r="N94" s="100">
        <v>1</v>
      </c>
      <c r="O94" s="94">
        <v>1</v>
      </c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</row>
    <row r="95" spans="1:42" ht="12" customHeight="1" x14ac:dyDescent="0.55000000000000004">
      <c r="A95" s="101" t="s">
        <v>841</v>
      </c>
      <c r="B95" s="101" t="s">
        <v>842</v>
      </c>
      <c r="C95" s="102">
        <v>0</v>
      </c>
      <c r="D95" s="103">
        <v>0</v>
      </c>
      <c r="E95" s="103">
        <v>0</v>
      </c>
      <c r="F95" s="102">
        <v>0</v>
      </c>
      <c r="G95" s="103">
        <v>0</v>
      </c>
      <c r="H95" s="103">
        <v>0</v>
      </c>
      <c r="I95" s="104">
        <v>0</v>
      </c>
      <c r="J95" s="103">
        <v>0</v>
      </c>
      <c r="K95" s="103">
        <v>0</v>
      </c>
      <c r="L95" s="105">
        <v>0</v>
      </c>
      <c r="M95" s="103">
        <v>0</v>
      </c>
      <c r="N95" s="105">
        <v>0</v>
      </c>
      <c r="O95" s="94">
        <v>1</v>
      </c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</row>
    <row r="96" spans="1:42" ht="12" customHeight="1" x14ac:dyDescent="0.55000000000000004">
      <c r="A96" s="96" t="s">
        <v>843</v>
      </c>
      <c r="B96" s="96" t="s">
        <v>844</v>
      </c>
      <c r="C96" s="97">
        <v>5</v>
      </c>
      <c r="D96" s="98">
        <v>165.64</v>
      </c>
      <c r="E96" s="98">
        <v>33.128</v>
      </c>
      <c r="F96" s="97">
        <v>0</v>
      </c>
      <c r="G96" s="98">
        <v>0</v>
      </c>
      <c r="H96" s="98">
        <v>0</v>
      </c>
      <c r="I96" s="99">
        <v>103</v>
      </c>
      <c r="J96" s="98">
        <v>165.64</v>
      </c>
      <c r="K96" s="98">
        <v>0</v>
      </c>
      <c r="L96" s="100">
        <v>1</v>
      </c>
      <c r="M96" s="98">
        <v>0</v>
      </c>
      <c r="N96" s="100">
        <v>1</v>
      </c>
      <c r="O96" s="94">
        <v>1</v>
      </c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</row>
    <row r="97" spans="1:42" ht="12" customHeight="1" x14ac:dyDescent="0.55000000000000004">
      <c r="A97" s="101" t="s">
        <v>845</v>
      </c>
      <c r="B97" s="101" t="s">
        <v>846</v>
      </c>
      <c r="C97" s="102">
        <v>12</v>
      </c>
      <c r="D97" s="103">
        <v>612.04</v>
      </c>
      <c r="E97" s="103">
        <v>51.003332999999998</v>
      </c>
      <c r="F97" s="102">
        <v>0</v>
      </c>
      <c r="G97" s="103">
        <v>0</v>
      </c>
      <c r="H97" s="103">
        <v>0</v>
      </c>
      <c r="I97" s="104">
        <v>480</v>
      </c>
      <c r="J97" s="103">
        <v>612.04</v>
      </c>
      <c r="K97" s="103">
        <v>0</v>
      </c>
      <c r="L97" s="105">
        <v>1</v>
      </c>
      <c r="M97" s="103">
        <v>0</v>
      </c>
      <c r="N97" s="105">
        <v>1</v>
      </c>
      <c r="O97" s="94">
        <v>1</v>
      </c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</row>
    <row r="98" spans="1:42" ht="12" customHeight="1" x14ac:dyDescent="0.55000000000000004">
      <c r="A98" s="96" t="s">
        <v>847</v>
      </c>
      <c r="B98" s="96" t="s">
        <v>848</v>
      </c>
      <c r="C98" s="97">
        <v>2</v>
      </c>
      <c r="D98" s="98">
        <v>195.15</v>
      </c>
      <c r="E98" s="98">
        <v>97.575000000000003</v>
      </c>
      <c r="F98" s="97">
        <v>0</v>
      </c>
      <c r="G98" s="98">
        <v>0</v>
      </c>
      <c r="H98" s="98">
        <v>0</v>
      </c>
      <c r="I98" s="99">
        <v>51.4</v>
      </c>
      <c r="J98" s="98">
        <v>195.15</v>
      </c>
      <c r="K98" s="98">
        <v>0</v>
      </c>
      <c r="L98" s="100">
        <v>1</v>
      </c>
      <c r="M98" s="98">
        <v>0</v>
      </c>
      <c r="N98" s="100">
        <v>1</v>
      </c>
      <c r="O98" s="94">
        <v>1</v>
      </c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</row>
    <row r="99" spans="1:42" ht="12" customHeight="1" x14ac:dyDescent="0.55000000000000004">
      <c r="A99" s="101" t="s">
        <v>849</v>
      </c>
      <c r="B99" s="101" t="s">
        <v>850</v>
      </c>
      <c r="C99" s="102">
        <v>1</v>
      </c>
      <c r="D99" s="103">
        <v>28.12</v>
      </c>
      <c r="E99" s="103">
        <v>28.12</v>
      </c>
      <c r="F99" s="102">
        <v>0</v>
      </c>
      <c r="G99" s="103">
        <v>0</v>
      </c>
      <c r="H99" s="103">
        <v>0</v>
      </c>
      <c r="I99" s="104">
        <v>10</v>
      </c>
      <c r="J99" s="103">
        <v>28.12</v>
      </c>
      <c r="K99" s="103">
        <v>0</v>
      </c>
      <c r="L99" s="105">
        <v>1</v>
      </c>
      <c r="M99" s="103">
        <v>0</v>
      </c>
      <c r="N99" s="105">
        <v>1</v>
      </c>
      <c r="O99" s="94">
        <v>1</v>
      </c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</row>
    <row r="100" spans="1:42" ht="12" customHeight="1" x14ac:dyDescent="0.55000000000000004">
      <c r="A100" s="96" t="s">
        <v>699</v>
      </c>
      <c r="B100" s="96" t="s">
        <v>700</v>
      </c>
      <c r="C100" s="97">
        <v>194</v>
      </c>
      <c r="D100" s="98">
        <v>3655.32</v>
      </c>
      <c r="E100" s="98">
        <v>18.841854999999999</v>
      </c>
      <c r="F100" s="97">
        <v>0</v>
      </c>
      <c r="G100" s="98">
        <v>0</v>
      </c>
      <c r="H100" s="98">
        <v>0</v>
      </c>
      <c r="I100" s="99">
        <v>3880</v>
      </c>
      <c r="J100" s="98">
        <v>3655.32</v>
      </c>
      <c r="K100" s="98">
        <v>0</v>
      </c>
      <c r="L100" s="100">
        <v>1</v>
      </c>
      <c r="M100" s="98">
        <v>0</v>
      </c>
      <c r="N100" s="100">
        <v>1</v>
      </c>
      <c r="O100" s="94">
        <v>1</v>
      </c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</row>
    <row r="101" spans="1:42" ht="12" customHeight="1" x14ac:dyDescent="0.55000000000000004">
      <c r="A101" s="101" t="s">
        <v>851</v>
      </c>
      <c r="B101" s="101" t="s">
        <v>852</v>
      </c>
      <c r="C101" s="102">
        <v>274</v>
      </c>
      <c r="D101" s="103">
        <v>11696.71</v>
      </c>
      <c r="E101" s="103">
        <v>42.688721999999999</v>
      </c>
      <c r="F101" s="102">
        <v>0</v>
      </c>
      <c r="G101" s="103">
        <v>0</v>
      </c>
      <c r="H101" s="103">
        <v>0</v>
      </c>
      <c r="I101" s="104">
        <v>2740</v>
      </c>
      <c r="J101" s="103">
        <v>11696.71</v>
      </c>
      <c r="K101" s="103">
        <v>0</v>
      </c>
      <c r="L101" s="105">
        <v>1</v>
      </c>
      <c r="M101" s="103">
        <v>0</v>
      </c>
      <c r="N101" s="105">
        <v>1</v>
      </c>
      <c r="O101" s="94">
        <v>1</v>
      </c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</row>
    <row r="102" spans="1:42" ht="12" customHeight="1" x14ac:dyDescent="0.55000000000000004">
      <c r="A102" s="96" t="s">
        <v>853</v>
      </c>
      <c r="B102" s="96" t="s">
        <v>854</v>
      </c>
      <c r="C102" s="97">
        <v>104</v>
      </c>
      <c r="D102" s="98">
        <v>2261.52</v>
      </c>
      <c r="E102" s="98">
        <v>21.745384000000001</v>
      </c>
      <c r="F102" s="97">
        <v>0</v>
      </c>
      <c r="G102" s="98">
        <v>0</v>
      </c>
      <c r="H102" s="98">
        <v>0</v>
      </c>
      <c r="I102" s="99">
        <v>1560</v>
      </c>
      <c r="J102" s="98">
        <v>2261.52</v>
      </c>
      <c r="K102" s="98">
        <v>0</v>
      </c>
      <c r="L102" s="100">
        <v>1</v>
      </c>
      <c r="M102" s="98">
        <v>0</v>
      </c>
      <c r="N102" s="100">
        <v>1</v>
      </c>
      <c r="O102" s="94">
        <v>1</v>
      </c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</row>
    <row r="103" spans="1:42" ht="12" customHeight="1" x14ac:dyDescent="0.55000000000000004">
      <c r="A103" s="101" t="s">
        <v>855</v>
      </c>
      <c r="B103" s="101" t="s">
        <v>856</v>
      </c>
      <c r="C103" s="102">
        <v>38</v>
      </c>
      <c r="D103" s="103">
        <v>3594.71</v>
      </c>
      <c r="E103" s="103">
        <v>94.597631000000007</v>
      </c>
      <c r="F103" s="102">
        <v>0</v>
      </c>
      <c r="G103" s="103">
        <v>0</v>
      </c>
      <c r="H103" s="103">
        <v>0</v>
      </c>
      <c r="I103" s="104">
        <v>1161.0999999999999</v>
      </c>
      <c r="J103" s="103">
        <v>3594.71</v>
      </c>
      <c r="K103" s="103">
        <v>0</v>
      </c>
      <c r="L103" s="105">
        <v>1</v>
      </c>
      <c r="M103" s="103">
        <v>0</v>
      </c>
      <c r="N103" s="105">
        <v>1</v>
      </c>
      <c r="O103" s="94">
        <v>1</v>
      </c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</row>
    <row r="104" spans="1:42" ht="12" customHeight="1" x14ac:dyDescent="0.55000000000000004">
      <c r="A104" s="96" t="s">
        <v>857</v>
      </c>
      <c r="B104" s="96" t="s">
        <v>858</v>
      </c>
      <c r="C104" s="97">
        <v>4</v>
      </c>
      <c r="D104" s="98">
        <v>108.46</v>
      </c>
      <c r="E104" s="98">
        <v>27.114999999999998</v>
      </c>
      <c r="F104" s="97">
        <v>0</v>
      </c>
      <c r="G104" s="98">
        <v>0</v>
      </c>
      <c r="H104" s="98">
        <v>0</v>
      </c>
      <c r="I104" s="99">
        <v>20</v>
      </c>
      <c r="J104" s="98">
        <v>108.46</v>
      </c>
      <c r="K104" s="98">
        <v>0</v>
      </c>
      <c r="L104" s="100">
        <v>1</v>
      </c>
      <c r="M104" s="98">
        <v>0</v>
      </c>
      <c r="N104" s="100">
        <v>1</v>
      </c>
      <c r="O104" s="94">
        <v>1</v>
      </c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</row>
    <row r="105" spans="1:42" ht="12" customHeight="1" x14ac:dyDescent="0.55000000000000004">
      <c r="A105" s="101" t="s">
        <v>859</v>
      </c>
      <c r="B105" s="101" t="s">
        <v>860</v>
      </c>
      <c r="C105" s="102">
        <v>58</v>
      </c>
      <c r="D105" s="103">
        <v>1330.33</v>
      </c>
      <c r="E105" s="103">
        <v>22.936724000000002</v>
      </c>
      <c r="F105" s="102">
        <v>0</v>
      </c>
      <c r="G105" s="103">
        <v>0</v>
      </c>
      <c r="H105" s="103">
        <v>0</v>
      </c>
      <c r="I105" s="104">
        <v>1087.5</v>
      </c>
      <c r="J105" s="103">
        <v>1330.33</v>
      </c>
      <c r="K105" s="103">
        <v>0</v>
      </c>
      <c r="L105" s="105">
        <v>1</v>
      </c>
      <c r="M105" s="103">
        <v>0</v>
      </c>
      <c r="N105" s="105">
        <v>1</v>
      </c>
      <c r="O105" s="94">
        <v>1</v>
      </c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</row>
    <row r="106" spans="1:42" ht="12" customHeight="1" x14ac:dyDescent="0.55000000000000004">
      <c r="A106" s="96" t="s">
        <v>861</v>
      </c>
      <c r="B106" s="96" t="s">
        <v>862</v>
      </c>
      <c r="C106" s="97">
        <v>101</v>
      </c>
      <c r="D106" s="98">
        <v>5073.2299999999996</v>
      </c>
      <c r="E106" s="98">
        <v>50.23</v>
      </c>
      <c r="F106" s="97">
        <v>0</v>
      </c>
      <c r="G106" s="98">
        <v>0</v>
      </c>
      <c r="H106" s="98">
        <v>0</v>
      </c>
      <c r="I106" s="99">
        <v>1325.12</v>
      </c>
      <c r="J106" s="98">
        <v>5073.2299999999996</v>
      </c>
      <c r="K106" s="98">
        <v>0</v>
      </c>
      <c r="L106" s="100">
        <v>1</v>
      </c>
      <c r="M106" s="98">
        <v>0</v>
      </c>
      <c r="N106" s="100">
        <v>1</v>
      </c>
      <c r="O106" s="94">
        <v>1</v>
      </c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</row>
    <row r="107" spans="1:42" ht="12" customHeight="1" x14ac:dyDescent="0.55000000000000004">
      <c r="A107" s="101" t="s">
        <v>707</v>
      </c>
      <c r="B107" s="101" t="s">
        <v>708</v>
      </c>
      <c r="C107" s="102">
        <v>87</v>
      </c>
      <c r="D107" s="103">
        <v>5358.73</v>
      </c>
      <c r="E107" s="103">
        <v>61.594597</v>
      </c>
      <c r="F107" s="102">
        <v>0</v>
      </c>
      <c r="G107" s="103">
        <v>0</v>
      </c>
      <c r="H107" s="103">
        <v>0</v>
      </c>
      <c r="I107" s="104">
        <v>2610</v>
      </c>
      <c r="J107" s="103">
        <v>5358.73</v>
      </c>
      <c r="K107" s="103">
        <v>0</v>
      </c>
      <c r="L107" s="105">
        <v>1</v>
      </c>
      <c r="M107" s="103">
        <v>0</v>
      </c>
      <c r="N107" s="105">
        <v>1</v>
      </c>
      <c r="O107" s="94">
        <v>1</v>
      </c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</row>
    <row r="108" spans="1:42" ht="12" customHeight="1" x14ac:dyDescent="0.55000000000000004">
      <c r="A108" s="96" t="s">
        <v>863</v>
      </c>
      <c r="B108" s="96" t="s">
        <v>864</v>
      </c>
      <c r="C108" s="97">
        <v>1</v>
      </c>
      <c r="D108" s="98">
        <v>25.11</v>
      </c>
      <c r="E108" s="98">
        <v>25.11</v>
      </c>
      <c r="F108" s="97">
        <v>0</v>
      </c>
      <c r="G108" s="98">
        <v>0</v>
      </c>
      <c r="H108" s="98">
        <v>0</v>
      </c>
      <c r="I108" s="99">
        <v>36</v>
      </c>
      <c r="J108" s="98">
        <v>25.11</v>
      </c>
      <c r="K108" s="98">
        <v>0</v>
      </c>
      <c r="L108" s="100">
        <v>1</v>
      </c>
      <c r="M108" s="98">
        <v>0</v>
      </c>
      <c r="N108" s="100">
        <v>1</v>
      </c>
      <c r="O108" s="94">
        <v>1</v>
      </c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</row>
    <row r="109" spans="1:42" ht="12" customHeight="1" x14ac:dyDescent="0.55000000000000004">
      <c r="A109" s="101" t="s">
        <v>711</v>
      </c>
      <c r="B109" s="101" t="s">
        <v>712</v>
      </c>
      <c r="C109" s="102">
        <v>10</v>
      </c>
      <c r="D109" s="103">
        <v>179.36</v>
      </c>
      <c r="E109" s="103">
        <v>17.936</v>
      </c>
      <c r="F109" s="102">
        <v>0</v>
      </c>
      <c r="G109" s="103">
        <v>0</v>
      </c>
      <c r="H109" s="103">
        <v>0</v>
      </c>
      <c r="I109" s="104">
        <v>250</v>
      </c>
      <c r="J109" s="103">
        <v>179.36</v>
      </c>
      <c r="K109" s="103">
        <v>0</v>
      </c>
      <c r="L109" s="105">
        <v>1</v>
      </c>
      <c r="M109" s="103">
        <v>0</v>
      </c>
      <c r="N109" s="105">
        <v>1</v>
      </c>
      <c r="O109" s="94">
        <v>1</v>
      </c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</row>
    <row r="110" spans="1:42" ht="12" customHeight="1" x14ac:dyDescent="0.55000000000000004">
      <c r="A110" s="96" t="s">
        <v>865</v>
      </c>
      <c r="B110" s="96" t="s">
        <v>866</v>
      </c>
      <c r="C110" s="97">
        <v>58</v>
      </c>
      <c r="D110" s="98">
        <v>1677.45</v>
      </c>
      <c r="E110" s="98">
        <v>28.921551000000001</v>
      </c>
      <c r="F110" s="97">
        <v>0</v>
      </c>
      <c r="G110" s="98">
        <v>0</v>
      </c>
      <c r="H110" s="98">
        <v>0</v>
      </c>
      <c r="I110" s="99">
        <v>1160</v>
      </c>
      <c r="J110" s="98">
        <v>1677.45</v>
      </c>
      <c r="K110" s="98">
        <v>0</v>
      </c>
      <c r="L110" s="100">
        <v>1</v>
      </c>
      <c r="M110" s="98">
        <v>0</v>
      </c>
      <c r="N110" s="100">
        <v>1</v>
      </c>
      <c r="O110" s="94">
        <v>1</v>
      </c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</row>
    <row r="111" spans="1:42" ht="12" customHeight="1" x14ac:dyDescent="0.55000000000000004">
      <c r="A111" s="101" t="s">
        <v>867</v>
      </c>
      <c r="B111" s="101" t="s">
        <v>868</v>
      </c>
      <c r="C111" s="102">
        <v>23</v>
      </c>
      <c r="D111" s="103">
        <v>1863.14</v>
      </c>
      <c r="E111" s="103">
        <v>81.006085999999996</v>
      </c>
      <c r="F111" s="102">
        <v>0</v>
      </c>
      <c r="G111" s="103">
        <v>0</v>
      </c>
      <c r="H111" s="103">
        <v>0</v>
      </c>
      <c r="I111" s="104">
        <v>1219</v>
      </c>
      <c r="J111" s="103">
        <v>1863.14</v>
      </c>
      <c r="K111" s="103">
        <v>0</v>
      </c>
      <c r="L111" s="105">
        <v>1</v>
      </c>
      <c r="M111" s="103">
        <v>0</v>
      </c>
      <c r="N111" s="105">
        <v>1</v>
      </c>
      <c r="O111" s="94">
        <v>1</v>
      </c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</row>
    <row r="112" spans="1:42" ht="12" customHeight="1" x14ac:dyDescent="0.55000000000000004">
      <c r="A112" s="96" t="s">
        <v>869</v>
      </c>
      <c r="B112" s="96" t="s">
        <v>870</v>
      </c>
      <c r="C112" s="97">
        <v>41</v>
      </c>
      <c r="D112" s="98">
        <v>985.61</v>
      </c>
      <c r="E112" s="98">
        <v>24.039268</v>
      </c>
      <c r="F112" s="97">
        <v>0</v>
      </c>
      <c r="G112" s="98">
        <v>0</v>
      </c>
      <c r="H112" s="98">
        <v>0</v>
      </c>
      <c r="I112" s="99">
        <v>294.79000000000002</v>
      </c>
      <c r="J112" s="98">
        <v>985.61</v>
      </c>
      <c r="K112" s="98">
        <v>0</v>
      </c>
      <c r="L112" s="100">
        <v>1</v>
      </c>
      <c r="M112" s="98">
        <v>0</v>
      </c>
      <c r="N112" s="100">
        <v>1</v>
      </c>
      <c r="O112" s="94">
        <v>1</v>
      </c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</row>
    <row r="113" spans="1:42" ht="12" customHeight="1" x14ac:dyDescent="0.55000000000000004">
      <c r="A113" s="101" t="s">
        <v>871</v>
      </c>
      <c r="B113" s="101" t="s">
        <v>872</v>
      </c>
      <c r="C113" s="102">
        <v>1</v>
      </c>
      <c r="D113" s="103">
        <v>22.98</v>
      </c>
      <c r="E113" s="103">
        <v>22.98</v>
      </c>
      <c r="F113" s="102">
        <v>0</v>
      </c>
      <c r="G113" s="103">
        <v>0</v>
      </c>
      <c r="H113" s="103">
        <v>0</v>
      </c>
      <c r="I113" s="104">
        <v>20</v>
      </c>
      <c r="J113" s="103">
        <v>22.98</v>
      </c>
      <c r="K113" s="103">
        <v>0</v>
      </c>
      <c r="L113" s="105">
        <v>1</v>
      </c>
      <c r="M113" s="103">
        <v>0</v>
      </c>
      <c r="N113" s="105">
        <v>1</v>
      </c>
      <c r="O113" s="94">
        <v>1</v>
      </c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</row>
    <row r="114" spans="1:42" ht="12" customHeight="1" x14ac:dyDescent="0.55000000000000004">
      <c r="A114" s="96" t="s">
        <v>873</v>
      </c>
      <c r="B114" s="96" t="s">
        <v>874</v>
      </c>
      <c r="C114" s="97">
        <v>9</v>
      </c>
      <c r="D114" s="98">
        <v>611.54</v>
      </c>
      <c r="E114" s="98">
        <v>67.948887999999997</v>
      </c>
      <c r="F114" s="97">
        <v>0</v>
      </c>
      <c r="G114" s="98">
        <v>0</v>
      </c>
      <c r="H114" s="98">
        <v>0</v>
      </c>
      <c r="I114" s="99">
        <v>149.80000000000001</v>
      </c>
      <c r="J114" s="98">
        <v>611.54</v>
      </c>
      <c r="K114" s="98">
        <v>0</v>
      </c>
      <c r="L114" s="100">
        <v>1</v>
      </c>
      <c r="M114" s="98">
        <v>0</v>
      </c>
      <c r="N114" s="100">
        <v>1</v>
      </c>
      <c r="O114" s="94">
        <v>1</v>
      </c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</row>
    <row r="115" spans="1:42" ht="12" customHeight="1" x14ac:dyDescent="0.55000000000000004">
      <c r="A115" s="101" t="s">
        <v>875</v>
      </c>
      <c r="B115" s="101" t="s">
        <v>876</v>
      </c>
      <c r="C115" s="102">
        <v>16</v>
      </c>
      <c r="D115" s="103">
        <v>1158.25</v>
      </c>
      <c r="E115" s="103">
        <v>72.390625</v>
      </c>
      <c r="F115" s="102">
        <v>0</v>
      </c>
      <c r="G115" s="103">
        <v>0</v>
      </c>
      <c r="H115" s="103">
        <v>0</v>
      </c>
      <c r="I115" s="104">
        <v>400</v>
      </c>
      <c r="J115" s="103">
        <v>1158.25</v>
      </c>
      <c r="K115" s="103">
        <v>0</v>
      </c>
      <c r="L115" s="105">
        <v>1</v>
      </c>
      <c r="M115" s="103">
        <v>0</v>
      </c>
      <c r="N115" s="105">
        <v>1</v>
      </c>
      <c r="O115" s="94">
        <v>1</v>
      </c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</row>
    <row r="116" spans="1:42" ht="12" customHeight="1" x14ac:dyDescent="0.55000000000000004">
      <c r="A116" s="96" t="s">
        <v>877</v>
      </c>
      <c r="B116" s="96" t="s">
        <v>878</v>
      </c>
      <c r="C116" s="97">
        <v>30</v>
      </c>
      <c r="D116" s="98">
        <v>756.9</v>
      </c>
      <c r="E116" s="98">
        <v>25.23</v>
      </c>
      <c r="F116" s="97">
        <v>0</v>
      </c>
      <c r="G116" s="98">
        <v>0</v>
      </c>
      <c r="H116" s="98">
        <v>0</v>
      </c>
      <c r="I116" s="99">
        <v>300</v>
      </c>
      <c r="J116" s="98">
        <v>756.9</v>
      </c>
      <c r="K116" s="98">
        <v>0</v>
      </c>
      <c r="L116" s="100">
        <v>1</v>
      </c>
      <c r="M116" s="98">
        <v>0</v>
      </c>
      <c r="N116" s="100">
        <v>1</v>
      </c>
      <c r="O116" s="94">
        <v>1</v>
      </c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</row>
    <row r="117" spans="1:42" ht="12" customHeight="1" x14ac:dyDescent="0.55000000000000004">
      <c r="A117" s="101" t="s">
        <v>879</v>
      </c>
      <c r="B117" s="101" t="s">
        <v>880</v>
      </c>
      <c r="C117" s="102">
        <v>4</v>
      </c>
      <c r="D117" s="103">
        <v>70.900000000000006</v>
      </c>
      <c r="E117" s="103">
        <v>17.725000000000001</v>
      </c>
      <c r="F117" s="102">
        <v>0</v>
      </c>
      <c r="G117" s="103">
        <v>0</v>
      </c>
      <c r="H117" s="103">
        <v>0</v>
      </c>
      <c r="I117" s="104">
        <v>20</v>
      </c>
      <c r="J117" s="103">
        <v>70.900000000000006</v>
      </c>
      <c r="K117" s="103">
        <v>0</v>
      </c>
      <c r="L117" s="105">
        <v>1</v>
      </c>
      <c r="M117" s="103">
        <v>0</v>
      </c>
      <c r="N117" s="105">
        <v>1</v>
      </c>
      <c r="O117" s="94">
        <v>1</v>
      </c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</row>
    <row r="118" spans="1:42" ht="12" customHeight="1" x14ac:dyDescent="0.55000000000000004">
      <c r="A118" s="96" t="s">
        <v>881</v>
      </c>
      <c r="B118" s="96" t="s">
        <v>882</v>
      </c>
      <c r="C118" s="97">
        <v>3</v>
      </c>
      <c r="D118" s="98">
        <v>259.2</v>
      </c>
      <c r="E118" s="98">
        <v>86.4</v>
      </c>
      <c r="F118" s="97">
        <v>0</v>
      </c>
      <c r="G118" s="98">
        <v>0</v>
      </c>
      <c r="H118" s="98">
        <v>0</v>
      </c>
      <c r="I118" s="99">
        <v>15</v>
      </c>
      <c r="J118" s="98">
        <v>259.2</v>
      </c>
      <c r="K118" s="98">
        <v>0</v>
      </c>
      <c r="L118" s="100">
        <v>1</v>
      </c>
      <c r="M118" s="98">
        <v>0</v>
      </c>
      <c r="N118" s="100">
        <v>1</v>
      </c>
      <c r="O118" s="94">
        <v>1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</row>
    <row r="119" spans="1:42" ht="12" customHeight="1" x14ac:dyDescent="0.55000000000000004">
      <c r="A119" s="101" t="s">
        <v>883</v>
      </c>
      <c r="B119" s="101" t="s">
        <v>884</v>
      </c>
      <c r="C119" s="102">
        <v>2</v>
      </c>
      <c r="D119" s="103">
        <v>69.099999999999994</v>
      </c>
      <c r="E119" s="103">
        <v>34.549999999999997</v>
      </c>
      <c r="F119" s="102">
        <v>0</v>
      </c>
      <c r="G119" s="103">
        <v>0</v>
      </c>
      <c r="H119" s="103">
        <v>0</v>
      </c>
      <c r="I119" s="104">
        <v>10</v>
      </c>
      <c r="J119" s="103">
        <v>69.099999999999994</v>
      </c>
      <c r="K119" s="103">
        <v>0</v>
      </c>
      <c r="L119" s="105">
        <v>1</v>
      </c>
      <c r="M119" s="103">
        <v>0</v>
      </c>
      <c r="N119" s="105">
        <v>1</v>
      </c>
      <c r="O119" s="94">
        <v>1</v>
      </c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</row>
    <row r="120" spans="1:42" ht="12" customHeight="1" x14ac:dyDescent="0.55000000000000004">
      <c r="A120" s="96" t="s">
        <v>885</v>
      </c>
      <c r="B120" s="96" t="s">
        <v>886</v>
      </c>
      <c r="C120" s="97">
        <v>4</v>
      </c>
      <c r="D120" s="98">
        <v>120.72</v>
      </c>
      <c r="E120" s="98">
        <v>30.18</v>
      </c>
      <c r="F120" s="97">
        <v>0</v>
      </c>
      <c r="G120" s="98">
        <v>0</v>
      </c>
      <c r="H120" s="98">
        <v>0</v>
      </c>
      <c r="I120" s="99">
        <v>20</v>
      </c>
      <c r="J120" s="98">
        <v>120.72</v>
      </c>
      <c r="K120" s="98">
        <v>0</v>
      </c>
      <c r="L120" s="100">
        <v>1</v>
      </c>
      <c r="M120" s="98">
        <v>0</v>
      </c>
      <c r="N120" s="100">
        <v>1</v>
      </c>
      <c r="O120" s="94">
        <v>1</v>
      </c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</row>
    <row r="121" spans="1:42" ht="12" customHeight="1" x14ac:dyDescent="0.55000000000000004">
      <c r="A121" s="101" t="s">
        <v>887</v>
      </c>
      <c r="B121" s="101" t="s">
        <v>888</v>
      </c>
      <c r="C121" s="102">
        <v>46</v>
      </c>
      <c r="D121" s="103">
        <v>1669.29</v>
      </c>
      <c r="E121" s="103">
        <v>36.288913000000001</v>
      </c>
      <c r="F121" s="102">
        <v>0</v>
      </c>
      <c r="G121" s="103">
        <v>0</v>
      </c>
      <c r="H121" s="103">
        <v>0</v>
      </c>
      <c r="I121" s="104">
        <v>1380</v>
      </c>
      <c r="J121" s="103">
        <v>1669.29</v>
      </c>
      <c r="K121" s="103">
        <v>0</v>
      </c>
      <c r="L121" s="105">
        <v>1</v>
      </c>
      <c r="M121" s="103">
        <v>0</v>
      </c>
      <c r="N121" s="105">
        <v>1</v>
      </c>
      <c r="O121" s="94">
        <v>1</v>
      </c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</row>
    <row r="122" spans="1:42" ht="12" customHeight="1" x14ac:dyDescent="0.55000000000000004">
      <c r="A122" s="96" t="s">
        <v>889</v>
      </c>
      <c r="B122" s="96" t="s">
        <v>890</v>
      </c>
      <c r="C122" s="97">
        <v>65</v>
      </c>
      <c r="D122" s="98">
        <v>6400.71</v>
      </c>
      <c r="E122" s="98">
        <v>98.472460999999996</v>
      </c>
      <c r="F122" s="97">
        <v>0</v>
      </c>
      <c r="G122" s="98">
        <v>0</v>
      </c>
      <c r="H122" s="98">
        <v>0</v>
      </c>
      <c r="I122" s="99">
        <v>2855.89</v>
      </c>
      <c r="J122" s="98">
        <v>6400.71</v>
      </c>
      <c r="K122" s="98">
        <v>0</v>
      </c>
      <c r="L122" s="100">
        <v>1</v>
      </c>
      <c r="M122" s="98">
        <v>0</v>
      </c>
      <c r="N122" s="100">
        <v>1</v>
      </c>
      <c r="O122" s="94">
        <v>1</v>
      </c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</row>
    <row r="123" spans="1:42" ht="12" customHeight="1" x14ac:dyDescent="0.55000000000000004">
      <c r="A123" s="101" t="s">
        <v>891</v>
      </c>
      <c r="B123" s="101" t="s">
        <v>892</v>
      </c>
      <c r="C123" s="102">
        <v>5</v>
      </c>
      <c r="D123" s="103">
        <v>458.65</v>
      </c>
      <c r="E123" s="103">
        <v>91.73</v>
      </c>
      <c r="F123" s="102">
        <v>0</v>
      </c>
      <c r="G123" s="103">
        <v>0</v>
      </c>
      <c r="H123" s="103">
        <v>0</v>
      </c>
      <c r="I123" s="104">
        <v>218.75</v>
      </c>
      <c r="J123" s="103">
        <v>458.65</v>
      </c>
      <c r="K123" s="103">
        <v>0</v>
      </c>
      <c r="L123" s="105">
        <v>1</v>
      </c>
      <c r="M123" s="103">
        <v>0</v>
      </c>
      <c r="N123" s="105">
        <v>1</v>
      </c>
      <c r="O123" s="94">
        <v>1</v>
      </c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</row>
    <row r="124" spans="1:42" ht="12" customHeight="1" x14ac:dyDescent="0.55000000000000004">
      <c r="A124" s="96" t="s">
        <v>893</v>
      </c>
      <c r="B124" s="96" t="s">
        <v>894</v>
      </c>
      <c r="C124" s="97">
        <v>1</v>
      </c>
      <c r="D124" s="98">
        <v>46.13</v>
      </c>
      <c r="E124" s="98">
        <v>46.13</v>
      </c>
      <c r="F124" s="97">
        <v>0</v>
      </c>
      <c r="G124" s="98">
        <v>0</v>
      </c>
      <c r="H124" s="98">
        <v>0</v>
      </c>
      <c r="I124" s="99">
        <v>28.97</v>
      </c>
      <c r="J124" s="98">
        <v>46.13</v>
      </c>
      <c r="K124" s="98">
        <v>0</v>
      </c>
      <c r="L124" s="100">
        <v>1</v>
      </c>
      <c r="M124" s="98">
        <v>0</v>
      </c>
      <c r="N124" s="100">
        <v>1</v>
      </c>
      <c r="O124" s="94">
        <v>1</v>
      </c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</row>
    <row r="125" spans="1:42" ht="12" customHeight="1" x14ac:dyDescent="0.55000000000000004">
      <c r="A125" s="101" t="s">
        <v>715</v>
      </c>
      <c r="B125" s="101" t="s">
        <v>716</v>
      </c>
      <c r="C125" s="102">
        <v>34</v>
      </c>
      <c r="D125" s="103">
        <v>2493.25</v>
      </c>
      <c r="E125" s="103">
        <v>73.330882000000003</v>
      </c>
      <c r="F125" s="102">
        <v>0</v>
      </c>
      <c r="G125" s="103">
        <v>0</v>
      </c>
      <c r="H125" s="103">
        <v>0</v>
      </c>
      <c r="I125" s="104">
        <v>684.4</v>
      </c>
      <c r="J125" s="103">
        <v>2493.25</v>
      </c>
      <c r="K125" s="103">
        <v>0</v>
      </c>
      <c r="L125" s="105">
        <v>1</v>
      </c>
      <c r="M125" s="103">
        <v>0</v>
      </c>
      <c r="N125" s="105">
        <v>1</v>
      </c>
      <c r="O125" s="94">
        <v>1</v>
      </c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</row>
    <row r="126" spans="1:42" ht="12" customHeight="1" x14ac:dyDescent="0.55000000000000004">
      <c r="A126" s="96" t="s">
        <v>895</v>
      </c>
      <c r="B126" s="96" t="s">
        <v>896</v>
      </c>
      <c r="C126" s="97">
        <v>5</v>
      </c>
      <c r="D126" s="98">
        <v>437.21</v>
      </c>
      <c r="E126" s="98">
        <v>87.441999999999993</v>
      </c>
      <c r="F126" s="97">
        <v>0</v>
      </c>
      <c r="G126" s="98">
        <v>0</v>
      </c>
      <c r="H126" s="98">
        <v>0</v>
      </c>
      <c r="I126" s="99">
        <v>173.6</v>
      </c>
      <c r="J126" s="98">
        <v>437.21</v>
      </c>
      <c r="K126" s="98">
        <v>0</v>
      </c>
      <c r="L126" s="100">
        <v>1</v>
      </c>
      <c r="M126" s="98">
        <v>0</v>
      </c>
      <c r="N126" s="100">
        <v>1</v>
      </c>
      <c r="O126" s="94">
        <v>1</v>
      </c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</row>
    <row r="127" spans="1:42" ht="12" customHeight="1" x14ac:dyDescent="0.55000000000000004">
      <c r="A127" s="101" t="s">
        <v>897</v>
      </c>
      <c r="B127" s="101" t="s">
        <v>898</v>
      </c>
      <c r="C127" s="102">
        <v>14</v>
      </c>
      <c r="D127" s="103">
        <v>1549.64</v>
      </c>
      <c r="E127" s="103">
        <v>110.688571</v>
      </c>
      <c r="F127" s="102">
        <v>0</v>
      </c>
      <c r="G127" s="103">
        <v>0</v>
      </c>
      <c r="H127" s="103">
        <v>0</v>
      </c>
      <c r="I127" s="104">
        <v>420</v>
      </c>
      <c r="J127" s="103">
        <v>1549.64</v>
      </c>
      <c r="K127" s="103">
        <v>0</v>
      </c>
      <c r="L127" s="105">
        <v>1</v>
      </c>
      <c r="M127" s="103">
        <v>0</v>
      </c>
      <c r="N127" s="105">
        <v>1</v>
      </c>
      <c r="O127" s="94">
        <v>1</v>
      </c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</row>
    <row r="128" spans="1:42" ht="12" customHeight="1" x14ac:dyDescent="0.55000000000000004">
      <c r="A128" s="96" t="s">
        <v>899</v>
      </c>
      <c r="B128" s="96" t="s">
        <v>900</v>
      </c>
      <c r="C128" s="97">
        <v>8</v>
      </c>
      <c r="D128" s="98">
        <v>462</v>
      </c>
      <c r="E128" s="98">
        <v>57.75</v>
      </c>
      <c r="F128" s="97">
        <v>0</v>
      </c>
      <c r="G128" s="98">
        <v>0</v>
      </c>
      <c r="H128" s="98">
        <v>0</v>
      </c>
      <c r="I128" s="99">
        <v>160</v>
      </c>
      <c r="J128" s="98">
        <v>462</v>
      </c>
      <c r="K128" s="98">
        <v>0</v>
      </c>
      <c r="L128" s="100">
        <v>1</v>
      </c>
      <c r="M128" s="98">
        <v>0</v>
      </c>
      <c r="N128" s="100">
        <v>1</v>
      </c>
      <c r="O128" s="94">
        <v>1</v>
      </c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</row>
    <row r="129" spans="1:42" ht="12" customHeight="1" x14ac:dyDescent="0.55000000000000004">
      <c r="A129" s="101" t="s">
        <v>901</v>
      </c>
      <c r="B129" s="101" t="s">
        <v>902</v>
      </c>
      <c r="C129" s="102">
        <v>1</v>
      </c>
      <c r="D129" s="103">
        <v>36.08</v>
      </c>
      <c r="E129" s="103">
        <v>36.08</v>
      </c>
      <c r="F129" s="102">
        <v>0</v>
      </c>
      <c r="G129" s="103">
        <v>0</v>
      </c>
      <c r="H129" s="103">
        <v>0</v>
      </c>
      <c r="I129" s="104">
        <v>17</v>
      </c>
      <c r="J129" s="103">
        <v>36.08</v>
      </c>
      <c r="K129" s="103">
        <v>0</v>
      </c>
      <c r="L129" s="105">
        <v>1</v>
      </c>
      <c r="M129" s="103">
        <v>0</v>
      </c>
      <c r="N129" s="105">
        <v>1</v>
      </c>
      <c r="O129" s="94">
        <v>1</v>
      </c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</row>
    <row r="130" spans="1:42" ht="12" customHeight="1" x14ac:dyDescent="0.55000000000000004">
      <c r="A130" s="96" t="s">
        <v>903</v>
      </c>
      <c r="B130" s="96" t="s">
        <v>904</v>
      </c>
      <c r="C130" s="97">
        <v>1</v>
      </c>
      <c r="D130" s="98">
        <v>25.26</v>
      </c>
      <c r="E130" s="98">
        <v>25.26</v>
      </c>
      <c r="F130" s="97">
        <v>0</v>
      </c>
      <c r="G130" s="98">
        <v>0</v>
      </c>
      <c r="H130" s="98">
        <v>0</v>
      </c>
      <c r="I130" s="99">
        <v>20</v>
      </c>
      <c r="J130" s="98">
        <v>25.26</v>
      </c>
      <c r="K130" s="98">
        <v>0</v>
      </c>
      <c r="L130" s="100">
        <v>1</v>
      </c>
      <c r="M130" s="98">
        <v>0</v>
      </c>
      <c r="N130" s="100">
        <v>1</v>
      </c>
      <c r="O130" s="94">
        <v>1</v>
      </c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</row>
    <row r="131" spans="1:42" ht="12" customHeight="1" x14ac:dyDescent="0.55000000000000004">
      <c r="A131" s="101" t="s">
        <v>905</v>
      </c>
      <c r="B131" s="101" t="s">
        <v>906</v>
      </c>
      <c r="C131" s="102">
        <v>2</v>
      </c>
      <c r="D131" s="103">
        <v>55.91</v>
      </c>
      <c r="E131" s="103">
        <v>27.954999999999998</v>
      </c>
      <c r="F131" s="102">
        <v>0</v>
      </c>
      <c r="G131" s="103">
        <v>0</v>
      </c>
      <c r="H131" s="103">
        <v>0</v>
      </c>
      <c r="I131" s="104">
        <v>68</v>
      </c>
      <c r="J131" s="103">
        <v>55.91</v>
      </c>
      <c r="K131" s="103">
        <v>0</v>
      </c>
      <c r="L131" s="105">
        <v>1</v>
      </c>
      <c r="M131" s="103">
        <v>0</v>
      </c>
      <c r="N131" s="105">
        <v>1</v>
      </c>
      <c r="O131" s="94">
        <v>1</v>
      </c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</row>
    <row r="132" spans="1:42" ht="12" customHeight="1" x14ac:dyDescent="0.55000000000000004">
      <c r="A132" s="96" t="s">
        <v>907</v>
      </c>
      <c r="B132" s="96" t="s">
        <v>908</v>
      </c>
      <c r="C132" s="97">
        <v>1</v>
      </c>
      <c r="D132" s="98">
        <v>53.59</v>
      </c>
      <c r="E132" s="98">
        <v>53.59</v>
      </c>
      <c r="F132" s="97">
        <v>0</v>
      </c>
      <c r="G132" s="98">
        <v>0</v>
      </c>
      <c r="H132" s="98">
        <v>0</v>
      </c>
      <c r="I132" s="99">
        <v>9</v>
      </c>
      <c r="J132" s="98">
        <v>53.59</v>
      </c>
      <c r="K132" s="98">
        <v>0</v>
      </c>
      <c r="L132" s="100">
        <v>1</v>
      </c>
      <c r="M132" s="98">
        <v>0</v>
      </c>
      <c r="N132" s="100">
        <v>1</v>
      </c>
      <c r="O132" s="94">
        <v>1</v>
      </c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</row>
    <row r="133" spans="1:42" ht="12" customHeight="1" x14ac:dyDescent="0.55000000000000004">
      <c r="A133" s="101" t="s">
        <v>909</v>
      </c>
      <c r="B133" s="101" t="s">
        <v>910</v>
      </c>
      <c r="C133" s="102">
        <v>1</v>
      </c>
      <c r="D133" s="103">
        <v>25.1</v>
      </c>
      <c r="E133" s="103">
        <v>25.1</v>
      </c>
      <c r="F133" s="102">
        <v>0</v>
      </c>
      <c r="G133" s="103">
        <v>0</v>
      </c>
      <c r="H133" s="103">
        <v>0</v>
      </c>
      <c r="I133" s="104">
        <v>12.3</v>
      </c>
      <c r="J133" s="103">
        <v>25.1</v>
      </c>
      <c r="K133" s="103">
        <v>0</v>
      </c>
      <c r="L133" s="105">
        <v>1</v>
      </c>
      <c r="M133" s="103">
        <v>0</v>
      </c>
      <c r="N133" s="105">
        <v>1</v>
      </c>
      <c r="O133" s="94">
        <v>1</v>
      </c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</row>
    <row r="134" spans="1:42" ht="12" customHeight="1" x14ac:dyDescent="0.55000000000000004">
      <c r="A134" s="96" t="s">
        <v>720</v>
      </c>
      <c r="B134" s="96" t="s">
        <v>721</v>
      </c>
      <c r="C134" s="97">
        <v>172</v>
      </c>
      <c r="D134" s="98">
        <v>4932.7</v>
      </c>
      <c r="E134" s="98">
        <v>28.678488000000002</v>
      </c>
      <c r="F134" s="97">
        <v>0</v>
      </c>
      <c r="G134" s="98">
        <v>0</v>
      </c>
      <c r="H134" s="98">
        <v>0</v>
      </c>
      <c r="I134" s="99">
        <v>2580</v>
      </c>
      <c r="J134" s="98">
        <v>4932.7</v>
      </c>
      <c r="K134" s="98">
        <v>0</v>
      </c>
      <c r="L134" s="100">
        <v>1</v>
      </c>
      <c r="M134" s="98">
        <v>0</v>
      </c>
      <c r="N134" s="100">
        <v>1</v>
      </c>
      <c r="O134" s="94">
        <v>1</v>
      </c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</row>
    <row r="135" spans="1:42" ht="12" customHeight="1" x14ac:dyDescent="0.55000000000000004">
      <c r="A135" s="101" t="s">
        <v>911</v>
      </c>
      <c r="B135" s="101" t="s">
        <v>912</v>
      </c>
      <c r="C135" s="102">
        <v>185</v>
      </c>
      <c r="D135" s="103">
        <v>4262.82</v>
      </c>
      <c r="E135" s="103">
        <v>23.042269999999998</v>
      </c>
      <c r="F135" s="102">
        <v>0</v>
      </c>
      <c r="G135" s="103">
        <v>0</v>
      </c>
      <c r="H135" s="103">
        <v>0</v>
      </c>
      <c r="I135" s="104">
        <v>7660.125</v>
      </c>
      <c r="J135" s="103">
        <v>4262.82</v>
      </c>
      <c r="K135" s="103">
        <v>0</v>
      </c>
      <c r="L135" s="105">
        <v>1</v>
      </c>
      <c r="M135" s="103">
        <v>0</v>
      </c>
      <c r="N135" s="105">
        <v>1</v>
      </c>
      <c r="O135" s="94">
        <v>1</v>
      </c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</row>
    <row r="136" spans="1:42" ht="12" customHeight="1" x14ac:dyDescent="0.55000000000000004">
      <c r="A136" s="96" t="s">
        <v>913</v>
      </c>
      <c r="B136" s="96" t="s">
        <v>914</v>
      </c>
      <c r="C136" s="97">
        <v>27</v>
      </c>
      <c r="D136" s="98">
        <v>2003.42</v>
      </c>
      <c r="E136" s="98">
        <v>74.200739999999996</v>
      </c>
      <c r="F136" s="97">
        <v>0</v>
      </c>
      <c r="G136" s="98">
        <v>0</v>
      </c>
      <c r="H136" s="98">
        <v>0</v>
      </c>
      <c r="I136" s="99">
        <v>810</v>
      </c>
      <c r="J136" s="98">
        <v>2003.42</v>
      </c>
      <c r="K136" s="98">
        <v>0</v>
      </c>
      <c r="L136" s="100">
        <v>1</v>
      </c>
      <c r="M136" s="98">
        <v>0</v>
      </c>
      <c r="N136" s="100">
        <v>1</v>
      </c>
      <c r="O136" s="94">
        <v>1</v>
      </c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</row>
    <row r="137" spans="1:42" ht="12" customHeight="1" x14ac:dyDescent="0.55000000000000004">
      <c r="A137" s="101" t="s">
        <v>915</v>
      </c>
      <c r="B137" s="101" t="s">
        <v>916</v>
      </c>
      <c r="C137" s="102">
        <v>1</v>
      </c>
      <c r="D137" s="103">
        <v>37.71</v>
      </c>
      <c r="E137" s="103">
        <v>37.71</v>
      </c>
      <c r="F137" s="102">
        <v>0</v>
      </c>
      <c r="G137" s="103">
        <v>0</v>
      </c>
      <c r="H137" s="103">
        <v>0</v>
      </c>
      <c r="I137" s="104">
        <v>42.5</v>
      </c>
      <c r="J137" s="103">
        <v>37.71</v>
      </c>
      <c r="K137" s="103">
        <v>0</v>
      </c>
      <c r="L137" s="105">
        <v>1</v>
      </c>
      <c r="M137" s="103">
        <v>0</v>
      </c>
      <c r="N137" s="105">
        <v>1</v>
      </c>
      <c r="O137" s="94">
        <v>1</v>
      </c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</row>
    <row r="138" spans="1:42" ht="12" customHeight="1" x14ac:dyDescent="0.55000000000000004">
      <c r="A138" s="96" t="s">
        <v>917</v>
      </c>
      <c r="B138" s="96" t="s">
        <v>918</v>
      </c>
      <c r="C138" s="97">
        <v>3</v>
      </c>
      <c r="D138" s="98">
        <v>55.44</v>
      </c>
      <c r="E138" s="98">
        <v>18.48</v>
      </c>
      <c r="F138" s="97">
        <v>0</v>
      </c>
      <c r="G138" s="98">
        <v>0</v>
      </c>
      <c r="H138" s="98">
        <v>0</v>
      </c>
      <c r="I138" s="99">
        <v>16.414999999999999</v>
      </c>
      <c r="J138" s="98">
        <v>55.44</v>
      </c>
      <c r="K138" s="98">
        <v>0</v>
      </c>
      <c r="L138" s="100">
        <v>1</v>
      </c>
      <c r="M138" s="98">
        <v>0</v>
      </c>
      <c r="N138" s="100">
        <v>1</v>
      </c>
      <c r="O138" s="94">
        <v>1</v>
      </c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</row>
    <row r="139" spans="1:42" ht="12" customHeight="1" x14ac:dyDescent="0.55000000000000004">
      <c r="A139" s="101" t="s">
        <v>919</v>
      </c>
      <c r="B139" s="101" t="s">
        <v>920</v>
      </c>
      <c r="C139" s="102">
        <v>7</v>
      </c>
      <c r="D139" s="103">
        <v>724.02</v>
      </c>
      <c r="E139" s="103">
        <v>103.431428</v>
      </c>
      <c r="F139" s="102">
        <v>0</v>
      </c>
      <c r="G139" s="103">
        <v>0</v>
      </c>
      <c r="H139" s="103">
        <v>0</v>
      </c>
      <c r="I139" s="104">
        <v>120</v>
      </c>
      <c r="J139" s="103">
        <v>724.02</v>
      </c>
      <c r="K139" s="103">
        <v>0</v>
      </c>
      <c r="L139" s="105">
        <v>1</v>
      </c>
      <c r="M139" s="103">
        <v>0</v>
      </c>
      <c r="N139" s="105">
        <v>1</v>
      </c>
      <c r="O139" s="94">
        <v>1</v>
      </c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</row>
    <row r="140" spans="1:42" ht="12" customHeight="1" x14ac:dyDescent="0.55000000000000004">
      <c r="A140" s="96" t="s">
        <v>921</v>
      </c>
      <c r="B140" s="96" t="s">
        <v>922</v>
      </c>
      <c r="C140" s="97">
        <v>10</v>
      </c>
      <c r="D140" s="98">
        <v>208.68</v>
      </c>
      <c r="E140" s="98">
        <v>20.867999999999999</v>
      </c>
      <c r="F140" s="97">
        <v>0</v>
      </c>
      <c r="G140" s="98">
        <v>0</v>
      </c>
      <c r="H140" s="98">
        <v>0</v>
      </c>
      <c r="I140" s="99">
        <v>129</v>
      </c>
      <c r="J140" s="98">
        <v>208.68</v>
      </c>
      <c r="K140" s="98">
        <v>0</v>
      </c>
      <c r="L140" s="100">
        <v>1</v>
      </c>
      <c r="M140" s="98">
        <v>0</v>
      </c>
      <c r="N140" s="100">
        <v>1</v>
      </c>
      <c r="O140" s="94">
        <v>1</v>
      </c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</row>
    <row r="141" spans="1:42" ht="12" customHeight="1" x14ac:dyDescent="0.55000000000000004">
      <c r="A141" s="101" t="s">
        <v>732</v>
      </c>
      <c r="B141" s="101" t="s">
        <v>733</v>
      </c>
      <c r="C141" s="102">
        <v>136</v>
      </c>
      <c r="D141" s="103">
        <v>3469.79</v>
      </c>
      <c r="E141" s="103">
        <v>25.513161</v>
      </c>
      <c r="F141" s="102">
        <v>0</v>
      </c>
      <c r="G141" s="103">
        <v>0</v>
      </c>
      <c r="H141" s="103">
        <v>0</v>
      </c>
      <c r="I141" s="104">
        <v>3874.6</v>
      </c>
      <c r="J141" s="103">
        <v>3469.79</v>
      </c>
      <c r="K141" s="103">
        <v>0</v>
      </c>
      <c r="L141" s="105">
        <v>1</v>
      </c>
      <c r="M141" s="103">
        <v>0</v>
      </c>
      <c r="N141" s="105">
        <v>1</v>
      </c>
      <c r="O141" s="94">
        <v>1</v>
      </c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</row>
    <row r="142" spans="1:42" ht="12" customHeight="1" x14ac:dyDescent="0.55000000000000004">
      <c r="A142" s="96" t="s">
        <v>923</v>
      </c>
      <c r="B142" s="96" t="s">
        <v>924</v>
      </c>
      <c r="C142" s="97">
        <v>1</v>
      </c>
      <c r="D142" s="98">
        <v>15.01</v>
      </c>
      <c r="E142" s="98">
        <v>15.01</v>
      </c>
      <c r="F142" s="97">
        <v>0</v>
      </c>
      <c r="G142" s="98">
        <v>0</v>
      </c>
      <c r="H142" s="98">
        <v>0</v>
      </c>
      <c r="I142" s="99">
        <v>6.25</v>
      </c>
      <c r="J142" s="98">
        <v>15.01</v>
      </c>
      <c r="K142" s="98">
        <v>0</v>
      </c>
      <c r="L142" s="100">
        <v>1</v>
      </c>
      <c r="M142" s="98">
        <v>0</v>
      </c>
      <c r="N142" s="100">
        <v>1</v>
      </c>
      <c r="O142" s="94">
        <v>1</v>
      </c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</row>
    <row r="143" spans="1:42" ht="12" customHeight="1" x14ac:dyDescent="0.55000000000000004">
      <c r="A143" s="101" t="s">
        <v>925</v>
      </c>
      <c r="B143" s="101" t="s">
        <v>926</v>
      </c>
      <c r="C143" s="102">
        <v>41</v>
      </c>
      <c r="D143" s="103">
        <v>674.98</v>
      </c>
      <c r="E143" s="103">
        <v>16.462926</v>
      </c>
      <c r="F143" s="102">
        <v>0</v>
      </c>
      <c r="G143" s="103">
        <v>0</v>
      </c>
      <c r="H143" s="103">
        <v>0</v>
      </c>
      <c r="I143" s="104">
        <v>2050</v>
      </c>
      <c r="J143" s="103">
        <v>674.98</v>
      </c>
      <c r="K143" s="103">
        <v>0</v>
      </c>
      <c r="L143" s="105">
        <v>1</v>
      </c>
      <c r="M143" s="103">
        <v>0</v>
      </c>
      <c r="N143" s="105">
        <v>1</v>
      </c>
      <c r="O143" s="94">
        <v>1</v>
      </c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</row>
    <row r="144" spans="1:42" ht="12" customHeight="1" x14ac:dyDescent="0.55000000000000004">
      <c r="A144" s="96" t="s">
        <v>927</v>
      </c>
      <c r="B144" s="96" t="s">
        <v>928</v>
      </c>
      <c r="C144" s="97">
        <v>1</v>
      </c>
      <c r="D144" s="98">
        <v>19.05</v>
      </c>
      <c r="E144" s="98">
        <v>19.05</v>
      </c>
      <c r="F144" s="97">
        <v>0</v>
      </c>
      <c r="G144" s="98">
        <v>0</v>
      </c>
      <c r="H144" s="98">
        <v>0</v>
      </c>
      <c r="I144" s="99">
        <v>50</v>
      </c>
      <c r="J144" s="98">
        <v>19.05</v>
      </c>
      <c r="K144" s="98">
        <v>0</v>
      </c>
      <c r="L144" s="100">
        <v>1</v>
      </c>
      <c r="M144" s="98">
        <v>0</v>
      </c>
      <c r="N144" s="100">
        <v>1</v>
      </c>
      <c r="O144" s="94">
        <v>1</v>
      </c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</row>
    <row r="145" spans="1:42" ht="12" customHeight="1" x14ac:dyDescent="0.55000000000000004">
      <c r="A145" s="101" t="s">
        <v>742</v>
      </c>
      <c r="B145" s="101" t="s">
        <v>743</v>
      </c>
      <c r="C145" s="102">
        <v>43</v>
      </c>
      <c r="D145" s="103">
        <v>1003.38</v>
      </c>
      <c r="E145" s="103">
        <v>23.334417999999999</v>
      </c>
      <c r="F145" s="102">
        <v>0</v>
      </c>
      <c r="G145" s="103">
        <v>0</v>
      </c>
      <c r="H145" s="103">
        <v>0</v>
      </c>
      <c r="I145" s="104">
        <v>1727.5</v>
      </c>
      <c r="J145" s="103">
        <v>1003.38</v>
      </c>
      <c r="K145" s="103">
        <v>0</v>
      </c>
      <c r="L145" s="105">
        <v>1</v>
      </c>
      <c r="M145" s="103">
        <v>0</v>
      </c>
      <c r="N145" s="105">
        <v>1</v>
      </c>
      <c r="O145" s="94">
        <v>1</v>
      </c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</row>
    <row r="146" spans="1:42" ht="12" customHeight="1" x14ac:dyDescent="0.55000000000000004">
      <c r="A146" s="96" t="s">
        <v>929</v>
      </c>
      <c r="B146" s="96" t="s">
        <v>930</v>
      </c>
      <c r="C146" s="97">
        <v>12</v>
      </c>
      <c r="D146" s="98">
        <v>367.38</v>
      </c>
      <c r="E146" s="98">
        <v>30.614999999999998</v>
      </c>
      <c r="F146" s="97">
        <v>0</v>
      </c>
      <c r="G146" s="98">
        <v>0</v>
      </c>
      <c r="H146" s="98">
        <v>0</v>
      </c>
      <c r="I146" s="99">
        <v>312</v>
      </c>
      <c r="J146" s="98">
        <v>367.38</v>
      </c>
      <c r="K146" s="98">
        <v>0</v>
      </c>
      <c r="L146" s="100">
        <v>1</v>
      </c>
      <c r="M146" s="98">
        <v>0</v>
      </c>
      <c r="N146" s="100">
        <v>1</v>
      </c>
      <c r="O146" s="94">
        <v>1</v>
      </c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</row>
    <row r="147" spans="1:42" ht="12" customHeight="1" x14ac:dyDescent="0.55000000000000004">
      <c r="A147" s="101" t="s">
        <v>931</v>
      </c>
      <c r="B147" s="101" t="s">
        <v>932</v>
      </c>
      <c r="C147" s="102">
        <v>6</v>
      </c>
      <c r="D147" s="103">
        <v>147.09</v>
      </c>
      <c r="E147" s="103">
        <v>24.515000000000001</v>
      </c>
      <c r="F147" s="102">
        <v>0</v>
      </c>
      <c r="G147" s="103">
        <v>0</v>
      </c>
      <c r="H147" s="103">
        <v>0</v>
      </c>
      <c r="I147" s="104">
        <v>196.8</v>
      </c>
      <c r="J147" s="103">
        <v>147.09</v>
      </c>
      <c r="K147" s="103">
        <v>0</v>
      </c>
      <c r="L147" s="105">
        <v>1</v>
      </c>
      <c r="M147" s="103">
        <v>0</v>
      </c>
      <c r="N147" s="105">
        <v>1</v>
      </c>
      <c r="O147" s="94">
        <v>1</v>
      </c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</row>
    <row r="148" spans="1:42" ht="12" customHeight="1" x14ac:dyDescent="0.55000000000000004">
      <c r="A148" s="96" t="s">
        <v>933</v>
      </c>
      <c r="B148" s="96" t="s">
        <v>934</v>
      </c>
      <c r="C148" s="97">
        <v>79</v>
      </c>
      <c r="D148" s="98">
        <v>2464.35</v>
      </c>
      <c r="E148" s="98">
        <v>31.194303000000001</v>
      </c>
      <c r="F148" s="97">
        <v>0</v>
      </c>
      <c r="G148" s="98">
        <v>0</v>
      </c>
      <c r="H148" s="98">
        <v>0</v>
      </c>
      <c r="I148" s="99">
        <v>3634</v>
      </c>
      <c r="J148" s="98">
        <v>2464.35</v>
      </c>
      <c r="K148" s="98">
        <v>0</v>
      </c>
      <c r="L148" s="100">
        <v>1</v>
      </c>
      <c r="M148" s="98">
        <v>0</v>
      </c>
      <c r="N148" s="100">
        <v>1</v>
      </c>
      <c r="O148" s="94">
        <v>1</v>
      </c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</row>
    <row r="149" spans="1:42" ht="12" customHeight="1" x14ac:dyDescent="0.55000000000000004">
      <c r="A149" s="101" t="s">
        <v>935</v>
      </c>
      <c r="B149" s="101" t="s">
        <v>936</v>
      </c>
      <c r="C149" s="102">
        <v>3</v>
      </c>
      <c r="D149" s="103">
        <v>71.31</v>
      </c>
      <c r="E149" s="103">
        <v>23.77</v>
      </c>
      <c r="F149" s="102">
        <v>0</v>
      </c>
      <c r="G149" s="103">
        <v>0</v>
      </c>
      <c r="H149" s="103">
        <v>0</v>
      </c>
      <c r="I149" s="104">
        <v>72</v>
      </c>
      <c r="J149" s="103">
        <v>71.31</v>
      </c>
      <c r="K149" s="103">
        <v>0</v>
      </c>
      <c r="L149" s="105">
        <v>1</v>
      </c>
      <c r="M149" s="103">
        <v>0</v>
      </c>
      <c r="N149" s="105">
        <v>1</v>
      </c>
      <c r="O149" s="94">
        <v>1</v>
      </c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</row>
    <row r="150" spans="1:42" ht="12" customHeight="1" x14ac:dyDescent="0.55000000000000004">
      <c r="A150" s="96" t="s">
        <v>937</v>
      </c>
      <c r="B150" s="96" t="s">
        <v>938</v>
      </c>
      <c r="C150" s="97">
        <v>2</v>
      </c>
      <c r="D150" s="98">
        <v>16.14</v>
      </c>
      <c r="E150" s="98">
        <v>8.07</v>
      </c>
      <c r="F150" s="97">
        <v>0</v>
      </c>
      <c r="G150" s="98">
        <v>0</v>
      </c>
      <c r="H150" s="98">
        <v>0</v>
      </c>
      <c r="I150" s="99">
        <v>5</v>
      </c>
      <c r="J150" s="98">
        <v>16.14</v>
      </c>
      <c r="K150" s="98">
        <v>0</v>
      </c>
      <c r="L150" s="100">
        <v>1</v>
      </c>
      <c r="M150" s="98">
        <v>0</v>
      </c>
      <c r="N150" s="100">
        <v>1</v>
      </c>
      <c r="O150" s="94">
        <v>1</v>
      </c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</row>
    <row r="151" spans="1:42" ht="12" customHeight="1" x14ac:dyDescent="0.55000000000000004">
      <c r="A151" s="101" t="s">
        <v>744</v>
      </c>
      <c r="B151" s="101" t="s">
        <v>745</v>
      </c>
      <c r="C151" s="102">
        <v>7</v>
      </c>
      <c r="D151" s="103">
        <v>117.91</v>
      </c>
      <c r="E151" s="103">
        <v>16.844284999999999</v>
      </c>
      <c r="F151" s="102">
        <v>0</v>
      </c>
      <c r="G151" s="103">
        <v>0</v>
      </c>
      <c r="H151" s="103">
        <v>0</v>
      </c>
      <c r="I151" s="104">
        <v>140</v>
      </c>
      <c r="J151" s="103">
        <v>117.91</v>
      </c>
      <c r="K151" s="103">
        <v>0</v>
      </c>
      <c r="L151" s="105">
        <v>1</v>
      </c>
      <c r="M151" s="103">
        <v>0</v>
      </c>
      <c r="N151" s="105">
        <v>1</v>
      </c>
      <c r="O151" s="94">
        <v>1</v>
      </c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</row>
    <row r="152" spans="1:42" ht="12" customHeight="1" x14ac:dyDescent="0.55000000000000004">
      <c r="A152" s="96" t="s">
        <v>939</v>
      </c>
      <c r="B152" s="96" t="s">
        <v>940</v>
      </c>
      <c r="C152" s="97">
        <v>31</v>
      </c>
      <c r="D152" s="98">
        <v>732.56</v>
      </c>
      <c r="E152" s="98">
        <v>23.630966999999998</v>
      </c>
      <c r="F152" s="97">
        <v>0</v>
      </c>
      <c r="G152" s="98">
        <v>0</v>
      </c>
      <c r="H152" s="98">
        <v>0</v>
      </c>
      <c r="I152" s="99">
        <v>1243.75</v>
      </c>
      <c r="J152" s="98">
        <v>732.56</v>
      </c>
      <c r="K152" s="98">
        <v>0</v>
      </c>
      <c r="L152" s="100">
        <v>1</v>
      </c>
      <c r="M152" s="98">
        <v>0</v>
      </c>
      <c r="N152" s="100">
        <v>1</v>
      </c>
      <c r="O152" s="94">
        <v>1</v>
      </c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</row>
    <row r="153" spans="1:42" ht="12" customHeight="1" x14ac:dyDescent="0.55000000000000004">
      <c r="A153" s="101" t="s">
        <v>941</v>
      </c>
      <c r="B153" s="101" t="s">
        <v>942</v>
      </c>
      <c r="C153" s="102">
        <v>10</v>
      </c>
      <c r="D153" s="103">
        <v>202.22</v>
      </c>
      <c r="E153" s="103">
        <v>20.222000000000001</v>
      </c>
      <c r="F153" s="102">
        <v>0</v>
      </c>
      <c r="G153" s="103">
        <v>0</v>
      </c>
      <c r="H153" s="103">
        <v>0</v>
      </c>
      <c r="I153" s="104">
        <v>321.60000000000002</v>
      </c>
      <c r="J153" s="103">
        <v>202.22</v>
      </c>
      <c r="K153" s="103">
        <v>0</v>
      </c>
      <c r="L153" s="105">
        <v>1</v>
      </c>
      <c r="M153" s="103">
        <v>0</v>
      </c>
      <c r="N153" s="105">
        <v>1</v>
      </c>
      <c r="O153" s="94">
        <v>1</v>
      </c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</row>
    <row r="154" spans="1:42" ht="12" customHeight="1" x14ac:dyDescent="0.55000000000000004">
      <c r="A154" s="96" t="s">
        <v>943</v>
      </c>
      <c r="B154" s="96" t="s">
        <v>944</v>
      </c>
      <c r="C154" s="97">
        <v>11</v>
      </c>
      <c r="D154" s="98">
        <v>238.48</v>
      </c>
      <c r="E154" s="98">
        <v>21.68</v>
      </c>
      <c r="F154" s="97">
        <v>0</v>
      </c>
      <c r="G154" s="98">
        <v>0</v>
      </c>
      <c r="H154" s="98">
        <v>0</v>
      </c>
      <c r="I154" s="99">
        <v>352</v>
      </c>
      <c r="J154" s="98">
        <v>238.48</v>
      </c>
      <c r="K154" s="98">
        <v>0</v>
      </c>
      <c r="L154" s="100">
        <v>1</v>
      </c>
      <c r="M154" s="98">
        <v>0</v>
      </c>
      <c r="N154" s="100">
        <v>1</v>
      </c>
      <c r="O154" s="94">
        <v>1</v>
      </c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</row>
    <row r="155" spans="1:42" ht="12" customHeight="1" x14ac:dyDescent="0.55000000000000004">
      <c r="A155" s="101" t="s">
        <v>945</v>
      </c>
      <c r="B155" s="101" t="s">
        <v>946</v>
      </c>
      <c r="C155" s="102">
        <v>31</v>
      </c>
      <c r="D155" s="103">
        <v>1343.95</v>
      </c>
      <c r="E155" s="103">
        <v>43.353225000000002</v>
      </c>
      <c r="F155" s="102">
        <v>0</v>
      </c>
      <c r="G155" s="103">
        <v>0</v>
      </c>
      <c r="H155" s="103">
        <v>0</v>
      </c>
      <c r="I155" s="104">
        <v>1426.4</v>
      </c>
      <c r="J155" s="103">
        <v>1343.95</v>
      </c>
      <c r="K155" s="103">
        <v>0</v>
      </c>
      <c r="L155" s="105">
        <v>1</v>
      </c>
      <c r="M155" s="103">
        <v>0</v>
      </c>
      <c r="N155" s="105">
        <v>1</v>
      </c>
      <c r="O155" s="94">
        <v>1</v>
      </c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</row>
    <row r="156" spans="1:42" ht="12" customHeight="1" x14ac:dyDescent="0.55000000000000004">
      <c r="A156" s="96" t="s">
        <v>947</v>
      </c>
      <c r="B156" s="96" t="s">
        <v>948</v>
      </c>
      <c r="C156" s="97">
        <v>12</v>
      </c>
      <c r="D156" s="98">
        <v>360.66</v>
      </c>
      <c r="E156" s="98">
        <v>30.055</v>
      </c>
      <c r="F156" s="97">
        <v>0</v>
      </c>
      <c r="G156" s="98">
        <v>0</v>
      </c>
      <c r="H156" s="98">
        <v>0</v>
      </c>
      <c r="I156" s="99">
        <v>510.13</v>
      </c>
      <c r="J156" s="98">
        <v>360.66</v>
      </c>
      <c r="K156" s="98">
        <v>0</v>
      </c>
      <c r="L156" s="100">
        <v>1</v>
      </c>
      <c r="M156" s="98">
        <v>0</v>
      </c>
      <c r="N156" s="100">
        <v>1</v>
      </c>
      <c r="O156" s="94">
        <v>1</v>
      </c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</row>
    <row r="157" spans="1:42" ht="12" customHeight="1" x14ac:dyDescent="0.55000000000000004">
      <c r="A157" s="101" t="s">
        <v>949</v>
      </c>
      <c r="B157" s="101" t="s">
        <v>950</v>
      </c>
      <c r="C157" s="102">
        <v>1</v>
      </c>
      <c r="D157" s="103">
        <v>15.8</v>
      </c>
      <c r="E157" s="103">
        <v>15.8</v>
      </c>
      <c r="F157" s="102">
        <v>0</v>
      </c>
      <c r="G157" s="103">
        <v>0</v>
      </c>
      <c r="H157" s="103">
        <v>0</v>
      </c>
      <c r="I157" s="104">
        <v>6</v>
      </c>
      <c r="J157" s="103">
        <v>15.8</v>
      </c>
      <c r="K157" s="103">
        <v>0</v>
      </c>
      <c r="L157" s="105">
        <v>1</v>
      </c>
      <c r="M157" s="103">
        <v>0</v>
      </c>
      <c r="N157" s="105">
        <v>1</v>
      </c>
      <c r="O157" s="94">
        <v>1</v>
      </c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</row>
    <row r="158" spans="1:42" ht="12" customHeight="1" x14ac:dyDescent="0.55000000000000004">
      <c r="A158" s="96" t="s">
        <v>951</v>
      </c>
      <c r="B158" s="96" t="s">
        <v>952</v>
      </c>
      <c r="C158" s="97">
        <v>2</v>
      </c>
      <c r="D158" s="98">
        <v>68.78</v>
      </c>
      <c r="E158" s="98">
        <v>34.39</v>
      </c>
      <c r="F158" s="97">
        <v>0</v>
      </c>
      <c r="G158" s="98">
        <v>0</v>
      </c>
      <c r="H158" s="98">
        <v>0</v>
      </c>
      <c r="I158" s="99">
        <v>64</v>
      </c>
      <c r="J158" s="98">
        <v>68.78</v>
      </c>
      <c r="K158" s="98">
        <v>0</v>
      </c>
      <c r="L158" s="100">
        <v>1</v>
      </c>
      <c r="M158" s="98">
        <v>0</v>
      </c>
      <c r="N158" s="100">
        <v>1</v>
      </c>
      <c r="O158" s="94">
        <v>1</v>
      </c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</row>
    <row r="159" spans="1:42" ht="12" customHeight="1" x14ac:dyDescent="0.55000000000000004">
      <c r="A159" s="101" t="s">
        <v>953</v>
      </c>
      <c r="B159" s="101" t="s">
        <v>954</v>
      </c>
      <c r="C159" s="102">
        <v>13</v>
      </c>
      <c r="D159" s="103">
        <v>146.79</v>
      </c>
      <c r="E159" s="103">
        <v>11.291537999999999</v>
      </c>
      <c r="F159" s="102">
        <v>0</v>
      </c>
      <c r="G159" s="103">
        <v>0</v>
      </c>
      <c r="H159" s="103">
        <v>0</v>
      </c>
      <c r="I159" s="104">
        <v>319</v>
      </c>
      <c r="J159" s="103">
        <v>146.79</v>
      </c>
      <c r="K159" s="103">
        <v>0</v>
      </c>
      <c r="L159" s="105">
        <v>1</v>
      </c>
      <c r="M159" s="103">
        <v>0</v>
      </c>
      <c r="N159" s="105">
        <v>1</v>
      </c>
      <c r="O159" s="94">
        <v>1</v>
      </c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</row>
    <row r="160" spans="1:42" ht="12" customHeight="1" x14ac:dyDescent="0.55000000000000004">
      <c r="A160" s="96" t="s">
        <v>955</v>
      </c>
      <c r="B160" s="96" t="s">
        <v>956</v>
      </c>
      <c r="C160" s="97">
        <v>2</v>
      </c>
      <c r="D160" s="98">
        <v>167.12</v>
      </c>
      <c r="E160" s="98">
        <v>83.56</v>
      </c>
      <c r="F160" s="97">
        <v>0</v>
      </c>
      <c r="G160" s="98">
        <v>0</v>
      </c>
      <c r="H160" s="98">
        <v>0</v>
      </c>
      <c r="I160" s="99">
        <v>24</v>
      </c>
      <c r="J160" s="98">
        <v>167.12</v>
      </c>
      <c r="K160" s="98">
        <v>0</v>
      </c>
      <c r="L160" s="100">
        <v>1</v>
      </c>
      <c r="M160" s="98">
        <v>0</v>
      </c>
      <c r="N160" s="100">
        <v>1</v>
      </c>
      <c r="O160" s="94">
        <v>1</v>
      </c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</row>
    <row r="161" spans="1:42" ht="12" customHeight="1" x14ac:dyDescent="0.55000000000000004">
      <c r="A161" s="101" t="s">
        <v>748</v>
      </c>
      <c r="B161" s="101" t="s">
        <v>749</v>
      </c>
      <c r="C161" s="102">
        <v>1</v>
      </c>
      <c r="D161" s="103">
        <v>23.01</v>
      </c>
      <c r="E161" s="103">
        <v>23.01</v>
      </c>
      <c r="F161" s="102">
        <v>0</v>
      </c>
      <c r="G161" s="103">
        <v>0</v>
      </c>
      <c r="H161" s="103">
        <v>0</v>
      </c>
      <c r="I161" s="104">
        <v>34.159999999999997</v>
      </c>
      <c r="J161" s="103">
        <v>23.01</v>
      </c>
      <c r="K161" s="103">
        <v>0</v>
      </c>
      <c r="L161" s="105">
        <v>1</v>
      </c>
      <c r="M161" s="103">
        <v>0</v>
      </c>
      <c r="N161" s="105">
        <v>1</v>
      </c>
      <c r="O161" s="94">
        <v>1</v>
      </c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</row>
    <row r="162" spans="1:42" ht="12" customHeight="1" x14ac:dyDescent="0.55000000000000004">
      <c r="A162" s="96" t="s">
        <v>750</v>
      </c>
      <c r="B162" s="96" t="s">
        <v>751</v>
      </c>
      <c r="C162" s="97">
        <v>11</v>
      </c>
      <c r="D162" s="98">
        <v>146.34</v>
      </c>
      <c r="E162" s="98">
        <v>13.303635999999999</v>
      </c>
      <c r="F162" s="97">
        <v>0</v>
      </c>
      <c r="G162" s="98">
        <v>0</v>
      </c>
      <c r="H162" s="98">
        <v>0</v>
      </c>
      <c r="I162" s="99">
        <v>385</v>
      </c>
      <c r="J162" s="98">
        <v>146.34</v>
      </c>
      <c r="K162" s="98">
        <v>0</v>
      </c>
      <c r="L162" s="100">
        <v>1</v>
      </c>
      <c r="M162" s="98">
        <v>0</v>
      </c>
      <c r="N162" s="100">
        <v>1</v>
      </c>
      <c r="O162" s="94">
        <v>1</v>
      </c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</row>
    <row r="163" spans="1:42" ht="12" customHeight="1" x14ac:dyDescent="0.55000000000000004">
      <c r="A163" s="101" t="s">
        <v>957</v>
      </c>
      <c r="B163" s="101" t="s">
        <v>958</v>
      </c>
      <c r="C163" s="102">
        <v>1</v>
      </c>
      <c r="D163" s="103">
        <v>40.869999999999997</v>
      </c>
      <c r="E163" s="103">
        <v>40.869999999999997</v>
      </c>
      <c r="F163" s="102">
        <v>0</v>
      </c>
      <c r="G163" s="103">
        <v>0</v>
      </c>
      <c r="H163" s="103">
        <v>0</v>
      </c>
      <c r="I163" s="104">
        <v>5</v>
      </c>
      <c r="J163" s="103">
        <v>40.869999999999997</v>
      </c>
      <c r="K163" s="103">
        <v>0</v>
      </c>
      <c r="L163" s="105">
        <v>1</v>
      </c>
      <c r="M163" s="103">
        <v>0</v>
      </c>
      <c r="N163" s="105">
        <v>1</v>
      </c>
      <c r="O163" s="94">
        <v>1</v>
      </c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</row>
    <row r="164" spans="1:42" ht="12" customHeight="1" x14ac:dyDescent="0.55000000000000004">
      <c r="A164" s="96" t="s">
        <v>959</v>
      </c>
      <c r="B164" s="96" t="s">
        <v>960</v>
      </c>
      <c r="C164" s="97">
        <v>6</v>
      </c>
      <c r="D164" s="98">
        <v>119.52</v>
      </c>
      <c r="E164" s="98">
        <v>19.920000000000002</v>
      </c>
      <c r="F164" s="97">
        <v>0</v>
      </c>
      <c r="G164" s="98">
        <v>0</v>
      </c>
      <c r="H164" s="98">
        <v>0</v>
      </c>
      <c r="I164" s="99">
        <v>150</v>
      </c>
      <c r="J164" s="98">
        <v>119.52</v>
      </c>
      <c r="K164" s="98">
        <v>0</v>
      </c>
      <c r="L164" s="100">
        <v>1</v>
      </c>
      <c r="M164" s="98">
        <v>0</v>
      </c>
      <c r="N164" s="100">
        <v>1</v>
      </c>
      <c r="O164" s="94">
        <v>1</v>
      </c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</row>
    <row r="165" spans="1:42" ht="12" customHeight="1" x14ac:dyDescent="0.55000000000000004">
      <c r="A165" s="101" t="s">
        <v>961</v>
      </c>
      <c r="B165" s="101" t="s">
        <v>962</v>
      </c>
      <c r="C165" s="102">
        <v>1</v>
      </c>
      <c r="D165" s="103">
        <v>16.53</v>
      </c>
      <c r="E165" s="103">
        <v>16.53</v>
      </c>
      <c r="F165" s="102">
        <v>0</v>
      </c>
      <c r="G165" s="103">
        <v>0</v>
      </c>
      <c r="H165" s="103">
        <v>0</v>
      </c>
      <c r="I165" s="104">
        <v>18</v>
      </c>
      <c r="J165" s="103">
        <v>16.53</v>
      </c>
      <c r="K165" s="103">
        <v>0</v>
      </c>
      <c r="L165" s="105">
        <v>1</v>
      </c>
      <c r="M165" s="103">
        <v>0</v>
      </c>
      <c r="N165" s="105">
        <v>1</v>
      </c>
      <c r="O165" s="94">
        <v>1</v>
      </c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</row>
    <row r="166" spans="1:42" ht="12" customHeight="1" x14ac:dyDescent="0.55000000000000004">
      <c r="A166" s="96" t="s">
        <v>756</v>
      </c>
      <c r="B166" s="96" t="s">
        <v>757</v>
      </c>
      <c r="C166" s="97">
        <v>1</v>
      </c>
      <c r="D166" s="98">
        <v>25.61</v>
      </c>
      <c r="E166" s="98">
        <v>25.61</v>
      </c>
      <c r="F166" s="97">
        <v>0</v>
      </c>
      <c r="G166" s="98">
        <v>0</v>
      </c>
      <c r="H166" s="98">
        <v>0</v>
      </c>
      <c r="I166" s="99">
        <v>38.25</v>
      </c>
      <c r="J166" s="98">
        <v>25.61</v>
      </c>
      <c r="K166" s="98">
        <v>0</v>
      </c>
      <c r="L166" s="100">
        <v>1</v>
      </c>
      <c r="M166" s="98">
        <v>0</v>
      </c>
      <c r="N166" s="100">
        <v>1</v>
      </c>
      <c r="O166" s="94">
        <v>1</v>
      </c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</row>
    <row r="167" spans="1:42" ht="12" customHeight="1" x14ac:dyDescent="0.55000000000000004">
      <c r="A167" s="101" t="s">
        <v>758</v>
      </c>
      <c r="B167" s="101" t="s">
        <v>759</v>
      </c>
      <c r="C167" s="102">
        <v>4</v>
      </c>
      <c r="D167" s="103">
        <v>133.57</v>
      </c>
      <c r="E167" s="103">
        <v>33.392499999999998</v>
      </c>
      <c r="F167" s="102">
        <v>0</v>
      </c>
      <c r="G167" s="103">
        <v>0</v>
      </c>
      <c r="H167" s="103">
        <v>0</v>
      </c>
      <c r="I167" s="104">
        <v>126</v>
      </c>
      <c r="J167" s="103">
        <v>133.57</v>
      </c>
      <c r="K167" s="103">
        <v>0</v>
      </c>
      <c r="L167" s="105">
        <v>1</v>
      </c>
      <c r="M167" s="103">
        <v>0</v>
      </c>
      <c r="N167" s="105">
        <v>1</v>
      </c>
      <c r="O167" s="94">
        <v>1</v>
      </c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</row>
    <row r="168" spans="1:42" ht="12" customHeight="1" x14ac:dyDescent="0.55000000000000004">
      <c r="A168" s="96" t="s">
        <v>963</v>
      </c>
      <c r="B168" s="96" t="s">
        <v>964</v>
      </c>
      <c r="C168" s="97">
        <v>7</v>
      </c>
      <c r="D168" s="98">
        <v>113.7</v>
      </c>
      <c r="E168" s="98">
        <v>16.242857000000001</v>
      </c>
      <c r="F168" s="97">
        <v>0</v>
      </c>
      <c r="G168" s="98">
        <v>0</v>
      </c>
      <c r="H168" s="98">
        <v>0</v>
      </c>
      <c r="I168" s="99">
        <v>175</v>
      </c>
      <c r="J168" s="98">
        <v>113.7</v>
      </c>
      <c r="K168" s="98">
        <v>0</v>
      </c>
      <c r="L168" s="100">
        <v>1</v>
      </c>
      <c r="M168" s="98">
        <v>0</v>
      </c>
      <c r="N168" s="100">
        <v>1</v>
      </c>
      <c r="O168" s="94">
        <v>1</v>
      </c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</row>
    <row r="169" spans="1:42" ht="12" customHeight="1" x14ac:dyDescent="0.55000000000000004">
      <c r="A169" s="101" t="s">
        <v>965</v>
      </c>
      <c r="B169" s="101" t="s">
        <v>966</v>
      </c>
      <c r="C169" s="102">
        <v>1</v>
      </c>
      <c r="D169" s="103">
        <v>15.89</v>
      </c>
      <c r="E169" s="103">
        <v>15.89</v>
      </c>
      <c r="F169" s="102">
        <v>0</v>
      </c>
      <c r="G169" s="103">
        <v>0</v>
      </c>
      <c r="H169" s="103">
        <v>0</v>
      </c>
      <c r="I169" s="104">
        <v>25</v>
      </c>
      <c r="J169" s="103">
        <v>15.89</v>
      </c>
      <c r="K169" s="103">
        <v>0</v>
      </c>
      <c r="L169" s="105">
        <v>1</v>
      </c>
      <c r="M169" s="103">
        <v>0</v>
      </c>
      <c r="N169" s="105">
        <v>1</v>
      </c>
      <c r="O169" s="94">
        <v>1</v>
      </c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</row>
    <row r="170" spans="1:42" ht="12" customHeight="1" x14ac:dyDescent="0.55000000000000004">
      <c r="A170" s="96" t="s">
        <v>967</v>
      </c>
      <c r="B170" s="96" t="s">
        <v>968</v>
      </c>
      <c r="C170" s="97">
        <v>3</v>
      </c>
      <c r="D170" s="98">
        <v>162.54</v>
      </c>
      <c r="E170" s="98">
        <v>54.18</v>
      </c>
      <c r="F170" s="97">
        <v>0</v>
      </c>
      <c r="G170" s="98">
        <v>0</v>
      </c>
      <c r="H170" s="98">
        <v>0</v>
      </c>
      <c r="I170" s="99">
        <v>33.75</v>
      </c>
      <c r="J170" s="98">
        <v>162.54</v>
      </c>
      <c r="K170" s="98">
        <v>0</v>
      </c>
      <c r="L170" s="100">
        <v>1</v>
      </c>
      <c r="M170" s="98">
        <v>0</v>
      </c>
      <c r="N170" s="100">
        <v>1</v>
      </c>
      <c r="O170" s="94">
        <v>1</v>
      </c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</row>
    <row r="171" spans="1:42" ht="12" customHeight="1" x14ac:dyDescent="0.55000000000000004">
      <c r="A171" s="101" t="s">
        <v>969</v>
      </c>
      <c r="B171" s="101" t="s">
        <v>970</v>
      </c>
      <c r="C171" s="102">
        <v>1</v>
      </c>
      <c r="D171" s="103">
        <v>31.28</v>
      </c>
      <c r="E171" s="103">
        <v>31.28</v>
      </c>
      <c r="F171" s="102">
        <v>0</v>
      </c>
      <c r="G171" s="103">
        <v>0</v>
      </c>
      <c r="H171" s="103">
        <v>0</v>
      </c>
      <c r="I171" s="104">
        <v>44</v>
      </c>
      <c r="J171" s="103">
        <v>31.28</v>
      </c>
      <c r="K171" s="103">
        <v>0</v>
      </c>
      <c r="L171" s="105">
        <v>1</v>
      </c>
      <c r="M171" s="103">
        <v>0</v>
      </c>
      <c r="N171" s="105">
        <v>1</v>
      </c>
      <c r="O171" s="94">
        <v>1</v>
      </c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</row>
    <row r="172" spans="1:42" ht="12" customHeight="1" x14ac:dyDescent="0.55000000000000004">
      <c r="A172" s="96" t="s">
        <v>971</v>
      </c>
      <c r="B172" s="96" t="s">
        <v>972</v>
      </c>
      <c r="C172" s="97">
        <v>0</v>
      </c>
      <c r="D172" s="98">
        <v>0</v>
      </c>
      <c r="E172" s="98">
        <v>0</v>
      </c>
      <c r="F172" s="97">
        <v>6</v>
      </c>
      <c r="G172" s="98">
        <v>84.12</v>
      </c>
      <c r="H172" s="98">
        <v>14.02</v>
      </c>
      <c r="I172" s="99">
        <v>7.5</v>
      </c>
      <c r="J172" s="98">
        <v>84.12</v>
      </c>
      <c r="K172" s="98">
        <v>0</v>
      </c>
      <c r="L172" s="100">
        <v>1</v>
      </c>
      <c r="M172" s="98">
        <v>0</v>
      </c>
      <c r="N172" s="100">
        <v>1</v>
      </c>
      <c r="O172" s="94">
        <v>1</v>
      </c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</row>
    <row r="173" spans="1:42" ht="12" customHeight="1" x14ac:dyDescent="0.55000000000000004">
      <c r="A173" s="101" t="s">
        <v>973</v>
      </c>
      <c r="B173" s="101" t="s">
        <v>974</v>
      </c>
      <c r="C173" s="102">
        <v>0</v>
      </c>
      <c r="D173" s="103">
        <v>0</v>
      </c>
      <c r="E173" s="103">
        <v>0</v>
      </c>
      <c r="F173" s="102">
        <v>1</v>
      </c>
      <c r="G173" s="103">
        <v>7.27</v>
      </c>
      <c r="H173" s="103">
        <v>7.27</v>
      </c>
      <c r="I173" s="104">
        <v>1</v>
      </c>
      <c r="J173" s="103">
        <v>7.27</v>
      </c>
      <c r="K173" s="103">
        <v>0</v>
      </c>
      <c r="L173" s="105">
        <v>1</v>
      </c>
      <c r="M173" s="103">
        <v>0</v>
      </c>
      <c r="N173" s="105">
        <v>1</v>
      </c>
      <c r="O173" s="94">
        <v>1</v>
      </c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</row>
    <row r="174" spans="1:42" ht="12" customHeight="1" x14ac:dyDescent="0.55000000000000004">
      <c r="A174" s="96" t="s">
        <v>975</v>
      </c>
      <c r="B174" s="96" t="s">
        <v>976</v>
      </c>
      <c r="C174" s="97">
        <v>0</v>
      </c>
      <c r="D174" s="98">
        <v>0</v>
      </c>
      <c r="E174" s="98">
        <v>0</v>
      </c>
      <c r="F174" s="97">
        <v>4</v>
      </c>
      <c r="G174" s="98">
        <v>32.72</v>
      </c>
      <c r="H174" s="98">
        <v>8.18</v>
      </c>
      <c r="I174" s="99">
        <v>3.7530000000000001</v>
      </c>
      <c r="J174" s="98">
        <v>32.72</v>
      </c>
      <c r="K174" s="98">
        <v>0</v>
      </c>
      <c r="L174" s="100">
        <v>1</v>
      </c>
      <c r="M174" s="98">
        <v>0</v>
      </c>
      <c r="N174" s="100">
        <v>1</v>
      </c>
      <c r="O174" s="94">
        <v>1</v>
      </c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</row>
    <row r="175" spans="1:42" ht="12" customHeight="1" x14ac:dyDescent="0.55000000000000004">
      <c r="A175" s="101" t="s">
        <v>977</v>
      </c>
      <c r="B175" s="101" t="s">
        <v>978</v>
      </c>
      <c r="C175" s="102">
        <v>0</v>
      </c>
      <c r="D175" s="103">
        <v>0</v>
      </c>
      <c r="E175" s="103">
        <v>0</v>
      </c>
      <c r="F175" s="102">
        <v>1</v>
      </c>
      <c r="G175" s="103">
        <v>5.69</v>
      </c>
      <c r="H175" s="103">
        <v>5.69</v>
      </c>
      <c r="I175" s="104">
        <v>1</v>
      </c>
      <c r="J175" s="103">
        <v>5.69</v>
      </c>
      <c r="K175" s="103">
        <v>0</v>
      </c>
      <c r="L175" s="105">
        <v>1</v>
      </c>
      <c r="M175" s="103">
        <v>0</v>
      </c>
      <c r="N175" s="105">
        <v>1</v>
      </c>
      <c r="O175" s="94">
        <v>1</v>
      </c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</row>
    <row r="176" spans="1:42" ht="12" customHeight="1" x14ac:dyDescent="0.55000000000000004">
      <c r="A176" s="96" t="s">
        <v>979</v>
      </c>
      <c r="B176" s="96" t="s">
        <v>980</v>
      </c>
      <c r="C176" s="97">
        <v>0</v>
      </c>
      <c r="D176" s="98">
        <v>0</v>
      </c>
      <c r="E176" s="98">
        <v>0</v>
      </c>
      <c r="F176" s="97">
        <v>2</v>
      </c>
      <c r="G176" s="98">
        <v>14.78</v>
      </c>
      <c r="H176" s="98">
        <v>7.39</v>
      </c>
      <c r="I176" s="99">
        <v>2.2330000000000001</v>
      </c>
      <c r="J176" s="98">
        <v>14.78</v>
      </c>
      <c r="K176" s="98">
        <v>0</v>
      </c>
      <c r="L176" s="100">
        <v>1</v>
      </c>
      <c r="M176" s="98">
        <v>0</v>
      </c>
      <c r="N176" s="100">
        <v>1</v>
      </c>
      <c r="O176" s="94">
        <v>1</v>
      </c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</row>
    <row r="177" spans="1:42" ht="12" customHeight="1" x14ac:dyDescent="0.55000000000000004">
      <c r="A177" s="101" t="s">
        <v>981</v>
      </c>
      <c r="B177" s="101" t="s">
        <v>982</v>
      </c>
      <c r="C177" s="102">
        <v>0</v>
      </c>
      <c r="D177" s="103">
        <v>0</v>
      </c>
      <c r="E177" s="103">
        <v>0</v>
      </c>
      <c r="F177" s="102">
        <v>18</v>
      </c>
      <c r="G177" s="103">
        <v>155.13</v>
      </c>
      <c r="H177" s="103">
        <v>8.6183329999999998</v>
      </c>
      <c r="I177" s="104">
        <v>20.099</v>
      </c>
      <c r="J177" s="103">
        <v>155.13</v>
      </c>
      <c r="K177" s="103">
        <v>0</v>
      </c>
      <c r="L177" s="105">
        <v>1</v>
      </c>
      <c r="M177" s="103">
        <v>0</v>
      </c>
      <c r="N177" s="105">
        <v>1</v>
      </c>
      <c r="O177" s="94">
        <v>1</v>
      </c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</row>
    <row r="178" spans="1:42" ht="12" customHeight="1" x14ac:dyDescent="0.55000000000000004">
      <c r="A178" s="96" t="s">
        <v>983</v>
      </c>
      <c r="B178" s="96" t="s">
        <v>984</v>
      </c>
      <c r="C178" s="97">
        <v>0</v>
      </c>
      <c r="D178" s="98">
        <v>0</v>
      </c>
      <c r="E178" s="98">
        <v>0</v>
      </c>
      <c r="F178" s="97">
        <v>1</v>
      </c>
      <c r="G178" s="98">
        <v>8.8800000000000008</v>
      </c>
      <c r="H178" s="98">
        <v>8.8800000000000008</v>
      </c>
      <c r="I178" s="99">
        <v>1</v>
      </c>
      <c r="J178" s="98">
        <v>8.8800000000000008</v>
      </c>
      <c r="K178" s="98">
        <v>0</v>
      </c>
      <c r="L178" s="100">
        <v>1</v>
      </c>
      <c r="M178" s="98">
        <v>0</v>
      </c>
      <c r="N178" s="100">
        <v>1</v>
      </c>
      <c r="O178" s="94">
        <v>1</v>
      </c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</row>
    <row r="179" spans="1:42" ht="12" customHeight="1" x14ac:dyDescent="0.55000000000000004">
      <c r="A179" s="101" t="s">
        <v>985</v>
      </c>
      <c r="B179" s="101" t="s">
        <v>986</v>
      </c>
      <c r="C179" s="102">
        <v>1358</v>
      </c>
      <c r="D179" s="103">
        <v>43636.99</v>
      </c>
      <c r="E179" s="103">
        <v>32.133276000000002</v>
      </c>
      <c r="F179" s="102">
        <v>0</v>
      </c>
      <c r="G179" s="103">
        <v>0</v>
      </c>
      <c r="H179" s="103">
        <v>0</v>
      </c>
      <c r="I179" s="104">
        <v>18333</v>
      </c>
      <c r="J179" s="103">
        <v>43636.99</v>
      </c>
      <c r="K179" s="103">
        <v>0</v>
      </c>
      <c r="L179" s="105">
        <v>1</v>
      </c>
      <c r="M179" s="103">
        <v>0</v>
      </c>
      <c r="N179" s="105">
        <v>1</v>
      </c>
      <c r="O179" s="94">
        <v>1</v>
      </c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</row>
    <row r="180" spans="1:42" ht="12" customHeight="1" x14ac:dyDescent="0.55000000000000004">
      <c r="A180" s="96" t="s">
        <v>987</v>
      </c>
      <c r="B180" s="96" t="s">
        <v>988</v>
      </c>
      <c r="C180" s="97">
        <v>3</v>
      </c>
      <c r="D180" s="98">
        <v>87.24</v>
      </c>
      <c r="E180" s="98">
        <v>29.08</v>
      </c>
      <c r="F180" s="97">
        <v>0</v>
      </c>
      <c r="G180" s="98">
        <v>0</v>
      </c>
      <c r="H180" s="98">
        <v>0</v>
      </c>
      <c r="I180" s="99">
        <v>30</v>
      </c>
      <c r="J180" s="98">
        <v>87.24</v>
      </c>
      <c r="K180" s="98">
        <v>0</v>
      </c>
      <c r="L180" s="100">
        <v>1</v>
      </c>
      <c r="M180" s="98">
        <v>0</v>
      </c>
      <c r="N180" s="100">
        <v>1</v>
      </c>
      <c r="O180" s="94">
        <v>1</v>
      </c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</row>
    <row r="181" spans="1:42" ht="12" customHeight="1" x14ac:dyDescent="0.55000000000000004">
      <c r="A181" s="101" t="s">
        <v>989</v>
      </c>
      <c r="B181" s="101" t="s">
        <v>990</v>
      </c>
      <c r="C181" s="102">
        <v>3</v>
      </c>
      <c r="D181" s="103">
        <v>235.82</v>
      </c>
      <c r="E181" s="103">
        <v>78.606666000000004</v>
      </c>
      <c r="F181" s="102">
        <v>0</v>
      </c>
      <c r="G181" s="103">
        <v>0</v>
      </c>
      <c r="H181" s="103">
        <v>0</v>
      </c>
      <c r="I181" s="104">
        <v>33.299999999999997</v>
      </c>
      <c r="J181" s="103">
        <v>235.82</v>
      </c>
      <c r="K181" s="103">
        <v>0</v>
      </c>
      <c r="L181" s="105">
        <v>1</v>
      </c>
      <c r="M181" s="103">
        <v>0</v>
      </c>
      <c r="N181" s="105">
        <v>1</v>
      </c>
      <c r="O181" s="94">
        <v>1</v>
      </c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</row>
    <row r="182" spans="1:42" ht="12" customHeight="1" x14ac:dyDescent="0.55000000000000004">
      <c r="A182" s="96" t="s">
        <v>991</v>
      </c>
      <c r="B182" s="96" t="s">
        <v>992</v>
      </c>
      <c r="C182" s="97">
        <v>6</v>
      </c>
      <c r="D182" s="98">
        <v>309.89</v>
      </c>
      <c r="E182" s="98">
        <v>51.648333000000001</v>
      </c>
      <c r="F182" s="97">
        <v>0</v>
      </c>
      <c r="G182" s="98">
        <v>0</v>
      </c>
      <c r="H182" s="98">
        <v>0</v>
      </c>
      <c r="I182" s="99">
        <v>150</v>
      </c>
      <c r="J182" s="98">
        <v>309.89</v>
      </c>
      <c r="K182" s="98">
        <v>0</v>
      </c>
      <c r="L182" s="100">
        <v>1</v>
      </c>
      <c r="M182" s="98">
        <v>0</v>
      </c>
      <c r="N182" s="100">
        <v>1</v>
      </c>
      <c r="O182" s="94">
        <v>1</v>
      </c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</row>
    <row r="183" spans="1:42" ht="12" customHeight="1" x14ac:dyDescent="0.55000000000000004">
      <c r="A183" s="101" t="s">
        <v>762</v>
      </c>
      <c r="B183" s="101" t="s">
        <v>763</v>
      </c>
      <c r="C183" s="102">
        <v>4</v>
      </c>
      <c r="D183" s="103">
        <v>121.48</v>
      </c>
      <c r="E183" s="103">
        <v>30.37</v>
      </c>
      <c r="F183" s="102">
        <v>0</v>
      </c>
      <c r="G183" s="103">
        <v>0</v>
      </c>
      <c r="H183" s="103">
        <v>0</v>
      </c>
      <c r="I183" s="104">
        <v>26</v>
      </c>
      <c r="J183" s="103">
        <v>121.48</v>
      </c>
      <c r="K183" s="103">
        <v>0</v>
      </c>
      <c r="L183" s="105">
        <v>1</v>
      </c>
      <c r="M183" s="103">
        <v>0</v>
      </c>
      <c r="N183" s="105">
        <v>1</v>
      </c>
      <c r="O183" s="94">
        <v>1</v>
      </c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</row>
    <row r="184" spans="1:42" ht="12" customHeight="1" x14ac:dyDescent="0.55000000000000004">
      <c r="A184" s="96" t="s">
        <v>993</v>
      </c>
      <c r="B184" s="96" t="s">
        <v>994</v>
      </c>
      <c r="C184" s="97">
        <v>2</v>
      </c>
      <c r="D184" s="98">
        <v>67.52</v>
      </c>
      <c r="E184" s="98">
        <v>33.76</v>
      </c>
      <c r="F184" s="97">
        <v>0</v>
      </c>
      <c r="G184" s="98">
        <v>0</v>
      </c>
      <c r="H184" s="98">
        <v>0</v>
      </c>
      <c r="I184" s="99">
        <v>12</v>
      </c>
      <c r="J184" s="98">
        <v>67.52</v>
      </c>
      <c r="K184" s="98">
        <v>0</v>
      </c>
      <c r="L184" s="100">
        <v>1</v>
      </c>
      <c r="M184" s="98">
        <v>0</v>
      </c>
      <c r="N184" s="100">
        <v>1</v>
      </c>
      <c r="O184" s="94">
        <v>1</v>
      </c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</row>
    <row r="185" spans="1:42" ht="12" customHeight="1" x14ac:dyDescent="0.55000000000000004">
      <c r="A185" s="101" t="s">
        <v>764</v>
      </c>
      <c r="B185" s="101" t="s">
        <v>765</v>
      </c>
      <c r="C185" s="102">
        <v>4</v>
      </c>
      <c r="D185" s="103">
        <v>61.04</v>
      </c>
      <c r="E185" s="103">
        <v>15.26</v>
      </c>
      <c r="F185" s="102">
        <v>0</v>
      </c>
      <c r="G185" s="103">
        <v>0</v>
      </c>
      <c r="H185" s="103">
        <v>0</v>
      </c>
      <c r="I185" s="104">
        <v>100</v>
      </c>
      <c r="J185" s="103">
        <v>61.04</v>
      </c>
      <c r="K185" s="103">
        <v>0</v>
      </c>
      <c r="L185" s="105">
        <v>1</v>
      </c>
      <c r="M185" s="103">
        <v>0</v>
      </c>
      <c r="N185" s="105">
        <v>1</v>
      </c>
      <c r="O185" s="94">
        <v>1</v>
      </c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</row>
    <row r="186" spans="1:42" ht="12" customHeight="1" x14ac:dyDescent="0.55000000000000004">
      <c r="A186" s="96" t="s">
        <v>995</v>
      </c>
      <c r="B186" s="96" t="s">
        <v>996</v>
      </c>
      <c r="C186" s="97">
        <v>28</v>
      </c>
      <c r="D186" s="98">
        <v>650.84</v>
      </c>
      <c r="E186" s="98">
        <v>23.244285000000001</v>
      </c>
      <c r="F186" s="97">
        <v>0</v>
      </c>
      <c r="G186" s="98">
        <v>0</v>
      </c>
      <c r="H186" s="98">
        <v>0</v>
      </c>
      <c r="I186" s="99">
        <v>672</v>
      </c>
      <c r="J186" s="98">
        <v>650.84</v>
      </c>
      <c r="K186" s="98">
        <v>0</v>
      </c>
      <c r="L186" s="100">
        <v>1</v>
      </c>
      <c r="M186" s="98">
        <v>0</v>
      </c>
      <c r="N186" s="100">
        <v>1</v>
      </c>
      <c r="O186" s="94">
        <v>1</v>
      </c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</row>
    <row r="187" spans="1:42" ht="12" customHeight="1" x14ac:dyDescent="0.55000000000000004">
      <c r="A187" s="101" t="s">
        <v>997</v>
      </c>
      <c r="B187" s="101" t="s">
        <v>998</v>
      </c>
      <c r="C187" s="102">
        <v>1</v>
      </c>
      <c r="D187" s="103">
        <v>22.98</v>
      </c>
      <c r="E187" s="103">
        <v>22.98</v>
      </c>
      <c r="F187" s="102">
        <v>0</v>
      </c>
      <c r="G187" s="103">
        <v>0</v>
      </c>
      <c r="H187" s="103">
        <v>0</v>
      </c>
      <c r="I187" s="104">
        <v>5.3</v>
      </c>
      <c r="J187" s="103">
        <v>22.98</v>
      </c>
      <c r="K187" s="103">
        <v>0</v>
      </c>
      <c r="L187" s="105">
        <v>1</v>
      </c>
      <c r="M187" s="103">
        <v>0</v>
      </c>
      <c r="N187" s="105">
        <v>1</v>
      </c>
      <c r="O187" s="94">
        <v>1</v>
      </c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</row>
    <row r="188" spans="1:42" ht="12" customHeight="1" x14ac:dyDescent="0.55000000000000004">
      <c r="A188" s="96" t="s">
        <v>999</v>
      </c>
      <c r="B188" s="96" t="s">
        <v>1000</v>
      </c>
      <c r="C188" s="97">
        <v>11</v>
      </c>
      <c r="D188" s="98">
        <v>348.3</v>
      </c>
      <c r="E188" s="98">
        <v>31.663636</v>
      </c>
      <c r="F188" s="97">
        <v>0</v>
      </c>
      <c r="G188" s="98">
        <v>0</v>
      </c>
      <c r="H188" s="98">
        <v>0</v>
      </c>
      <c r="I188" s="99">
        <v>231</v>
      </c>
      <c r="J188" s="98">
        <v>348.3</v>
      </c>
      <c r="K188" s="98">
        <v>0</v>
      </c>
      <c r="L188" s="100">
        <v>1</v>
      </c>
      <c r="M188" s="98">
        <v>0</v>
      </c>
      <c r="N188" s="100">
        <v>1</v>
      </c>
      <c r="O188" s="94">
        <v>1</v>
      </c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</row>
    <row r="189" spans="1:42" ht="12" customHeight="1" x14ac:dyDescent="0.55000000000000004">
      <c r="A189" s="101" t="s">
        <v>1001</v>
      </c>
      <c r="B189" s="101" t="s">
        <v>1002</v>
      </c>
      <c r="C189" s="102">
        <v>1</v>
      </c>
      <c r="D189" s="103">
        <v>30.43</v>
      </c>
      <c r="E189" s="103">
        <v>30.43</v>
      </c>
      <c r="F189" s="102">
        <v>0</v>
      </c>
      <c r="G189" s="103">
        <v>0</v>
      </c>
      <c r="H189" s="103">
        <v>0</v>
      </c>
      <c r="I189" s="104">
        <v>17.64</v>
      </c>
      <c r="J189" s="103">
        <v>30.43</v>
      </c>
      <c r="K189" s="103">
        <v>0</v>
      </c>
      <c r="L189" s="105">
        <v>1</v>
      </c>
      <c r="M189" s="103">
        <v>0</v>
      </c>
      <c r="N189" s="105">
        <v>1</v>
      </c>
      <c r="O189" s="94">
        <v>1</v>
      </c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</row>
    <row r="190" spans="1:42" ht="12" customHeight="1" x14ac:dyDescent="0.55000000000000004">
      <c r="A190" s="96" t="s">
        <v>768</v>
      </c>
      <c r="B190" s="96" t="s">
        <v>769</v>
      </c>
      <c r="C190" s="97">
        <v>75</v>
      </c>
      <c r="D190" s="98">
        <v>1757.26</v>
      </c>
      <c r="E190" s="98">
        <v>23.430133000000001</v>
      </c>
      <c r="F190" s="97">
        <v>0</v>
      </c>
      <c r="G190" s="98">
        <v>0</v>
      </c>
      <c r="H190" s="98">
        <v>0</v>
      </c>
      <c r="I190" s="99">
        <v>3209.25</v>
      </c>
      <c r="J190" s="98">
        <v>1757.26</v>
      </c>
      <c r="K190" s="98">
        <v>0</v>
      </c>
      <c r="L190" s="100">
        <v>1</v>
      </c>
      <c r="M190" s="98">
        <v>0</v>
      </c>
      <c r="N190" s="100">
        <v>1</v>
      </c>
      <c r="O190" s="94">
        <v>1</v>
      </c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</row>
    <row r="191" spans="1:42" ht="12" customHeight="1" x14ac:dyDescent="0.55000000000000004">
      <c r="A191" s="101" t="s">
        <v>1003</v>
      </c>
      <c r="B191" s="101" t="s">
        <v>1004</v>
      </c>
      <c r="C191" s="102">
        <v>1</v>
      </c>
      <c r="D191" s="103">
        <v>79.709999999999994</v>
      </c>
      <c r="E191" s="103">
        <v>79.709999999999994</v>
      </c>
      <c r="F191" s="102">
        <v>0</v>
      </c>
      <c r="G191" s="103">
        <v>0</v>
      </c>
      <c r="H191" s="103">
        <v>0</v>
      </c>
      <c r="I191" s="104">
        <v>17</v>
      </c>
      <c r="J191" s="103">
        <v>79.709999999999994</v>
      </c>
      <c r="K191" s="103">
        <v>0</v>
      </c>
      <c r="L191" s="105">
        <v>1</v>
      </c>
      <c r="M191" s="103">
        <v>0</v>
      </c>
      <c r="N191" s="105">
        <v>1</v>
      </c>
      <c r="O191" s="94">
        <v>1</v>
      </c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</row>
    <row r="192" spans="1:42" ht="12" customHeight="1" x14ac:dyDescent="0.55000000000000004">
      <c r="A192" s="96" t="s">
        <v>1005</v>
      </c>
      <c r="B192" s="96" t="s">
        <v>1006</v>
      </c>
      <c r="C192" s="97">
        <v>0</v>
      </c>
      <c r="D192" s="98">
        <v>0</v>
      </c>
      <c r="E192" s="98">
        <v>0</v>
      </c>
      <c r="F192" s="97">
        <v>1</v>
      </c>
      <c r="G192" s="98">
        <v>14.51</v>
      </c>
      <c r="H192" s="98">
        <v>14.51</v>
      </c>
      <c r="I192" s="99">
        <v>8</v>
      </c>
      <c r="J192" s="98">
        <v>14.51</v>
      </c>
      <c r="K192" s="98">
        <v>0</v>
      </c>
      <c r="L192" s="100">
        <v>1</v>
      </c>
      <c r="M192" s="98">
        <v>0</v>
      </c>
      <c r="N192" s="100">
        <v>1</v>
      </c>
      <c r="O192" s="94">
        <v>1</v>
      </c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</row>
    <row r="193" spans="1:42" ht="12" customHeight="1" x14ac:dyDescent="0.55000000000000004">
      <c r="A193" s="101" t="s">
        <v>772</v>
      </c>
      <c r="B193" s="101" t="s">
        <v>773</v>
      </c>
      <c r="C193" s="102">
        <v>4</v>
      </c>
      <c r="D193" s="103">
        <v>76.16</v>
      </c>
      <c r="E193" s="103">
        <v>19.04</v>
      </c>
      <c r="F193" s="102">
        <v>0</v>
      </c>
      <c r="G193" s="103">
        <v>0</v>
      </c>
      <c r="H193" s="103">
        <v>0</v>
      </c>
      <c r="I193" s="104">
        <v>144</v>
      </c>
      <c r="J193" s="103">
        <v>76.16</v>
      </c>
      <c r="K193" s="103">
        <v>0</v>
      </c>
      <c r="L193" s="105">
        <v>1</v>
      </c>
      <c r="M193" s="103">
        <v>0</v>
      </c>
      <c r="N193" s="105">
        <v>1</v>
      </c>
      <c r="O193" s="94">
        <v>1</v>
      </c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</row>
    <row r="194" spans="1:42" ht="12" customHeight="1" x14ac:dyDescent="0.55000000000000004">
      <c r="A194" s="96" t="s">
        <v>1007</v>
      </c>
      <c r="B194" s="96" t="s">
        <v>1008</v>
      </c>
      <c r="C194" s="97">
        <v>18</v>
      </c>
      <c r="D194" s="98">
        <v>525.25</v>
      </c>
      <c r="E194" s="98">
        <v>29.180554999999998</v>
      </c>
      <c r="F194" s="97">
        <v>0</v>
      </c>
      <c r="G194" s="98">
        <v>0</v>
      </c>
      <c r="H194" s="98">
        <v>0</v>
      </c>
      <c r="I194" s="99">
        <v>373.4</v>
      </c>
      <c r="J194" s="98">
        <v>525.25</v>
      </c>
      <c r="K194" s="98">
        <v>0</v>
      </c>
      <c r="L194" s="100">
        <v>1</v>
      </c>
      <c r="M194" s="98">
        <v>0</v>
      </c>
      <c r="N194" s="100">
        <v>1</v>
      </c>
      <c r="O194" s="94">
        <v>1</v>
      </c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</row>
    <row r="195" spans="1:42" ht="12" customHeight="1" x14ac:dyDescent="0.55000000000000004">
      <c r="A195" s="101" t="s">
        <v>1009</v>
      </c>
      <c r="B195" s="101" t="s">
        <v>1010</v>
      </c>
      <c r="C195" s="102">
        <v>64</v>
      </c>
      <c r="D195" s="103">
        <v>3661.33</v>
      </c>
      <c r="E195" s="103">
        <v>57.208280999999999</v>
      </c>
      <c r="F195" s="102">
        <v>0</v>
      </c>
      <c r="G195" s="103">
        <v>0</v>
      </c>
      <c r="H195" s="103">
        <v>0</v>
      </c>
      <c r="I195" s="104">
        <v>967.69</v>
      </c>
      <c r="J195" s="103">
        <v>3661.33</v>
      </c>
      <c r="K195" s="103">
        <v>0</v>
      </c>
      <c r="L195" s="105">
        <v>1</v>
      </c>
      <c r="M195" s="103">
        <v>0</v>
      </c>
      <c r="N195" s="105">
        <v>1</v>
      </c>
      <c r="O195" s="94">
        <v>1</v>
      </c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</row>
    <row r="196" spans="1:42" ht="12" customHeight="1" x14ac:dyDescent="0.55000000000000004">
      <c r="A196" s="96" t="s">
        <v>1011</v>
      </c>
      <c r="B196" s="96" t="s">
        <v>1012</v>
      </c>
      <c r="C196" s="97">
        <v>1</v>
      </c>
      <c r="D196" s="98">
        <v>40.229999999999997</v>
      </c>
      <c r="E196" s="98">
        <v>40.229999999999997</v>
      </c>
      <c r="F196" s="97">
        <v>0</v>
      </c>
      <c r="G196" s="98">
        <v>0</v>
      </c>
      <c r="H196" s="98">
        <v>0</v>
      </c>
      <c r="I196" s="99">
        <v>37.130000000000003</v>
      </c>
      <c r="J196" s="98">
        <v>40.229999999999997</v>
      </c>
      <c r="K196" s="98">
        <v>0</v>
      </c>
      <c r="L196" s="100">
        <v>1</v>
      </c>
      <c r="M196" s="98">
        <v>0</v>
      </c>
      <c r="N196" s="100">
        <v>1</v>
      </c>
      <c r="O196" s="94">
        <v>1</v>
      </c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</row>
    <row r="197" spans="1:42" ht="12" customHeight="1" x14ac:dyDescent="0.55000000000000004">
      <c r="A197" s="101" t="s">
        <v>1013</v>
      </c>
      <c r="B197" s="101" t="s">
        <v>1014</v>
      </c>
      <c r="C197" s="102">
        <v>2</v>
      </c>
      <c r="D197" s="103">
        <v>112.7</v>
      </c>
      <c r="E197" s="103">
        <v>56.35</v>
      </c>
      <c r="F197" s="102">
        <v>0</v>
      </c>
      <c r="G197" s="103">
        <v>0</v>
      </c>
      <c r="H197" s="103">
        <v>0</v>
      </c>
      <c r="I197" s="104">
        <v>29.87</v>
      </c>
      <c r="J197" s="103">
        <v>112.7</v>
      </c>
      <c r="K197" s="103">
        <v>0</v>
      </c>
      <c r="L197" s="105">
        <v>1</v>
      </c>
      <c r="M197" s="103">
        <v>0</v>
      </c>
      <c r="N197" s="105">
        <v>1</v>
      </c>
      <c r="O197" s="94">
        <v>1</v>
      </c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</row>
    <row r="198" spans="1:42" ht="12" customHeight="1" x14ac:dyDescent="0.55000000000000004">
      <c r="A198" s="96" t="s">
        <v>1015</v>
      </c>
      <c r="B198" s="96" t="s">
        <v>1016</v>
      </c>
      <c r="C198" s="97">
        <v>9</v>
      </c>
      <c r="D198" s="98">
        <v>568.22</v>
      </c>
      <c r="E198" s="98">
        <v>63.135554999999997</v>
      </c>
      <c r="F198" s="97">
        <v>0</v>
      </c>
      <c r="G198" s="98">
        <v>0</v>
      </c>
      <c r="H198" s="98">
        <v>0</v>
      </c>
      <c r="I198" s="99">
        <v>135</v>
      </c>
      <c r="J198" s="98">
        <v>568.22</v>
      </c>
      <c r="K198" s="98">
        <v>0</v>
      </c>
      <c r="L198" s="100">
        <v>1</v>
      </c>
      <c r="M198" s="98">
        <v>0</v>
      </c>
      <c r="N198" s="100">
        <v>1</v>
      </c>
      <c r="O198" s="94">
        <v>1</v>
      </c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</row>
    <row r="199" spans="1:42" ht="12" customHeight="1" x14ac:dyDescent="0.55000000000000004">
      <c r="A199" s="101" t="s">
        <v>1017</v>
      </c>
      <c r="B199" s="101" t="s">
        <v>1018</v>
      </c>
      <c r="C199" s="102">
        <v>0</v>
      </c>
      <c r="D199" s="103">
        <v>0</v>
      </c>
      <c r="E199" s="103">
        <v>0</v>
      </c>
      <c r="F199" s="102">
        <v>7</v>
      </c>
      <c r="G199" s="103">
        <v>84.84</v>
      </c>
      <c r="H199" s="103">
        <v>12.12</v>
      </c>
      <c r="I199" s="104">
        <v>7.875</v>
      </c>
      <c r="J199" s="103">
        <v>84.84</v>
      </c>
      <c r="K199" s="103">
        <v>0</v>
      </c>
      <c r="L199" s="105">
        <v>1</v>
      </c>
      <c r="M199" s="103">
        <v>0</v>
      </c>
      <c r="N199" s="105">
        <v>1</v>
      </c>
      <c r="O199" s="94">
        <v>1</v>
      </c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</row>
    <row r="200" spans="1:42" ht="12" customHeight="1" x14ac:dyDescent="0.55000000000000004">
      <c r="A200" s="96" t="s">
        <v>1019</v>
      </c>
      <c r="B200" s="96" t="s">
        <v>1020</v>
      </c>
      <c r="C200" s="97">
        <v>2</v>
      </c>
      <c r="D200" s="98">
        <v>44.75</v>
      </c>
      <c r="E200" s="98">
        <v>22.375</v>
      </c>
      <c r="F200" s="97">
        <v>0</v>
      </c>
      <c r="G200" s="98">
        <v>0</v>
      </c>
      <c r="H200" s="98">
        <v>0</v>
      </c>
      <c r="I200" s="99">
        <v>29.5</v>
      </c>
      <c r="J200" s="98">
        <v>44.75</v>
      </c>
      <c r="K200" s="98">
        <v>0</v>
      </c>
      <c r="L200" s="100">
        <v>1</v>
      </c>
      <c r="M200" s="98">
        <v>0</v>
      </c>
      <c r="N200" s="100">
        <v>1</v>
      </c>
      <c r="O200" s="94">
        <v>1</v>
      </c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</row>
    <row r="201" spans="1:42" ht="12" customHeight="1" x14ac:dyDescent="0.55000000000000004">
      <c r="A201" s="101" t="s">
        <v>1021</v>
      </c>
      <c r="B201" s="101" t="s">
        <v>1022</v>
      </c>
      <c r="C201" s="102">
        <v>6</v>
      </c>
      <c r="D201" s="103">
        <v>140.69999999999999</v>
      </c>
      <c r="E201" s="103">
        <v>23.45</v>
      </c>
      <c r="F201" s="102">
        <v>0</v>
      </c>
      <c r="G201" s="103">
        <v>0</v>
      </c>
      <c r="H201" s="103">
        <v>0</v>
      </c>
      <c r="I201" s="104">
        <v>83.54</v>
      </c>
      <c r="J201" s="103">
        <v>140.69999999999999</v>
      </c>
      <c r="K201" s="103">
        <v>0</v>
      </c>
      <c r="L201" s="105">
        <v>1</v>
      </c>
      <c r="M201" s="103">
        <v>0</v>
      </c>
      <c r="N201" s="105">
        <v>1</v>
      </c>
      <c r="O201" s="94">
        <v>1</v>
      </c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</row>
    <row r="202" spans="1:42" ht="12" customHeight="1" x14ac:dyDescent="0.55000000000000004">
      <c r="A202" s="96" t="s">
        <v>1023</v>
      </c>
      <c r="B202" s="96" t="s">
        <v>1024</v>
      </c>
      <c r="C202" s="97">
        <v>1</v>
      </c>
      <c r="D202" s="98">
        <v>29.58</v>
      </c>
      <c r="E202" s="98">
        <v>29.58</v>
      </c>
      <c r="F202" s="97">
        <v>0</v>
      </c>
      <c r="G202" s="98">
        <v>0</v>
      </c>
      <c r="H202" s="98">
        <v>0</v>
      </c>
      <c r="I202" s="99">
        <v>5.0999999999999996</v>
      </c>
      <c r="J202" s="98">
        <v>29.58</v>
      </c>
      <c r="K202" s="98">
        <v>0</v>
      </c>
      <c r="L202" s="100">
        <v>1</v>
      </c>
      <c r="M202" s="98">
        <v>0</v>
      </c>
      <c r="N202" s="100">
        <v>1</v>
      </c>
      <c r="O202" s="94">
        <v>1</v>
      </c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</row>
    <row r="203" spans="1:42" ht="12" customHeight="1" x14ac:dyDescent="0.55000000000000004">
      <c r="A203" s="101" t="s">
        <v>1025</v>
      </c>
      <c r="B203" s="101" t="s">
        <v>1026</v>
      </c>
      <c r="C203" s="102">
        <v>13</v>
      </c>
      <c r="D203" s="103">
        <v>781.31</v>
      </c>
      <c r="E203" s="103">
        <v>60.100769</v>
      </c>
      <c r="F203" s="102">
        <v>0</v>
      </c>
      <c r="G203" s="103">
        <v>0</v>
      </c>
      <c r="H203" s="103">
        <v>0</v>
      </c>
      <c r="I203" s="104">
        <v>195</v>
      </c>
      <c r="J203" s="103">
        <v>781.31</v>
      </c>
      <c r="K203" s="103">
        <v>0</v>
      </c>
      <c r="L203" s="105">
        <v>1</v>
      </c>
      <c r="M203" s="103">
        <v>0</v>
      </c>
      <c r="N203" s="105">
        <v>1</v>
      </c>
      <c r="O203" s="94">
        <v>1</v>
      </c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</row>
    <row r="204" spans="1:42" ht="12" customHeight="1" x14ac:dyDescent="0.55000000000000004">
      <c r="A204" s="96" t="s">
        <v>1027</v>
      </c>
      <c r="B204" s="96" t="s">
        <v>1028</v>
      </c>
      <c r="C204" s="97">
        <v>4</v>
      </c>
      <c r="D204" s="98">
        <v>240.82</v>
      </c>
      <c r="E204" s="98">
        <v>60.204999999999998</v>
      </c>
      <c r="F204" s="97">
        <v>0</v>
      </c>
      <c r="G204" s="98">
        <v>0</v>
      </c>
      <c r="H204" s="98">
        <v>0</v>
      </c>
      <c r="I204" s="99">
        <v>200</v>
      </c>
      <c r="J204" s="98">
        <v>240.82</v>
      </c>
      <c r="K204" s="98">
        <v>0</v>
      </c>
      <c r="L204" s="100">
        <v>1</v>
      </c>
      <c r="M204" s="98">
        <v>0</v>
      </c>
      <c r="N204" s="100">
        <v>1</v>
      </c>
      <c r="O204" s="94">
        <v>1</v>
      </c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</row>
    <row r="205" spans="1:42" ht="12" customHeight="1" x14ac:dyDescent="0.55000000000000004">
      <c r="A205" s="101" t="s">
        <v>1029</v>
      </c>
      <c r="B205" s="101" t="s">
        <v>1030</v>
      </c>
      <c r="C205" s="102">
        <v>1</v>
      </c>
      <c r="D205" s="103">
        <v>575.34</v>
      </c>
      <c r="E205" s="103">
        <v>575.34</v>
      </c>
      <c r="F205" s="102">
        <v>0</v>
      </c>
      <c r="G205" s="103">
        <v>0</v>
      </c>
      <c r="H205" s="103">
        <v>0</v>
      </c>
      <c r="I205" s="104">
        <v>15</v>
      </c>
      <c r="J205" s="103">
        <v>575.34</v>
      </c>
      <c r="K205" s="103">
        <v>0</v>
      </c>
      <c r="L205" s="105">
        <v>1</v>
      </c>
      <c r="M205" s="103">
        <v>0</v>
      </c>
      <c r="N205" s="105">
        <v>1</v>
      </c>
      <c r="O205" s="94">
        <v>1</v>
      </c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</row>
    <row r="206" spans="1:42" ht="12" customHeight="1" x14ac:dyDescent="0.55000000000000004">
      <c r="A206" s="96" t="s">
        <v>1031</v>
      </c>
      <c r="B206" s="96" t="s">
        <v>1032</v>
      </c>
      <c r="C206" s="97">
        <v>18</v>
      </c>
      <c r="D206" s="98">
        <v>536.62</v>
      </c>
      <c r="E206" s="98">
        <v>29.812221999999998</v>
      </c>
      <c r="F206" s="97">
        <v>0</v>
      </c>
      <c r="G206" s="98">
        <v>0</v>
      </c>
      <c r="H206" s="98">
        <v>0</v>
      </c>
      <c r="I206" s="99">
        <v>432</v>
      </c>
      <c r="J206" s="98">
        <v>536.62</v>
      </c>
      <c r="K206" s="98">
        <v>0</v>
      </c>
      <c r="L206" s="100">
        <v>1</v>
      </c>
      <c r="M206" s="98">
        <v>0</v>
      </c>
      <c r="N206" s="100">
        <v>1</v>
      </c>
      <c r="O206" s="94">
        <v>1</v>
      </c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</row>
    <row r="207" spans="1:42" ht="12" customHeight="1" x14ac:dyDescent="0.55000000000000004">
      <c r="A207" s="101" t="s">
        <v>786</v>
      </c>
      <c r="B207" s="101" t="s">
        <v>787</v>
      </c>
      <c r="C207" s="102">
        <v>27</v>
      </c>
      <c r="D207" s="103">
        <v>885.63</v>
      </c>
      <c r="E207" s="103">
        <v>32.801110999999999</v>
      </c>
      <c r="F207" s="102">
        <v>0</v>
      </c>
      <c r="G207" s="103">
        <v>0</v>
      </c>
      <c r="H207" s="103">
        <v>0</v>
      </c>
      <c r="I207" s="104">
        <v>949.005</v>
      </c>
      <c r="J207" s="103">
        <v>885.63</v>
      </c>
      <c r="K207" s="103">
        <v>0</v>
      </c>
      <c r="L207" s="105">
        <v>1</v>
      </c>
      <c r="M207" s="103">
        <v>0</v>
      </c>
      <c r="N207" s="105">
        <v>1</v>
      </c>
      <c r="O207" s="94">
        <v>1</v>
      </c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</row>
    <row r="208" spans="1:42" ht="12" customHeight="1" x14ac:dyDescent="0.55000000000000004">
      <c r="A208" s="96" t="s">
        <v>1033</v>
      </c>
      <c r="B208" s="96" t="s">
        <v>1034</v>
      </c>
      <c r="C208" s="97">
        <v>5</v>
      </c>
      <c r="D208" s="98">
        <v>201.52</v>
      </c>
      <c r="E208" s="98">
        <v>40.304000000000002</v>
      </c>
      <c r="F208" s="97">
        <v>0</v>
      </c>
      <c r="G208" s="98">
        <v>0</v>
      </c>
      <c r="H208" s="98">
        <v>0</v>
      </c>
      <c r="I208" s="99">
        <v>60</v>
      </c>
      <c r="J208" s="98">
        <v>201.52</v>
      </c>
      <c r="K208" s="98">
        <v>0</v>
      </c>
      <c r="L208" s="100">
        <v>1</v>
      </c>
      <c r="M208" s="98">
        <v>0</v>
      </c>
      <c r="N208" s="100">
        <v>1</v>
      </c>
      <c r="O208" s="94">
        <v>1</v>
      </c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</row>
    <row r="209" spans="1:42" ht="12" customHeight="1" x14ac:dyDescent="0.55000000000000004">
      <c r="A209" s="101" t="s">
        <v>790</v>
      </c>
      <c r="B209" s="101" t="s">
        <v>791</v>
      </c>
      <c r="C209" s="102">
        <v>3</v>
      </c>
      <c r="D209" s="103">
        <v>43.89</v>
      </c>
      <c r="E209" s="103">
        <v>14.63</v>
      </c>
      <c r="F209" s="102">
        <v>0</v>
      </c>
      <c r="G209" s="103">
        <v>0</v>
      </c>
      <c r="H209" s="103">
        <v>0</v>
      </c>
      <c r="I209" s="104">
        <v>19.86</v>
      </c>
      <c r="J209" s="103">
        <v>43.89</v>
      </c>
      <c r="K209" s="103">
        <v>0</v>
      </c>
      <c r="L209" s="105">
        <v>1</v>
      </c>
      <c r="M209" s="103">
        <v>0</v>
      </c>
      <c r="N209" s="105">
        <v>1</v>
      </c>
      <c r="O209" s="94">
        <v>1</v>
      </c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</row>
    <row r="210" spans="1:42" ht="12" customHeight="1" x14ac:dyDescent="0.55000000000000004">
      <c r="A210" s="96" t="s">
        <v>1035</v>
      </c>
      <c r="B210" s="96" t="s">
        <v>1036</v>
      </c>
      <c r="C210" s="97">
        <v>1</v>
      </c>
      <c r="D210" s="98">
        <v>48.01</v>
      </c>
      <c r="E210" s="98">
        <v>48.01</v>
      </c>
      <c r="F210" s="97">
        <v>0</v>
      </c>
      <c r="G210" s="98">
        <v>0</v>
      </c>
      <c r="H210" s="98">
        <v>0</v>
      </c>
      <c r="I210" s="99">
        <v>12.375</v>
      </c>
      <c r="J210" s="98">
        <v>48.01</v>
      </c>
      <c r="K210" s="98">
        <v>0</v>
      </c>
      <c r="L210" s="100">
        <v>1</v>
      </c>
      <c r="M210" s="98">
        <v>0</v>
      </c>
      <c r="N210" s="100">
        <v>1</v>
      </c>
      <c r="O210" s="94">
        <v>1</v>
      </c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</row>
    <row r="211" spans="1:42" ht="12" customHeight="1" x14ac:dyDescent="0.55000000000000004">
      <c r="A211" s="101" t="s">
        <v>1037</v>
      </c>
      <c r="B211" s="101" t="s">
        <v>1038</v>
      </c>
      <c r="C211" s="102">
        <v>1</v>
      </c>
      <c r="D211" s="103">
        <v>171.09</v>
      </c>
      <c r="E211" s="103">
        <v>171.09</v>
      </c>
      <c r="F211" s="102">
        <v>0</v>
      </c>
      <c r="G211" s="103">
        <v>0</v>
      </c>
      <c r="H211" s="103">
        <v>0</v>
      </c>
      <c r="I211" s="104">
        <v>26</v>
      </c>
      <c r="J211" s="103">
        <v>171.09</v>
      </c>
      <c r="K211" s="103">
        <v>0</v>
      </c>
      <c r="L211" s="105">
        <v>1</v>
      </c>
      <c r="M211" s="103">
        <v>0</v>
      </c>
      <c r="N211" s="105">
        <v>1</v>
      </c>
      <c r="O211" s="94">
        <v>1</v>
      </c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</row>
    <row r="212" spans="1:42" ht="12" customHeight="1" x14ac:dyDescent="0.55000000000000004">
      <c r="A212" s="96" t="s">
        <v>1039</v>
      </c>
      <c r="B212" s="96" t="s">
        <v>1040</v>
      </c>
      <c r="C212" s="97">
        <v>6</v>
      </c>
      <c r="D212" s="98">
        <v>362.22</v>
      </c>
      <c r="E212" s="98">
        <v>60.37</v>
      </c>
      <c r="F212" s="97">
        <v>0</v>
      </c>
      <c r="G212" s="98">
        <v>0</v>
      </c>
      <c r="H212" s="98">
        <v>0</v>
      </c>
      <c r="I212" s="99">
        <v>72</v>
      </c>
      <c r="J212" s="98">
        <v>362.22</v>
      </c>
      <c r="K212" s="98">
        <v>0</v>
      </c>
      <c r="L212" s="100">
        <v>1</v>
      </c>
      <c r="M212" s="98">
        <v>0</v>
      </c>
      <c r="N212" s="100">
        <v>1</v>
      </c>
      <c r="O212" s="94">
        <v>1</v>
      </c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</row>
    <row r="213" spans="1:42" ht="12" customHeight="1" x14ac:dyDescent="0.55000000000000004">
      <c r="A213" s="101" t="s">
        <v>794</v>
      </c>
      <c r="B213" s="101" t="s">
        <v>795</v>
      </c>
      <c r="C213" s="102">
        <v>58</v>
      </c>
      <c r="D213" s="103">
        <v>1862.89</v>
      </c>
      <c r="E213" s="103">
        <v>32.118792999999997</v>
      </c>
      <c r="F213" s="102">
        <v>0</v>
      </c>
      <c r="G213" s="103">
        <v>0</v>
      </c>
      <c r="H213" s="103">
        <v>0</v>
      </c>
      <c r="I213" s="104">
        <v>580</v>
      </c>
      <c r="J213" s="103">
        <v>1862.89</v>
      </c>
      <c r="K213" s="103">
        <v>0</v>
      </c>
      <c r="L213" s="105">
        <v>1</v>
      </c>
      <c r="M213" s="103">
        <v>0</v>
      </c>
      <c r="N213" s="105">
        <v>1</v>
      </c>
      <c r="O213" s="94">
        <v>1</v>
      </c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</row>
    <row r="214" spans="1:42" ht="12" customHeight="1" x14ac:dyDescent="0.55000000000000004">
      <c r="A214" s="96" t="s">
        <v>1041</v>
      </c>
      <c r="B214" s="96" t="s">
        <v>1042</v>
      </c>
      <c r="C214" s="97">
        <v>4</v>
      </c>
      <c r="D214" s="98">
        <v>62.55</v>
      </c>
      <c r="E214" s="98">
        <v>15.637499999999999</v>
      </c>
      <c r="F214" s="97">
        <v>0</v>
      </c>
      <c r="G214" s="98">
        <v>0</v>
      </c>
      <c r="H214" s="98">
        <v>0</v>
      </c>
      <c r="I214" s="99">
        <v>24</v>
      </c>
      <c r="J214" s="98">
        <v>62.55</v>
      </c>
      <c r="K214" s="98">
        <v>0</v>
      </c>
      <c r="L214" s="100">
        <v>1</v>
      </c>
      <c r="M214" s="98">
        <v>0</v>
      </c>
      <c r="N214" s="100">
        <v>1</v>
      </c>
      <c r="O214" s="94">
        <v>1</v>
      </c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</row>
    <row r="215" spans="1:42" ht="12" customHeight="1" x14ac:dyDescent="0.55000000000000004">
      <c r="A215" s="101" t="s">
        <v>1043</v>
      </c>
      <c r="B215" s="101" t="s">
        <v>1044</v>
      </c>
      <c r="C215" s="102">
        <v>0</v>
      </c>
      <c r="D215" s="103">
        <v>0</v>
      </c>
      <c r="E215" s="103">
        <v>0</v>
      </c>
      <c r="F215" s="102">
        <v>0</v>
      </c>
      <c r="G215" s="103">
        <v>0</v>
      </c>
      <c r="H215" s="103">
        <v>0</v>
      </c>
      <c r="I215" s="104">
        <v>0</v>
      </c>
      <c r="J215" s="103">
        <v>0</v>
      </c>
      <c r="K215" s="103">
        <v>0</v>
      </c>
      <c r="L215" s="105">
        <v>0</v>
      </c>
      <c r="M215" s="103">
        <v>0</v>
      </c>
      <c r="N215" s="105">
        <v>0</v>
      </c>
      <c r="O215" s="94">
        <v>1</v>
      </c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</row>
    <row r="216" spans="1:42" ht="12" customHeight="1" x14ac:dyDescent="0.55000000000000004">
      <c r="A216" s="96" t="s">
        <v>1045</v>
      </c>
      <c r="B216" s="96" t="s">
        <v>1046</v>
      </c>
      <c r="C216" s="97">
        <v>1</v>
      </c>
      <c r="D216" s="98">
        <v>24.99</v>
      </c>
      <c r="E216" s="98">
        <v>24.99</v>
      </c>
      <c r="F216" s="97">
        <v>0</v>
      </c>
      <c r="G216" s="98">
        <v>0</v>
      </c>
      <c r="H216" s="98">
        <v>0</v>
      </c>
      <c r="I216" s="99">
        <v>4.5</v>
      </c>
      <c r="J216" s="98">
        <v>24.99</v>
      </c>
      <c r="K216" s="98">
        <v>0</v>
      </c>
      <c r="L216" s="100">
        <v>1</v>
      </c>
      <c r="M216" s="98">
        <v>0</v>
      </c>
      <c r="N216" s="100">
        <v>1</v>
      </c>
      <c r="O216" s="94">
        <v>1</v>
      </c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</row>
    <row r="217" spans="1:42" ht="12" customHeight="1" x14ac:dyDescent="0.55000000000000004">
      <c r="A217" s="101" t="s">
        <v>1047</v>
      </c>
      <c r="B217" s="101" t="s">
        <v>1048</v>
      </c>
      <c r="C217" s="102">
        <v>5</v>
      </c>
      <c r="D217" s="103">
        <v>72.09</v>
      </c>
      <c r="E217" s="103">
        <v>14.417999999999999</v>
      </c>
      <c r="F217" s="102">
        <v>0</v>
      </c>
      <c r="G217" s="103">
        <v>0</v>
      </c>
      <c r="H217" s="103">
        <v>0</v>
      </c>
      <c r="I217" s="104">
        <v>44.945</v>
      </c>
      <c r="J217" s="103">
        <v>72.09</v>
      </c>
      <c r="K217" s="103">
        <v>0</v>
      </c>
      <c r="L217" s="105">
        <v>1</v>
      </c>
      <c r="M217" s="103">
        <v>0</v>
      </c>
      <c r="N217" s="105">
        <v>1</v>
      </c>
      <c r="O217" s="94">
        <v>1</v>
      </c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</row>
    <row r="218" spans="1:42" ht="12" customHeight="1" x14ac:dyDescent="0.55000000000000004">
      <c r="A218" s="96" t="s">
        <v>1049</v>
      </c>
      <c r="B218" s="96" t="s">
        <v>1050</v>
      </c>
      <c r="C218" s="97">
        <v>1</v>
      </c>
      <c r="D218" s="98">
        <v>23.98</v>
      </c>
      <c r="E218" s="98">
        <v>23.98</v>
      </c>
      <c r="F218" s="97">
        <v>0</v>
      </c>
      <c r="G218" s="98">
        <v>0</v>
      </c>
      <c r="H218" s="98">
        <v>0</v>
      </c>
      <c r="I218" s="99">
        <v>5</v>
      </c>
      <c r="J218" s="98">
        <v>23.98</v>
      </c>
      <c r="K218" s="98">
        <v>0</v>
      </c>
      <c r="L218" s="100">
        <v>1</v>
      </c>
      <c r="M218" s="98">
        <v>0</v>
      </c>
      <c r="N218" s="100">
        <v>1</v>
      </c>
      <c r="O218" s="94">
        <v>1</v>
      </c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</row>
    <row r="219" spans="1:42" ht="12" customHeight="1" x14ac:dyDescent="0.55000000000000004">
      <c r="A219" s="101" t="s">
        <v>798</v>
      </c>
      <c r="B219" s="101" t="s">
        <v>799</v>
      </c>
      <c r="C219" s="102">
        <v>5</v>
      </c>
      <c r="D219" s="103">
        <v>448.46</v>
      </c>
      <c r="E219" s="103">
        <v>89.691999999999993</v>
      </c>
      <c r="F219" s="102">
        <v>0</v>
      </c>
      <c r="G219" s="103">
        <v>0</v>
      </c>
      <c r="H219" s="103">
        <v>0</v>
      </c>
      <c r="I219" s="104">
        <v>125</v>
      </c>
      <c r="J219" s="103">
        <v>448.46</v>
      </c>
      <c r="K219" s="103">
        <v>0</v>
      </c>
      <c r="L219" s="105">
        <v>1</v>
      </c>
      <c r="M219" s="103">
        <v>0</v>
      </c>
      <c r="N219" s="105">
        <v>1</v>
      </c>
      <c r="O219" s="94">
        <v>1</v>
      </c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</row>
    <row r="220" spans="1:42" ht="12" customHeight="1" x14ac:dyDescent="0.55000000000000004">
      <c r="A220" s="96" t="s">
        <v>1051</v>
      </c>
      <c r="B220" s="96" t="s">
        <v>1052</v>
      </c>
      <c r="C220" s="97">
        <v>6</v>
      </c>
      <c r="D220" s="98">
        <v>925.41</v>
      </c>
      <c r="E220" s="98">
        <v>154.23500000000001</v>
      </c>
      <c r="F220" s="97">
        <v>0</v>
      </c>
      <c r="G220" s="98">
        <v>0</v>
      </c>
      <c r="H220" s="98">
        <v>0</v>
      </c>
      <c r="I220" s="99">
        <v>292.38</v>
      </c>
      <c r="J220" s="98">
        <v>925.41</v>
      </c>
      <c r="K220" s="98">
        <v>0</v>
      </c>
      <c r="L220" s="100">
        <v>1</v>
      </c>
      <c r="M220" s="98">
        <v>0</v>
      </c>
      <c r="N220" s="100">
        <v>1</v>
      </c>
      <c r="O220" s="94">
        <v>1</v>
      </c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</row>
    <row r="221" spans="1:42" ht="12" customHeight="1" x14ac:dyDescent="0.55000000000000004">
      <c r="A221" s="101" t="s">
        <v>1053</v>
      </c>
      <c r="B221" s="101" t="s">
        <v>1054</v>
      </c>
      <c r="C221" s="102">
        <v>261</v>
      </c>
      <c r="D221" s="103">
        <v>8611.49</v>
      </c>
      <c r="E221" s="103">
        <v>32.994213999999999</v>
      </c>
      <c r="F221" s="102">
        <v>0</v>
      </c>
      <c r="G221" s="103">
        <v>0</v>
      </c>
      <c r="H221" s="103">
        <v>0</v>
      </c>
      <c r="I221" s="104">
        <v>2936.25</v>
      </c>
      <c r="J221" s="103">
        <v>8611.49</v>
      </c>
      <c r="K221" s="103">
        <v>0</v>
      </c>
      <c r="L221" s="105">
        <v>1</v>
      </c>
      <c r="M221" s="103">
        <v>0</v>
      </c>
      <c r="N221" s="105">
        <v>1</v>
      </c>
      <c r="O221" s="94">
        <v>1</v>
      </c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</row>
    <row r="222" spans="1:42" ht="12" customHeight="1" x14ac:dyDescent="0.55000000000000004">
      <c r="A222" s="96" t="s">
        <v>1055</v>
      </c>
      <c r="B222" s="96" t="s">
        <v>1056</v>
      </c>
      <c r="C222" s="97">
        <v>44</v>
      </c>
      <c r="D222" s="98">
        <v>2706.71</v>
      </c>
      <c r="E222" s="98">
        <v>61.516136000000003</v>
      </c>
      <c r="F222" s="97">
        <v>0</v>
      </c>
      <c r="G222" s="98">
        <v>0</v>
      </c>
      <c r="H222" s="98">
        <v>0</v>
      </c>
      <c r="I222" s="99">
        <v>1320</v>
      </c>
      <c r="J222" s="98">
        <v>2706.71</v>
      </c>
      <c r="K222" s="98">
        <v>0</v>
      </c>
      <c r="L222" s="100">
        <v>1</v>
      </c>
      <c r="M222" s="98">
        <v>0</v>
      </c>
      <c r="N222" s="100">
        <v>1</v>
      </c>
      <c r="O222" s="94">
        <v>1</v>
      </c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</row>
    <row r="223" spans="1:42" ht="12" customHeight="1" x14ac:dyDescent="0.55000000000000004">
      <c r="A223" s="101" t="s">
        <v>1057</v>
      </c>
      <c r="B223" s="101" t="s">
        <v>1058</v>
      </c>
      <c r="C223" s="102">
        <v>5</v>
      </c>
      <c r="D223" s="103">
        <v>250.91</v>
      </c>
      <c r="E223" s="103">
        <v>50.182000000000002</v>
      </c>
      <c r="F223" s="102">
        <v>0</v>
      </c>
      <c r="G223" s="103">
        <v>0</v>
      </c>
      <c r="H223" s="103">
        <v>0</v>
      </c>
      <c r="I223" s="104">
        <v>80</v>
      </c>
      <c r="J223" s="103">
        <v>250.91</v>
      </c>
      <c r="K223" s="103">
        <v>0</v>
      </c>
      <c r="L223" s="105">
        <v>1</v>
      </c>
      <c r="M223" s="103">
        <v>0</v>
      </c>
      <c r="N223" s="105">
        <v>1</v>
      </c>
      <c r="O223" s="94">
        <v>1</v>
      </c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</row>
    <row r="224" spans="1:42" ht="12" customHeight="1" x14ac:dyDescent="0.55000000000000004">
      <c r="A224" s="96" t="s">
        <v>1059</v>
      </c>
      <c r="B224" s="96" t="s">
        <v>1060</v>
      </c>
      <c r="C224" s="97">
        <v>0</v>
      </c>
      <c r="D224" s="98">
        <v>0</v>
      </c>
      <c r="E224" s="98">
        <v>0</v>
      </c>
      <c r="F224" s="97">
        <v>15</v>
      </c>
      <c r="G224" s="98">
        <v>182.05</v>
      </c>
      <c r="H224" s="98">
        <v>12.136666</v>
      </c>
      <c r="I224" s="99">
        <v>16.875</v>
      </c>
      <c r="J224" s="98">
        <v>182.05</v>
      </c>
      <c r="K224" s="98">
        <v>0</v>
      </c>
      <c r="L224" s="100">
        <v>1</v>
      </c>
      <c r="M224" s="98">
        <v>0</v>
      </c>
      <c r="N224" s="100">
        <v>1</v>
      </c>
      <c r="O224" s="94">
        <v>1</v>
      </c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</row>
    <row r="225" spans="1:43" ht="12" customHeight="1" x14ac:dyDescent="0.55000000000000004">
      <c r="A225" s="101" t="s">
        <v>1061</v>
      </c>
      <c r="B225" s="101" t="s">
        <v>1062</v>
      </c>
      <c r="C225" s="102">
        <v>1</v>
      </c>
      <c r="D225" s="103">
        <v>43.21</v>
      </c>
      <c r="E225" s="103">
        <v>43.21</v>
      </c>
      <c r="F225" s="102">
        <v>0</v>
      </c>
      <c r="G225" s="103">
        <v>0</v>
      </c>
      <c r="H225" s="103">
        <v>0</v>
      </c>
      <c r="I225" s="104">
        <v>4.88</v>
      </c>
      <c r="J225" s="103">
        <v>43.21</v>
      </c>
      <c r="K225" s="103">
        <v>0</v>
      </c>
      <c r="L225" s="105">
        <v>1</v>
      </c>
      <c r="M225" s="103">
        <v>0</v>
      </c>
      <c r="N225" s="105">
        <v>1</v>
      </c>
      <c r="O225" s="94">
        <v>1</v>
      </c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</row>
    <row r="226" spans="1:43" ht="12" customHeight="1" x14ac:dyDescent="0.55000000000000004">
      <c r="A226" s="96" t="s">
        <v>1063</v>
      </c>
      <c r="B226" s="96" t="s">
        <v>1064</v>
      </c>
      <c r="C226" s="97">
        <v>0</v>
      </c>
      <c r="D226" s="98">
        <v>0</v>
      </c>
      <c r="E226" s="98">
        <v>0</v>
      </c>
      <c r="F226" s="97">
        <v>21</v>
      </c>
      <c r="G226" s="98">
        <v>176.34</v>
      </c>
      <c r="H226" s="98">
        <v>8.3971420000000006</v>
      </c>
      <c r="I226" s="99">
        <v>26.25</v>
      </c>
      <c r="J226" s="98">
        <v>176.34</v>
      </c>
      <c r="K226" s="98">
        <v>0</v>
      </c>
      <c r="L226" s="100">
        <v>1</v>
      </c>
      <c r="M226" s="98">
        <v>0</v>
      </c>
      <c r="N226" s="100">
        <v>1</v>
      </c>
      <c r="O226" s="94">
        <v>1</v>
      </c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</row>
    <row r="227" spans="1:43" ht="12" customHeight="1" x14ac:dyDescent="0.55000000000000004">
      <c r="A227" s="101" t="s">
        <v>804</v>
      </c>
      <c r="B227" s="101" t="s">
        <v>805</v>
      </c>
      <c r="C227" s="102">
        <v>2</v>
      </c>
      <c r="D227" s="103">
        <v>38.799999999999997</v>
      </c>
      <c r="E227" s="103">
        <v>19.399999999999999</v>
      </c>
      <c r="F227" s="102">
        <v>0</v>
      </c>
      <c r="G227" s="103">
        <v>0</v>
      </c>
      <c r="H227" s="103">
        <v>0</v>
      </c>
      <c r="I227" s="104">
        <v>24</v>
      </c>
      <c r="J227" s="103">
        <v>38.799999999999997</v>
      </c>
      <c r="K227" s="103">
        <v>0</v>
      </c>
      <c r="L227" s="105">
        <v>1</v>
      </c>
      <c r="M227" s="103">
        <v>0</v>
      </c>
      <c r="N227" s="105">
        <v>1</v>
      </c>
      <c r="O227" s="94">
        <v>1</v>
      </c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</row>
    <row r="228" spans="1:43" ht="12" customHeight="1" x14ac:dyDescent="0.55000000000000004">
      <c r="A228" s="96" t="s">
        <v>1065</v>
      </c>
      <c r="B228" s="96" t="s">
        <v>1066</v>
      </c>
      <c r="C228" s="97">
        <v>1</v>
      </c>
      <c r="D228" s="98">
        <v>49.82</v>
      </c>
      <c r="E228" s="98">
        <v>49.82</v>
      </c>
      <c r="F228" s="97">
        <v>0</v>
      </c>
      <c r="G228" s="98">
        <v>0</v>
      </c>
      <c r="H228" s="98">
        <v>0</v>
      </c>
      <c r="I228" s="99">
        <v>30</v>
      </c>
      <c r="J228" s="98">
        <v>49.82</v>
      </c>
      <c r="K228" s="98">
        <v>0</v>
      </c>
      <c r="L228" s="100">
        <v>1</v>
      </c>
      <c r="M228" s="98">
        <v>0</v>
      </c>
      <c r="N228" s="100">
        <v>1</v>
      </c>
      <c r="O228" s="94">
        <v>1</v>
      </c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</row>
    <row r="229" spans="1:43" ht="12" customHeight="1" x14ac:dyDescent="0.55000000000000004">
      <c r="A229" s="101" t="s">
        <v>1067</v>
      </c>
      <c r="B229" s="101" t="s">
        <v>1068</v>
      </c>
      <c r="C229" s="102">
        <v>2</v>
      </c>
      <c r="D229" s="103">
        <v>138.35</v>
      </c>
      <c r="E229" s="103">
        <v>69.174999999999997</v>
      </c>
      <c r="F229" s="102">
        <v>0</v>
      </c>
      <c r="G229" s="103">
        <v>0</v>
      </c>
      <c r="H229" s="103">
        <v>0</v>
      </c>
      <c r="I229" s="104">
        <v>18.347999999999999</v>
      </c>
      <c r="J229" s="103">
        <v>138.35</v>
      </c>
      <c r="K229" s="103">
        <v>0</v>
      </c>
      <c r="L229" s="105">
        <v>1</v>
      </c>
      <c r="M229" s="103">
        <v>0</v>
      </c>
      <c r="N229" s="105">
        <v>1</v>
      </c>
      <c r="O229" s="94">
        <v>1</v>
      </c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</row>
    <row r="230" spans="1:43" ht="12" customHeight="1" x14ac:dyDescent="0.55000000000000004">
      <c r="A230" s="96" t="s">
        <v>1069</v>
      </c>
      <c r="B230" s="96" t="s">
        <v>1070</v>
      </c>
      <c r="C230" s="97">
        <v>4</v>
      </c>
      <c r="D230" s="98">
        <v>185.59</v>
      </c>
      <c r="E230" s="98">
        <v>46.397500000000001</v>
      </c>
      <c r="F230" s="97">
        <v>0</v>
      </c>
      <c r="G230" s="98">
        <v>0</v>
      </c>
      <c r="H230" s="98">
        <v>0</v>
      </c>
      <c r="I230" s="99">
        <v>20.378</v>
      </c>
      <c r="J230" s="98">
        <v>185.59</v>
      </c>
      <c r="K230" s="98">
        <v>0</v>
      </c>
      <c r="L230" s="100">
        <v>1</v>
      </c>
      <c r="M230" s="98">
        <v>0</v>
      </c>
      <c r="N230" s="100">
        <v>1</v>
      </c>
      <c r="O230" s="94">
        <v>1</v>
      </c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</row>
    <row r="231" spans="1:43" ht="15" customHeight="1" x14ac:dyDescent="0.55000000000000004">
      <c r="A231" s="106" t="str">
        <f>CONCATENATE("Count: ",O231)</f>
        <v>Count: 157</v>
      </c>
      <c r="B231" s="107" t="s">
        <v>1071</v>
      </c>
      <c r="C231" s="108">
        <f>SUM(C74:C230)</f>
        <v>4783</v>
      </c>
      <c r="D231" s="109">
        <f>SUM(D74:D230)</f>
        <v>170150.23999999996</v>
      </c>
      <c r="E231" s="109">
        <f>IF(C231=0,0,D231/C231)</f>
        <v>35.573957767091777</v>
      </c>
      <c r="F231" s="108">
        <f>SUM(F74:F230)</f>
        <v>77</v>
      </c>
      <c r="G231" s="109">
        <f>SUM(G74:G230)</f>
        <v>766.33</v>
      </c>
      <c r="H231" s="109">
        <f>IF(F231=0,0,G231/F231)</f>
        <v>9.952337662337662</v>
      </c>
      <c r="I231" s="110">
        <f>SUM(I74:I230)</f>
        <v>98158.692000000025</v>
      </c>
      <c r="J231" s="109">
        <f>SUM(J74:J230)</f>
        <v>170916.56999999998</v>
      </c>
      <c r="K231" s="109">
        <f>SUM(K74:K230)</f>
        <v>0</v>
      </c>
      <c r="L231" s="111">
        <f>IF(K231=0,0,IF(J231=0,0,(J231-K231)/J231))</f>
        <v>0</v>
      </c>
      <c r="M231" s="109">
        <f>SUM(M74:M230)</f>
        <v>0</v>
      </c>
      <c r="N231" s="112">
        <f>IF(M231=0,0,IF(J231=0,0,(J231-M231)/J231))</f>
        <v>0</v>
      </c>
      <c r="O231" s="94">
        <f>SUM(O74:O230)</f>
        <v>157</v>
      </c>
      <c r="P231" s="113">
        <f>C231</f>
        <v>4783</v>
      </c>
      <c r="Q231" s="114">
        <f>D231</f>
        <v>170150.23999999996</v>
      </c>
      <c r="R231" s="113">
        <f>F231</f>
        <v>77</v>
      </c>
      <c r="S231" s="114">
        <f>G231</f>
        <v>766.33</v>
      </c>
      <c r="T231" s="114">
        <f>I231</f>
        <v>98158.692000000025</v>
      </c>
      <c r="U231" s="114">
        <f>J231</f>
        <v>170916.56999999998</v>
      </c>
      <c r="V231" s="114">
        <f>K231</f>
        <v>0</v>
      </c>
      <c r="W231" s="114">
        <f>M231</f>
        <v>0</v>
      </c>
      <c r="X231" s="94">
        <f>O231</f>
        <v>157</v>
      </c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5"/>
    </row>
    <row r="232" spans="1:43" ht="15" customHeight="1" x14ac:dyDescent="0.55000000000000004">
      <c r="A232" s="115"/>
      <c r="B232" s="101"/>
      <c r="C232" s="116"/>
      <c r="D232" s="116"/>
      <c r="E232" s="116"/>
      <c r="F232" s="116"/>
      <c r="G232" s="116"/>
      <c r="H232" s="116"/>
      <c r="I232" s="117"/>
      <c r="J232" s="116"/>
      <c r="K232" s="116"/>
      <c r="L232" s="116"/>
      <c r="M232" s="116"/>
      <c r="N232" s="116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</row>
    <row r="233" spans="1:43" ht="15" customHeight="1" x14ac:dyDescent="0.55000000000000004">
      <c r="A233" s="166" t="s">
        <v>1072</v>
      </c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8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5"/>
    </row>
    <row r="234" spans="1:43" ht="12" customHeight="1" x14ac:dyDescent="0.55000000000000004">
      <c r="A234" s="96" t="s">
        <v>815</v>
      </c>
      <c r="B234" s="96" t="s">
        <v>816</v>
      </c>
      <c r="C234" s="97">
        <v>84</v>
      </c>
      <c r="D234" s="98">
        <v>3701.34</v>
      </c>
      <c r="E234" s="98">
        <v>44.063571000000003</v>
      </c>
      <c r="F234" s="97">
        <v>0</v>
      </c>
      <c r="G234" s="98">
        <v>0</v>
      </c>
      <c r="H234" s="98">
        <v>0</v>
      </c>
      <c r="I234" s="99">
        <v>1680</v>
      </c>
      <c r="J234" s="98">
        <v>3701.34</v>
      </c>
      <c r="K234" s="98">
        <v>0</v>
      </c>
      <c r="L234" s="100">
        <v>1</v>
      </c>
      <c r="M234" s="98">
        <v>0</v>
      </c>
      <c r="N234" s="100">
        <v>1</v>
      </c>
      <c r="O234" s="94">
        <v>1</v>
      </c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</row>
    <row r="235" spans="1:43" ht="12" customHeight="1" x14ac:dyDescent="0.55000000000000004">
      <c r="A235" s="101" t="s">
        <v>677</v>
      </c>
      <c r="B235" s="101" t="s">
        <v>678</v>
      </c>
      <c r="C235" s="102">
        <v>25</v>
      </c>
      <c r="D235" s="103">
        <v>590.29</v>
      </c>
      <c r="E235" s="103">
        <v>23.611599999999999</v>
      </c>
      <c r="F235" s="102">
        <v>0</v>
      </c>
      <c r="G235" s="103">
        <v>0</v>
      </c>
      <c r="H235" s="103">
        <v>0</v>
      </c>
      <c r="I235" s="104">
        <v>1150</v>
      </c>
      <c r="J235" s="103">
        <v>590.29</v>
      </c>
      <c r="K235" s="103">
        <v>0</v>
      </c>
      <c r="L235" s="105">
        <v>1</v>
      </c>
      <c r="M235" s="103">
        <v>0</v>
      </c>
      <c r="N235" s="105">
        <v>1</v>
      </c>
      <c r="O235" s="94">
        <v>1</v>
      </c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</row>
    <row r="236" spans="1:43" ht="12" customHeight="1" x14ac:dyDescent="0.55000000000000004">
      <c r="A236" s="96" t="s">
        <v>817</v>
      </c>
      <c r="B236" s="96" t="s">
        <v>818</v>
      </c>
      <c r="C236" s="97">
        <v>2</v>
      </c>
      <c r="D236" s="98">
        <v>134.62</v>
      </c>
      <c r="E236" s="98">
        <v>67.31</v>
      </c>
      <c r="F236" s="97">
        <v>0</v>
      </c>
      <c r="G236" s="98">
        <v>0</v>
      </c>
      <c r="H236" s="98">
        <v>0</v>
      </c>
      <c r="I236" s="99">
        <v>50</v>
      </c>
      <c r="J236" s="98">
        <v>134.62</v>
      </c>
      <c r="K236" s="98">
        <v>0</v>
      </c>
      <c r="L236" s="100">
        <v>1</v>
      </c>
      <c r="M236" s="98">
        <v>0</v>
      </c>
      <c r="N236" s="100">
        <v>1</v>
      </c>
      <c r="O236" s="94">
        <v>1</v>
      </c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</row>
    <row r="237" spans="1:43" ht="12" customHeight="1" x14ac:dyDescent="0.55000000000000004">
      <c r="A237" s="101" t="s">
        <v>821</v>
      </c>
      <c r="B237" s="101" t="s">
        <v>822</v>
      </c>
      <c r="C237" s="102">
        <v>177</v>
      </c>
      <c r="D237" s="103">
        <v>5870.9</v>
      </c>
      <c r="E237" s="103">
        <v>33.168925999999999</v>
      </c>
      <c r="F237" s="102">
        <v>0</v>
      </c>
      <c r="G237" s="103">
        <v>0</v>
      </c>
      <c r="H237" s="103">
        <v>0</v>
      </c>
      <c r="I237" s="104">
        <v>5017.95</v>
      </c>
      <c r="J237" s="103">
        <v>5870.9</v>
      </c>
      <c r="K237" s="103">
        <v>0</v>
      </c>
      <c r="L237" s="105">
        <v>1</v>
      </c>
      <c r="M237" s="103">
        <v>0</v>
      </c>
      <c r="N237" s="105">
        <v>1</v>
      </c>
      <c r="O237" s="94">
        <v>1</v>
      </c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</row>
    <row r="238" spans="1:43" ht="12" customHeight="1" x14ac:dyDescent="0.55000000000000004">
      <c r="A238" s="96" t="s">
        <v>683</v>
      </c>
      <c r="B238" s="96" t="s">
        <v>684</v>
      </c>
      <c r="C238" s="97">
        <v>22</v>
      </c>
      <c r="D238" s="98">
        <v>650.74</v>
      </c>
      <c r="E238" s="98">
        <v>29.579090000000001</v>
      </c>
      <c r="F238" s="97">
        <v>0</v>
      </c>
      <c r="G238" s="98">
        <v>0</v>
      </c>
      <c r="H238" s="98">
        <v>0</v>
      </c>
      <c r="I238" s="99">
        <v>921.8</v>
      </c>
      <c r="J238" s="98">
        <v>650.74</v>
      </c>
      <c r="K238" s="98">
        <v>0</v>
      </c>
      <c r="L238" s="100">
        <v>1</v>
      </c>
      <c r="M238" s="98">
        <v>0</v>
      </c>
      <c r="N238" s="100">
        <v>1</v>
      </c>
      <c r="O238" s="94">
        <v>1</v>
      </c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</row>
    <row r="239" spans="1:43" ht="12" customHeight="1" x14ac:dyDescent="0.55000000000000004">
      <c r="A239" s="101" t="s">
        <v>827</v>
      </c>
      <c r="B239" s="101" t="s">
        <v>828</v>
      </c>
      <c r="C239" s="102">
        <v>97</v>
      </c>
      <c r="D239" s="103">
        <v>2476.91</v>
      </c>
      <c r="E239" s="103">
        <v>25.535153999999999</v>
      </c>
      <c r="F239" s="102">
        <v>0</v>
      </c>
      <c r="G239" s="103">
        <v>0</v>
      </c>
      <c r="H239" s="103">
        <v>0</v>
      </c>
      <c r="I239" s="104">
        <v>970</v>
      </c>
      <c r="J239" s="103">
        <v>2476.91</v>
      </c>
      <c r="K239" s="103">
        <v>0</v>
      </c>
      <c r="L239" s="105">
        <v>1</v>
      </c>
      <c r="M239" s="103">
        <v>0</v>
      </c>
      <c r="N239" s="105">
        <v>1</v>
      </c>
      <c r="O239" s="94">
        <v>1</v>
      </c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</row>
    <row r="240" spans="1:43" ht="12" customHeight="1" x14ac:dyDescent="0.55000000000000004">
      <c r="A240" s="96" t="s">
        <v>1073</v>
      </c>
      <c r="B240" s="96" t="s">
        <v>1074</v>
      </c>
      <c r="C240" s="97">
        <v>1</v>
      </c>
      <c r="D240" s="98">
        <v>41.73</v>
      </c>
      <c r="E240" s="98">
        <v>41.73</v>
      </c>
      <c r="F240" s="97">
        <v>0</v>
      </c>
      <c r="G240" s="98">
        <v>0</v>
      </c>
      <c r="H240" s="98">
        <v>0</v>
      </c>
      <c r="I240" s="99">
        <v>30</v>
      </c>
      <c r="J240" s="98">
        <v>41.73</v>
      </c>
      <c r="K240" s="98">
        <v>0</v>
      </c>
      <c r="L240" s="100">
        <v>1</v>
      </c>
      <c r="M240" s="98">
        <v>0</v>
      </c>
      <c r="N240" s="100">
        <v>1</v>
      </c>
      <c r="O240" s="94">
        <v>1</v>
      </c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</row>
    <row r="241" spans="1:42" ht="12" customHeight="1" x14ac:dyDescent="0.55000000000000004">
      <c r="A241" s="101" t="s">
        <v>691</v>
      </c>
      <c r="B241" s="101" t="s">
        <v>692</v>
      </c>
      <c r="C241" s="102">
        <v>24</v>
      </c>
      <c r="D241" s="103">
        <v>673.11</v>
      </c>
      <c r="E241" s="103">
        <v>28.046250000000001</v>
      </c>
      <c r="F241" s="102">
        <v>0</v>
      </c>
      <c r="G241" s="103">
        <v>0</v>
      </c>
      <c r="H241" s="103">
        <v>0</v>
      </c>
      <c r="I241" s="104">
        <v>720</v>
      </c>
      <c r="J241" s="103">
        <v>673.11</v>
      </c>
      <c r="K241" s="103">
        <v>0</v>
      </c>
      <c r="L241" s="105">
        <v>1</v>
      </c>
      <c r="M241" s="103">
        <v>0</v>
      </c>
      <c r="N241" s="105">
        <v>1</v>
      </c>
      <c r="O241" s="94">
        <v>1</v>
      </c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</row>
    <row r="242" spans="1:42" ht="12" customHeight="1" x14ac:dyDescent="0.55000000000000004">
      <c r="A242" s="96" t="s">
        <v>693</v>
      </c>
      <c r="B242" s="96" t="s">
        <v>694</v>
      </c>
      <c r="C242" s="97">
        <v>29</v>
      </c>
      <c r="D242" s="98">
        <v>771.62</v>
      </c>
      <c r="E242" s="98">
        <v>26.607586000000001</v>
      </c>
      <c r="F242" s="97">
        <v>0</v>
      </c>
      <c r="G242" s="98">
        <v>0</v>
      </c>
      <c r="H242" s="98">
        <v>0</v>
      </c>
      <c r="I242" s="99">
        <v>870</v>
      </c>
      <c r="J242" s="98">
        <v>771.62</v>
      </c>
      <c r="K242" s="98">
        <v>0</v>
      </c>
      <c r="L242" s="100">
        <v>1</v>
      </c>
      <c r="M242" s="98">
        <v>0</v>
      </c>
      <c r="N242" s="100">
        <v>1</v>
      </c>
      <c r="O242" s="94">
        <v>1</v>
      </c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</row>
    <row r="243" spans="1:42" ht="12" customHeight="1" x14ac:dyDescent="0.55000000000000004">
      <c r="A243" s="101" t="s">
        <v>835</v>
      </c>
      <c r="B243" s="101" t="s">
        <v>836</v>
      </c>
      <c r="C243" s="102">
        <v>13</v>
      </c>
      <c r="D243" s="103">
        <v>404.48</v>
      </c>
      <c r="E243" s="103">
        <v>31.113845999999999</v>
      </c>
      <c r="F243" s="102">
        <v>0</v>
      </c>
      <c r="G243" s="103">
        <v>0</v>
      </c>
      <c r="H243" s="103">
        <v>0</v>
      </c>
      <c r="I243" s="104">
        <v>260</v>
      </c>
      <c r="J243" s="103">
        <v>404.48</v>
      </c>
      <c r="K243" s="103">
        <v>0</v>
      </c>
      <c r="L243" s="105">
        <v>1</v>
      </c>
      <c r="M243" s="103">
        <v>0</v>
      </c>
      <c r="N243" s="105">
        <v>1</v>
      </c>
      <c r="O243" s="94">
        <v>1</v>
      </c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</row>
    <row r="244" spans="1:42" ht="12" customHeight="1" x14ac:dyDescent="0.55000000000000004">
      <c r="A244" s="96" t="s">
        <v>837</v>
      </c>
      <c r="B244" s="96" t="s">
        <v>838</v>
      </c>
      <c r="C244" s="97">
        <v>4</v>
      </c>
      <c r="D244" s="98">
        <v>59.52</v>
      </c>
      <c r="E244" s="98">
        <v>14.88</v>
      </c>
      <c r="F244" s="97">
        <v>0</v>
      </c>
      <c r="G244" s="98">
        <v>0</v>
      </c>
      <c r="H244" s="98">
        <v>0</v>
      </c>
      <c r="I244" s="99">
        <v>20</v>
      </c>
      <c r="J244" s="98">
        <v>59.52</v>
      </c>
      <c r="K244" s="98">
        <v>0</v>
      </c>
      <c r="L244" s="100">
        <v>1</v>
      </c>
      <c r="M244" s="98">
        <v>0</v>
      </c>
      <c r="N244" s="100">
        <v>1</v>
      </c>
      <c r="O244" s="94">
        <v>1</v>
      </c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</row>
    <row r="245" spans="1:42" ht="12" customHeight="1" x14ac:dyDescent="0.55000000000000004">
      <c r="A245" s="101" t="s">
        <v>839</v>
      </c>
      <c r="B245" s="101" t="s">
        <v>840</v>
      </c>
      <c r="C245" s="102">
        <v>30</v>
      </c>
      <c r="D245" s="103">
        <v>619.1</v>
      </c>
      <c r="E245" s="103">
        <v>20.636666000000002</v>
      </c>
      <c r="F245" s="102">
        <v>0</v>
      </c>
      <c r="G245" s="103">
        <v>0</v>
      </c>
      <c r="H245" s="103">
        <v>0</v>
      </c>
      <c r="I245" s="104">
        <v>360</v>
      </c>
      <c r="J245" s="103">
        <v>619.1</v>
      </c>
      <c r="K245" s="103">
        <v>0</v>
      </c>
      <c r="L245" s="105">
        <v>1</v>
      </c>
      <c r="M245" s="103">
        <v>0</v>
      </c>
      <c r="N245" s="105">
        <v>1</v>
      </c>
      <c r="O245" s="94">
        <v>1</v>
      </c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</row>
    <row r="246" spans="1:42" ht="12" customHeight="1" x14ac:dyDescent="0.55000000000000004">
      <c r="A246" s="96" t="s">
        <v>843</v>
      </c>
      <c r="B246" s="96" t="s">
        <v>844</v>
      </c>
      <c r="C246" s="97">
        <v>1</v>
      </c>
      <c r="D246" s="98">
        <v>32.08</v>
      </c>
      <c r="E246" s="98">
        <v>32.08</v>
      </c>
      <c r="F246" s="97">
        <v>0</v>
      </c>
      <c r="G246" s="98">
        <v>0</v>
      </c>
      <c r="H246" s="98">
        <v>0</v>
      </c>
      <c r="I246" s="99">
        <v>20.6</v>
      </c>
      <c r="J246" s="98">
        <v>32.08</v>
      </c>
      <c r="K246" s="98">
        <v>0</v>
      </c>
      <c r="L246" s="100">
        <v>1</v>
      </c>
      <c r="M246" s="98">
        <v>0</v>
      </c>
      <c r="N246" s="100">
        <v>1</v>
      </c>
      <c r="O246" s="94">
        <v>1</v>
      </c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</row>
    <row r="247" spans="1:42" ht="12" customHeight="1" x14ac:dyDescent="0.55000000000000004">
      <c r="A247" s="101" t="s">
        <v>845</v>
      </c>
      <c r="B247" s="101" t="s">
        <v>846</v>
      </c>
      <c r="C247" s="102">
        <v>10</v>
      </c>
      <c r="D247" s="103">
        <v>541.34</v>
      </c>
      <c r="E247" s="103">
        <v>54.134</v>
      </c>
      <c r="F247" s="102">
        <v>0</v>
      </c>
      <c r="G247" s="103">
        <v>0</v>
      </c>
      <c r="H247" s="103">
        <v>0</v>
      </c>
      <c r="I247" s="104">
        <v>400</v>
      </c>
      <c r="J247" s="103">
        <v>541.34</v>
      </c>
      <c r="K247" s="103">
        <v>0</v>
      </c>
      <c r="L247" s="105">
        <v>1</v>
      </c>
      <c r="M247" s="103">
        <v>0</v>
      </c>
      <c r="N247" s="105">
        <v>1</v>
      </c>
      <c r="O247" s="94">
        <v>1</v>
      </c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</row>
    <row r="248" spans="1:42" ht="12" customHeight="1" x14ac:dyDescent="0.55000000000000004">
      <c r="A248" s="96" t="s">
        <v>699</v>
      </c>
      <c r="B248" s="96" t="s">
        <v>700</v>
      </c>
      <c r="C248" s="97">
        <v>178</v>
      </c>
      <c r="D248" s="98">
        <v>3420.26</v>
      </c>
      <c r="E248" s="98">
        <v>19.214943000000002</v>
      </c>
      <c r="F248" s="97">
        <v>0</v>
      </c>
      <c r="G248" s="98">
        <v>0</v>
      </c>
      <c r="H248" s="98">
        <v>0</v>
      </c>
      <c r="I248" s="99">
        <v>3560</v>
      </c>
      <c r="J248" s="98">
        <v>3420.26</v>
      </c>
      <c r="K248" s="98">
        <v>0</v>
      </c>
      <c r="L248" s="100">
        <v>1</v>
      </c>
      <c r="M248" s="98">
        <v>0</v>
      </c>
      <c r="N248" s="100">
        <v>1</v>
      </c>
      <c r="O248" s="94">
        <v>1</v>
      </c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</row>
    <row r="249" spans="1:42" ht="12" customHeight="1" x14ac:dyDescent="0.55000000000000004">
      <c r="A249" s="101" t="s">
        <v>851</v>
      </c>
      <c r="B249" s="101" t="s">
        <v>852</v>
      </c>
      <c r="C249" s="102">
        <v>255</v>
      </c>
      <c r="D249" s="103">
        <v>10877.07</v>
      </c>
      <c r="E249" s="103">
        <v>42.655175999999997</v>
      </c>
      <c r="F249" s="102">
        <v>0</v>
      </c>
      <c r="G249" s="103">
        <v>0</v>
      </c>
      <c r="H249" s="103">
        <v>0</v>
      </c>
      <c r="I249" s="104">
        <v>2550</v>
      </c>
      <c r="J249" s="103">
        <v>10877.07</v>
      </c>
      <c r="K249" s="103">
        <v>0</v>
      </c>
      <c r="L249" s="105">
        <v>1</v>
      </c>
      <c r="M249" s="103">
        <v>0</v>
      </c>
      <c r="N249" s="105">
        <v>1</v>
      </c>
      <c r="O249" s="94">
        <v>1</v>
      </c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</row>
    <row r="250" spans="1:42" ht="12" customHeight="1" x14ac:dyDescent="0.55000000000000004">
      <c r="A250" s="96" t="s">
        <v>853</v>
      </c>
      <c r="B250" s="96" t="s">
        <v>854</v>
      </c>
      <c r="C250" s="97">
        <v>101</v>
      </c>
      <c r="D250" s="98">
        <v>2204.5500000000002</v>
      </c>
      <c r="E250" s="98">
        <v>21.827227000000001</v>
      </c>
      <c r="F250" s="97">
        <v>0</v>
      </c>
      <c r="G250" s="98">
        <v>0</v>
      </c>
      <c r="H250" s="98">
        <v>0</v>
      </c>
      <c r="I250" s="99">
        <v>1515</v>
      </c>
      <c r="J250" s="98">
        <v>2204.5500000000002</v>
      </c>
      <c r="K250" s="98">
        <v>0</v>
      </c>
      <c r="L250" s="100">
        <v>1</v>
      </c>
      <c r="M250" s="98">
        <v>0</v>
      </c>
      <c r="N250" s="100">
        <v>1</v>
      </c>
      <c r="O250" s="94">
        <v>1</v>
      </c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</row>
    <row r="251" spans="1:42" ht="12" customHeight="1" x14ac:dyDescent="0.55000000000000004">
      <c r="A251" s="101" t="s">
        <v>855</v>
      </c>
      <c r="B251" s="101" t="s">
        <v>856</v>
      </c>
      <c r="C251" s="102">
        <v>39</v>
      </c>
      <c r="D251" s="103">
        <v>3645.5</v>
      </c>
      <c r="E251" s="103">
        <v>93.474357999999995</v>
      </c>
      <c r="F251" s="102">
        <v>0</v>
      </c>
      <c r="G251" s="103">
        <v>0</v>
      </c>
      <c r="H251" s="103">
        <v>0</v>
      </c>
      <c r="I251" s="104">
        <v>1193.5</v>
      </c>
      <c r="J251" s="103">
        <v>3645.5</v>
      </c>
      <c r="K251" s="103">
        <v>0</v>
      </c>
      <c r="L251" s="105">
        <v>1</v>
      </c>
      <c r="M251" s="103">
        <v>0</v>
      </c>
      <c r="N251" s="105">
        <v>1</v>
      </c>
      <c r="O251" s="94">
        <v>1</v>
      </c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</row>
    <row r="252" spans="1:42" ht="12" customHeight="1" x14ac:dyDescent="0.55000000000000004">
      <c r="A252" s="96" t="s">
        <v>1075</v>
      </c>
      <c r="B252" s="96" t="s">
        <v>1076</v>
      </c>
      <c r="C252" s="97">
        <v>1</v>
      </c>
      <c r="D252" s="98">
        <v>27.18</v>
      </c>
      <c r="E252" s="98">
        <v>27.18</v>
      </c>
      <c r="F252" s="97">
        <v>0</v>
      </c>
      <c r="G252" s="98">
        <v>0</v>
      </c>
      <c r="H252" s="98">
        <v>0</v>
      </c>
      <c r="I252" s="99">
        <v>36.1</v>
      </c>
      <c r="J252" s="98">
        <v>27.18</v>
      </c>
      <c r="K252" s="98">
        <v>0</v>
      </c>
      <c r="L252" s="100">
        <v>1</v>
      </c>
      <c r="M252" s="98">
        <v>0</v>
      </c>
      <c r="N252" s="100">
        <v>1</v>
      </c>
      <c r="O252" s="94">
        <v>1</v>
      </c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</row>
    <row r="253" spans="1:42" ht="12" customHeight="1" x14ac:dyDescent="0.55000000000000004">
      <c r="A253" s="101" t="s">
        <v>857</v>
      </c>
      <c r="B253" s="101" t="s">
        <v>858</v>
      </c>
      <c r="C253" s="102">
        <v>6</v>
      </c>
      <c r="D253" s="103">
        <v>157.91999999999999</v>
      </c>
      <c r="E253" s="103">
        <v>26.32</v>
      </c>
      <c r="F253" s="102">
        <v>0</v>
      </c>
      <c r="G253" s="103">
        <v>0</v>
      </c>
      <c r="H253" s="103">
        <v>0</v>
      </c>
      <c r="I253" s="104">
        <v>30</v>
      </c>
      <c r="J253" s="103">
        <v>157.91999999999999</v>
      </c>
      <c r="K253" s="103">
        <v>0</v>
      </c>
      <c r="L253" s="105">
        <v>1</v>
      </c>
      <c r="M253" s="103">
        <v>0</v>
      </c>
      <c r="N253" s="105">
        <v>1</v>
      </c>
      <c r="O253" s="94">
        <v>1</v>
      </c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</row>
    <row r="254" spans="1:42" ht="12" customHeight="1" x14ac:dyDescent="0.55000000000000004">
      <c r="A254" s="96" t="s">
        <v>859</v>
      </c>
      <c r="B254" s="96" t="s">
        <v>860</v>
      </c>
      <c r="C254" s="97">
        <v>63</v>
      </c>
      <c r="D254" s="98">
        <v>1444.93</v>
      </c>
      <c r="E254" s="98">
        <v>22.935396000000001</v>
      </c>
      <c r="F254" s="97">
        <v>0</v>
      </c>
      <c r="G254" s="98">
        <v>0</v>
      </c>
      <c r="H254" s="98">
        <v>0</v>
      </c>
      <c r="I254" s="99">
        <v>1181.25</v>
      </c>
      <c r="J254" s="98">
        <v>1444.93</v>
      </c>
      <c r="K254" s="98">
        <v>0</v>
      </c>
      <c r="L254" s="100">
        <v>1</v>
      </c>
      <c r="M254" s="98">
        <v>0</v>
      </c>
      <c r="N254" s="100">
        <v>1</v>
      </c>
      <c r="O254" s="94">
        <v>1</v>
      </c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</row>
    <row r="255" spans="1:42" ht="12" customHeight="1" x14ac:dyDescent="0.55000000000000004">
      <c r="A255" s="101" t="s">
        <v>861</v>
      </c>
      <c r="B255" s="101" t="s">
        <v>862</v>
      </c>
      <c r="C255" s="102">
        <v>115</v>
      </c>
      <c r="D255" s="103">
        <v>5787.79</v>
      </c>
      <c r="E255" s="103">
        <v>50.328608000000003</v>
      </c>
      <c r="F255" s="102">
        <v>0</v>
      </c>
      <c r="G255" s="103">
        <v>0</v>
      </c>
      <c r="H255" s="103">
        <v>0</v>
      </c>
      <c r="I255" s="104">
        <v>1508.8</v>
      </c>
      <c r="J255" s="103">
        <v>5787.79</v>
      </c>
      <c r="K255" s="103">
        <v>0</v>
      </c>
      <c r="L255" s="105">
        <v>1</v>
      </c>
      <c r="M255" s="103">
        <v>0</v>
      </c>
      <c r="N255" s="105">
        <v>1</v>
      </c>
      <c r="O255" s="94">
        <v>1</v>
      </c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</row>
    <row r="256" spans="1:42" ht="12" customHeight="1" x14ac:dyDescent="0.55000000000000004">
      <c r="A256" s="96" t="s">
        <v>707</v>
      </c>
      <c r="B256" s="96" t="s">
        <v>708</v>
      </c>
      <c r="C256" s="97">
        <v>102</v>
      </c>
      <c r="D256" s="98">
        <v>6420.06</v>
      </c>
      <c r="E256" s="98">
        <v>62.941763999999999</v>
      </c>
      <c r="F256" s="97">
        <v>0</v>
      </c>
      <c r="G256" s="98">
        <v>0</v>
      </c>
      <c r="H256" s="98">
        <v>0</v>
      </c>
      <c r="I256" s="99">
        <v>3060</v>
      </c>
      <c r="J256" s="98">
        <v>6420.06</v>
      </c>
      <c r="K256" s="98">
        <v>0</v>
      </c>
      <c r="L256" s="100">
        <v>1</v>
      </c>
      <c r="M256" s="98">
        <v>0</v>
      </c>
      <c r="N256" s="100">
        <v>1</v>
      </c>
      <c r="O256" s="94">
        <v>1</v>
      </c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</row>
    <row r="257" spans="1:42" ht="12" customHeight="1" x14ac:dyDescent="0.55000000000000004">
      <c r="A257" s="101" t="s">
        <v>863</v>
      </c>
      <c r="B257" s="101" t="s">
        <v>864</v>
      </c>
      <c r="C257" s="102">
        <v>1</v>
      </c>
      <c r="D257" s="103">
        <v>25.11</v>
      </c>
      <c r="E257" s="103">
        <v>25.11</v>
      </c>
      <c r="F257" s="102">
        <v>0</v>
      </c>
      <c r="G257" s="103">
        <v>0</v>
      </c>
      <c r="H257" s="103">
        <v>0</v>
      </c>
      <c r="I257" s="104">
        <v>36</v>
      </c>
      <c r="J257" s="103">
        <v>25.11</v>
      </c>
      <c r="K257" s="103">
        <v>0</v>
      </c>
      <c r="L257" s="105">
        <v>1</v>
      </c>
      <c r="M257" s="103">
        <v>0</v>
      </c>
      <c r="N257" s="105">
        <v>1</v>
      </c>
      <c r="O257" s="94">
        <v>1</v>
      </c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</row>
    <row r="258" spans="1:42" ht="12" customHeight="1" x14ac:dyDescent="0.55000000000000004">
      <c r="A258" s="96" t="s">
        <v>711</v>
      </c>
      <c r="B258" s="96" t="s">
        <v>712</v>
      </c>
      <c r="C258" s="97">
        <v>13</v>
      </c>
      <c r="D258" s="98">
        <v>237.59</v>
      </c>
      <c r="E258" s="98">
        <v>18.276153000000001</v>
      </c>
      <c r="F258" s="97">
        <v>0</v>
      </c>
      <c r="G258" s="98">
        <v>0</v>
      </c>
      <c r="H258" s="98">
        <v>0</v>
      </c>
      <c r="I258" s="99">
        <v>325</v>
      </c>
      <c r="J258" s="98">
        <v>237.59</v>
      </c>
      <c r="K258" s="98">
        <v>0</v>
      </c>
      <c r="L258" s="100">
        <v>1</v>
      </c>
      <c r="M258" s="98">
        <v>0</v>
      </c>
      <c r="N258" s="100">
        <v>1</v>
      </c>
      <c r="O258" s="94">
        <v>1</v>
      </c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</row>
    <row r="259" spans="1:42" ht="12" customHeight="1" x14ac:dyDescent="0.55000000000000004">
      <c r="A259" s="101" t="s">
        <v>865</v>
      </c>
      <c r="B259" s="101" t="s">
        <v>866</v>
      </c>
      <c r="C259" s="102">
        <v>55</v>
      </c>
      <c r="D259" s="103">
        <v>1592.46</v>
      </c>
      <c r="E259" s="103">
        <v>28.953817999999998</v>
      </c>
      <c r="F259" s="102">
        <v>0</v>
      </c>
      <c r="G259" s="103">
        <v>0</v>
      </c>
      <c r="H259" s="103">
        <v>0</v>
      </c>
      <c r="I259" s="104">
        <v>1100</v>
      </c>
      <c r="J259" s="103">
        <v>1592.46</v>
      </c>
      <c r="K259" s="103">
        <v>0</v>
      </c>
      <c r="L259" s="105">
        <v>1</v>
      </c>
      <c r="M259" s="103">
        <v>0</v>
      </c>
      <c r="N259" s="105">
        <v>1</v>
      </c>
      <c r="O259" s="94">
        <v>1</v>
      </c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</row>
    <row r="260" spans="1:42" ht="12" customHeight="1" x14ac:dyDescent="0.55000000000000004">
      <c r="A260" s="96" t="s">
        <v>867</v>
      </c>
      <c r="B260" s="96" t="s">
        <v>868</v>
      </c>
      <c r="C260" s="97">
        <v>18</v>
      </c>
      <c r="D260" s="98">
        <v>1449.09</v>
      </c>
      <c r="E260" s="98">
        <v>80.504999999999995</v>
      </c>
      <c r="F260" s="97">
        <v>0</v>
      </c>
      <c r="G260" s="98">
        <v>0</v>
      </c>
      <c r="H260" s="98">
        <v>0</v>
      </c>
      <c r="I260" s="99">
        <v>954</v>
      </c>
      <c r="J260" s="98">
        <v>1449.09</v>
      </c>
      <c r="K260" s="98">
        <v>0</v>
      </c>
      <c r="L260" s="100">
        <v>1</v>
      </c>
      <c r="M260" s="98">
        <v>0</v>
      </c>
      <c r="N260" s="100">
        <v>1</v>
      </c>
      <c r="O260" s="94">
        <v>1</v>
      </c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</row>
    <row r="261" spans="1:42" ht="12" customHeight="1" x14ac:dyDescent="0.55000000000000004">
      <c r="A261" s="101" t="s">
        <v>875</v>
      </c>
      <c r="B261" s="101" t="s">
        <v>876</v>
      </c>
      <c r="C261" s="102">
        <v>19</v>
      </c>
      <c r="D261" s="103">
        <v>1379.14</v>
      </c>
      <c r="E261" s="103">
        <v>72.586314999999999</v>
      </c>
      <c r="F261" s="102">
        <v>0</v>
      </c>
      <c r="G261" s="103">
        <v>0</v>
      </c>
      <c r="H261" s="103">
        <v>0</v>
      </c>
      <c r="I261" s="104">
        <v>475</v>
      </c>
      <c r="J261" s="103">
        <v>1379.14</v>
      </c>
      <c r="K261" s="103">
        <v>0</v>
      </c>
      <c r="L261" s="105">
        <v>1</v>
      </c>
      <c r="M261" s="103">
        <v>0</v>
      </c>
      <c r="N261" s="105">
        <v>1</v>
      </c>
      <c r="O261" s="94">
        <v>1</v>
      </c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</row>
    <row r="262" spans="1:42" ht="12" customHeight="1" x14ac:dyDescent="0.55000000000000004">
      <c r="A262" s="96" t="s">
        <v>877</v>
      </c>
      <c r="B262" s="96" t="s">
        <v>878</v>
      </c>
      <c r="C262" s="97">
        <v>30</v>
      </c>
      <c r="D262" s="98">
        <v>756.9</v>
      </c>
      <c r="E262" s="98">
        <v>25.23</v>
      </c>
      <c r="F262" s="97">
        <v>0</v>
      </c>
      <c r="G262" s="98">
        <v>0</v>
      </c>
      <c r="H262" s="98">
        <v>0</v>
      </c>
      <c r="I262" s="99">
        <v>300</v>
      </c>
      <c r="J262" s="98">
        <v>756.9</v>
      </c>
      <c r="K262" s="98">
        <v>0</v>
      </c>
      <c r="L262" s="100">
        <v>1</v>
      </c>
      <c r="M262" s="98">
        <v>0</v>
      </c>
      <c r="N262" s="100">
        <v>1</v>
      </c>
      <c r="O262" s="94">
        <v>1</v>
      </c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</row>
    <row r="263" spans="1:42" ht="12" customHeight="1" x14ac:dyDescent="0.55000000000000004">
      <c r="A263" s="101" t="s">
        <v>879</v>
      </c>
      <c r="B263" s="101" t="s">
        <v>880</v>
      </c>
      <c r="C263" s="102">
        <v>4</v>
      </c>
      <c r="D263" s="103">
        <v>71.2</v>
      </c>
      <c r="E263" s="103">
        <v>17.8</v>
      </c>
      <c r="F263" s="102">
        <v>0</v>
      </c>
      <c r="G263" s="103">
        <v>0</v>
      </c>
      <c r="H263" s="103">
        <v>0</v>
      </c>
      <c r="I263" s="104">
        <v>20</v>
      </c>
      <c r="J263" s="103">
        <v>71.2</v>
      </c>
      <c r="K263" s="103">
        <v>0</v>
      </c>
      <c r="L263" s="105">
        <v>1</v>
      </c>
      <c r="M263" s="103">
        <v>0</v>
      </c>
      <c r="N263" s="105">
        <v>1</v>
      </c>
      <c r="O263" s="94">
        <v>1</v>
      </c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</row>
    <row r="264" spans="1:42" ht="12" customHeight="1" x14ac:dyDescent="0.55000000000000004">
      <c r="A264" s="96" t="s">
        <v>881</v>
      </c>
      <c r="B264" s="96" t="s">
        <v>882</v>
      </c>
      <c r="C264" s="97">
        <v>3</v>
      </c>
      <c r="D264" s="98">
        <v>259.2</v>
      </c>
      <c r="E264" s="98">
        <v>86.4</v>
      </c>
      <c r="F264" s="97">
        <v>0</v>
      </c>
      <c r="G264" s="98">
        <v>0</v>
      </c>
      <c r="H264" s="98">
        <v>0</v>
      </c>
      <c r="I264" s="99">
        <v>15</v>
      </c>
      <c r="J264" s="98">
        <v>259.2</v>
      </c>
      <c r="K264" s="98">
        <v>0</v>
      </c>
      <c r="L264" s="100">
        <v>1</v>
      </c>
      <c r="M264" s="98">
        <v>0</v>
      </c>
      <c r="N264" s="100">
        <v>1</v>
      </c>
      <c r="O264" s="94">
        <v>1</v>
      </c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</row>
    <row r="265" spans="1:42" ht="12" customHeight="1" x14ac:dyDescent="0.55000000000000004">
      <c r="A265" s="101" t="s">
        <v>883</v>
      </c>
      <c r="B265" s="101" t="s">
        <v>884</v>
      </c>
      <c r="C265" s="102">
        <v>2</v>
      </c>
      <c r="D265" s="103">
        <v>69.099999999999994</v>
      </c>
      <c r="E265" s="103">
        <v>34.549999999999997</v>
      </c>
      <c r="F265" s="102">
        <v>0</v>
      </c>
      <c r="G265" s="103">
        <v>0</v>
      </c>
      <c r="H265" s="103">
        <v>0</v>
      </c>
      <c r="I265" s="104">
        <v>10</v>
      </c>
      <c r="J265" s="103">
        <v>69.099999999999994</v>
      </c>
      <c r="K265" s="103">
        <v>0</v>
      </c>
      <c r="L265" s="105">
        <v>1</v>
      </c>
      <c r="M265" s="103">
        <v>0</v>
      </c>
      <c r="N265" s="105">
        <v>1</v>
      </c>
      <c r="O265" s="94">
        <v>1</v>
      </c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</row>
    <row r="266" spans="1:42" ht="12" customHeight="1" x14ac:dyDescent="0.55000000000000004">
      <c r="A266" s="96" t="s">
        <v>885</v>
      </c>
      <c r="B266" s="96" t="s">
        <v>886</v>
      </c>
      <c r="C266" s="97">
        <v>4</v>
      </c>
      <c r="D266" s="98">
        <v>120.72</v>
      </c>
      <c r="E266" s="98">
        <v>30.18</v>
      </c>
      <c r="F266" s="97">
        <v>0</v>
      </c>
      <c r="G266" s="98">
        <v>0</v>
      </c>
      <c r="H266" s="98">
        <v>0</v>
      </c>
      <c r="I266" s="99">
        <v>20</v>
      </c>
      <c r="J266" s="98">
        <v>120.72</v>
      </c>
      <c r="K266" s="98">
        <v>0</v>
      </c>
      <c r="L266" s="100">
        <v>1</v>
      </c>
      <c r="M266" s="98">
        <v>0</v>
      </c>
      <c r="N266" s="100">
        <v>1</v>
      </c>
      <c r="O266" s="94">
        <v>1</v>
      </c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</row>
    <row r="267" spans="1:42" ht="12" customHeight="1" x14ac:dyDescent="0.55000000000000004">
      <c r="A267" s="101" t="s">
        <v>887</v>
      </c>
      <c r="B267" s="101" t="s">
        <v>888</v>
      </c>
      <c r="C267" s="102">
        <v>25</v>
      </c>
      <c r="D267" s="103">
        <v>895.39</v>
      </c>
      <c r="E267" s="103">
        <v>35.815600000000003</v>
      </c>
      <c r="F267" s="102">
        <v>0</v>
      </c>
      <c r="G267" s="103">
        <v>0</v>
      </c>
      <c r="H267" s="103">
        <v>0</v>
      </c>
      <c r="I267" s="104">
        <v>750</v>
      </c>
      <c r="J267" s="103">
        <v>895.39</v>
      </c>
      <c r="K267" s="103">
        <v>0</v>
      </c>
      <c r="L267" s="105">
        <v>1</v>
      </c>
      <c r="M267" s="103">
        <v>0</v>
      </c>
      <c r="N267" s="105">
        <v>1</v>
      </c>
      <c r="O267" s="94">
        <v>1</v>
      </c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</row>
    <row r="268" spans="1:42" ht="12" customHeight="1" x14ac:dyDescent="0.55000000000000004">
      <c r="A268" s="96" t="s">
        <v>889</v>
      </c>
      <c r="B268" s="96" t="s">
        <v>890</v>
      </c>
      <c r="C268" s="97">
        <v>62</v>
      </c>
      <c r="D268" s="98">
        <v>6078.9</v>
      </c>
      <c r="E268" s="98">
        <v>98.046773999999999</v>
      </c>
      <c r="F268" s="97">
        <v>0</v>
      </c>
      <c r="G268" s="98">
        <v>0</v>
      </c>
      <c r="H268" s="98">
        <v>0</v>
      </c>
      <c r="I268" s="99">
        <v>2718.22</v>
      </c>
      <c r="J268" s="98">
        <v>6078.9</v>
      </c>
      <c r="K268" s="98">
        <v>0</v>
      </c>
      <c r="L268" s="100">
        <v>1</v>
      </c>
      <c r="M268" s="98">
        <v>0</v>
      </c>
      <c r="N268" s="100">
        <v>1</v>
      </c>
      <c r="O268" s="94">
        <v>1</v>
      </c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</row>
    <row r="269" spans="1:42" ht="12" customHeight="1" x14ac:dyDescent="0.55000000000000004">
      <c r="A269" s="101" t="s">
        <v>891</v>
      </c>
      <c r="B269" s="101" t="s">
        <v>892</v>
      </c>
      <c r="C269" s="102">
        <v>5</v>
      </c>
      <c r="D269" s="103">
        <v>460.63</v>
      </c>
      <c r="E269" s="103">
        <v>92.126000000000005</v>
      </c>
      <c r="F269" s="102">
        <v>0</v>
      </c>
      <c r="G269" s="103">
        <v>0</v>
      </c>
      <c r="H269" s="103">
        <v>0</v>
      </c>
      <c r="I269" s="104">
        <v>220.13</v>
      </c>
      <c r="J269" s="103">
        <v>460.63</v>
      </c>
      <c r="K269" s="103">
        <v>0</v>
      </c>
      <c r="L269" s="105">
        <v>1</v>
      </c>
      <c r="M269" s="103">
        <v>0</v>
      </c>
      <c r="N269" s="105">
        <v>1</v>
      </c>
      <c r="O269" s="94">
        <v>1</v>
      </c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</row>
    <row r="270" spans="1:42" ht="12" customHeight="1" x14ac:dyDescent="0.55000000000000004">
      <c r="A270" s="96" t="s">
        <v>715</v>
      </c>
      <c r="B270" s="96" t="s">
        <v>716</v>
      </c>
      <c r="C270" s="97">
        <v>17</v>
      </c>
      <c r="D270" s="98">
        <v>1240.06</v>
      </c>
      <c r="E270" s="98">
        <v>72.944704999999999</v>
      </c>
      <c r="F270" s="97">
        <v>0</v>
      </c>
      <c r="G270" s="98">
        <v>0</v>
      </c>
      <c r="H270" s="98">
        <v>0</v>
      </c>
      <c r="I270" s="99">
        <v>341.8</v>
      </c>
      <c r="J270" s="98">
        <v>1240.06</v>
      </c>
      <c r="K270" s="98">
        <v>0</v>
      </c>
      <c r="L270" s="100">
        <v>1</v>
      </c>
      <c r="M270" s="98">
        <v>0</v>
      </c>
      <c r="N270" s="100">
        <v>1</v>
      </c>
      <c r="O270" s="94">
        <v>1</v>
      </c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</row>
    <row r="271" spans="1:42" ht="12" customHeight="1" x14ac:dyDescent="0.55000000000000004">
      <c r="A271" s="101" t="s">
        <v>897</v>
      </c>
      <c r="B271" s="101" t="s">
        <v>898</v>
      </c>
      <c r="C271" s="102">
        <v>16</v>
      </c>
      <c r="D271" s="103">
        <v>1765.04</v>
      </c>
      <c r="E271" s="103">
        <v>110.315</v>
      </c>
      <c r="F271" s="102">
        <v>0</v>
      </c>
      <c r="G271" s="103">
        <v>0</v>
      </c>
      <c r="H271" s="103">
        <v>0</v>
      </c>
      <c r="I271" s="104">
        <v>480</v>
      </c>
      <c r="J271" s="103">
        <v>1765.04</v>
      </c>
      <c r="K271" s="103">
        <v>0</v>
      </c>
      <c r="L271" s="105">
        <v>1</v>
      </c>
      <c r="M271" s="103">
        <v>0</v>
      </c>
      <c r="N271" s="105">
        <v>1</v>
      </c>
      <c r="O271" s="94">
        <v>1</v>
      </c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</row>
    <row r="272" spans="1:42" ht="12" customHeight="1" x14ac:dyDescent="0.55000000000000004">
      <c r="A272" s="96" t="s">
        <v>899</v>
      </c>
      <c r="B272" s="96" t="s">
        <v>900</v>
      </c>
      <c r="C272" s="97">
        <v>14</v>
      </c>
      <c r="D272" s="98">
        <v>808.5</v>
      </c>
      <c r="E272" s="98">
        <v>57.75</v>
      </c>
      <c r="F272" s="97">
        <v>0</v>
      </c>
      <c r="G272" s="98">
        <v>0</v>
      </c>
      <c r="H272" s="98">
        <v>0</v>
      </c>
      <c r="I272" s="99">
        <v>280</v>
      </c>
      <c r="J272" s="98">
        <v>808.5</v>
      </c>
      <c r="K272" s="98">
        <v>0</v>
      </c>
      <c r="L272" s="100">
        <v>1</v>
      </c>
      <c r="M272" s="98">
        <v>0</v>
      </c>
      <c r="N272" s="100">
        <v>1</v>
      </c>
      <c r="O272" s="94">
        <v>1</v>
      </c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</row>
    <row r="273" spans="1:42" ht="12" customHeight="1" x14ac:dyDescent="0.55000000000000004">
      <c r="A273" s="101" t="s">
        <v>1077</v>
      </c>
      <c r="B273" s="101" t="s">
        <v>1078</v>
      </c>
      <c r="C273" s="102">
        <v>1</v>
      </c>
      <c r="D273" s="103">
        <v>85.81</v>
      </c>
      <c r="E273" s="103">
        <v>85.81</v>
      </c>
      <c r="F273" s="102">
        <v>0</v>
      </c>
      <c r="G273" s="103">
        <v>0</v>
      </c>
      <c r="H273" s="103">
        <v>0</v>
      </c>
      <c r="I273" s="104">
        <v>12</v>
      </c>
      <c r="J273" s="103">
        <v>85.81</v>
      </c>
      <c r="K273" s="103">
        <v>0</v>
      </c>
      <c r="L273" s="105">
        <v>1</v>
      </c>
      <c r="M273" s="103">
        <v>0</v>
      </c>
      <c r="N273" s="105">
        <v>1</v>
      </c>
      <c r="O273" s="94">
        <v>1</v>
      </c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</row>
    <row r="274" spans="1:42" ht="12" customHeight="1" x14ac:dyDescent="0.55000000000000004">
      <c r="A274" s="96" t="s">
        <v>905</v>
      </c>
      <c r="B274" s="96" t="s">
        <v>906</v>
      </c>
      <c r="C274" s="97">
        <v>1</v>
      </c>
      <c r="D274" s="98">
        <v>28.1</v>
      </c>
      <c r="E274" s="98">
        <v>28.1</v>
      </c>
      <c r="F274" s="97">
        <v>0</v>
      </c>
      <c r="G274" s="98">
        <v>0</v>
      </c>
      <c r="H274" s="98">
        <v>0</v>
      </c>
      <c r="I274" s="99">
        <v>34</v>
      </c>
      <c r="J274" s="98">
        <v>28.1</v>
      </c>
      <c r="K274" s="98">
        <v>0</v>
      </c>
      <c r="L274" s="100">
        <v>1</v>
      </c>
      <c r="M274" s="98">
        <v>0</v>
      </c>
      <c r="N274" s="100">
        <v>1</v>
      </c>
      <c r="O274" s="94">
        <v>1</v>
      </c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</row>
    <row r="275" spans="1:42" ht="12" customHeight="1" x14ac:dyDescent="0.55000000000000004">
      <c r="A275" s="101" t="s">
        <v>720</v>
      </c>
      <c r="B275" s="101" t="s">
        <v>721</v>
      </c>
      <c r="C275" s="102">
        <v>213</v>
      </c>
      <c r="D275" s="103">
        <v>6103.4</v>
      </c>
      <c r="E275" s="103">
        <v>28.65446</v>
      </c>
      <c r="F275" s="102">
        <v>0</v>
      </c>
      <c r="G275" s="103">
        <v>0</v>
      </c>
      <c r="H275" s="103">
        <v>0</v>
      </c>
      <c r="I275" s="104">
        <v>3195</v>
      </c>
      <c r="J275" s="103">
        <v>6103.4</v>
      </c>
      <c r="K275" s="103">
        <v>0</v>
      </c>
      <c r="L275" s="105">
        <v>1</v>
      </c>
      <c r="M275" s="103">
        <v>0</v>
      </c>
      <c r="N275" s="105">
        <v>1</v>
      </c>
      <c r="O275" s="94">
        <v>1</v>
      </c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</row>
    <row r="276" spans="1:42" ht="12" customHeight="1" x14ac:dyDescent="0.55000000000000004">
      <c r="A276" s="96" t="s">
        <v>911</v>
      </c>
      <c r="B276" s="96" t="s">
        <v>912</v>
      </c>
      <c r="C276" s="97">
        <v>169</v>
      </c>
      <c r="D276" s="98">
        <v>3936.34</v>
      </c>
      <c r="E276" s="98">
        <v>23.291951999999998</v>
      </c>
      <c r="F276" s="97">
        <v>0</v>
      </c>
      <c r="G276" s="98">
        <v>0</v>
      </c>
      <c r="H276" s="98">
        <v>0</v>
      </c>
      <c r="I276" s="99">
        <v>6995.25</v>
      </c>
      <c r="J276" s="98">
        <v>3936.34</v>
      </c>
      <c r="K276" s="98">
        <v>0</v>
      </c>
      <c r="L276" s="100">
        <v>1</v>
      </c>
      <c r="M276" s="98">
        <v>0</v>
      </c>
      <c r="N276" s="100">
        <v>1</v>
      </c>
      <c r="O276" s="94">
        <v>1</v>
      </c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</row>
    <row r="277" spans="1:42" ht="12" customHeight="1" x14ac:dyDescent="0.55000000000000004">
      <c r="A277" s="101" t="s">
        <v>913</v>
      </c>
      <c r="B277" s="101" t="s">
        <v>914</v>
      </c>
      <c r="C277" s="102">
        <v>24</v>
      </c>
      <c r="D277" s="103">
        <v>1782.54</v>
      </c>
      <c r="E277" s="103">
        <v>74.272499999999994</v>
      </c>
      <c r="F277" s="102">
        <v>0</v>
      </c>
      <c r="G277" s="103">
        <v>0</v>
      </c>
      <c r="H277" s="103">
        <v>0</v>
      </c>
      <c r="I277" s="104">
        <v>720</v>
      </c>
      <c r="J277" s="103">
        <v>1782.54</v>
      </c>
      <c r="K277" s="103">
        <v>0</v>
      </c>
      <c r="L277" s="105">
        <v>1</v>
      </c>
      <c r="M277" s="103">
        <v>0</v>
      </c>
      <c r="N277" s="105">
        <v>1</v>
      </c>
      <c r="O277" s="94">
        <v>1</v>
      </c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</row>
    <row r="278" spans="1:42" ht="12" customHeight="1" x14ac:dyDescent="0.55000000000000004">
      <c r="A278" s="96" t="s">
        <v>915</v>
      </c>
      <c r="B278" s="96" t="s">
        <v>916</v>
      </c>
      <c r="C278" s="97">
        <v>1</v>
      </c>
      <c r="D278" s="98">
        <v>37.71</v>
      </c>
      <c r="E278" s="98">
        <v>37.71</v>
      </c>
      <c r="F278" s="97">
        <v>0</v>
      </c>
      <c r="G278" s="98">
        <v>0</v>
      </c>
      <c r="H278" s="98">
        <v>0</v>
      </c>
      <c r="I278" s="99">
        <v>42.5</v>
      </c>
      <c r="J278" s="98">
        <v>37.71</v>
      </c>
      <c r="K278" s="98">
        <v>0</v>
      </c>
      <c r="L278" s="100">
        <v>1</v>
      </c>
      <c r="M278" s="98">
        <v>0</v>
      </c>
      <c r="N278" s="100">
        <v>1</v>
      </c>
      <c r="O278" s="94">
        <v>1</v>
      </c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</row>
    <row r="279" spans="1:42" ht="12" customHeight="1" x14ac:dyDescent="0.55000000000000004">
      <c r="A279" s="101" t="s">
        <v>921</v>
      </c>
      <c r="B279" s="101" t="s">
        <v>922</v>
      </c>
      <c r="C279" s="102">
        <v>15</v>
      </c>
      <c r="D279" s="103">
        <v>310.52999999999997</v>
      </c>
      <c r="E279" s="103">
        <v>20.702000000000002</v>
      </c>
      <c r="F279" s="102">
        <v>0</v>
      </c>
      <c r="G279" s="103">
        <v>0</v>
      </c>
      <c r="H279" s="103">
        <v>0</v>
      </c>
      <c r="I279" s="104">
        <v>194</v>
      </c>
      <c r="J279" s="103">
        <v>310.52999999999997</v>
      </c>
      <c r="K279" s="103">
        <v>0</v>
      </c>
      <c r="L279" s="105">
        <v>1</v>
      </c>
      <c r="M279" s="103">
        <v>0</v>
      </c>
      <c r="N279" s="105">
        <v>1</v>
      </c>
      <c r="O279" s="94">
        <v>1</v>
      </c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</row>
    <row r="280" spans="1:42" ht="12" customHeight="1" x14ac:dyDescent="0.55000000000000004">
      <c r="A280" s="96" t="s">
        <v>732</v>
      </c>
      <c r="B280" s="96" t="s">
        <v>733</v>
      </c>
      <c r="C280" s="97">
        <v>127</v>
      </c>
      <c r="D280" s="98">
        <v>3214.67</v>
      </c>
      <c r="E280" s="98">
        <v>25.312362</v>
      </c>
      <c r="F280" s="97">
        <v>0</v>
      </c>
      <c r="G280" s="98">
        <v>0</v>
      </c>
      <c r="H280" s="98">
        <v>0</v>
      </c>
      <c r="I280" s="99">
        <v>3620.2</v>
      </c>
      <c r="J280" s="98">
        <v>3214.67</v>
      </c>
      <c r="K280" s="98">
        <v>0</v>
      </c>
      <c r="L280" s="100">
        <v>1</v>
      </c>
      <c r="M280" s="98">
        <v>0</v>
      </c>
      <c r="N280" s="100">
        <v>1</v>
      </c>
      <c r="O280" s="94">
        <v>1</v>
      </c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</row>
    <row r="281" spans="1:42" ht="12" customHeight="1" x14ac:dyDescent="0.55000000000000004">
      <c r="A281" s="101" t="s">
        <v>925</v>
      </c>
      <c r="B281" s="101" t="s">
        <v>926</v>
      </c>
      <c r="C281" s="102">
        <v>39</v>
      </c>
      <c r="D281" s="103">
        <v>635.99</v>
      </c>
      <c r="E281" s="103">
        <v>16.307435000000002</v>
      </c>
      <c r="F281" s="102">
        <v>0</v>
      </c>
      <c r="G281" s="103">
        <v>0</v>
      </c>
      <c r="H281" s="103">
        <v>0</v>
      </c>
      <c r="I281" s="104">
        <v>1950</v>
      </c>
      <c r="J281" s="103">
        <v>635.99</v>
      </c>
      <c r="K281" s="103">
        <v>0</v>
      </c>
      <c r="L281" s="105">
        <v>1</v>
      </c>
      <c r="M281" s="103">
        <v>0</v>
      </c>
      <c r="N281" s="105">
        <v>1</v>
      </c>
      <c r="O281" s="94">
        <v>1</v>
      </c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</row>
    <row r="282" spans="1:42" ht="12" customHeight="1" x14ac:dyDescent="0.55000000000000004">
      <c r="A282" s="96" t="s">
        <v>742</v>
      </c>
      <c r="B282" s="96" t="s">
        <v>743</v>
      </c>
      <c r="C282" s="97">
        <v>33</v>
      </c>
      <c r="D282" s="98">
        <v>733.97</v>
      </c>
      <c r="E282" s="98">
        <v>22.241515</v>
      </c>
      <c r="F282" s="97">
        <v>0</v>
      </c>
      <c r="G282" s="98">
        <v>0</v>
      </c>
      <c r="H282" s="98">
        <v>0</v>
      </c>
      <c r="I282" s="99">
        <v>1327.5</v>
      </c>
      <c r="J282" s="98">
        <v>733.97</v>
      </c>
      <c r="K282" s="98">
        <v>0</v>
      </c>
      <c r="L282" s="100">
        <v>1</v>
      </c>
      <c r="M282" s="98">
        <v>0</v>
      </c>
      <c r="N282" s="100">
        <v>1</v>
      </c>
      <c r="O282" s="94">
        <v>1</v>
      </c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</row>
    <row r="283" spans="1:42" ht="12" customHeight="1" x14ac:dyDescent="0.55000000000000004">
      <c r="A283" s="101" t="s">
        <v>929</v>
      </c>
      <c r="B283" s="101" t="s">
        <v>930</v>
      </c>
      <c r="C283" s="102">
        <v>8</v>
      </c>
      <c r="D283" s="103">
        <v>246.98</v>
      </c>
      <c r="E283" s="103">
        <v>30.872499999999999</v>
      </c>
      <c r="F283" s="102">
        <v>0</v>
      </c>
      <c r="G283" s="103">
        <v>0</v>
      </c>
      <c r="H283" s="103">
        <v>0</v>
      </c>
      <c r="I283" s="104">
        <v>208</v>
      </c>
      <c r="J283" s="103">
        <v>246.98</v>
      </c>
      <c r="K283" s="103">
        <v>0</v>
      </c>
      <c r="L283" s="105">
        <v>1</v>
      </c>
      <c r="M283" s="103">
        <v>0</v>
      </c>
      <c r="N283" s="105">
        <v>1</v>
      </c>
      <c r="O283" s="94">
        <v>1</v>
      </c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</row>
    <row r="284" spans="1:42" ht="12" customHeight="1" x14ac:dyDescent="0.55000000000000004">
      <c r="A284" s="96" t="s">
        <v>931</v>
      </c>
      <c r="B284" s="96" t="s">
        <v>932</v>
      </c>
      <c r="C284" s="97">
        <v>5</v>
      </c>
      <c r="D284" s="98">
        <v>119.69</v>
      </c>
      <c r="E284" s="98">
        <v>23.937999999999999</v>
      </c>
      <c r="F284" s="97">
        <v>0</v>
      </c>
      <c r="G284" s="98">
        <v>0</v>
      </c>
      <c r="H284" s="98">
        <v>0</v>
      </c>
      <c r="I284" s="99">
        <v>164.8</v>
      </c>
      <c r="J284" s="98">
        <v>119.69</v>
      </c>
      <c r="K284" s="98">
        <v>0</v>
      </c>
      <c r="L284" s="100">
        <v>1</v>
      </c>
      <c r="M284" s="98">
        <v>0</v>
      </c>
      <c r="N284" s="100">
        <v>1</v>
      </c>
      <c r="O284" s="94">
        <v>1</v>
      </c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</row>
    <row r="285" spans="1:42" ht="12" customHeight="1" x14ac:dyDescent="0.55000000000000004">
      <c r="A285" s="101" t="s">
        <v>933</v>
      </c>
      <c r="B285" s="101" t="s">
        <v>934</v>
      </c>
      <c r="C285" s="102">
        <v>89</v>
      </c>
      <c r="D285" s="103">
        <v>2788.05</v>
      </c>
      <c r="E285" s="103">
        <v>31.326404</v>
      </c>
      <c r="F285" s="102">
        <v>0</v>
      </c>
      <c r="G285" s="103">
        <v>0</v>
      </c>
      <c r="H285" s="103">
        <v>0</v>
      </c>
      <c r="I285" s="104">
        <v>4094</v>
      </c>
      <c r="J285" s="103">
        <v>2788.05</v>
      </c>
      <c r="K285" s="103">
        <v>0</v>
      </c>
      <c r="L285" s="105">
        <v>1</v>
      </c>
      <c r="M285" s="103">
        <v>0</v>
      </c>
      <c r="N285" s="105">
        <v>1</v>
      </c>
      <c r="O285" s="94">
        <v>1</v>
      </c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</row>
    <row r="286" spans="1:42" ht="12" customHeight="1" x14ac:dyDescent="0.55000000000000004">
      <c r="A286" s="96" t="s">
        <v>935</v>
      </c>
      <c r="B286" s="96" t="s">
        <v>936</v>
      </c>
      <c r="C286" s="97">
        <v>1</v>
      </c>
      <c r="D286" s="98">
        <v>23.05</v>
      </c>
      <c r="E286" s="98">
        <v>23.05</v>
      </c>
      <c r="F286" s="97">
        <v>0</v>
      </c>
      <c r="G286" s="98">
        <v>0</v>
      </c>
      <c r="H286" s="98">
        <v>0</v>
      </c>
      <c r="I286" s="99">
        <v>24</v>
      </c>
      <c r="J286" s="98">
        <v>23.05</v>
      </c>
      <c r="K286" s="98">
        <v>0</v>
      </c>
      <c r="L286" s="100">
        <v>1</v>
      </c>
      <c r="M286" s="98">
        <v>0</v>
      </c>
      <c r="N286" s="100">
        <v>1</v>
      </c>
      <c r="O286" s="94">
        <v>1</v>
      </c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</row>
    <row r="287" spans="1:42" ht="12" customHeight="1" x14ac:dyDescent="0.55000000000000004">
      <c r="A287" s="101" t="s">
        <v>744</v>
      </c>
      <c r="B287" s="101" t="s">
        <v>745</v>
      </c>
      <c r="C287" s="102">
        <v>8</v>
      </c>
      <c r="D287" s="103">
        <v>136.97999999999999</v>
      </c>
      <c r="E287" s="103">
        <v>17.122499999999999</v>
      </c>
      <c r="F287" s="102">
        <v>0</v>
      </c>
      <c r="G287" s="103">
        <v>0</v>
      </c>
      <c r="H287" s="103">
        <v>0</v>
      </c>
      <c r="I287" s="104">
        <v>160</v>
      </c>
      <c r="J287" s="103">
        <v>136.97999999999999</v>
      </c>
      <c r="K287" s="103">
        <v>0</v>
      </c>
      <c r="L287" s="105">
        <v>1</v>
      </c>
      <c r="M287" s="103">
        <v>0</v>
      </c>
      <c r="N287" s="105">
        <v>1</v>
      </c>
      <c r="O287" s="94">
        <v>1</v>
      </c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</row>
    <row r="288" spans="1:42" ht="12" customHeight="1" x14ac:dyDescent="0.55000000000000004">
      <c r="A288" s="96" t="s">
        <v>939</v>
      </c>
      <c r="B288" s="96" t="s">
        <v>940</v>
      </c>
      <c r="C288" s="97">
        <v>37</v>
      </c>
      <c r="D288" s="98">
        <v>870.39</v>
      </c>
      <c r="E288" s="98">
        <v>23.524054</v>
      </c>
      <c r="F288" s="97">
        <v>0</v>
      </c>
      <c r="G288" s="98">
        <v>0</v>
      </c>
      <c r="H288" s="98">
        <v>0</v>
      </c>
      <c r="I288" s="99">
        <v>1485</v>
      </c>
      <c r="J288" s="98">
        <v>870.39</v>
      </c>
      <c r="K288" s="98">
        <v>0</v>
      </c>
      <c r="L288" s="100">
        <v>1</v>
      </c>
      <c r="M288" s="98">
        <v>0</v>
      </c>
      <c r="N288" s="100">
        <v>1</v>
      </c>
      <c r="O288" s="94">
        <v>1</v>
      </c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</row>
    <row r="289" spans="1:42" ht="12" customHeight="1" x14ac:dyDescent="0.55000000000000004">
      <c r="A289" s="101" t="s">
        <v>1079</v>
      </c>
      <c r="B289" s="101" t="s">
        <v>1080</v>
      </c>
      <c r="C289" s="102">
        <v>1</v>
      </c>
      <c r="D289" s="103">
        <v>45.58</v>
      </c>
      <c r="E289" s="103">
        <v>45.58</v>
      </c>
      <c r="F289" s="102">
        <v>0</v>
      </c>
      <c r="G289" s="103">
        <v>0</v>
      </c>
      <c r="H289" s="103">
        <v>0</v>
      </c>
      <c r="I289" s="104">
        <v>39.75</v>
      </c>
      <c r="J289" s="103">
        <v>45.58</v>
      </c>
      <c r="K289" s="103">
        <v>0</v>
      </c>
      <c r="L289" s="105">
        <v>1</v>
      </c>
      <c r="M289" s="103">
        <v>0</v>
      </c>
      <c r="N289" s="105">
        <v>1</v>
      </c>
      <c r="O289" s="94">
        <v>1</v>
      </c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</row>
    <row r="290" spans="1:42" ht="12" customHeight="1" x14ac:dyDescent="0.55000000000000004">
      <c r="A290" s="96" t="s">
        <v>941</v>
      </c>
      <c r="B290" s="96" t="s">
        <v>942</v>
      </c>
      <c r="C290" s="97">
        <v>6</v>
      </c>
      <c r="D290" s="98">
        <v>119.36</v>
      </c>
      <c r="E290" s="98">
        <v>19.893332999999998</v>
      </c>
      <c r="F290" s="97">
        <v>0</v>
      </c>
      <c r="G290" s="98">
        <v>0</v>
      </c>
      <c r="H290" s="98">
        <v>0</v>
      </c>
      <c r="I290" s="99">
        <v>192</v>
      </c>
      <c r="J290" s="98">
        <v>119.36</v>
      </c>
      <c r="K290" s="98">
        <v>0</v>
      </c>
      <c r="L290" s="100">
        <v>1</v>
      </c>
      <c r="M290" s="98">
        <v>0</v>
      </c>
      <c r="N290" s="100">
        <v>1</v>
      </c>
      <c r="O290" s="94">
        <v>1</v>
      </c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</row>
    <row r="291" spans="1:42" ht="12" customHeight="1" x14ac:dyDescent="0.55000000000000004">
      <c r="A291" s="101" t="s">
        <v>943</v>
      </c>
      <c r="B291" s="101" t="s">
        <v>944</v>
      </c>
      <c r="C291" s="102">
        <v>8</v>
      </c>
      <c r="D291" s="103">
        <v>173.68</v>
      </c>
      <c r="E291" s="103">
        <v>21.71</v>
      </c>
      <c r="F291" s="102">
        <v>0</v>
      </c>
      <c r="G291" s="103">
        <v>0</v>
      </c>
      <c r="H291" s="103">
        <v>0</v>
      </c>
      <c r="I291" s="104">
        <v>256</v>
      </c>
      <c r="J291" s="103">
        <v>173.68</v>
      </c>
      <c r="K291" s="103">
        <v>0</v>
      </c>
      <c r="L291" s="105">
        <v>1</v>
      </c>
      <c r="M291" s="103">
        <v>0</v>
      </c>
      <c r="N291" s="105">
        <v>1</v>
      </c>
      <c r="O291" s="94">
        <v>1</v>
      </c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</row>
    <row r="292" spans="1:42" ht="12" customHeight="1" x14ac:dyDescent="0.55000000000000004">
      <c r="A292" s="96" t="s">
        <v>945</v>
      </c>
      <c r="B292" s="96" t="s">
        <v>946</v>
      </c>
      <c r="C292" s="97">
        <v>29</v>
      </c>
      <c r="D292" s="98">
        <v>1255.71</v>
      </c>
      <c r="E292" s="98">
        <v>43.300344000000003</v>
      </c>
      <c r="F292" s="97">
        <v>0</v>
      </c>
      <c r="G292" s="98">
        <v>0</v>
      </c>
      <c r="H292" s="98">
        <v>0</v>
      </c>
      <c r="I292" s="99">
        <v>1332.55</v>
      </c>
      <c r="J292" s="98">
        <v>1255.71</v>
      </c>
      <c r="K292" s="98">
        <v>0</v>
      </c>
      <c r="L292" s="100">
        <v>1</v>
      </c>
      <c r="M292" s="98">
        <v>0</v>
      </c>
      <c r="N292" s="100">
        <v>1</v>
      </c>
      <c r="O292" s="94">
        <v>1</v>
      </c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</row>
    <row r="293" spans="1:42" ht="12" customHeight="1" x14ac:dyDescent="0.55000000000000004">
      <c r="A293" s="101" t="s">
        <v>947</v>
      </c>
      <c r="B293" s="101" t="s">
        <v>948</v>
      </c>
      <c r="C293" s="102">
        <v>12</v>
      </c>
      <c r="D293" s="103">
        <v>361</v>
      </c>
      <c r="E293" s="103">
        <v>30.083333</v>
      </c>
      <c r="F293" s="102">
        <v>0</v>
      </c>
      <c r="G293" s="103">
        <v>0</v>
      </c>
      <c r="H293" s="103">
        <v>0</v>
      </c>
      <c r="I293" s="104">
        <v>510.13</v>
      </c>
      <c r="J293" s="103">
        <v>361</v>
      </c>
      <c r="K293" s="103">
        <v>0</v>
      </c>
      <c r="L293" s="105">
        <v>1</v>
      </c>
      <c r="M293" s="103">
        <v>0</v>
      </c>
      <c r="N293" s="105">
        <v>1</v>
      </c>
      <c r="O293" s="94">
        <v>1</v>
      </c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</row>
    <row r="294" spans="1:42" ht="12" customHeight="1" x14ac:dyDescent="0.55000000000000004">
      <c r="A294" s="96" t="s">
        <v>953</v>
      </c>
      <c r="B294" s="96" t="s">
        <v>954</v>
      </c>
      <c r="C294" s="97">
        <v>10</v>
      </c>
      <c r="D294" s="98">
        <v>114.58</v>
      </c>
      <c r="E294" s="98">
        <v>11.458</v>
      </c>
      <c r="F294" s="97">
        <v>0</v>
      </c>
      <c r="G294" s="98">
        <v>0</v>
      </c>
      <c r="H294" s="98">
        <v>0</v>
      </c>
      <c r="I294" s="99">
        <v>245.5</v>
      </c>
      <c r="J294" s="98">
        <v>114.58</v>
      </c>
      <c r="K294" s="98">
        <v>0</v>
      </c>
      <c r="L294" s="100">
        <v>1</v>
      </c>
      <c r="M294" s="98">
        <v>0</v>
      </c>
      <c r="N294" s="100">
        <v>1</v>
      </c>
      <c r="O294" s="94">
        <v>1</v>
      </c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</row>
    <row r="295" spans="1:42" ht="12" customHeight="1" x14ac:dyDescent="0.55000000000000004">
      <c r="A295" s="101" t="s">
        <v>955</v>
      </c>
      <c r="B295" s="101" t="s">
        <v>956</v>
      </c>
      <c r="C295" s="102">
        <v>3</v>
      </c>
      <c r="D295" s="103">
        <v>250.98</v>
      </c>
      <c r="E295" s="103">
        <v>83.66</v>
      </c>
      <c r="F295" s="102">
        <v>0</v>
      </c>
      <c r="G295" s="103">
        <v>0</v>
      </c>
      <c r="H295" s="103">
        <v>0</v>
      </c>
      <c r="I295" s="104">
        <v>36</v>
      </c>
      <c r="J295" s="103">
        <v>250.98</v>
      </c>
      <c r="K295" s="103">
        <v>0</v>
      </c>
      <c r="L295" s="105">
        <v>1</v>
      </c>
      <c r="M295" s="103">
        <v>0</v>
      </c>
      <c r="N295" s="105">
        <v>1</v>
      </c>
      <c r="O295" s="94">
        <v>1</v>
      </c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</row>
    <row r="296" spans="1:42" ht="12" customHeight="1" x14ac:dyDescent="0.55000000000000004">
      <c r="A296" s="96" t="s">
        <v>750</v>
      </c>
      <c r="B296" s="96" t="s">
        <v>751</v>
      </c>
      <c r="C296" s="97">
        <v>8</v>
      </c>
      <c r="D296" s="98">
        <v>105.72</v>
      </c>
      <c r="E296" s="98">
        <v>13.215</v>
      </c>
      <c r="F296" s="97">
        <v>0</v>
      </c>
      <c r="G296" s="98">
        <v>0</v>
      </c>
      <c r="H296" s="98">
        <v>0</v>
      </c>
      <c r="I296" s="99">
        <v>280</v>
      </c>
      <c r="J296" s="98">
        <v>105.72</v>
      </c>
      <c r="K296" s="98">
        <v>0</v>
      </c>
      <c r="L296" s="100">
        <v>1</v>
      </c>
      <c r="M296" s="98">
        <v>0</v>
      </c>
      <c r="N296" s="100">
        <v>1</v>
      </c>
      <c r="O296" s="94">
        <v>1</v>
      </c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</row>
    <row r="297" spans="1:42" ht="12" customHeight="1" x14ac:dyDescent="0.55000000000000004">
      <c r="A297" s="101" t="s">
        <v>959</v>
      </c>
      <c r="B297" s="101" t="s">
        <v>960</v>
      </c>
      <c r="C297" s="102">
        <v>6</v>
      </c>
      <c r="D297" s="103">
        <v>126.48</v>
      </c>
      <c r="E297" s="103">
        <v>21.08</v>
      </c>
      <c r="F297" s="102">
        <v>0</v>
      </c>
      <c r="G297" s="103">
        <v>0</v>
      </c>
      <c r="H297" s="103">
        <v>0</v>
      </c>
      <c r="I297" s="104">
        <v>150</v>
      </c>
      <c r="J297" s="103">
        <v>126.48</v>
      </c>
      <c r="K297" s="103">
        <v>0</v>
      </c>
      <c r="L297" s="105">
        <v>1</v>
      </c>
      <c r="M297" s="103">
        <v>0</v>
      </c>
      <c r="N297" s="105">
        <v>1</v>
      </c>
      <c r="O297" s="94">
        <v>1</v>
      </c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</row>
    <row r="298" spans="1:42" ht="12" customHeight="1" x14ac:dyDescent="0.55000000000000004">
      <c r="A298" s="96" t="s">
        <v>756</v>
      </c>
      <c r="B298" s="96" t="s">
        <v>757</v>
      </c>
      <c r="C298" s="97">
        <v>1</v>
      </c>
      <c r="D298" s="98">
        <v>22.04</v>
      </c>
      <c r="E298" s="98">
        <v>22.04</v>
      </c>
      <c r="F298" s="97">
        <v>0</v>
      </c>
      <c r="G298" s="98">
        <v>0</v>
      </c>
      <c r="H298" s="98">
        <v>0</v>
      </c>
      <c r="I298" s="99">
        <v>44</v>
      </c>
      <c r="J298" s="98">
        <v>22.04</v>
      </c>
      <c r="K298" s="98">
        <v>0</v>
      </c>
      <c r="L298" s="100">
        <v>1</v>
      </c>
      <c r="M298" s="98">
        <v>0</v>
      </c>
      <c r="N298" s="100">
        <v>1</v>
      </c>
      <c r="O298" s="94">
        <v>1</v>
      </c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</row>
    <row r="299" spans="1:42" ht="12" customHeight="1" x14ac:dyDescent="0.55000000000000004">
      <c r="A299" s="101" t="s">
        <v>758</v>
      </c>
      <c r="B299" s="101" t="s">
        <v>759</v>
      </c>
      <c r="C299" s="102">
        <v>5</v>
      </c>
      <c r="D299" s="103">
        <v>166.37</v>
      </c>
      <c r="E299" s="103">
        <v>33.274000000000001</v>
      </c>
      <c r="F299" s="102">
        <v>0</v>
      </c>
      <c r="G299" s="103">
        <v>0</v>
      </c>
      <c r="H299" s="103">
        <v>0</v>
      </c>
      <c r="I299" s="104">
        <v>157.5</v>
      </c>
      <c r="J299" s="103">
        <v>166.37</v>
      </c>
      <c r="K299" s="103">
        <v>0</v>
      </c>
      <c r="L299" s="105">
        <v>1</v>
      </c>
      <c r="M299" s="103">
        <v>0</v>
      </c>
      <c r="N299" s="105">
        <v>1</v>
      </c>
      <c r="O299" s="94">
        <v>1</v>
      </c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</row>
    <row r="300" spans="1:42" ht="12" customHeight="1" x14ac:dyDescent="0.55000000000000004">
      <c r="A300" s="96" t="s">
        <v>967</v>
      </c>
      <c r="B300" s="96" t="s">
        <v>968</v>
      </c>
      <c r="C300" s="97">
        <v>5</v>
      </c>
      <c r="D300" s="98">
        <v>270.89999999999998</v>
      </c>
      <c r="E300" s="98">
        <v>54.18</v>
      </c>
      <c r="F300" s="97">
        <v>0</v>
      </c>
      <c r="G300" s="98">
        <v>0</v>
      </c>
      <c r="H300" s="98">
        <v>0</v>
      </c>
      <c r="I300" s="99">
        <v>56.25</v>
      </c>
      <c r="J300" s="98">
        <v>270.89999999999998</v>
      </c>
      <c r="K300" s="98">
        <v>0</v>
      </c>
      <c r="L300" s="100">
        <v>1</v>
      </c>
      <c r="M300" s="98">
        <v>0</v>
      </c>
      <c r="N300" s="100">
        <v>1</v>
      </c>
      <c r="O300" s="94">
        <v>1</v>
      </c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</row>
    <row r="301" spans="1:42" ht="12" customHeight="1" x14ac:dyDescent="0.55000000000000004">
      <c r="A301" s="101" t="s">
        <v>971</v>
      </c>
      <c r="B301" s="101" t="s">
        <v>972</v>
      </c>
      <c r="C301" s="102">
        <v>0</v>
      </c>
      <c r="D301" s="103">
        <v>0</v>
      </c>
      <c r="E301" s="103">
        <v>0</v>
      </c>
      <c r="F301" s="102">
        <v>7</v>
      </c>
      <c r="G301" s="103">
        <v>98.09</v>
      </c>
      <c r="H301" s="103">
        <v>14.012857</v>
      </c>
      <c r="I301" s="104">
        <v>8.75</v>
      </c>
      <c r="J301" s="103">
        <v>98.09</v>
      </c>
      <c r="K301" s="103">
        <v>0</v>
      </c>
      <c r="L301" s="105">
        <v>1</v>
      </c>
      <c r="M301" s="103">
        <v>0</v>
      </c>
      <c r="N301" s="105">
        <v>1</v>
      </c>
      <c r="O301" s="94">
        <v>1</v>
      </c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</row>
    <row r="302" spans="1:42" ht="12" customHeight="1" x14ac:dyDescent="0.55000000000000004">
      <c r="A302" s="96" t="s">
        <v>973</v>
      </c>
      <c r="B302" s="96" t="s">
        <v>974</v>
      </c>
      <c r="C302" s="97">
        <v>0</v>
      </c>
      <c r="D302" s="98">
        <v>0</v>
      </c>
      <c r="E302" s="98">
        <v>0</v>
      </c>
      <c r="F302" s="97">
        <v>3</v>
      </c>
      <c r="G302" s="98">
        <v>21.76</v>
      </c>
      <c r="H302" s="98">
        <v>7.2533329999999996</v>
      </c>
      <c r="I302" s="99">
        <v>3</v>
      </c>
      <c r="J302" s="98">
        <v>21.76</v>
      </c>
      <c r="K302" s="98">
        <v>0</v>
      </c>
      <c r="L302" s="100">
        <v>1</v>
      </c>
      <c r="M302" s="98">
        <v>0</v>
      </c>
      <c r="N302" s="100">
        <v>1</v>
      </c>
      <c r="O302" s="94">
        <v>1</v>
      </c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</row>
    <row r="303" spans="1:42" ht="12" customHeight="1" x14ac:dyDescent="0.55000000000000004">
      <c r="A303" s="101" t="s">
        <v>975</v>
      </c>
      <c r="B303" s="101" t="s">
        <v>976</v>
      </c>
      <c r="C303" s="102">
        <v>0</v>
      </c>
      <c r="D303" s="103">
        <v>0</v>
      </c>
      <c r="E303" s="103">
        <v>0</v>
      </c>
      <c r="F303" s="102">
        <v>1</v>
      </c>
      <c r="G303" s="103">
        <v>8.18</v>
      </c>
      <c r="H303" s="103">
        <v>8.18</v>
      </c>
      <c r="I303" s="104">
        <v>0.93799999999999994</v>
      </c>
      <c r="J303" s="103">
        <v>8.18</v>
      </c>
      <c r="K303" s="103">
        <v>0</v>
      </c>
      <c r="L303" s="105">
        <v>1</v>
      </c>
      <c r="M303" s="103">
        <v>0</v>
      </c>
      <c r="N303" s="105">
        <v>1</v>
      </c>
      <c r="O303" s="94">
        <v>1</v>
      </c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</row>
    <row r="304" spans="1:42" ht="12" customHeight="1" x14ac:dyDescent="0.55000000000000004">
      <c r="A304" s="96" t="s">
        <v>977</v>
      </c>
      <c r="B304" s="96" t="s">
        <v>978</v>
      </c>
      <c r="C304" s="97">
        <v>0</v>
      </c>
      <c r="D304" s="98">
        <v>0</v>
      </c>
      <c r="E304" s="98">
        <v>0</v>
      </c>
      <c r="F304" s="97">
        <v>3</v>
      </c>
      <c r="G304" s="98">
        <v>17.170000000000002</v>
      </c>
      <c r="H304" s="98">
        <v>5.7233330000000002</v>
      </c>
      <c r="I304" s="99">
        <v>3</v>
      </c>
      <c r="J304" s="98">
        <v>17.170000000000002</v>
      </c>
      <c r="K304" s="98">
        <v>0</v>
      </c>
      <c r="L304" s="100">
        <v>1</v>
      </c>
      <c r="M304" s="98">
        <v>0</v>
      </c>
      <c r="N304" s="100">
        <v>1</v>
      </c>
      <c r="O304" s="94">
        <v>1</v>
      </c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</row>
    <row r="305" spans="1:42" ht="12" customHeight="1" x14ac:dyDescent="0.55000000000000004">
      <c r="A305" s="101" t="s">
        <v>979</v>
      </c>
      <c r="B305" s="101" t="s">
        <v>980</v>
      </c>
      <c r="C305" s="102">
        <v>0</v>
      </c>
      <c r="D305" s="103">
        <v>0</v>
      </c>
      <c r="E305" s="103">
        <v>0</v>
      </c>
      <c r="F305" s="102">
        <v>2</v>
      </c>
      <c r="G305" s="103">
        <v>14.88</v>
      </c>
      <c r="H305" s="103">
        <v>7.44</v>
      </c>
      <c r="I305" s="104">
        <v>2.2330000000000001</v>
      </c>
      <c r="J305" s="103">
        <v>14.88</v>
      </c>
      <c r="K305" s="103">
        <v>0</v>
      </c>
      <c r="L305" s="105">
        <v>1</v>
      </c>
      <c r="M305" s="103">
        <v>0</v>
      </c>
      <c r="N305" s="105">
        <v>1</v>
      </c>
      <c r="O305" s="94">
        <v>1</v>
      </c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</row>
    <row r="306" spans="1:42" ht="12" customHeight="1" x14ac:dyDescent="0.55000000000000004">
      <c r="A306" s="96" t="s">
        <v>981</v>
      </c>
      <c r="B306" s="96" t="s">
        <v>982</v>
      </c>
      <c r="C306" s="97">
        <v>0</v>
      </c>
      <c r="D306" s="98">
        <v>0</v>
      </c>
      <c r="E306" s="98">
        <v>0</v>
      </c>
      <c r="F306" s="97">
        <v>10</v>
      </c>
      <c r="G306" s="98">
        <v>86.15</v>
      </c>
      <c r="H306" s="98">
        <v>8.6150000000000002</v>
      </c>
      <c r="I306" s="99">
        <v>11.166</v>
      </c>
      <c r="J306" s="98">
        <v>86.15</v>
      </c>
      <c r="K306" s="98">
        <v>0</v>
      </c>
      <c r="L306" s="100">
        <v>1</v>
      </c>
      <c r="M306" s="98">
        <v>0</v>
      </c>
      <c r="N306" s="100">
        <v>1</v>
      </c>
      <c r="O306" s="94">
        <v>1</v>
      </c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</row>
    <row r="307" spans="1:42" ht="12" customHeight="1" x14ac:dyDescent="0.55000000000000004">
      <c r="A307" s="101" t="s">
        <v>1081</v>
      </c>
      <c r="B307" s="101" t="s">
        <v>1082</v>
      </c>
      <c r="C307" s="102">
        <v>1</v>
      </c>
      <c r="D307" s="103">
        <v>20.55</v>
      </c>
      <c r="E307" s="103">
        <v>20.55</v>
      </c>
      <c r="F307" s="102">
        <v>0</v>
      </c>
      <c r="G307" s="103">
        <v>0</v>
      </c>
      <c r="H307" s="103">
        <v>0</v>
      </c>
      <c r="I307" s="104">
        <v>50</v>
      </c>
      <c r="J307" s="103">
        <v>20.55</v>
      </c>
      <c r="K307" s="103">
        <v>0</v>
      </c>
      <c r="L307" s="105">
        <v>1</v>
      </c>
      <c r="M307" s="103">
        <v>0</v>
      </c>
      <c r="N307" s="105">
        <v>1</v>
      </c>
      <c r="O307" s="94">
        <v>1</v>
      </c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</row>
    <row r="308" spans="1:42" ht="12" customHeight="1" x14ac:dyDescent="0.55000000000000004">
      <c r="A308" s="96" t="s">
        <v>985</v>
      </c>
      <c r="B308" s="96" t="s">
        <v>986</v>
      </c>
      <c r="C308" s="97">
        <v>1401</v>
      </c>
      <c r="D308" s="98">
        <v>45000.27</v>
      </c>
      <c r="E308" s="98">
        <v>32.120106999999997</v>
      </c>
      <c r="F308" s="97">
        <v>0</v>
      </c>
      <c r="G308" s="98">
        <v>0</v>
      </c>
      <c r="H308" s="98">
        <v>0</v>
      </c>
      <c r="I308" s="99">
        <v>18913.5</v>
      </c>
      <c r="J308" s="98">
        <v>45000.27</v>
      </c>
      <c r="K308" s="98">
        <v>0</v>
      </c>
      <c r="L308" s="100">
        <v>1</v>
      </c>
      <c r="M308" s="98">
        <v>0</v>
      </c>
      <c r="N308" s="100">
        <v>1</v>
      </c>
      <c r="O308" s="94">
        <v>1</v>
      </c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</row>
    <row r="309" spans="1:42" ht="12" customHeight="1" x14ac:dyDescent="0.55000000000000004">
      <c r="A309" s="101" t="s">
        <v>987</v>
      </c>
      <c r="B309" s="101" t="s">
        <v>988</v>
      </c>
      <c r="C309" s="102">
        <v>3</v>
      </c>
      <c r="D309" s="103">
        <v>87.24</v>
      </c>
      <c r="E309" s="103">
        <v>29.08</v>
      </c>
      <c r="F309" s="102">
        <v>0</v>
      </c>
      <c r="G309" s="103">
        <v>0</v>
      </c>
      <c r="H309" s="103">
        <v>0</v>
      </c>
      <c r="I309" s="104">
        <v>30</v>
      </c>
      <c r="J309" s="103">
        <v>87.24</v>
      </c>
      <c r="K309" s="103">
        <v>0</v>
      </c>
      <c r="L309" s="105">
        <v>1</v>
      </c>
      <c r="M309" s="103">
        <v>0</v>
      </c>
      <c r="N309" s="105">
        <v>1</v>
      </c>
      <c r="O309" s="94">
        <v>1</v>
      </c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</row>
    <row r="310" spans="1:42" ht="12" customHeight="1" x14ac:dyDescent="0.55000000000000004">
      <c r="A310" s="96" t="s">
        <v>993</v>
      </c>
      <c r="B310" s="96" t="s">
        <v>994</v>
      </c>
      <c r="C310" s="97">
        <v>1</v>
      </c>
      <c r="D310" s="98">
        <v>33.61</v>
      </c>
      <c r="E310" s="98">
        <v>33.61</v>
      </c>
      <c r="F310" s="97">
        <v>0</v>
      </c>
      <c r="G310" s="98">
        <v>0</v>
      </c>
      <c r="H310" s="98">
        <v>0</v>
      </c>
      <c r="I310" s="99">
        <v>6</v>
      </c>
      <c r="J310" s="98">
        <v>33.61</v>
      </c>
      <c r="K310" s="98">
        <v>0</v>
      </c>
      <c r="L310" s="100">
        <v>1</v>
      </c>
      <c r="M310" s="98">
        <v>0</v>
      </c>
      <c r="N310" s="100">
        <v>1</v>
      </c>
      <c r="O310" s="94">
        <v>1</v>
      </c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</row>
    <row r="311" spans="1:42" ht="12" customHeight="1" x14ac:dyDescent="0.55000000000000004">
      <c r="A311" s="101" t="s">
        <v>764</v>
      </c>
      <c r="B311" s="101" t="s">
        <v>765</v>
      </c>
      <c r="C311" s="102">
        <v>3</v>
      </c>
      <c r="D311" s="103">
        <v>45.78</v>
      </c>
      <c r="E311" s="103">
        <v>15.26</v>
      </c>
      <c r="F311" s="102">
        <v>0</v>
      </c>
      <c r="G311" s="103">
        <v>0</v>
      </c>
      <c r="H311" s="103">
        <v>0</v>
      </c>
      <c r="I311" s="104">
        <v>75</v>
      </c>
      <c r="J311" s="103">
        <v>45.78</v>
      </c>
      <c r="K311" s="103">
        <v>0</v>
      </c>
      <c r="L311" s="105">
        <v>1</v>
      </c>
      <c r="M311" s="103">
        <v>0</v>
      </c>
      <c r="N311" s="105">
        <v>1</v>
      </c>
      <c r="O311" s="94">
        <v>1</v>
      </c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</row>
    <row r="312" spans="1:42" ht="12" customHeight="1" x14ac:dyDescent="0.55000000000000004">
      <c r="A312" s="96" t="s">
        <v>995</v>
      </c>
      <c r="B312" s="96" t="s">
        <v>996</v>
      </c>
      <c r="C312" s="97">
        <v>28</v>
      </c>
      <c r="D312" s="98">
        <v>650.4</v>
      </c>
      <c r="E312" s="98">
        <v>23.228570999999999</v>
      </c>
      <c r="F312" s="97">
        <v>0</v>
      </c>
      <c r="G312" s="98">
        <v>0</v>
      </c>
      <c r="H312" s="98">
        <v>0</v>
      </c>
      <c r="I312" s="99">
        <v>672</v>
      </c>
      <c r="J312" s="98">
        <v>650.4</v>
      </c>
      <c r="K312" s="98">
        <v>0</v>
      </c>
      <c r="L312" s="100">
        <v>1</v>
      </c>
      <c r="M312" s="98">
        <v>0</v>
      </c>
      <c r="N312" s="100">
        <v>1</v>
      </c>
      <c r="O312" s="94">
        <v>1</v>
      </c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</row>
    <row r="313" spans="1:42" ht="12" customHeight="1" x14ac:dyDescent="0.55000000000000004">
      <c r="A313" s="101" t="s">
        <v>766</v>
      </c>
      <c r="B313" s="101" t="s">
        <v>767</v>
      </c>
      <c r="C313" s="102">
        <v>1</v>
      </c>
      <c r="D313" s="103">
        <v>34.700000000000003</v>
      </c>
      <c r="E313" s="103">
        <v>34.700000000000003</v>
      </c>
      <c r="F313" s="102">
        <v>0</v>
      </c>
      <c r="G313" s="103">
        <v>0</v>
      </c>
      <c r="H313" s="103">
        <v>0</v>
      </c>
      <c r="I313" s="104">
        <v>37.700000000000003</v>
      </c>
      <c r="J313" s="103">
        <v>34.700000000000003</v>
      </c>
      <c r="K313" s="103">
        <v>0</v>
      </c>
      <c r="L313" s="105">
        <v>1</v>
      </c>
      <c r="M313" s="103">
        <v>0</v>
      </c>
      <c r="N313" s="105">
        <v>1</v>
      </c>
      <c r="O313" s="94">
        <v>1</v>
      </c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</row>
    <row r="314" spans="1:42" ht="12" customHeight="1" x14ac:dyDescent="0.55000000000000004">
      <c r="A314" s="96" t="s">
        <v>999</v>
      </c>
      <c r="B314" s="96" t="s">
        <v>1000</v>
      </c>
      <c r="C314" s="97">
        <v>9</v>
      </c>
      <c r="D314" s="98">
        <v>285.83999999999997</v>
      </c>
      <c r="E314" s="98">
        <v>31.76</v>
      </c>
      <c r="F314" s="97">
        <v>0</v>
      </c>
      <c r="G314" s="98">
        <v>0</v>
      </c>
      <c r="H314" s="98">
        <v>0</v>
      </c>
      <c r="I314" s="99">
        <v>189</v>
      </c>
      <c r="J314" s="98">
        <v>285.83999999999997</v>
      </c>
      <c r="K314" s="98">
        <v>0</v>
      </c>
      <c r="L314" s="100">
        <v>1</v>
      </c>
      <c r="M314" s="98">
        <v>0</v>
      </c>
      <c r="N314" s="100">
        <v>1</v>
      </c>
      <c r="O314" s="94">
        <v>1</v>
      </c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</row>
    <row r="315" spans="1:42" ht="12" customHeight="1" x14ac:dyDescent="0.55000000000000004">
      <c r="A315" s="101" t="s">
        <v>768</v>
      </c>
      <c r="B315" s="101" t="s">
        <v>769</v>
      </c>
      <c r="C315" s="102">
        <v>52</v>
      </c>
      <c r="D315" s="103">
        <v>1221.3399999999999</v>
      </c>
      <c r="E315" s="103">
        <v>23.487307000000001</v>
      </c>
      <c r="F315" s="102">
        <v>0</v>
      </c>
      <c r="G315" s="103">
        <v>0</v>
      </c>
      <c r="H315" s="103">
        <v>0</v>
      </c>
      <c r="I315" s="104">
        <v>2222</v>
      </c>
      <c r="J315" s="103">
        <v>1221.3399999999999</v>
      </c>
      <c r="K315" s="103">
        <v>0</v>
      </c>
      <c r="L315" s="105">
        <v>1</v>
      </c>
      <c r="M315" s="103">
        <v>0</v>
      </c>
      <c r="N315" s="105">
        <v>1</v>
      </c>
      <c r="O315" s="94">
        <v>1</v>
      </c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</row>
    <row r="316" spans="1:42" ht="12" customHeight="1" x14ac:dyDescent="0.55000000000000004">
      <c r="A316" s="96" t="s">
        <v>772</v>
      </c>
      <c r="B316" s="96" t="s">
        <v>773</v>
      </c>
      <c r="C316" s="97">
        <v>3</v>
      </c>
      <c r="D316" s="98">
        <v>56.97</v>
      </c>
      <c r="E316" s="98">
        <v>18.989999999999998</v>
      </c>
      <c r="F316" s="97">
        <v>0</v>
      </c>
      <c r="G316" s="98">
        <v>0</v>
      </c>
      <c r="H316" s="98">
        <v>0</v>
      </c>
      <c r="I316" s="99">
        <v>108</v>
      </c>
      <c r="J316" s="98">
        <v>56.97</v>
      </c>
      <c r="K316" s="98">
        <v>0</v>
      </c>
      <c r="L316" s="100">
        <v>1</v>
      </c>
      <c r="M316" s="98">
        <v>0</v>
      </c>
      <c r="N316" s="100">
        <v>1</v>
      </c>
      <c r="O316" s="94">
        <v>1</v>
      </c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</row>
    <row r="317" spans="1:42" ht="12" customHeight="1" x14ac:dyDescent="0.55000000000000004">
      <c r="A317" s="101" t="s">
        <v>1007</v>
      </c>
      <c r="B317" s="101" t="s">
        <v>1008</v>
      </c>
      <c r="C317" s="102">
        <v>14</v>
      </c>
      <c r="D317" s="103">
        <v>400.86</v>
      </c>
      <c r="E317" s="103">
        <v>28.632857000000001</v>
      </c>
      <c r="F317" s="102">
        <v>0</v>
      </c>
      <c r="G317" s="103">
        <v>0</v>
      </c>
      <c r="H317" s="103">
        <v>0</v>
      </c>
      <c r="I317" s="104">
        <v>292.85000000000002</v>
      </c>
      <c r="J317" s="103">
        <v>400.86</v>
      </c>
      <c r="K317" s="103">
        <v>0</v>
      </c>
      <c r="L317" s="105">
        <v>1</v>
      </c>
      <c r="M317" s="103">
        <v>0</v>
      </c>
      <c r="N317" s="105">
        <v>1</v>
      </c>
      <c r="O317" s="94">
        <v>1</v>
      </c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</row>
    <row r="318" spans="1:42" ht="12" customHeight="1" x14ac:dyDescent="0.55000000000000004">
      <c r="A318" s="96" t="s">
        <v>1009</v>
      </c>
      <c r="B318" s="96" t="s">
        <v>1010</v>
      </c>
      <c r="C318" s="97">
        <v>44</v>
      </c>
      <c r="D318" s="98">
        <v>2556.7199999999998</v>
      </c>
      <c r="E318" s="98">
        <v>58.107272000000002</v>
      </c>
      <c r="F318" s="97">
        <v>0</v>
      </c>
      <c r="G318" s="98">
        <v>0</v>
      </c>
      <c r="H318" s="98">
        <v>0</v>
      </c>
      <c r="I318" s="99">
        <v>680.55</v>
      </c>
      <c r="J318" s="98">
        <v>2556.7199999999998</v>
      </c>
      <c r="K318" s="98">
        <v>0</v>
      </c>
      <c r="L318" s="100">
        <v>1</v>
      </c>
      <c r="M318" s="98">
        <v>0</v>
      </c>
      <c r="N318" s="100">
        <v>1</v>
      </c>
      <c r="O318" s="94">
        <v>1</v>
      </c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</row>
    <row r="319" spans="1:42" ht="12" customHeight="1" x14ac:dyDescent="0.55000000000000004">
      <c r="A319" s="101" t="s">
        <v>1011</v>
      </c>
      <c r="B319" s="101" t="s">
        <v>1012</v>
      </c>
      <c r="C319" s="102">
        <v>1</v>
      </c>
      <c r="D319" s="103">
        <v>40.57</v>
      </c>
      <c r="E319" s="103">
        <v>40.57</v>
      </c>
      <c r="F319" s="102">
        <v>0</v>
      </c>
      <c r="G319" s="103">
        <v>0</v>
      </c>
      <c r="H319" s="103">
        <v>0</v>
      </c>
      <c r="I319" s="104">
        <v>37.130000000000003</v>
      </c>
      <c r="J319" s="103">
        <v>40.57</v>
      </c>
      <c r="K319" s="103">
        <v>0</v>
      </c>
      <c r="L319" s="105">
        <v>1</v>
      </c>
      <c r="M319" s="103">
        <v>0</v>
      </c>
      <c r="N319" s="105">
        <v>1</v>
      </c>
      <c r="O319" s="94">
        <v>1</v>
      </c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</row>
    <row r="320" spans="1:42" ht="12" customHeight="1" x14ac:dyDescent="0.55000000000000004">
      <c r="A320" s="96" t="s">
        <v>1013</v>
      </c>
      <c r="B320" s="96" t="s">
        <v>1014</v>
      </c>
      <c r="C320" s="97">
        <v>1</v>
      </c>
      <c r="D320" s="98">
        <v>56.9</v>
      </c>
      <c r="E320" s="98">
        <v>56.9</v>
      </c>
      <c r="F320" s="97">
        <v>0</v>
      </c>
      <c r="G320" s="98">
        <v>0</v>
      </c>
      <c r="H320" s="98">
        <v>0</v>
      </c>
      <c r="I320" s="99">
        <v>15.08</v>
      </c>
      <c r="J320" s="98">
        <v>56.9</v>
      </c>
      <c r="K320" s="98">
        <v>0</v>
      </c>
      <c r="L320" s="100">
        <v>1</v>
      </c>
      <c r="M320" s="98">
        <v>0</v>
      </c>
      <c r="N320" s="100">
        <v>1</v>
      </c>
      <c r="O320" s="94">
        <v>1</v>
      </c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</row>
    <row r="321" spans="1:42" ht="12" customHeight="1" x14ac:dyDescent="0.55000000000000004">
      <c r="A321" s="101" t="s">
        <v>1015</v>
      </c>
      <c r="B321" s="101" t="s">
        <v>1016</v>
      </c>
      <c r="C321" s="102">
        <v>4</v>
      </c>
      <c r="D321" s="103">
        <v>271.88</v>
      </c>
      <c r="E321" s="103">
        <v>67.97</v>
      </c>
      <c r="F321" s="102">
        <v>0</v>
      </c>
      <c r="G321" s="103">
        <v>0</v>
      </c>
      <c r="H321" s="103">
        <v>0</v>
      </c>
      <c r="I321" s="104">
        <v>60</v>
      </c>
      <c r="J321" s="103">
        <v>271.88</v>
      </c>
      <c r="K321" s="103">
        <v>0</v>
      </c>
      <c r="L321" s="105">
        <v>1</v>
      </c>
      <c r="M321" s="103">
        <v>0</v>
      </c>
      <c r="N321" s="105">
        <v>1</v>
      </c>
      <c r="O321" s="94">
        <v>1</v>
      </c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</row>
    <row r="322" spans="1:42" ht="12" customHeight="1" x14ac:dyDescent="0.55000000000000004">
      <c r="A322" s="96" t="s">
        <v>1017</v>
      </c>
      <c r="B322" s="96" t="s">
        <v>1018</v>
      </c>
      <c r="C322" s="97">
        <v>0</v>
      </c>
      <c r="D322" s="98">
        <v>0</v>
      </c>
      <c r="E322" s="98">
        <v>0</v>
      </c>
      <c r="F322" s="97">
        <v>4</v>
      </c>
      <c r="G322" s="98">
        <v>48.68</v>
      </c>
      <c r="H322" s="98">
        <v>12.17</v>
      </c>
      <c r="I322" s="99">
        <v>4.5</v>
      </c>
      <c r="J322" s="98">
        <v>48.68</v>
      </c>
      <c r="K322" s="98">
        <v>0</v>
      </c>
      <c r="L322" s="100">
        <v>1</v>
      </c>
      <c r="M322" s="98">
        <v>0</v>
      </c>
      <c r="N322" s="100">
        <v>1</v>
      </c>
      <c r="O322" s="94">
        <v>1</v>
      </c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</row>
    <row r="323" spans="1:42" ht="12" customHeight="1" x14ac:dyDescent="0.55000000000000004">
      <c r="A323" s="101" t="s">
        <v>1025</v>
      </c>
      <c r="B323" s="101" t="s">
        <v>1026</v>
      </c>
      <c r="C323" s="102">
        <v>9</v>
      </c>
      <c r="D323" s="103">
        <v>536.76</v>
      </c>
      <c r="E323" s="103">
        <v>59.64</v>
      </c>
      <c r="F323" s="102">
        <v>0</v>
      </c>
      <c r="G323" s="103">
        <v>0</v>
      </c>
      <c r="H323" s="103">
        <v>0</v>
      </c>
      <c r="I323" s="104">
        <v>135</v>
      </c>
      <c r="J323" s="103">
        <v>536.76</v>
      </c>
      <c r="K323" s="103">
        <v>0</v>
      </c>
      <c r="L323" s="105">
        <v>1</v>
      </c>
      <c r="M323" s="103">
        <v>0</v>
      </c>
      <c r="N323" s="105">
        <v>1</v>
      </c>
      <c r="O323" s="94">
        <v>1</v>
      </c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</row>
    <row r="324" spans="1:42" ht="12" customHeight="1" x14ac:dyDescent="0.55000000000000004">
      <c r="A324" s="96" t="s">
        <v>1027</v>
      </c>
      <c r="B324" s="96" t="s">
        <v>1028</v>
      </c>
      <c r="C324" s="97">
        <v>3</v>
      </c>
      <c r="D324" s="98">
        <v>183.26</v>
      </c>
      <c r="E324" s="98">
        <v>61.086666000000001</v>
      </c>
      <c r="F324" s="97">
        <v>0</v>
      </c>
      <c r="G324" s="98">
        <v>0</v>
      </c>
      <c r="H324" s="98">
        <v>0</v>
      </c>
      <c r="I324" s="99">
        <v>150</v>
      </c>
      <c r="J324" s="98">
        <v>183.26</v>
      </c>
      <c r="K324" s="98">
        <v>0</v>
      </c>
      <c r="L324" s="100">
        <v>1</v>
      </c>
      <c r="M324" s="98">
        <v>0</v>
      </c>
      <c r="N324" s="100">
        <v>1</v>
      </c>
      <c r="O324" s="94">
        <v>1</v>
      </c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</row>
    <row r="325" spans="1:42" ht="12" customHeight="1" x14ac:dyDescent="0.55000000000000004">
      <c r="A325" s="101" t="s">
        <v>1031</v>
      </c>
      <c r="B325" s="101" t="s">
        <v>1032</v>
      </c>
      <c r="C325" s="102">
        <v>23</v>
      </c>
      <c r="D325" s="103">
        <v>682.24</v>
      </c>
      <c r="E325" s="103">
        <v>29.662607999999999</v>
      </c>
      <c r="F325" s="102">
        <v>0</v>
      </c>
      <c r="G325" s="103">
        <v>0</v>
      </c>
      <c r="H325" s="103">
        <v>0</v>
      </c>
      <c r="I325" s="104">
        <v>552</v>
      </c>
      <c r="J325" s="103">
        <v>682.24</v>
      </c>
      <c r="K325" s="103">
        <v>0</v>
      </c>
      <c r="L325" s="105">
        <v>1</v>
      </c>
      <c r="M325" s="103">
        <v>0</v>
      </c>
      <c r="N325" s="105">
        <v>1</v>
      </c>
      <c r="O325" s="94">
        <v>1</v>
      </c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</row>
    <row r="326" spans="1:42" ht="12" customHeight="1" x14ac:dyDescent="0.55000000000000004">
      <c r="A326" s="96" t="s">
        <v>1083</v>
      </c>
      <c r="B326" s="96" t="s">
        <v>1084</v>
      </c>
      <c r="C326" s="97">
        <v>0</v>
      </c>
      <c r="D326" s="98">
        <v>0</v>
      </c>
      <c r="E326" s="98">
        <v>0</v>
      </c>
      <c r="F326" s="97">
        <v>0</v>
      </c>
      <c r="G326" s="98">
        <v>0</v>
      </c>
      <c r="H326" s="98">
        <v>0</v>
      </c>
      <c r="I326" s="99">
        <v>0</v>
      </c>
      <c r="J326" s="98">
        <v>0</v>
      </c>
      <c r="K326" s="98">
        <v>0</v>
      </c>
      <c r="L326" s="100">
        <v>0</v>
      </c>
      <c r="M326" s="98">
        <v>0</v>
      </c>
      <c r="N326" s="100">
        <v>0</v>
      </c>
      <c r="O326" s="94">
        <v>1</v>
      </c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</row>
    <row r="327" spans="1:42" ht="12" customHeight="1" x14ac:dyDescent="0.55000000000000004">
      <c r="A327" s="101" t="s">
        <v>786</v>
      </c>
      <c r="B327" s="101" t="s">
        <v>787</v>
      </c>
      <c r="C327" s="102">
        <v>26</v>
      </c>
      <c r="D327" s="103">
        <v>852.74</v>
      </c>
      <c r="E327" s="103">
        <v>32.797691999999998</v>
      </c>
      <c r="F327" s="102">
        <v>0</v>
      </c>
      <c r="G327" s="103">
        <v>0</v>
      </c>
      <c r="H327" s="103">
        <v>0</v>
      </c>
      <c r="I327" s="104">
        <v>914.505</v>
      </c>
      <c r="J327" s="103">
        <v>852.74</v>
      </c>
      <c r="K327" s="103">
        <v>0</v>
      </c>
      <c r="L327" s="105">
        <v>1</v>
      </c>
      <c r="M327" s="103">
        <v>0</v>
      </c>
      <c r="N327" s="105">
        <v>1</v>
      </c>
      <c r="O327" s="94">
        <v>1</v>
      </c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</row>
    <row r="328" spans="1:42" ht="12" customHeight="1" x14ac:dyDescent="0.55000000000000004">
      <c r="A328" s="96" t="s">
        <v>1033</v>
      </c>
      <c r="B328" s="96" t="s">
        <v>1034</v>
      </c>
      <c r="C328" s="97">
        <v>2</v>
      </c>
      <c r="D328" s="98">
        <v>80.73</v>
      </c>
      <c r="E328" s="98">
        <v>40.365000000000002</v>
      </c>
      <c r="F328" s="97">
        <v>0</v>
      </c>
      <c r="G328" s="98">
        <v>0</v>
      </c>
      <c r="H328" s="98">
        <v>0</v>
      </c>
      <c r="I328" s="99">
        <v>24</v>
      </c>
      <c r="J328" s="98">
        <v>80.73</v>
      </c>
      <c r="K328" s="98">
        <v>0</v>
      </c>
      <c r="L328" s="100">
        <v>1</v>
      </c>
      <c r="M328" s="98">
        <v>0</v>
      </c>
      <c r="N328" s="100">
        <v>1</v>
      </c>
      <c r="O328" s="94">
        <v>1</v>
      </c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</row>
    <row r="329" spans="1:42" ht="12" customHeight="1" x14ac:dyDescent="0.55000000000000004">
      <c r="A329" s="101" t="s">
        <v>794</v>
      </c>
      <c r="B329" s="101" t="s">
        <v>795</v>
      </c>
      <c r="C329" s="102">
        <v>53</v>
      </c>
      <c r="D329" s="103">
        <v>1726.4</v>
      </c>
      <c r="E329" s="103">
        <v>32.573583999999997</v>
      </c>
      <c r="F329" s="102">
        <v>0</v>
      </c>
      <c r="G329" s="103">
        <v>0</v>
      </c>
      <c r="H329" s="103">
        <v>0</v>
      </c>
      <c r="I329" s="104">
        <v>530</v>
      </c>
      <c r="J329" s="103">
        <v>1726.4</v>
      </c>
      <c r="K329" s="103">
        <v>0</v>
      </c>
      <c r="L329" s="105">
        <v>1</v>
      </c>
      <c r="M329" s="103">
        <v>0</v>
      </c>
      <c r="N329" s="105">
        <v>1</v>
      </c>
      <c r="O329" s="94">
        <v>1</v>
      </c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</row>
    <row r="330" spans="1:42" ht="12" customHeight="1" x14ac:dyDescent="0.55000000000000004">
      <c r="A330" s="96" t="s">
        <v>798</v>
      </c>
      <c r="B330" s="96" t="s">
        <v>799</v>
      </c>
      <c r="C330" s="97">
        <v>5</v>
      </c>
      <c r="D330" s="98">
        <v>422.84</v>
      </c>
      <c r="E330" s="98">
        <v>84.567999999999998</v>
      </c>
      <c r="F330" s="97">
        <v>0</v>
      </c>
      <c r="G330" s="98">
        <v>0</v>
      </c>
      <c r="H330" s="98">
        <v>0</v>
      </c>
      <c r="I330" s="99">
        <v>125</v>
      </c>
      <c r="J330" s="98">
        <v>422.84</v>
      </c>
      <c r="K330" s="98">
        <v>0</v>
      </c>
      <c r="L330" s="100">
        <v>1</v>
      </c>
      <c r="M330" s="98">
        <v>0</v>
      </c>
      <c r="N330" s="100">
        <v>1</v>
      </c>
      <c r="O330" s="94">
        <v>1</v>
      </c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</row>
    <row r="331" spans="1:42" ht="12" customHeight="1" x14ac:dyDescent="0.55000000000000004">
      <c r="A331" s="101" t="s">
        <v>1051</v>
      </c>
      <c r="B331" s="101" t="s">
        <v>1052</v>
      </c>
      <c r="C331" s="102">
        <v>3</v>
      </c>
      <c r="D331" s="103">
        <v>446.83</v>
      </c>
      <c r="E331" s="103">
        <v>148.943333</v>
      </c>
      <c r="F331" s="102">
        <v>0</v>
      </c>
      <c r="G331" s="103">
        <v>0</v>
      </c>
      <c r="H331" s="103">
        <v>0</v>
      </c>
      <c r="I331" s="104">
        <v>143.12</v>
      </c>
      <c r="J331" s="103">
        <v>446.83</v>
      </c>
      <c r="K331" s="103">
        <v>0</v>
      </c>
      <c r="L331" s="105">
        <v>1</v>
      </c>
      <c r="M331" s="103">
        <v>0</v>
      </c>
      <c r="N331" s="105">
        <v>1</v>
      </c>
      <c r="O331" s="94">
        <v>1</v>
      </c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</row>
    <row r="332" spans="1:42" ht="12" customHeight="1" x14ac:dyDescent="0.55000000000000004">
      <c r="A332" s="96" t="s">
        <v>1053</v>
      </c>
      <c r="B332" s="96" t="s">
        <v>1054</v>
      </c>
      <c r="C332" s="97">
        <v>271</v>
      </c>
      <c r="D332" s="98">
        <v>8973.17</v>
      </c>
      <c r="E332" s="98">
        <v>33.111328</v>
      </c>
      <c r="F332" s="97">
        <v>0</v>
      </c>
      <c r="G332" s="98">
        <v>0</v>
      </c>
      <c r="H332" s="98">
        <v>0</v>
      </c>
      <c r="I332" s="99">
        <v>3048.75</v>
      </c>
      <c r="J332" s="98">
        <v>8973.17</v>
      </c>
      <c r="K332" s="98">
        <v>0</v>
      </c>
      <c r="L332" s="100">
        <v>1</v>
      </c>
      <c r="M332" s="98">
        <v>0</v>
      </c>
      <c r="N332" s="100">
        <v>1</v>
      </c>
      <c r="O332" s="94">
        <v>1</v>
      </c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</row>
    <row r="333" spans="1:42" ht="12" customHeight="1" x14ac:dyDescent="0.55000000000000004">
      <c r="A333" s="101" t="s">
        <v>1055</v>
      </c>
      <c r="B333" s="101" t="s">
        <v>1056</v>
      </c>
      <c r="C333" s="102">
        <v>45</v>
      </c>
      <c r="D333" s="103">
        <v>2713.31</v>
      </c>
      <c r="E333" s="103">
        <v>60.295777000000001</v>
      </c>
      <c r="F333" s="102">
        <v>0</v>
      </c>
      <c r="G333" s="103">
        <v>0</v>
      </c>
      <c r="H333" s="103">
        <v>0</v>
      </c>
      <c r="I333" s="104">
        <v>1350</v>
      </c>
      <c r="J333" s="103">
        <v>2713.31</v>
      </c>
      <c r="K333" s="103">
        <v>0</v>
      </c>
      <c r="L333" s="105">
        <v>1</v>
      </c>
      <c r="M333" s="103">
        <v>0</v>
      </c>
      <c r="N333" s="105">
        <v>1</v>
      </c>
      <c r="O333" s="94">
        <v>1</v>
      </c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</row>
    <row r="334" spans="1:42" ht="12" customHeight="1" x14ac:dyDescent="0.55000000000000004">
      <c r="A334" s="96" t="s">
        <v>1057</v>
      </c>
      <c r="B334" s="96" t="s">
        <v>1058</v>
      </c>
      <c r="C334" s="97">
        <v>4</v>
      </c>
      <c r="D334" s="98">
        <v>193.43</v>
      </c>
      <c r="E334" s="98">
        <v>48.357500000000002</v>
      </c>
      <c r="F334" s="97">
        <v>0</v>
      </c>
      <c r="G334" s="98">
        <v>0</v>
      </c>
      <c r="H334" s="98">
        <v>0</v>
      </c>
      <c r="I334" s="99">
        <v>64</v>
      </c>
      <c r="J334" s="98">
        <v>193.43</v>
      </c>
      <c r="K334" s="98">
        <v>0</v>
      </c>
      <c r="L334" s="100">
        <v>1</v>
      </c>
      <c r="M334" s="98">
        <v>0</v>
      </c>
      <c r="N334" s="100">
        <v>1</v>
      </c>
      <c r="O334" s="94">
        <v>1</v>
      </c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</row>
    <row r="335" spans="1:42" ht="12" customHeight="1" x14ac:dyDescent="0.55000000000000004">
      <c r="A335" s="101" t="s">
        <v>1059</v>
      </c>
      <c r="B335" s="101" t="s">
        <v>1060</v>
      </c>
      <c r="C335" s="102">
        <v>2</v>
      </c>
      <c r="D335" s="103">
        <v>145.46</v>
      </c>
      <c r="E335" s="103">
        <v>72.73</v>
      </c>
      <c r="F335" s="102">
        <v>13</v>
      </c>
      <c r="G335" s="103">
        <v>158.5</v>
      </c>
      <c r="H335" s="103">
        <v>12.192307</v>
      </c>
      <c r="I335" s="104">
        <v>28.125</v>
      </c>
      <c r="J335" s="103">
        <v>303.95999999999998</v>
      </c>
      <c r="K335" s="103">
        <v>0</v>
      </c>
      <c r="L335" s="105">
        <v>1</v>
      </c>
      <c r="M335" s="103">
        <v>0</v>
      </c>
      <c r="N335" s="105">
        <v>1</v>
      </c>
      <c r="O335" s="94">
        <v>1</v>
      </c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</row>
    <row r="336" spans="1:42" ht="12" customHeight="1" x14ac:dyDescent="0.55000000000000004">
      <c r="A336" s="96" t="s">
        <v>1061</v>
      </c>
      <c r="B336" s="96" t="s">
        <v>1062</v>
      </c>
      <c r="C336" s="97">
        <v>1</v>
      </c>
      <c r="D336" s="98">
        <v>43.21</v>
      </c>
      <c r="E336" s="98">
        <v>43.21</v>
      </c>
      <c r="F336" s="97">
        <v>2</v>
      </c>
      <c r="G336" s="98">
        <v>14.5</v>
      </c>
      <c r="H336" s="98">
        <v>7.25</v>
      </c>
      <c r="I336" s="99">
        <v>6.5069999999999997</v>
      </c>
      <c r="J336" s="98">
        <v>57.71</v>
      </c>
      <c r="K336" s="98">
        <v>0</v>
      </c>
      <c r="L336" s="100">
        <v>1</v>
      </c>
      <c r="M336" s="98">
        <v>0</v>
      </c>
      <c r="N336" s="100">
        <v>1</v>
      </c>
      <c r="O336" s="94">
        <v>1</v>
      </c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</row>
    <row r="337" spans="1:43" ht="12" customHeight="1" x14ac:dyDescent="0.55000000000000004">
      <c r="A337" s="101" t="s">
        <v>1063</v>
      </c>
      <c r="B337" s="101" t="s">
        <v>1064</v>
      </c>
      <c r="C337" s="102">
        <v>1</v>
      </c>
      <c r="D337" s="103">
        <v>50.35</v>
      </c>
      <c r="E337" s="103">
        <v>50.35</v>
      </c>
      <c r="F337" s="102">
        <v>12</v>
      </c>
      <c r="G337" s="103">
        <v>100.88</v>
      </c>
      <c r="H337" s="103">
        <v>8.4066659999999995</v>
      </c>
      <c r="I337" s="104">
        <v>22.5</v>
      </c>
      <c r="J337" s="103">
        <v>151.22999999999999</v>
      </c>
      <c r="K337" s="103">
        <v>0</v>
      </c>
      <c r="L337" s="105">
        <v>1</v>
      </c>
      <c r="M337" s="103">
        <v>0</v>
      </c>
      <c r="N337" s="105">
        <v>1</v>
      </c>
      <c r="O337" s="94">
        <v>1</v>
      </c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</row>
    <row r="338" spans="1:43" ht="12" customHeight="1" x14ac:dyDescent="0.55000000000000004">
      <c r="A338" s="96" t="s">
        <v>804</v>
      </c>
      <c r="B338" s="96" t="s">
        <v>805</v>
      </c>
      <c r="C338" s="97">
        <v>1</v>
      </c>
      <c r="D338" s="98">
        <v>19.37</v>
      </c>
      <c r="E338" s="98">
        <v>19.37</v>
      </c>
      <c r="F338" s="97">
        <v>0</v>
      </c>
      <c r="G338" s="98">
        <v>0</v>
      </c>
      <c r="H338" s="98">
        <v>0</v>
      </c>
      <c r="I338" s="99">
        <v>12</v>
      </c>
      <c r="J338" s="98">
        <v>19.37</v>
      </c>
      <c r="K338" s="98">
        <v>0</v>
      </c>
      <c r="L338" s="100">
        <v>1</v>
      </c>
      <c r="M338" s="98">
        <v>0</v>
      </c>
      <c r="N338" s="100">
        <v>1</v>
      </c>
      <c r="O338" s="94">
        <v>1</v>
      </c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</row>
    <row r="339" spans="1:43" ht="12" customHeight="1" x14ac:dyDescent="0.55000000000000004">
      <c r="A339" s="101" t="s">
        <v>1065</v>
      </c>
      <c r="B339" s="101" t="s">
        <v>1066</v>
      </c>
      <c r="C339" s="102">
        <v>1</v>
      </c>
      <c r="D339" s="103">
        <v>48.23</v>
      </c>
      <c r="E339" s="103">
        <v>48.23</v>
      </c>
      <c r="F339" s="102">
        <v>0</v>
      </c>
      <c r="G339" s="103">
        <v>0</v>
      </c>
      <c r="H339" s="103">
        <v>0</v>
      </c>
      <c r="I339" s="104">
        <v>30</v>
      </c>
      <c r="J339" s="103">
        <v>48.23</v>
      </c>
      <c r="K339" s="103">
        <v>0</v>
      </c>
      <c r="L339" s="105">
        <v>1</v>
      </c>
      <c r="M339" s="103">
        <v>0</v>
      </c>
      <c r="N339" s="105">
        <v>1</v>
      </c>
      <c r="O339" s="94">
        <v>1</v>
      </c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</row>
    <row r="340" spans="1:43" ht="15" customHeight="1" x14ac:dyDescent="0.55000000000000004">
      <c r="A340" s="106" t="str">
        <f>CONCATENATE("Count: ",O340)</f>
        <v>Count: 106</v>
      </c>
      <c r="B340" s="107" t="s">
        <v>1085</v>
      </c>
      <c r="C340" s="108">
        <f>SUM(C234:C339)</f>
        <v>4548</v>
      </c>
      <c r="D340" s="109">
        <f>SUM(D234:D339)</f>
        <v>159710.62999999992</v>
      </c>
      <c r="E340" s="109">
        <f>IF(C340=0,0,D340/C340)</f>
        <v>35.116673262972718</v>
      </c>
      <c r="F340" s="108">
        <f>SUM(F234:F339)</f>
        <v>57</v>
      </c>
      <c r="G340" s="109">
        <f>SUM(G234:G339)</f>
        <v>568.79</v>
      </c>
      <c r="H340" s="109">
        <f>IF(F340=0,0,G340/F340)</f>
        <v>9.9787719298245605</v>
      </c>
      <c r="I340" s="110">
        <f>SUM(I234:I339)</f>
        <v>93233.983999999997</v>
      </c>
      <c r="J340" s="109">
        <f>SUM(J234:J339)</f>
        <v>160279.4199999999</v>
      </c>
      <c r="K340" s="109">
        <f>SUM(K234:K339)</f>
        <v>0</v>
      </c>
      <c r="L340" s="111">
        <f>IF(K340=0,0,IF(J340=0,0,(J340-K340)/J340))</f>
        <v>0</v>
      </c>
      <c r="M340" s="109">
        <f>SUM(M234:M339)</f>
        <v>0</v>
      </c>
      <c r="N340" s="112">
        <f>IF(M340=0,0,IF(J340=0,0,(J340-M340)/J340))</f>
        <v>0</v>
      </c>
      <c r="O340" s="22">
        <f>SUM(O234:O339)</f>
        <v>106</v>
      </c>
      <c r="P340" s="113">
        <f>C340</f>
        <v>4548</v>
      </c>
      <c r="Q340" s="114">
        <f>D340</f>
        <v>159710.62999999992</v>
      </c>
      <c r="R340" s="113">
        <f>F340</f>
        <v>57</v>
      </c>
      <c r="S340" s="114">
        <f>G340</f>
        <v>568.79</v>
      </c>
      <c r="T340" s="114">
        <f>I340</f>
        <v>93233.983999999997</v>
      </c>
      <c r="U340" s="114">
        <f>J340</f>
        <v>160279.4199999999</v>
      </c>
      <c r="V340" s="114">
        <f>K340</f>
        <v>0</v>
      </c>
      <c r="W340" s="114">
        <f>M340</f>
        <v>0</v>
      </c>
      <c r="X340" s="94">
        <f>O340</f>
        <v>106</v>
      </c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5"/>
    </row>
    <row r="341" spans="1:43" ht="15" customHeight="1" x14ac:dyDescent="0.55000000000000004">
      <c r="A341" s="115"/>
      <c r="B341" s="101"/>
      <c r="C341" s="116"/>
      <c r="D341" s="116"/>
      <c r="E341" s="116"/>
      <c r="F341" s="116"/>
      <c r="G341" s="116"/>
      <c r="H341" s="116"/>
      <c r="I341" s="117"/>
      <c r="J341" s="116"/>
      <c r="K341" s="116"/>
      <c r="L341" s="116"/>
      <c r="M341" s="116"/>
      <c r="N341" s="116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</row>
    <row r="342" spans="1:43" ht="15" customHeight="1" x14ac:dyDescent="0.55000000000000004">
      <c r="A342" s="166" t="s">
        <v>1086</v>
      </c>
      <c r="B342" s="167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8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5"/>
    </row>
    <row r="343" spans="1:43" ht="12" customHeight="1" x14ac:dyDescent="0.55000000000000004">
      <c r="A343" s="96" t="s">
        <v>815</v>
      </c>
      <c r="B343" s="96" t="s">
        <v>816</v>
      </c>
      <c r="C343" s="97">
        <v>66</v>
      </c>
      <c r="D343" s="98">
        <v>2911.58</v>
      </c>
      <c r="E343" s="98">
        <v>44.114848000000002</v>
      </c>
      <c r="F343" s="97">
        <v>0</v>
      </c>
      <c r="G343" s="98">
        <v>0</v>
      </c>
      <c r="H343" s="98">
        <v>0</v>
      </c>
      <c r="I343" s="99">
        <v>1320</v>
      </c>
      <c r="J343" s="98">
        <v>2911.58</v>
      </c>
      <c r="K343" s="98">
        <v>0</v>
      </c>
      <c r="L343" s="100">
        <v>1</v>
      </c>
      <c r="M343" s="98">
        <v>0</v>
      </c>
      <c r="N343" s="100">
        <v>1</v>
      </c>
      <c r="O343" s="94">
        <v>1</v>
      </c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</row>
    <row r="344" spans="1:43" ht="12" customHeight="1" x14ac:dyDescent="0.55000000000000004">
      <c r="A344" s="101" t="s">
        <v>677</v>
      </c>
      <c r="B344" s="101" t="s">
        <v>678</v>
      </c>
      <c r="C344" s="102">
        <v>26</v>
      </c>
      <c r="D344" s="103">
        <v>629.12</v>
      </c>
      <c r="E344" s="103">
        <v>24.196923000000002</v>
      </c>
      <c r="F344" s="102">
        <v>0</v>
      </c>
      <c r="G344" s="103">
        <v>0</v>
      </c>
      <c r="H344" s="103">
        <v>0</v>
      </c>
      <c r="I344" s="104">
        <v>1196</v>
      </c>
      <c r="J344" s="103">
        <v>629.12</v>
      </c>
      <c r="K344" s="103">
        <v>0</v>
      </c>
      <c r="L344" s="105">
        <v>1</v>
      </c>
      <c r="M344" s="103">
        <v>0</v>
      </c>
      <c r="N344" s="105">
        <v>1</v>
      </c>
      <c r="O344" s="94">
        <v>1</v>
      </c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</row>
    <row r="345" spans="1:43" ht="12" customHeight="1" x14ac:dyDescent="0.55000000000000004">
      <c r="A345" s="96" t="s">
        <v>817</v>
      </c>
      <c r="B345" s="96" t="s">
        <v>818</v>
      </c>
      <c r="C345" s="97">
        <v>3</v>
      </c>
      <c r="D345" s="98">
        <v>201.33</v>
      </c>
      <c r="E345" s="98">
        <v>67.11</v>
      </c>
      <c r="F345" s="97">
        <v>0</v>
      </c>
      <c r="G345" s="98">
        <v>0</v>
      </c>
      <c r="H345" s="98">
        <v>0</v>
      </c>
      <c r="I345" s="99">
        <v>75</v>
      </c>
      <c r="J345" s="98">
        <v>201.33</v>
      </c>
      <c r="K345" s="98">
        <v>0</v>
      </c>
      <c r="L345" s="100">
        <v>1</v>
      </c>
      <c r="M345" s="98">
        <v>0</v>
      </c>
      <c r="N345" s="100">
        <v>1</v>
      </c>
      <c r="O345" s="94">
        <v>1</v>
      </c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</row>
    <row r="346" spans="1:43" ht="12" customHeight="1" x14ac:dyDescent="0.55000000000000004">
      <c r="A346" s="101" t="s">
        <v>821</v>
      </c>
      <c r="B346" s="101" t="s">
        <v>822</v>
      </c>
      <c r="C346" s="102">
        <v>171</v>
      </c>
      <c r="D346" s="103">
        <v>5686.22</v>
      </c>
      <c r="E346" s="103">
        <v>33.252747999999997</v>
      </c>
      <c r="F346" s="102">
        <v>0</v>
      </c>
      <c r="G346" s="103">
        <v>0</v>
      </c>
      <c r="H346" s="103">
        <v>0</v>
      </c>
      <c r="I346" s="104">
        <v>4847.8500000000004</v>
      </c>
      <c r="J346" s="103">
        <v>5686.22</v>
      </c>
      <c r="K346" s="103">
        <v>0</v>
      </c>
      <c r="L346" s="105">
        <v>1</v>
      </c>
      <c r="M346" s="103">
        <v>0</v>
      </c>
      <c r="N346" s="105">
        <v>1</v>
      </c>
      <c r="O346" s="94">
        <v>1</v>
      </c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</row>
    <row r="347" spans="1:43" ht="12" customHeight="1" x14ac:dyDescent="0.55000000000000004">
      <c r="A347" s="96" t="s">
        <v>683</v>
      </c>
      <c r="B347" s="96" t="s">
        <v>684</v>
      </c>
      <c r="C347" s="97">
        <v>21</v>
      </c>
      <c r="D347" s="98">
        <v>620.29</v>
      </c>
      <c r="E347" s="98">
        <v>29.537618999999999</v>
      </c>
      <c r="F347" s="97">
        <v>0</v>
      </c>
      <c r="G347" s="98">
        <v>0</v>
      </c>
      <c r="H347" s="98">
        <v>0</v>
      </c>
      <c r="I347" s="99">
        <v>879.9</v>
      </c>
      <c r="J347" s="98">
        <v>620.29</v>
      </c>
      <c r="K347" s="98">
        <v>0</v>
      </c>
      <c r="L347" s="100">
        <v>1</v>
      </c>
      <c r="M347" s="98">
        <v>0</v>
      </c>
      <c r="N347" s="100">
        <v>1</v>
      </c>
      <c r="O347" s="94">
        <v>1</v>
      </c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</row>
    <row r="348" spans="1:43" ht="12" customHeight="1" x14ac:dyDescent="0.55000000000000004">
      <c r="A348" s="101" t="s">
        <v>827</v>
      </c>
      <c r="B348" s="101" t="s">
        <v>828</v>
      </c>
      <c r="C348" s="102">
        <v>101</v>
      </c>
      <c r="D348" s="103">
        <v>2578.33</v>
      </c>
      <c r="E348" s="103">
        <v>25.528019</v>
      </c>
      <c r="F348" s="102">
        <v>0</v>
      </c>
      <c r="G348" s="103">
        <v>0</v>
      </c>
      <c r="H348" s="103">
        <v>0</v>
      </c>
      <c r="I348" s="104">
        <v>1010</v>
      </c>
      <c r="J348" s="103">
        <v>2578.33</v>
      </c>
      <c r="K348" s="103">
        <v>0</v>
      </c>
      <c r="L348" s="105">
        <v>1</v>
      </c>
      <c r="M348" s="103">
        <v>0</v>
      </c>
      <c r="N348" s="105">
        <v>1</v>
      </c>
      <c r="O348" s="94">
        <v>1</v>
      </c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</row>
    <row r="349" spans="1:43" ht="12" customHeight="1" x14ac:dyDescent="0.55000000000000004">
      <c r="A349" s="96" t="s">
        <v>691</v>
      </c>
      <c r="B349" s="96" t="s">
        <v>692</v>
      </c>
      <c r="C349" s="97">
        <v>18</v>
      </c>
      <c r="D349" s="98">
        <v>488.83</v>
      </c>
      <c r="E349" s="98">
        <v>27.157222000000001</v>
      </c>
      <c r="F349" s="97">
        <v>0</v>
      </c>
      <c r="G349" s="98">
        <v>0</v>
      </c>
      <c r="H349" s="98">
        <v>0</v>
      </c>
      <c r="I349" s="99">
        <v>540</v>
      </c>
      <c r="J349" s="98">
        <v>488.83</v>
      </c>
      <c r="K349" s="98">
        <v>0</v>
      </c>
      <c r="L349" s="100">
        <v>1</v>
      </c>
      <c r="M349" s="98">
        <v>0</v>
      </c>
      <c r="N349" s="100">
        <v>1</v>
      </c>
      <c r="O349" s="94">
        <v>1</v>
      </c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</row>
    <row r="350" spans="1:43" ht="12" customHeight="1" x14ac:dyDescent="0.55000000000000004">
      <c r="A350" s="101" t="s">
        <v>693</v>
      </c>
      <c r="B350" s="101" t="s">
        <v>694</v>
      </c>
      <c r="C350" s="102">
        <v>32</v>
      </c>
      <c r="D350" s="103">
        <v>863.25</v>
      </c>
      <c r="E350" s="103">
        <v>26.976562000000001</v>
      </c>
      <c r="F350" s="102">
        <v>0</v>
      </c>
      <c r="G350" s="103">
        <v>0</v>
      </c>
      <c r="H350" s="103">
        <v>0</v>
      </c>
      <c r="I350" s="104">
        <v>960</v>
      </c>
      <c r="J350" s="103">
        <v>863.25</v>
      </c>
      <c r="K350" s="103">
        <v>0</v>
      </c>
      <c r="L350" s="105">
        <v>1</v>
      </c>
      <c r="M350" s="103">
        <v>0</v>
      </c>
      <c r="N350" s="105">
        <v>1</v>
      </c>
      <c r="O350" s="94">
        <v>1</v>
      </c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</row>
    <row r="351" spans="1:43" ht="12" customHeight="1" x14ac:dyDescent="0.55000000000000004">
      <c r="A351" s="96" t="s">
        <v>835</v>
      </c>
      <c r="B351" s="96" t="s">
        <v>836</v>
      </c>
      <c r="C351" s="97">
        <v>13</v>
      </c>
      <c r="D351" s="98">
        <v>404.48</v>
      </c>
      <c r="E351" s="98">
        <v>31.113845999999999</v>
      </c>
      <c r="F351" s="97">
        <v>0</v>
      </c>
      <c r="G351" s="98">
        <v>0</v>
      </c>
      <c r="H351" s="98">
        <v>0</v>
      </c>
      <c r="I351" s="99">
        <v>260</v>
      </c>
      <c r="J351" s="98">
        <v>404.48</v>
      </c>
      <c r="K351" s="98">
        <v>0</v>
      </c>
      <c r="L351" s="100">
        <v>1</v>
      </c>
      <c r="M351" s="98">
        <v>0</v>
      </c>
      <c r="N351" s="100">
        <v>1</v>
      </c>
      <c r="O351" s="94">
        <v>1</v>
      </c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</row>
    <row r="352" spans="1:43" ht="12" customHeight="1" x14ac:dyDescent="0.55000000000000004">
      <c r="A352" s="101" t="s">
        <v>837</v>
      </c>
      <c r="B352" s="101" t="s">
        <v>838</v>
      </c>
      <c r="C352" s="102">
        <v>5</v>
      </c>
      <c r="D352" s="103">
        <v>73.5</v>
      </c>
      <c r="E352" s="103">
        <v>14.7</v>
      </c>
      <c r="F352" s="102">
        <v>0</v>
      </c>
      <c r="G352" s="103">
        <v>0</v>
      </c>
      <c r="H352" s="103">
        <v>0</v>
      </c>
      <c r="I352" s="104">
        <v>25</v>
      </c>
      <c r="J352" s="103">
        <v>73.5</v>
      </c>
      <c r="K352" s="103">
        <v>0</v>
      </c>
      <c r="L352" s="105">
        <v>1</v>
      </c>
      <c r="M352" s="103">
        <v>0</v>
      </c>
      <c r="N352" s="105">
        <v>1</v>
      </c>
      <c r="O352" s="94">
        <v>1</v>
      </c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</row>
    <row r="353" spans="1:42" ht="12" customHeight="1" x14ac:dyDescent="0.55000000000000004">
      <c r="A353" s="96" t="s">
        <v>839</v>
      </c>
      <c r="B353" s="96" t="s">
        <v>840</v>
      </c>
      <c r="C353" s="97">
        <v>28</v>
      </c>
      <c r="D353" s="98">
        <v>579.32000000000005</v>
      </c>
      <c r="E353" s="98">
        <v>20.69</v>
      </c>
      <c r="F353" s="97">
        <v>0</v>
      </c>
      <c r="G353" s="98">
        <v>0</v>
      </c>
      <c r="H353" s="98">
        <v>0</v>
      </c>
      <c r="I353" s="99">
        <v>336</v>
      </c>
      <c r="J353" s="98">
        <v>579.32000000000005</v>
      </c>
      <c r="K353" s="98">
        <v>0</v>
      </c>
      <c r="L353" s="100">
        <v>1</v>
      </c>
      <c r="M353" s="98">
        <v>0</v>
      </c>
      <c r="N353" s="100">
        <v>1</v>
      </c>
      <c r="O353" s="94">
        <v>1</v>
      </c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</row>
    <row r="354" spans="1:42" ht="12" customHeight="1" x14ac:dyDescent="0.55000000000000004">
      <c r="A354" s="101" t="s">
        <v>843</v>
      </c>
      <c r="B354" s="101" t="s">
        <v>844</v>
      </c>
      <c r="C354" s="102">
        <v>4</v>
      </c>
      <c r="D354" s="103">
        <v>128.29</v>
      </c>
      <c r="E354" s="103">
        <v>32.072499999999998</v>
      </c>
      <c r="F354" s="102">
        <v>0</v>
      </c>
      <c r="G354" s="103">
        <v>0</v>
      </c>
      <c r="H354" s="103">
        <v>0</v>
      </c>
      <c r="I354" s="104">
        <v>82.4</v>
      </c>
      <c r="J354" s="103">
        <v>128.29</v>
      </c>
      <c r="K354" s="103">
        <v>0</v>
      </c>
      <c r="L354" s="105">
        <v>1</v>
      </c>
      <c r="M354" s="103">
        <v>0</v>
      </c>
      <c r="N354" s="105">
        <v>1</v>
      </c>
      <c r="O354" s="94">
        <v>1</v>
      </c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</row>
    <row r="355" spans="1:42" ht="12" customHeight="1" x14ac:dyDescent="0.55000000000000004">
      <c r="A355" s="96" t="s">
        <v>845</v>
      </c>
      <c r="B355" s="96" t="s">
        <v>846</v>
      </c>
      <c r="C355" s="97">
        <v>10</v>
      </c>
      <c r="D355" s="98">
        <v>536.9</v>
      </c>
      <c r="E355" s="98">
        <v>53.69</v>
      </c>
      <c r="F355" s="97">
        <v>0</v>
      </c>
      <c r="G355" s="98">
        <v>0</v>
      </c>
      <c r="H355" s="98">
        <v>0</v>
      </c>
      <c r="I355" s="99">
        <v>400</v>
      </c>
      <c r="J355" s="98">
        <v>536.9</v>
      </c>
      <c r="K355" s="98">
        <v>0</v>
      </c>
      <c r="L355" s="100">
        <v>1</v>
      </c>
      <c r="M355" s="98">
        <v>0</v>
      </c>
      <c r="N355" s="100">
        <v>1</v>
      </c>
      <c r="O355" s="94">
        <v>1</v>
      </c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</row>
    <row r="356" spans="1:42" ht="12" customHeight="1" x14ac:dyDescent="0.55000000000000004">
      <c r="A356" s="101" t="s">
        <v>1087</v>
      </c>
      <c r="B356" s="101" t="s">
        <v>1088</v>
      </c>
      <c r="C356" s="102">
        <v>3</v>
      </c>
      <c r="D356" s="103">
        <v>480.87</v>
      </c>
      <c r="E356" s="103">
        <v>160.29</v>
      </c>
      <c r="F356" s="102">
        <v>0</v>
      </c>
      <c r="G356" s="103">
        <v>0</v>
      </c>
      <c r="H356" s="103">
        <v>0</v>
      </c>
      <c r="I356" s="104">
        <v>168.3</v>
      </c>
      <c r="J356" s="103">
        <v>480.87</v>
      </c>
      <c r="K356" s="103">
        <v>0</v>
      </c>
      <c r="L356" s="105">
        <v>1</v>
      </c>
      <c r="M356" s="103">
        <v>0</v>
      </c>
      <c r="N356" s="105">
        <v>1</v>
      </c>
      <c r="O356" s="94">
        <v>1</v>
      </c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</row>
    <row r="357" spans="1:42" ht="12" customHeight="1" x14ac:dyDescent="0.55000000000000004">
      <c r="A357" s="96" t="s">
        <v>1089</v>
      </c>
      <c r="B357" s="96" t="s">
        <v>1090</v>
      </c>
      <c r="C357" s="97">
        <v>2</v>
      </c>
      <c r="D357" s="98">
        <v>36.36</v>
      </c>
      <c r="E357" s="98">
        <v>18.18</v>
      </c>
      <c r="F357" s="97">
        <v>0</v>
      </c>
      <c r="G357" s="98">
        <v>0</v>
      </c>
      <c r="H357" s="98">
        <v>0</v>
      </c>
      <c r="I357" s="99">
        <v>40</v>
      </c>
      <c r="J357" s="98">
        <v>36.36</v>
      </c>
      <c r="K357" s="98">
        <v>0</v>
      </c>
      <c r="L357" s="100">
        <v>1</v>
      </c>
      <c r="M357" s="98">
        <v>0</v>
      </c>
      <c r="N357" s="100">
        <v>1</v>
      </c>
      <c r="O357" s="94">
        <v>1</v>
      </c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</row>
    <row r="358" spans="1:42" ht="12" customHeight="1" x14ac:dyDescent="0.55000000000000004">
      <c r="A358" s="101" t="s">
        <v>699</v>
      </c>
      <c r="B358" s="101" t="s">
        <v>700</v>
      </c>
      <c r="C358" s="102">
        <v>185</v>
      </c>
      <c r="D358" s="103">
        <v>3471.64</v>
      </c>
      <c r="E358" s="103">
        <v>18.765620999999999</v>
      </c>
      <c r="F358" s="102">
        <v>0</v>
      </c>
      <c r="G358" s="103">
        <v>0</v>
      </c>
      <c r="H358" s="103">
        <v>0</v>
      </c>
      <c r="I358" s="104">
        <v>3700</v>
      </c>
      <c r="J358" s="103">
        <v>3471.64</v>
      </c>
      <c r="K358" s="103">
        <v>0</v>
      </c>
      <c r="L358" s="105">
        <v>1</v>
      </c>
      <c r="M358" s="103">
        <v>0</v>
      </c>
      <c r="N358" s="105">
        <v>1</v>
      </c>
      <c r="O358" s="94">
        <v>1</v>
      </c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</row>
    <row r="359" spans="1:42" ht="12" customHeight="1" x14ac:dyDescent="0.55000000000000004">
      <c r="A359" s="96" t="s">
        <v>851</v>
      </c>
      <c r="B359" s="96" t="s">
        <v>852</v>
      </c>
      <c r="C359" s="97">
        <v>268</v>
      </c>
      <c r="D359" s="98">
        <v>11440.48</v>
      </c>
      <c r="E359" s="98">
        <v>42.688358000000001</v>
      </c>
      <c r="F359" s="97">
        <v>0</v>
      </c>
      <c r="G359" s="98">
        <v>0</v>
      </c>
      <c r="H359" s="98">
        <v>0</v>
      </c>
      <c r="I359" s="99">
        <v>2680</v>
      </c>
      <c r="J359" s="98">
        <v>11440.48</v>
      </c>
      <c r="K359" s="98">
        <v>0</v>
      </c>
      <c r="L359" s="100">
        <v>1</v>
      </c>
      <c r="M359" s="98">
        <v>0</v>
      </c>
      <c r="N359" s="100">
        <v>1</v>
      </c>
      <c r="O359" s="94">
        <v>1</v>
      </c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</row>
    <row r="360" spans="1:42" ht="12" customHeight="1" x14ac:dyDescent="0.55000000000000004">
      <c r="A360" s="101" t="s">
        <v>853</v>
      </c>
      <c r="B360" s="101" t="s">
        <v>854</v>
      </c>
      <c r="C360" s="102">
        <v>125</v>
      </c>
      <c r="D360" s="103">
        <v>2721.21</v>
      </c>
      <c r="E360" s="103">
        <v>21.769680000000001</v>
      </c>
      <c r="F360" s="102">
        <v>0</v>
      </c>
      <c r="G360" s="103">
        <v>0</v>
      </c>
      <c r="H360" s="103">
        <v>0</v>
      </c>
      <c r="I360" s="104">
        <v>1875</v>
      </c>
      <c r="J360" s="103">
        <v>2721.21</v>
      </c>
      <c r="K360" s="103">
        <v>0</v>
      </c>
      <c r="L360" s="105">
        <v>1</v>
      </c>
      <c r="M360" s="103">
        <v>0</v>
      </c>
      <c r="N360" s="105">
        <v>1</v>
      </c>
      <c r="O360" s="94">
        <v>1</v>
      </c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</row>
    <row r="361" spans="1:42" ht="12" customHeight="1" x14ac:dyDescent="0.55000000000000004">
      <c r="A361" s="96" t="s">
        <v>855</v>
      </c>
      <c r="B361" s="96" t="s">
        <v>856</v>
      </c>
      <c r="C361" s="97">
        <v>40</v>
      </c>
      <c r="D361" s="98">
        <v>3731.21</v>
      </c>
      <c r="E361" s="98">
        <v>93.280249999999995</v>
      </c>
      <c r="F361" s="97">
        <v>0</v>
      </c>
      <c r="G361" s="98">
        <v>0</v>
      </c>
      <c r="H361" s="98">
        <v>0</v>
      </c>
      <c r="I361" s="99">
        <v>1227.3050000000001</v>
      </c>
      <c r="J361" s="98">
        <v>3731.21</v>
      </c>
      <c r="K361" s="98">
        <v>0</v>
      </c>
      <c r="L361" s="100">
        <v>1</v>
      </c>
      <c r="M361" s="98">
        <v>0</v>
      </c>
      <c r="N361" s="100">
        <v>1</v>
      </c>
      <c r="O361" s="94">
        <v>1</v>
      </c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</row>
    <row r="362" spans="1:42" ht="12" customHeight="1" x14ac:dyDescent="0.55000000000000004">
      <c r="A362" s="101" t="s">
        <v>857</v>
      </c>
      <c r="B362" s="101" t="s">
        <v>858</v>
      </c>
      <c r="C362" s="102">
        <v>6</v>
      </c>
      <c r="D362" s="103">
        <v>157.32</v>
      </c>
      <c r="E362" s="103">
        <v>26.22</v>
      </c>
      <c r="F362" s="102">
        <v>0</v>
      </c>
      <c r="G362" s="103">
        <v>0</v>
      </c>
      <c r="H362" s="103">
        <v>0</v>
      </c>
      <c r="I362" s="104">
        <v>30</v>
      </c>
      <c r="J362" s="103">
        <v>157.32</v>
      </c>
      <c r="K362" s="103">
        <v>0</v>
      </c>
      <c r="L362" s="105">
        <v>1</v>
      </c>
      <c r="M362" s="103">
        <v>0</v>
      </c>
      <c r="N362" s="105">
        <v>1</v>
      </c>
      <c r="O362" s="94">
        <v>1</v>
      </c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</row>
    <row r="363" spans="1:42" ht="12" customHeight="1" x14ac:dyDescent="0.55000000000000004">
      <c r="A363" s="96" t="s">
        <v>859</v>
      </c>
      <c r="B363" s="96" t="s">
        <v>860</v>
      </c>
      <c r="C363" s="97">
        <v>67</v>
      </c>
      <c r="D363" s="98">
        <v>1532.64</v>
      </c>
      <c r="E363" s="98">
        <v>22.875222999999998</v>
      </c>
      <c r="F363" s="97">
        <v>0</v>
      </c>
      <c r="G363" s="98">
        <v>0</v>
      </c>
      <c r="H363" s="98">
        <v>0</v>
      </c>
      <c r="I363" s="99">
        <v>1256.25</v>
      </c>
      <c r="J363" s="98">
        <v>1532.64</v>
      </c>
      <c r="K363" s="98">
        <v>0</v>
      </c>
      <c r="L363" s="100">
        <v>1</v>
      </c>
      <c r="M363" s="98">
        <v>0</v>
      </c>
      <c r="N363" s="100">
        <v>1</v>
      </c>
      <c r="O363" s="94">
        <v>1</v>
      </c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</row>
    <row r="364" spans="1:42" ht="12" customHeight="1" x14ac:dyDescent="0.55000000000000004">
      <c r="A364" s="101" t="s">
        <v>861</v>
      </c>
      <c r="B364" s="101" t="s">
        <v>862</v>
      </c>
      <c r="C364" s="102">
        <v>110</v>
      </c>
      <c r="D364" s="103">
        <v>5536.64</v>
      </c>
      <c r="E364" s="103">
        <v>50.333089999999999</v>
      </c>
      <c r="F364" s="102">
        <v>0</v>
      </c>
      <c r="G364" s="103">
        <v>0</v>
      </c>
      <c r="H364" s="103">
        <v>0</v>
      </c>
      <c r="I364" s="104">
        <v>1443.2</v>
      </c>
      <c r="J364" s="103">
        <v>5536.64</v>
      </c>
      <c r="K364" s="103">
        <v>0</v>
      </c>
      <c r="L364" s="105">
        <v>1</v>
      </c>
      <c r="M364" s="103">
        <v>0</v>
      </c>
      <c r="N364" s="105">
        <v>1</v>
      </c>
      <c r="O364" s="94">
        <v>1</v>
      </c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</row>
    <row r="365" spans="1:42" ht="12" customHeight="1" x14ac:dyDescent="0.55000000000000004">
      <c r="A365" s="96" t="s">
        <v>707</v>
      </c>
      <c r="B365" s="96" t="s">
        <v>708</v>
      </c>
      <c r="C365" s="97">
        <v>110</v>
      </c>
      <c r="D365" s="98">
        <v>6779.54</v>
      </c>
      <c r="E365" s="98">
        <v>61.632181000000003</v>
      </c>
      <c r="F365" s="97">
        <v>0</v>
      </c>
      <c r="G365" s="98">
        <v>0</v>
      </c>
      <c r="H365" s="98">
        <v>0</v>
      </c>
      <c r="I365" s="99">
        <v>3300</v>
      </c>
      <c r="J365" s="98">
        <v>6779.54</v>
      </c>
      <c r="K365" s="98">
        <v>0</v>
      </c>
      <c r="L365" s="100">
        <v>1</v>
      </c>
      <c r="M365" s="98">
        <v>0</v>
      </c>
      <c r="N365" s="100">
        <v>1</v>
      </c>
      <c r="O365" s="94">
        <v>1</v>
      </c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</row>
    <row r="366" spans="1:42" ht="12" customHeight="1" x14ac:dyDescent="0.55000000000000004">
      <c r="A366" s="101" t="s">
        <v>711</v>
      </c>
      <c r="B366" s="101" t="s">
        <v>712</v>
      </c>
      <c r="C366" s="102">
        <v>10</v>
      </c>
      <c r="D366" s="103">
        <v>175.58</v>
      </c>
      <c r="E366" s="103">
        <v>17.558</v>
      </c>
      <c r="F366" s="102">
        <v>0</v>
      </c>
      <c r="G366" s="103">
        <v>0</v>
      </c>
      <c r="H366" s="103">
        <v>0</v>
      </c>
      <c r="I366" s="104">
        <v>250</v>
      </c>
      <c r="J366" s="103">
        <v>175.58</v>
      </c>
      <c r="K366" s="103">
        <v>0</v>
      </c>
      <c r="L366" s="105">
        <v>1</v>
      </c>
      <c r="M366" s="103">
        <v>0</v>
      </c>
      <c r="N366" s="105">
        <v>1</v>
      </c>
      <c r="O366" s="94">
        <v>1</v>
      </c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</row>
    <row r="367" spans="1:42" ht="12" customHeight="1" x14ac:dyDescent="0.55000000000000004">
      <c r="A367" s="96" t="s">
        <v>865</v>
      </c>
      <c r="B367" s="96" t="s">
        <v>866</v>
      </c>
      <c r="C367" s="97">
        <v>60</v>
      </c>
      <c r="D367" s="98">
        <v>1738.43</v>
      </c>
      <c r="E367" s="98">
        <v>28.973832999999999</v>
      </c>
      <c r="F367" s="97">
        <v>0</v>
      </c>
      <c r="G367" s="98">
        <v>0</v>
      </c>
      <c r="H367" s="98">
        <v>0</v>
      </c>
      <c r="I367" s="99">
        <v>1200</v>
      </c>
      <c r="J367" s="98">
        <v>1738.43</v>
      </c>
      <c r="K367" s="98">
        <v>0</v>
      </c>
      <c r="L367" s="100">
        <v>1</v>
      </c>
      <c r="M367" s="98">
        <v>0</v>
      </c>
      <c r="N367" s="100">
        <v>1</v>
      </c>
      <c r="O367" s="94">
        <v>1</v>
      </c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</row>
    <row r="368" spans="1:42" ht="12" customHeight="1" x14ac:dyDescent="0.55000000000000004">
      <c r="A368" s="101" t="s">
        <v>867</v>
      </c>
      <c r="B368" s="101" t="s">
        <v>868</v>
      </c>
      <c r="C368" s="102">
        <v>20</v>
      </c>
      <c r="D368" s="103">
        <v>1600.95</v>
      </c>
      <c r="E368" s="103">
        <v>80.047499999999999</v>
      </c>
      <c r="F368" s="102">
        <v>0</v>
      </c>
      <c r="G368" s="103">
        <v>0</v>
      </c>
      <c r="H368" s="103">
        <v>0</v>
      </c>
      <c r="I368" s="104">
        <v>1060</v>
      </c>
      <c r="J368" s="103">
        <v>1600.95</v>
      </c>
      <c r="K368" s="103">
        <v>0</v>
      </c>
      <c r="L368" s="105">
        <v>1</v>
      </c>
      <c r="M368" s="103">
        <v>0</v>
      </c>
      <c r="N368" s="105">
        <v>1</v>
      </c>
      <c r="O368" s="94">
        <v>1</v>
      </c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</row>
    <row r="369" spans="1:42" ht="12" customHeight="1" x14ac:dyDescent="0.55000000000000004">
      <c r="A369" s="96" t="s">
        <v>875</v>
      </c>
      <c r="B369" s="96" t="s">
        <v>876</v>
      </c>
      <c r="C369" s="97">
        <v>24</v>
      </c>
      <c r="D369" s="98">
        <v>1762.33</v>
      </c>
      <c r="E369" s="98">
        <v>73.430415999999994</v>
      </c>
      <c r="F369" s="97">
        <v>0</v>
      </c>
      <c r="G369" s="98">
        <v>0</v>
      </c>
      <c r="H369" s="98">
        <v>0</v>
      </c>
      <c r="I369" s="99">
        <v>600</v>
      </c>
      <c r="J369" s="98">
        <v>1762.33</v>
      </c>
      <c r="K369" s="98">
        <v>0</v>
      </c>
      <c r="L369" s="100">
        <v>1</v>
      </c>
      <c r="M369" s="98">
        <v>0</v>
      </c>
      <c r="N369" s="100">
        <v>1</v>
      </c>
      <c r="O369" s="94">
        <v>1</v>
      </c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</row>
    <row r="370" spans="1:42" ht="12" customHeight="1" x14ac:dyDescent="0.55000000000000004">
      <c r="A370" s="101" t="s">
        <v>877</v>
      </c>
      <c r="B370" s="101" t="s">
        <v>878</v>
      </c>
      <c r="C370" s="102">
        <v>33</v>
      </c>
      <c r="D370" s="103">
        <v>822.69</v>
      </c>
      <c r="E370" s="103">
        <v>24.93</v>
      </c>
      <c r="F370" s="102">
        <v>0</v>
      </c>
      <c r="G370" s="103">
        <v>0</v>
      </c>
      <c r="H370" s="103">
        <v>0</v>
      </c>
      <c r="I370" s="104">
        <v>330</v>
      </c>
      <c r="J370" s="103">
        <v>822.69</v>
      </c>
      <c r="K370" s="103">
        <v>0</v>
      </c>
      <c r="L370" s="105">
        <v>1</v>
      </c>
      <c r="M370" s="103">
        <v>0</v>
      </c>
      <c r="N370" s="105">
        <v>1</v>
      </c>
      <c r="O370" s="94">
        <v>1</v>
      </c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</row>
    <row r="371" spans="1:42" ht="12" customHeight="1" x14ac:dyDescent="0.55000000000000004">
      <c r="A371" s="96" t="s">
        <v>879</v>
      </c>
      <c r="B371" s="96" t="s">
        <v>880</v>
      </c>
      <c r="C371" s="97">
        <v>4</v>
      </c>
      <c r="D371" s="98">
        <v>70.900000000000006</v>
      </c>
      <c r="E371" s="98">
        <v>17.725000000000001</v>
      </c>
      <c r="F371" s="97">
        <v>0</v>
      </c>
      <c r="G371" s="98">
        <v>0</v>
      </c>
      <c r="H371" s="98">
        <v>0</v>
      </c>
      <c r="I371" s="99">
        <v>20</v>
      </c>
      <c r="J371" s="98">
        <v>70.900000000000006</v>
      </c>
      <c r="K371" s="98">
        <v>0</v>
      </c>
      <c r="L371" s="100">
        <v>1</v>
      </c>
      <c r="M371" s="98">
        <v>0</v>
      </c>
      <c r="N371" s="100">
        <v>1</v>
      </c>
      <c r="O371" s="94">
        <v>1</v>
      </c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</row>
    <row r="372" spans="1:42" ht="12" customHeight="1" x14ac:dyDescent="0.55000000000000004">
      <c r="A372" s="101" t="s">
        <v>881</v>
      </c>
      <c r="B372" s="101" t="s">
        <v>882</v>
      </c>
      <c r="C372" s="102">
        <v>1</v>
      </c>
      <c r="D372" s="103">
        <v>86.5</v>
      </c>
      <c r="E372" s="103">
        <v>86.5</v>
      </c>
      <c r="F372" s="102">
        <v>0</v>
      </c>
      <c r="G372" s="103">
        <v>0</v>
      </c>
      <c r="H372" s="103">
        <v>0</v>
      </c>
      <c r="I372" s="104">
        <v>5</v>
      </c>
      <c r="J372" s="103">
        <v>86.5</v>
      </c>
      <c r="K372" s="103">
        <v>0</v>
      </c>
      <c r="L372" s="105">
        <v>1</v>
      </c>
      <c r="M372" s="103">
        <v>0</v>
      </c>
      <c r="N372" s="105">
        <v>1</v>
      </c>
      <c r="O372" s="94">
        <v>1</v>
      </c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</row>
    <row r="373" spans="1:42" ht="12" customHeight="1" x14ac:dyDescent="0.55000000000000004">
      <c r="A373" s="96" t="s">
        <v>883</v>
      </c>
      <c r="B373" s="96" t="s">
        <v>884</v>
      </c>
      <c r="C373" s="97">
        <v>2</v>
      </c>
      <c r="D373" s="98">
        <v>69.099999999999994</v>
      </c>
      <c r="E373" s="98">
        <v>34.549999999999997</v>
      </c>
      <c r="F373" s="97">
        <v>0</v>
      </c>
      <c r="G373" s="98">
        <v>0</v>
      </c>
      <c r="H373" s="98">
        <v>0</v>
      </c>
      <c r="I373" s="99">
        <v>10</v>
      </c>
      <c r="J373" s="98">
        <v>69.099999999999994</v>
      </c>
      <c r="K373" s="98">
        <v>0</v>
      </c>
      <c r="L373" s="100">
        <v>1</v>
      </c>
      <c r="M373" s="98">
        <v>0</v>
      </c>
      <c r="N373" s="100">
        <v>1</v>
      </c>
      <c r="O373" s="94">
        <v>1</v>
      </c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</row>
    <row r="374" spans="1:42" ht="12" customHeight="1" x14ac:dyDescent="0.55000000000000004">
      <c r="A374" s="101" t="s">
        <v>885</v>
      </c>
      <c r="B374" s="101" t="s">
        <v>886</v>
      </c>
      <c r="C374" s="102">
        <v>5</v>
      </c>
      <c r="D374" s="103">
        <v>159.34</v>
      </c>
      <c r="E374" s="103">
        <v>31.867999999999999</v>
      </c>
      <c r="F374" s="102">
        <v>0</v>
      </c>
      <c r="G374" s="103">
        <v>0</v>
      </c>
      <c r="H374" s="103">
        <v>0</v>
      </c>
      <c r="I374" s="104">
        <v>25</v>
      </c>
      <c r="J374" s="103">
        <v>159.34</v>
      </c>
      <c r="K374" s="103">
        <v>0</v>
      </c>
      <c r="L374" s="105">
        <v>1</v>
      </c>
      <c r="M374" s="103">
        <v>0</v>
      </c>
      <c r="N374" s="105">
        <v>1</v>
      </c>
      <c r="O374" s="94">
        <v>1</v>
      </c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</row>
    <row r="375" spans="1:42" ht="12" customHeight="1" x14ac:dyDescent="0.55000000000000004">
      <c r="A375" s="96" t="s">
        <v>887</v>
      </c>
      <c r="B375" s="96" t="s">
        <v>888</v>
      </c>
      <c r="C375" s="97">
        <v>24</v>
      </c>
      <c r="D375" s="98">
        <v>863.38</v>
      </c>
      <c r="E375" s="98">
        <v>35.974165999999997</v>
      </c>
      <c r="F375" s="97">
        <v>0</v>
      </c>
      <c r="G375" s="98">
        <v>0</v>
      </c>
      <c r="H375" s="98">
        <v>0</v>
      </c>
      <c r="I375" s="99">
        <v>720</v>
      </c>
      <c r="J375" s="98">
        <v>863.38</v>
      </c>
      <c r="K375" s="98">
        <v>0</v>
      </c>
      <c r="L375" s="100">
        <v>1</v>
      </c>
      <c r="M375" s="98">
        <v>0</v>
      </c>
      <c r="N375" s="100">
        <v>1</v>
      </c>
      <c r="O375" s="94">
        <v>1</v>
      </c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</row>
    <row r="376" spans="1:42" ht="12" customHeight="1" x14ac:dyDescent="0.55000000000000004">
      <c r="A376" s="101" t="s">
        <v>889</v>
      </c>
      <c r="B376" s="101" t="s">
        <v>890</v>
      </c>
      <c r="C376" s="102">
        <v>65</v>
      </c>
      <c r="D376" s="103">
        <v>6375.75</v>
      </c>
      <c r="E376" s="103">
        <v>98.088460999999995</v>
      </c>
      <c r="F376" s="102">
        <v>0</v>
      </c>
      <c r="G376" s="103">
        <v>0</v>
      </c>
      <c r="H376" s="103">
        <v>0</v>
      </c>
      <c r="I376" s="104">
        <v>2860.75</v>
      </c>
      <c r="J376" s="103">
        <v>6375.75</v>
      </c>
      <c r="K376" s="103">
        <v>0</v>
      </c>
      <c r="L376" s="105">
        <v>1</v>
      </c>
      <c r="M376" s="103">
        <v>0</v>
      </c>
      <c r="N376" s="105">
        <v>1</v>
      </c>
      <c r="O376" s="94">
        <v>1</v>
      </c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</row>
    <row r="377" spans="1:42" ht="12" customHeight="1" x14ac:dyDescent="0.55000000000000004">
      <c r="A377" s="96" t="s">
        <v>891</v>
      </c>
      <c r="B377" s="96" t="s">
        <v>892</v>
      </c>
      <c r="C377" s="97">
        <v>5</v>
      </c>
      <c r="D377" s="98">
        <v>485.53</v>
      </c>
      <c r="E377" s="98">
        <v>97.105999999999995</v>
      </c>
      <c r="F377" s="97">
        <v>0</v>
      </c>
      <c r="G377" s="98">
        <v>0</v>
      </c>
      <c r="H377" s="98">
        <v>0</v>
      </c>
      <c r="I377" s="99">
        <v>217.41</v>
      </c>
      <c r="J377" s="98">
        <v>485.53</v>
      </c>
      <c r="K377" s="98">
        <v>0</v>
      </c>
      <c r="L377" s="100">
        <v>1</v>
      </c>
      <c r="M377" s="98">
        <v>0</v>
      </c>
      <c r="N377" s="100">
        <v>1</v>
      </c>
      <c r="O377" s="94">
        <v>1</v>
      </c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</row>
    <row r="378" spans="1:42" ht="12" customHeight="1" x14ac:dyDescent="0.55000000000000004">
      <c r="A378" s="101" t="s">
        <v>715</v>
      </c>
      <c r="B378" s="101" t="s">
        <v>716</v>
      </c>
      <c r="C378" s="102">
        <v>26</v>
      </c>
      <c r="D378" s="103">
        <v>1890.24</v>
      </c>
      <c r="E378" s="103">
        <v>72.701537999999999</v>
      </c>
      <c r="F378" s="102">
        <v>0</v>
      </c>
      <c r="G378" s="103">
        <v>0</v>
      </c>
      <c r="H378" s="103">
        <v>0</v>
      </c>
      <c r="I378" s="104">
        <v>520.9</v>
      </c>
      <c r="J378" s="103">
        <v>1890.24</v>
      </c>
      <c r="K378" s="103">
        <v>0</v>
      </c>
      <c r="L378" s="105">
        <v>1</v>
      </c>
      <c r="M378" s="103">
        <v>0</v>
      </c>
      <c r="N378" s="105">
        <v>1</v>
      </c>
      <c r="O378" s="94">
        <v>1</v>
      </c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</row>
    <row r="379" spans="1:42" ht="12" customHeight="1" x14ac:dyDescent="0.55000000000000004">
      <c r="A379" s="96" t="s">
        <v>897</v>
      </c>
      <c r="B379" s="96" t="s">
        <v>898</v>
      </c>
      <c r="C379" s="97">
        <v>15</v>
      </c>
      <c r="D379" s="98">
        <v>1652.9</v>
      </c>
      <c r="E379" s="98">
        <v>110.193333</v>
      </c>
      <c r="F379" s="97">
        <v>0</v>
      </c>
      <c r="G379" s="98">
        <v>0</v>
      </c>
      <c r="H379" s="98">
        <v>0</v>
      </c>
      <c r="I379" s="99">
        <v>450</v>
      </c>
      <c r="J379" s="98">
        <v>1652.9</v>
      </c>
      <c r="K379" s="98">
        <v>0</v>
      </c>
      <c r="L379" s="100">
        <v>1</v>
      </c>
      <c r="M379" s="98">
        <v>0</v>
      </c>
      <c r="N379" s="100">
        <v>1</v>
      </c>
      <c r="O379" s="94">
        <v>1</v>
      </c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</row>
    <row r="380" spans="1:42" ht="12" customHeight="1" x14ac:dyDescent="0.55000000000000004">
      <c r="A380" s="101" t="s">
        <v>899</v>
      </c>
      <c r="B380" s="101" t="s">
        <v>900</v>
      </c>
      <c r="C380" s="102">
        <v>17</v>
      </c>
      <c r="D380" s="103">
        <v>990.41</v>
      </c>
      <c r="E380" s="103">
        <v>58.259411</v>
      </c>
      <c r="F380" s="102">
        <v>0</v>
      </c>
      <c r="G380" s="103">
        <v>0</v>
      </c>
      <c r="H380" s="103">
        <v>0</v>
      </c>
      <c r="I380" s="104">
        <v>340</v>
      </c>
      <c r="J380" s="103">
        <v>990.41</v>
      </c>
      <c r="K380" s="103">
        <v>0</v>
      </c>
      <c r="L380" s="105">
        <v>1</v>
      </c>
      <c r="M380" s="103">
        <v>0</v>
      </c>
      <c r="N380" s="105">
        <v>1</v>
      </c>
      <c r="O380" s="94">
        <v>1</v>
      </c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</row>
    <row r="381" spans="1:42" ht="12" customHeight="1" x14ac:dyDescent="0.55000000000000004">
      <c r="A381" s="96" t="s">
        <v>905</v>
      </c>
      <c r="B381" s="96" t="s">
        <v>906</v>
      </c>
      <c r="C381" s="97">
        <v>1</v>
      </c>
      <c r="D381" s="98">
        <v>28.1</v>
      </c>
      <c r="E381" s="98">
        <v>28.1</v>
      </c>
      <c r="F381" s="97">
        <v>0</v>
      </c>
      <c r="G381" s="98">
        <v>0</v>
      </c>
      <c r="H381" s="98">
        <v>0</v>
      </c>
      <c r="I381" s="99">
        <v>34</v>
      </c>
      <c r="J381" s="98">
        <v>28.1</v>
      </c>
      <c r="K381" s="98">
        <v>0</v>
      </c>
      <c r="L381" s="100">
        <v>1</v>
      </c>
      <c r="M381" s="98">
        <v>0</v>
      </c>
      <c r="N381" s="100">
        <v>1</v>
      </c>
      <c r="O381" s="94">
        <v>1</v>
      </c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</row>
    <row r="382" spans="1:42" ht="12" customHeight="1" x14ac:dyDescent="0.55000000000000004">
      <c r="A382" s="101" t="s">
        <v>720</v>
      </c>
      <c r="B382" s="101" t="s">
        <v>721</v>
      </c>
      <c r="C382" s="102">
        <v>204</v>
      </c>
      <c r="D382" s="103">
        <v>5840.9</v>
      </c>
      <c r="E382" s="103">
        <v>28.631862000000002</v>
      </c>
      <c r="F382" s="102">
        <v>0</v>
      </c>
      <c r="G382" s="103">
        <v>0</v>
      </c>
      <c r="H382" s="103">
        <v>0</v>
      </c>
      <c r="I382" s="104">
        <v>3060</v>
      </c>
      <c r="J382" s="103">
        <v>5840.9</v>
      </c>
      <c r="K382" s="103">
        <v>0</v>
      </c>
      <c r="L382" s="105">
        <v>1</v>
      </c>
      <c r="M382" s="103">
        <v>0</v>
      </c>
      <c r="N382" s="105">
        <v>1</v>
      </c>
      <c r="O382" s="94">
        <v>1</v>
      </c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</row>
    <row r="383" spans="1:42" ht="12" customHeight="1" x14ac:dyDescent="0.55000000000000004">
      <c r="A383" s="96" t="s">
        <v>911</v>
      </c>
      <c r="B383" s="96" t="s">
        <v>912</v>
      </c>
      <c r="C383" s="97">
        <v>165</v>
      </c>
      <c r="D383" s="98">
        <v>3815.67</v>
      </c>
      <c r="E383" s="98">
        <v>23.125271999999999</v>
      </c>
      <c r="F383" s="97">
        <v>0</v>
      </c>
      <c r="G383" s="98">
        <v>0</v>
      </c>
      <c r="H383" s="98">
        <v>0</v>
      </c>
      <c r="I383" s="99">
        <v>6828.75</v>
      </c>
      <c r="J383" s="98">
        <v>3815.67</v>
      </c>
      <c r="K383" s="98">
        <v>0</v>
      </c>
      <c r="L383" s="100">
        <v>1</v>
      </c>
      <c r="M383" s="98">
        <v>0</v>
      </c>
      <c r="N383" s="100">
        <v>1</v>
      </c>
      <c r="O383" s="94">
        <v>1</v>
      </c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</row>
    <row r="384" spans="1:42" ht="12" customHeight="1" x14ac:dyDescent="0.55000000000000004">
      <c r="A384" s="101" t="s">
        <v>913</v>
      </c>
      <c r="B384" s="101" t="s">
        <v>914</v>
      </c>
      <c r="C384" s="102">
        <v>23</v>
      </c>
      <c r="D384" s="103">
        <v>1703.23</v>
      </c>
      <c r="E384" s="103">
        <v>74.053477999999998</v>
      </c>
      <c r="F384" s="102">
        <v>0</v>
      </c>
      <c r="G384" s="103">
        <v>0</v>
      </c>
      <c r="H384" s="103">
        <v>0</v>
      </c>
      <c r="I384" s="104">
        <v>690</v>
      </c>
      <c r="J384" s="103">
        <v>1703.23</v>
      </c>
      <c r="K384" s="103">
        <v>0</v>
      </c>
      <c r="L384" s="105">
        <v>1</v>
      </c>
      <c r="M384" s="103">
        <v>0</v>
      </c>
      <c r="N384" s="105">
        <v>1</v>
      </c>
      <c r="O384" s="94">
        <v>1</v>
      </c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</row>
    <row r="385" spans="1:42" ht="12" customHeight="1" x14ac:dyDescent="0.55000000000000004">
      <c r="A385" s="96" t="s">
        <v>915</v>
      </c>
      <c r="B385" s="96" t="s">
        <v>916</v>
      </c>
      <c r="C385" s="97">
        <v>1</v>
      </c>
      <c r="D385" s="98">
        <v>37.71</v>
      </c>
      <c r="E385" s="98">
        <v>37.71</v>
      </c>
      <c r="F385" s="97">
        <v>0</v>
      </c>
      <c r="G385" s="98">
        <v>0</v>
      </c>
      <c r="H385" s="98">
        <v>0</v>
      </c>
      <c r="I385" s="99">
        <v>42.5</v>
      </c>
      <c r="J385" s="98">
        <v>37.71</v>
      </c>
      <c r="K385" s="98">
        <v>0</v>
      </c>
      <c r="L385" s="100">
        <v>1</v>
      </c>
      <c r="M385" s="98">
        <v>0</v>
      </c>
      <c r="N385" s="100">
        <v>1</v>
      </c>
      <c r="O385" s="94">
        <v>1</v>
      </c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</row>
    <row r="386" spans="1:42" ht="12" customHeight="1" x14ac:dyDescent="0.55000000000000004">
      <c r="A386" s="101" t="s">
        <v>921</v>
      </c>
      <c r="B386" s="101" t="s">
        <v>922</v>
      </c>
      <c r="C386" s="102">
        <v>16</v>
      </c>
      <c r="D386" s="103">
        <v>335.04</v>
      </c>
      <c r="E386" s="103">
        <v>20.94</v>
      </c>
      <c r="F386" s="102">
        <v>0</v>
      </c>
      <c r="G386" s="103">
        <v>0</v>
      </c>
      <c r="H386" s="103">
        <v>0</v>
      </c>
      <c r="I386" s="104">
        <v>206</v>
      </c>
      <c r="J386" s="103">
        <v>335.04</v>
      </c>
      <c r="K386" s="103">
        <v>0</v>
      </c>
      <c r="L386" s="105">
        <v>1</v>
      </c>
      <c r="M386" s="103">
        <v>0</v>
      </c>
      <c r="N386" s="105">
        <v>1</v>
      </c>
      <c r="O386" s="94">
        <v>1</v>
      </c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</row>
    <row r="387" spans="1:42" ht="12" customHeight="1" x14ac:dyDescent="0.55000000000000004">
      <c r="A387" s="96" t="s">
        <v>732</v>
      </c>
      <c r="B387" s="96" t="s">
        <v>733</v>
      </c>
      <c r="C387" s="97">
        <v>121</v>
      </c>
      <c r="D387" s="98">
        <v>3057.32</v>
      </c>
      <c r="E387" s="98">
        <v>25.267106999999999</v>
      </c>
      <c r="F387" s="97">
        <v>0</v>
      </c>
      <c r="G387" s="98">
        <v>0</v>
      </c>
      <c r="H387" s="98">
        <v>0</v>
      </c>
      <c r="I387" s="99">
        <v>3449.2</v>
      </c>
      <c r="J387" s="98">
        <v>3057.32</v>
      </c>
      <c r="K387" s="98">
        <v>0</v>
      </c>
      <c r="L387" s="100">
        <v>1</v>
      </c>
      <c r="M387" s="98">
        <v>0</v>
      </c>
      <c r="N387" s="100">
        <v>1</v>
      </c>
      <c r="O387" s="94">
        <v>1</v>
      </c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</row>
    <row r="388" spans="1:42" ht="12" customHeight="1" x14ac:dyDescent="0.55000000000000004">
      <c r="A388" s="101" t="s">
        <v>925</v>
      </c>
      <c r="B388" s="101" t="s">
        <v>926</v>
      </c>
      <c r="C388" s="102">
        <v>37</v>
      </c>
      <c r="D388" s="103">
        <v>587.16</v>
      </c>
      <c r="E388" s="103">
        <v>15.869189</v>
      </c>
      <c r="F388" s="102">
        <v>0</v>
      </c>
      <c r="G388" s="103">
        <v>0</v>
      </c>
      <c r="H388" s="103">
        <v>0</v>
      </c>
      <c r="I388" s="104">
        <v>1850</v>
      </c>
      <c r="J388" s="103">
        <v>587.16</v>
      </c>
      <c r="K388" s="103">
        <v>0</v>
      </c>
      <c r="L388" s="105">
        <v>1</v>
      </c>
      <c r="M388" s="103">
        <v>0</v>
      </c>
      <c r="N388" s="105">
        <v>1</v>
      </c>
      <c r="O388" s="94">
        <v>1</v>
      </c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</row>
    <row r="389" spans="1:42" ht="12" customHeight="1" x14ac:dyDescent="0.55000000000000004">
      <c r="A389" s="96" t="s">
        <v>742</v>
      </c>
      <c r="B389" s="96" t="s">
        <v>743</v>
      </c>
      <c r="C389" s="97">
        <v>33</v>
      </c>
      <c r="D389" s="98">
        <v>772.55</v>
      </c>
      <c r="E389" s="98">
        <v>23.410606000000001</v>
      </c>
      <c r="F389" s="97">
        <v>0</v>
      </c>
      <c r="G389" s="98">
        <v>0</v>
      </c>
      <c r="H389" s="98">
        <v>0</v>
      </c>
      <c r="I389" s="99">
        <v>1326.25</v>
      </c>
      <c r="J389" s="98">
        <v>772.55</v>
      </c>
      <c r="K389" s="98">
        <v>0</v>
      </c>
      <c r="L389" s="100">
        <v>1</v>
      </c>
      <c r="M389" s="98">
        <v>0</v>
      </c>
      <c r="N389" s="100">
        <v>1</v>
      </c>
      <c r="O389" s="94">
        <v>1</v>
      </c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</row>
    <row r="390" spans="1:42" ht="12" customHeight="1" x14ac:dyDescent="0.55000000000000004">
      <c r="A390" s="101" t="s">
        <v>929</v>
      </c>
      <c r="B390" s="101" t="s">
        <v>930</v>
      </c>
      <c r="C390" s="102">
        <v>6</v>
      </c>
      <c r="D390" s="103">
        <v>181.8</v>
      </c>
      <c r="E390" s="103">
        <v>30.3</v>
      </c>
      <c r="F390" s="102">
        <v>0</v>
      </c>
      <c r="G390" s="103">
        <v>0</v>
      </c>
      <c r="H390" s="103">
        <v>0</v>
      </c>
      <c r="I390" s="104">
        <v>156</v>
      </c>
      <c r="J390" s="103">
        <v>181.8</v>
      </c>
      <c r="K390" s="103">
        <v>0</v>
      </c>
      <c r="L390" s="105">
        <v>1</v>
      </c>
      <c r="M390" s="103">
        <v>0</v>
      </c>
      <c r="N390" s="105">
        <v>1</v>
      </c>
      <c r="O390" s="94">
        <v>1</v>
      </c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</row>
    <row r="391" spans="1:42" ht="12" customHeight="1" x14ac:dyDescent="0.55000000000000004">
      <c r="A391" s="96" t="s">
        <v>931</v>
      </c>
      <c r="B391" s="96" t="s">
        <v>932</v>
      </c>
      <c r="C391" s="97">
        <v>4</v>
      </c>
      <c r="D391" s="98">
        <v>96.09</v>
      </c>
      <c r="E391" s="98">
        <v>24.022500000000001</v>
      </c>
      <c r="F391" s="97">
        <v>0</v>
      </c>
      <c r="G391" s="98">
        <v>0</v>
      </c>
      <c r="H391" s="98">
        <v>0</v>
      </c>
      <c r="I391" s="99">
        <v>131.6</v>
      </c>
      <c r="J391" s="98">
        <v>96.09</v>
      </c>
      <c r="K391" s="98">
        <v>0</v>
      </c>
      <c r="L391" s="100">
        <v>1</v>
      </c>
      <c r="M391" s="98">
        <v>0</v>
      </c>
      <c r="N391" s="100">
        <v>1</v>
      </c>
      <c r="O391" s="94">
        <v>1</v>
      </c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</row>
    <row r="392" spans="1:42" ht="12" customHeight="1" x14ac:dyDescent="0.55000000000000004">
      <c r="A392" s="101" t="s">
        <v>933</v>
      </c>
      <c r="B392" s="101" t="s">
        <v>934</v>
      </c>
      <c r="C392" s="102">
        <v>62</v>
      </c>
      <c r="D392" s="103">
        <v>1937.13</v>
      </c>
      <c r="E392" s="103">
        <v>31.244032000000001</v>
      </c>
      <c r="F392" s="102">
        <v>0</v>
      </c>
      <c r="G392" s="103">
        <v>0</v>
      </c>
      <c r="H392" s="103">
        <v>0</v>
      </c>
      <c r="I392" s="104">
        <v>2852</v>
      </c>
      <c r="J392" s="103">
        <v>1937.13</v>
      </c>
      <c r="K392" s="103">
        <v>0</v>
      </c>
      <c r="L392" s="105">
        <v>1</v>
      </c>
      <c r="M392" s="103">
        <v>0</v>
      </c>
      <c r="N392" s="105">
        <v>1</v>
      </c>
      <c r="O392" s="94">
        <v>1</v>
      </c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</row>
    <row r="393" spans="1:42" ht="12" customHeight="1" x14ac:dyDescent="0.55000000000000004">
      <c r="A393" s="96" t="s">
        <v>935</v>
      </c>
      <c r="B393" s="96" t="s">
        <v>936</v>
      </c>
      <c r="C393" s="97">
        <v>2</v>
      </c>
      <c r="D393" s="98">
        <v>47.52</v>
      </c>
      <c r="E393" s="98">
        <v>23.76</v>
      </c>
      <c r="F393" s="97">
        <v>0</v>
      </c>
      <c r="G393" s="98">
        <v>0</v>
      </c>
      <c r="H393" s="98">
        <v>0</v>
      </c>
      <c r="I393" s="99">
        <v>48</v>
      </c>
      <c r="J393" s="98">
        <v>47.52</v>
      </c>
      <c r="K393" s="98">
        <v>0</v>
      </c>
      <c r="L393" s="100">
        <v>1</v>
      </c>
      <c r="M393" s="98">
        <v>0</v>
      </c>
      <c r="N393" s="100">
        <v>1</v>
      </c>
      <c r="O393" s="94">
        <v>1</v>
      </c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</row>
    <row r="394" spans="1:42" ht="12" customHeight="1" x14ac:dyDescent="0.55000000000000004">
      <c r="A394" s="101" t="s">
        <v>744</v>
      </c>
      <c r="B394" s="101" t="s">
        <v>745</v>
      </c>
      <c r="C394" s="102">
        <v>7</v>
      </c>
      <c r="D394" s="103">
        <v>121.05</v>
      </c>
      <c r="E394" s="103">
        <v>17.292857000000001</v>
      </c>
      <c r="F394" s="102">
        <v>0</v>
      </c>
      <c r="G394" s="103">
        <v>0</v>
      </c>
      <c r="H394" s="103">
        <v>0</v>
      </c>
      <c r="I394" s="104">
        <v>140</v>
      </c>
      <c r="J394" s="103">
        <v>121.05</v>
      </c>
      <c r="K394" s="103">
        <v>0</v>
      </c>
      <c r="L394" s="105">
        <v>1</v>
      </c>
      <c r="M394" s="103">
        <v>0</v>
      </c>
      <c r="N394" s="105">
        <v>1</v>
      </c>
      <c r="O394" s="94">
        <v>1</v>
      </c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</row>
    <row r="395" spans="1:42" ht="12" customHeight="1" x14ac:dyDescent="0.55000000000000004">
      <c r="A395" s="96" t="s">
        <v>939</v>
      </c>
      <c r="B395" s="96" t="s">
        <v>940</v>
      </c>
      <c r="C395" s="97">
        <v>40</v>
      </c>
      <c r="D395" s="98">
        <v>940.17</v>
      </c>
      <c r="E395" s="98">
        <v>23.504249999999999</v>
      </c>
      <c r="F395" s="97">
        <v>0</v>
      </c>
      <c r="G395" s="98">
        <v>0</v>
      </c>
      <c r="H395" s="98">
        <v>0</v>
      </c>
      <c r="I395" s="99">
        <v>1605</v>
      </c>
      <c r="J395" s="98">
        <v>940.17</v>
      </c>
      <c r="K395" s="98">
        <v>0</v>
      </c>
      <c r="L395" s="100">
        <v>1</v>
      </c>
      <c r="M395" s="98">
        <v>0</v>
      </c>
      <c r="N395" s="100">
        <v>1</v>
      </c>
      <c r="O395" s="94">
        <v>1</v>
      </c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</row>
    <row r="396" spans="1:42" ht="12" customHeight="1" x14ac:dyDescent="0.55000000000000004">
      <c r="A396" s="101" t="s">
        <v>941</v>
      </c>
      <c r="B396" s="101" t="s">
        <v>942</v>
      </c>
      <c r="C396" s="102">
        <v>7</v>
      </c>
      <c r="D396" s="103">
        <v>142.62</v>
      </c>
      <c r="E396" s="103">
        <v>20.374285</v>
      </c>
      <c r="F396" s="102">
        <v>0</v>
      </c>
      <c r="G396" s="103">
        <v>0</v>
      </c>
      <c r="H396" s="103">
        <v>0</v>
      </c>
      <c r="I396" s="104">
        <v>225.6</v>
      </c>
      <c r="J396" s="103">
        <v>142.62</v>
      </c>
      <c r="K396" s="103">
        <v>0</v>
      </c>
      <c r="L396" s="105">
        <v>1</v>
      </c>
      <c r="M396" s="103">
        <v>0</v>
      </c>
      <c r="N396" s="105">
        <v>1</v>
      </c>
      <c r="O396" s="94">
        <v>1</v>
      </c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</row>
    <row r="397" spans="1:42" ht="12" customHeight="1" x14ac:dyDescent="0.55000000000000004">
      <c r="A397" s="96" t="s">
        <v>943</v>
      </c>
      <c r="B397" s="96" t="s">
        <v>944</v>
      </c>
      <c r="C397" s="97">
        <v>6</v>
      </c>
      <c r="D397" s="98">
        <v>129.78</v>
      </c>
      <c r="E397" s="98">
        <v>21.63</v>
      </c>
      <c r="F397" s="97">
        <v>0</v>
      </c>
      <c r="G397" s="98">
        <v>0</v>
      </c>
      <c r="H397" s="98">
        <v>0</v>
      </c>
      <c r="I397" s="99">
        <v>192</v>
      </c>
      <c r="J397" s="98">
        <v>129.78</v>
      </c>
      <c r="K397" s="98">
        <v>0</v>
      </c>
      <c r="L397" s="100">
        <v>1</v>
      </c>
      <c r="M397" s="98">
        <v>0</v>
      </c>
      <c r="N397" s="100">
        <v>1</v>
      </c>
      <c r="O397" s="94">
        <v>1</v>
      </c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</row>
    <row r="398" spans="1:42" ht="12" customHeight="1" x14ac:dyDescent="0.55000000000000004">
      <c r="A398" s="101" t="s">
        <v>945</v>
      </c>
      <c r="B398" s="101" t="s">
        <v>946</v>
      </c>
      <c r="C398" s="102">
        <v>31</v>
      </c>
      <c r="D398" s="103">
        <v>1331.85</v>
      </c>
      <c r="E398" s="103">
        <v>42.962902999999997</v>
      </c>
      <c r="F398" s="102">
        <v>0</v>
      </c>
      <c r="G398" s="103">
        <v>0</v>
      </c>
      <c r="H398" s="103">
        <v>0</v>
      </c>
      <c r="I398" s="104">
        <v>1427.85</v>
      </c>
      <c r="J398" s="103">
        <v>1331.85</v>
      </c>
      <c r="K398" s="103">
        <v>0</v>
      </c>
      <c r="L398" s="105">
        <v>1</v>
      </c>
      <c r="M398" s="103">
        <v>0</v>
      </c>
      <c r="N398" s="105">
        <v>1</v>
      </c>
      <c r="O398" s="94">
        <v>1</v>
      </c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</row>
    <row r="399" spans="1:42" ht="12" customHeight="1" x14ac:dyDescent="0.55000000000000004">
      <c r="A399" s="96" t="s">
        <v>947</v>
      </c>
      <c r="B399" s="96" t="s">
        <v>948</v>
      </c>
      <c r="C399" s="97">
        <v>13</v>
      </c>
      <c r="D399" s="98">
        <v>391.6</v>
      </c>
      <c r="E399" s="98">
        <v>30.123076000000001</v>
      </c>
      <c r="F399" s="97">
        <v>0</v>
      </c>
      <c r="G399" s="98">
        <v>0</v>
      </c>
      <c r="H399" s="98">
        <v>0</v>
      </c>
      <c r="I399" s="99">
        <v>553.13</v>
      </c>
      <c r="J399" s="98">
        <v>391.6</v>
      </c>
      <c r="K399" s="98">
        <v>0</v>
      </c>
      <c r="L399" s="100">
        <v>1</v>
      </c>
      <c r="M399" s="98">
        <v>0</v>
      </c>
      <c r="N399" s="100">
        <v>1</v>
      </c>
      <c r="O399" s="94">
        <v>1</v>
      </c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</row>
    <row r="400" spans="1:42" ht="12" customHeight="1" x14ac:dyDescent="0.55000000000000004">
      <c r="A400" s="101" t="s">
        <v>953</v>
      </c>
      <c r="B400" s="101" t="s">
        <v>954</v>
      </c>
      <c r="C400" s="102">
        <v>12</v>
      </c>
      <c r="D400" s="103">
        <v>132.36000000000001</v>
      </c>
      <c r="E400" s="103">
        <v>11.03</v>
      </c>
      <c r="F400" s="102">
        <v>0</v>
      </c>
      <c r="G400" s="103">
        <v>0</v>
      </c>
      <c r="H400" s="103">
        <v>0</v>
      </c>
      <c r="I400" s="104">
        <v>294</v>
      </c>
      <c r="J400" s="103">
        <v>132.36000000000001</v>
      </c>
      <c r="K400" s="103">
        <v>0</v>
      </c>
      <c r="L400" s="105">
        <v>1</v>
      </c>
      <c r="M400" s="103">
        <v>0</v>
      </c>
      <c r="N400" s="105">
        <v>1</v>
      </c>
      <c r="O400" s="94">
        <v>1</v>
      </c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</row>
    <row r="401" spans="1:42" ht="12" customHeight="1" x14ac:dyDescent="0.55000000000000004">
      <c r="A401" s="96" t="s">
        <v>955</v>
      </c>
      <c r="B401" s="96" t="s">
        <v>956</v>
      </c>
      <c r="C401" s="97">
        <v>4</v>
      </c>
      <c r="D401" s="98">
        <v>338.02</v>
      </c>
      <c r="E401" s="98">
        <v>84.504999999999995</v>
      </c>
      <c r="F401" s="97">
        <v>0</v>
      </c>
      <c r="G401" s="98">
        <v>0</v>
      </c>
      <c r="H401" s="98">
        <v>0</v>
      </c>
      <c r="I401" s="99">
        <v>48</v>
      </c>
      <c r="J401" s="98">
        <v>338.02</v>
      </c>
      <c r="K401" s="98">
        <v>0</v>
      </c>
      <c r="L401" s="100">
        <v>1</v>
      </c>
      <c r="M401" s="98">
        <v>0</v>
      </c>
      <c r="N401" s="100">
        <v>1</v>
      </c>
      <c r="O401" s="94">
        <v>1</v>
      </c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</row>
    <row r="402" spans="1:42" ht="12" customHeight="1" x14ac:dyDescent="0.55000000000000004">
      <c r="A402" s="101" t="s">
        <v>748</v>
      </c>
      <c r="B402" s="101" t="s">
        <v>749</v>
      </c>
      <c r="C402" s="102">
        <v>1</v>
      </c>
      <c r="D402" s="103">
        <v>23.31</v>
      </c>
      <c r="E402" s="103">
        <v>23.31</v>
      </c>
      <c r="F402" s="102">
        <v>0</v>
      </c>
      <c r="G402" s="103">
        <v>0</v>
      </c>
      <c r="H402" s="103">
        <v>0</v>
      </c>
      <c r="I402" s="104">
        <v>34.159999999999997</v>
      </c>
      <c r="J402" s="103">
        <v>23.31</v>
      </c>
      <c r="K402" s="103">
        <v>0</v>
      </c>
      <c r="L402" s="105">
        <v>1</v>
      </c>
      <c r="M402" s="103">
        <v>0</v>
      </c>
      <c r="N402" s="105">
        <v>1</v>
      </c>
      <c r="O402" s="94">
        <v>1</v>
      </c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</row>
    <row r="403" spans="1:42" ht="12" customHeight="1" x14ac:dyDescent="0.55000000000000004">
      <c r="A403" s="96" t="s">
        <v>1091</v>
      </c>
      <c r="B403" s="96" t="s">
        <v>1092</v>
      </c>
      <c r="C403" s="97">
        <v>2</v>
      </c>
      <c r="D403" s="98">
        <v>53.96</v>
      </c>
      <c r="E403" s="98">
        <v>26.98</v>
      </c>
      <c r="F403" s="97">
        <v>0</v>
      </c>
      <c r="G403" s="98">
        <v>0</v>
      </c>
      <c r="H403" s="98">
        <v>0</v>
      </c>
      <c r="I403" s="99">
        <v>70</v>
      </c>
      <c r="J403" s="98">
        <v>53.96</v>
      </c>
      <c r="K403" s="98">
        <v>0</v>
      </c>
      <c r="L403" s="100">
        <v>1</v>
      </c>
      <c r="M403" s="98">
        <v>0</v>
      </c>
      <c r="N403" s="100">
        <v>1</v>
      </c>
      <c r="O403" s="94">
        <v>1</v>
      </c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</row>
    <row r="404" spans="1:42" ht="12" customHeight="1" x14ac:dyDescent="0.55000000000000004">
      <c r="A404" s="101" t="s">
        <v>750</v>
      </c>
      <c r="B404" s="101" t="s">
        <v>751</v>
      </c>
      <c r="C404" s="102">
        <v>7</v>
      </c>
      <c r="D404" s="103">
        <v>92.84</v>
      </c>
      <c r="E404" s="103">
        <v>13.262857</v>
      </c>
      <c r="F404" s="102">
        <v>0</v>
      </c>
      <c r="G404" s="103">
        <v>0</v>
      </c>
      <c r="H404" s="103">
        <v>0</v>
      </c>
      <c r="I404" s="104">
        <v>245</v>
      </c>
      <c r="J404" s="103">
        <v>92.84</v>
      </c>
      <c r="K404" s="103">
        <v>0</v>
      </c>
      <c r="L404" s="105">
        <v>1</v>
      </c>
      <c r="M404" s="103">
        <v>0</v>
      </c>
      <c r="N404" s="105">
        <v>1</v>
      </c>
      <c r="O404" s="94">
        <v>1</v>
      </c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</row>
    <row r="405" spans="1:42" ht="12" customHeight="1" x14ac:dyDescent="0.55000000000000004">
      <c r="A405" s="96" t="s">
        <v>959</v>
      </c>
      <c r="B405" s="96" t="s">
        <v>960</v>
      </c>
      <c r="C405" s="97">
        <v>6</v>
      </c>
      <c r="D405" s="98">
        <v>123.6</v>
      </c>
      <c r="E405" s="98">
        <v>20.6</v>
      </c>
      <c r="F405" s="97">
        <v>0</v>
      </c>
      <c r="G405" s="98">
        <v>0</v>
      </c>
      <c r="H405" s="98">
        <v>0</v>
      </c>
      <c r="I405" s="99">
        <v>150</v>
      </c>
      <c r="J405" s="98">
        <v>123.6</v>
      </c>
      <c r="K405" s="98">
        <v>0</v>
      </c>
      <c r="L405" s="100">
        <v>1</v>
      </c>
      <c r="M405" s="98">
        <v>0</v>
      </c>
      <c r="N405" s="100">
        <v>1</v>
      </c>
      <c r="O405" s="94">
        <v>1</v>
      </c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</row>
    <row r="406" spans="1:42" ht="12" customHeight="1" x14ac:dyDescent="0.55000000000000004">
      <c r="A406" s="101" t="s">
        <v>961</v>
      </c>
      <c r="B406" s="101" t="s">
        <v>962</v>
      </c>
      <c r="C406" s="102">
        <v>1</v>
      </c>
      <c r="D406" s="103">
        <v>16.53</v>
      </c>
      <c r="E406" s="103">
        <v>16.53</v>
      </c>
      <c r="F406" s="102">
        <v>0</v>
      </c>
      <c r="G406" s="103">
        <v>0</v>
      </c>
      <c r="H406" s="103">
        <v>0</v>
      </c>
      <c r="I406" s="104">
        <v>18</v>
      </c>
      <c r="J406" s="103">
        <v>16.53</v>
      </c>
      <c r="K406" s="103">
        <v>0</v>
      </c>
      <c r="L406" s="105">
        <v>1</v>
      </c>
      <c r="M406" s="103">
        <v>0</v>
      </c>
      <c r="N406" s="105">
        <v>1</v>
      </c>
      <c r="O406" s="94">
        <v>1</v>
      </c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</row>
    <row r="407" spans="1:42" ht="12" customHeight="1" x14ac:dyDescent="0.55000000000000004">
      <c r="A407" s="96" t="s">
        <v>756</v>
      </c>
      <c r="B407" s="96" t="s">
        <v>757</v>
      </c>
      <c r="C407" s="97">
        <v>2</v>
      </c>
      <c r="D407" s="98">
        <v>43.72</v>
      </c>
      <c r="E407" s="98">
        <v>21.86</v>
      </c>
      <c r="F407" s="97">
        <v>0</v>
      </c>
      <c r="G407" s="98">
        <v>0</v>
      </c>
      <c r="H407" s="98">
        <v>0</v>
      </c>
      <c r="I407" s="99">
        <v>88</v>
      </c>
      <c r="J407" s="98">
        <v>43.72</v>
      </c>
      <c r="K407" s="98">
        <v>0</v>
      </c>
      <c r="L407" s="100">
        <v>1</v>
      </c>
      <c r="M407" s="98">
        <v>0</v>
      </c>
      <c r="N407" s="100">
        <v>1</v>
      </c>
      <c r="O407" s="94">
        <v>1</v>
      </c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</row>
    <row r="408" spans="1:42" ht="12" customHeight="1" x14ac:dyDescent="0.55000000000000004">
      <c r="A408" s="101" t="s">
        <v>758</v>
      </c>
      <c r="B408" s="101" t="s">
        <v>759</v>
      </c>
      <c r="C408" s="102">
        <v>6</v>
      </c>
      <c r="D408" s="103">
        <v>198.33</v>
      </c>
      <c r="E408" s="103">
        <v>33.055</v>
      </c>
      <c r="F408" s="102">
        <v>0</v>
      </c>
      <c r="G408" s="103">
        <v>0</v>
      </c>
      <c r="H408" s="103">
        <v>0</v>
      </c>
      <c r="I408" s="104">
        <v>189</v>
      </c>
      <c r="J408" s="103">
        <v>198.33</v>
      </c>
      <c r="K408" s="103">
        <v>0</v>
      </c>
      <c r="L408" s="105">
        <v>1</v>
      </c>
      <c r="M408" s="103">
        <v>0</v>
      </c>
      <c r="N408" s="105">
        <v>1</v>
      </c>
      <c r="O408" s="94">
        <v>1</v>
      </c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</row>
    <row r="409" spans="1:42" ht="12" customHeight="1" x14ac:dyDescent="0.55000000000000004">
      <c r="A409" s="96" t="s">
        <v>967</v>
      </c>
      <c r="B409" s="96" t="s">
        <v>968</v>
      </c>
      <c r="C409" s="97">
        <v>6</v>
      </c>
      <c r="D409" s="98">
        <v>324.74</v>
      </c>
      <c r="E409" s="98">
        <v>54.123333000000002</v>
      </c>
      <c r="F409" s="97">
        <v>0</v>
      </c>
      <c r="G409" s="98">
        <v>0</v>
      </c>
      <c r="H409" s="98">
        <v>0</v>
      </c>
      <c r="I409" s="99">
        <v>67.5</v>
      </c>
      <c r="J409" s="98">
        <v>324.74</v>
      </c>
      <c r="K409" s="98">
        <v>0</v>
      </c>
      <c r="L409" s="100">
        <v>1</v>
      </c>
      <c r="M409" s="98">
        <v>0</v>
      </c>
      <c r="N409" s="100">
        <v>1</v>
      </c>
      <c r="O409" s="94">
        <v>1</v>
      </c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</row>
    <row r="410" spans="1:42" ht="12" customHeight="1" x14ac:dyDescent="0.55000000000000004">
      <c r="A410" s="101" t="s">
        <v>969</v>
      </c>
      <c r="B410" s="101" t="s">
        <v>970</v>
      </c>
      <c r="C410" s="102">
        <v>1</v>
      </c>
      <c r="D410" s="103">
        <v>31.58</v>
      </c>
      <c r="E410" s="103">
        <v>31.58</v>
      </c>
      <c r="F410" s="102">
        <v>0</v>
      </c>
      <c r="G410" s="103">
        <v>0</v>
      </c>
      <c r="H410" s="103">
        <v>0</v>
      </c>
      <c r="I410" s="104">
        <v>44</v>
      </c>
      <c r="J410" s="103">
        <v>31.58</v>
      </c>
      <c r="K410" s="103">
        <v>0</v>
      </c>
      <c r="L410" s="105">
        <v>1</v>
      </c>
      <c r="M410" s="103">
        <v>0</v>
      </c>
      <c r="N410" s="105">
        <v>1</v>
      </c>
      <c r="O410" s="94">
        <v>1</v>
      </c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</row>
    <row r="411" spans="1:42" ht="12" customHeight="1" x14ac:dyDescent="0.55000000000000004">
      <c r="A411" s="96" t="s">
        <v>971</v>
      </c>
      <c r="B411" s="96" t="s">
        <v>972</v>
      </c>
      <c r="C411" s="97">
        <v>0</v>
      </c>
      <c r="D411" s="98">
        <v>0</v>
      </c>
      <c r="E411" s="98">
        <v>0</v>
      </c>
      <c r="F411" s="97">
        <v>6</v>
      </c>
      <c r="G411" s="98">
        <v>84.12</v>
      </c>
      <c r="H411" s="98">
        <v>14.02</v>
      </c>
      <c r="I411" s="99">
        <v>7.5</v>
      </c>
      <c r="J411" s="98">
        <v>84.12</v>
      </c>
      <c r="K411" s="98">
        <v>0</v>
      </c>
      <c r="L411" s="100">
        <v>1</v>
      </c>
      <c r="M411" s="98">
        <v>0</v>
      </c>
      <c r="N411" s="100">
        <v>1</v>
      </c>
      <c r="O411" s="94">
        <v>1</v>
      </c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</row>
    <row r="412" spans="1:42" ht="12" customHeight="1" x14ac:dyDescent="0.55000000000000004">
      <c r="A412" s="101" t="s">
        <v>973</v>
      </c>
      <c r="B412" s="101" t="s">
        <v>974</v>
      </c>
      <c r="C412" s="102">
        <v>0</v>
      </c>
      <c r="D412" s="103">
        <v>0</v>
      </c>
      <c r="E412" s="103">
        <v>0</v>
      </c>
      <c r="F412" s="102">
        <v>1</v>
      </c>
      <c r="G412" s="103">
        <v>7.85</v>
      </c>
      <c r="H412" s="103">
        <v>7.85</v>
      </c>
      <c r="I412" s="104">
        <v>1</v>
      </c>
      <c r="J412" s="103">
        <v>7.85</v>
      </c>
      <c r="K412" s="103">
        <v>0</v>
      </c>
      <c r="L412" s="105">
        <v>1</v>
      </c>
      <c r="M412" s="103">
        <v>0</v>
      </c>
      <c r="N412" s="105">
        <v>1</v>
      </c>
      <c r="O412" s="94">
        <v>1</v>
      </c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</row>
    <row r="413" spans="1:42" ht="12" customHeight="1" x14ac:dyDescent="0.55000000000000004">
      <c r="A413" s="96" t="s">
        <v>975</v>
      </c>
      <c r="B413" s="96" t="s">
        <v>976</v>
      </c>
      <c r="C413" s="97">
        <v>0</v>
      </c>
      <c r="D413" s="98">
        <v>0</v>
      </c>
      <c r="E413" s="98">
        <v>0</v>
      </c>
      <c r="F413" s="97">
        <v>2</v>
      </c>
      <c r="G413" s="98">
        <v>16.36</v>
      </c>
      <c r="H413" s="98">
        <v>8.18</v>
      </c>
      <c r="I413" s="99">
        <v>1.877</v>
      </c>
      <c r="J413" s="98">
        <v>16.36</v>
      </c>
      <c r="K413" s="98">
        <v>0</v>
      </c>
      <c r="L413" s="100">
        <v>1</v>
      </c>
      <c r="M413" s="98">
        <v>0</v>
      </c>
      <c r="N413" s="100">
        <v>1</v>
      </c>
      <c r="O413" s="94">
        <v>1</v>
      </c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</row>
    <row r="414" spans="1:42" ht="12" customHeight="1" x14ac:dyDescent="0.55000000000000004">
      <c r="A414" s="101" t="s">
        <v>977</v>
      </c>
      <c r="B414" s="101" t="s">
        <v>978</v>
      </c>
      <c r="C414" s="102">
        <v>0</v>
      </c>
      <c r="D414" s="103">
        <v>0</v>
      </c>
      <c r="E414" s="103">
        <v>0</v>
      </c>
      <c r="F414" s="102">
        <v>1</v>
      </c>
      <c r="G414" s="103">
        <v>5.69</v>
      </c>
      <c r="H414" s="103">
        <v>5.69</v>
      </c>
      <c r="I414" s="104">
        <v>1</v>
      </c>
      <c r="J414" s="103">
        <v>5.69</v>
      </c>
      <c r="K414" s="103">
        <v>0</v>
      </c>
      <c r="L414" s="105">
        <v>1</v>
      </c>
      <c r="M414" s="103">
        <v>0</v>
      </c>
      <c r="N414" s="105">
        <v>1</v>
      </c>
      <c r="O414" s="94">
        <v>1</v>
      </c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</row>
    <row r="415" spans="1:42" ht="12" customHeight="1" x14ac:dyDescent="0.55000000000000004">
      <c r="A415" s="96" t="s">
        <v>1093</v>
      </c>
      <c r="B415" s="96" t="s">
        <v>1094</v>
      </c>
      <c r="C415" s="97">
        <v>0</v>
      </c>
      <c r="D415" s="98">
        <v>0</v>
      </c>
      <c r="E415" s="98">
        <v>0</v>
      </c>
      <c r="F415" s="97">
        <v>1</v>
      </c>
      <c r="G415" s="98">
        <v>14.18</v>
      </c>
      <c r="H415" s="98">
        <v>14.18</v>
      </c>
      <c r="I415" s="99">
        <v>1</v>
      </c>
      <c r="J415" s="98">
        <v>14.18</v>
      </c>
      <c r="K415" s="98">
        <v>0</v>
      </c>
      <c r="L415" s="100">
        <v>1</v>
      </c>
      <c r="M415" s="98">
        <v>0</v>
      </c>
      <c r="N415" s="100">
        <v>1</v>
      </c>
      <c r="O415" s="94">
        <v>1</v>
      </c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</row>
    <row r="416" spans="1:42" ht="12" customHeight="1" x14ac:dyDescent="0.55000000000000004">
      <c r="A416" s="101" t="s">
        <v>981</v>
      </c>
      <c r="B416" s="101" t="s">
        <v>982</v>
      </c>
      <c r="C416" s="102">
        <v>0</v>
      </c>
      <c r="D416" s="103">
        <v>0</v>
      </c>
      <c r="E416" s="103">
        <v>0</v>
      </c>
      <c r="F416" s="102">
        <v>12</v>
      </c>
      <c r="G416" s="103">
        <v>103.32</v>
      </c>
      <c r="H416" s="103">
        <v>8.61</v>
      </c>
      <c r="I416" s="104">
        <v>13.4</v>
      </c>
      <c r="J416" s="103">
        <v>103.32</v>
      </c>
      <c r="K416" s="103">
        <v>0</v>
      </c>
      <c r="L416" s="105">
        <v>1</v>
      </c>
      <c r="M416" s="103">
        <v>0</v>
      </c>
      <c r="N416" s="105">
        <v>1</v>
      </c>
      <c r="O416" s="94">
        <v>1</v>
      </c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</row>
    <row r="417" spans="1:42" ht="12" customHeight="1" x14ac:dyDescent="0.55000000000000004">
      <c r="A417" s="96" t="s">
        <v>1095</v>
      </c>
      <c r="B417" s="96" t="s">
        <v>1096</v>
      </c>
      <c r="C417" s="97">
        <v>0</v>
      </c>
      <c r="D417" s="98">
        <v>0</v>
      </c>
      <c r="E417" s="98">
        <v>0</v>
      </c>
      <c r="F417" s="97">
        <v>1</v>
      </c>
      <c r="G417" s="98">
        <v>12.26</v>
      </c>
      <c r="H417" s="98">
        <v>12.26</v>
      </c>
      <c r="I417" s="99">
        <v>0.63300000000000001</v>
      </c>
      <c r="J417" s="98">
        <v>12.26</v>
      </c>
      <c r="K417" s="98">
        <v>0</v>
      </c>
      <c r="L417" s="100">
        <v>1</v>
      </c>
      <c r="M417" s="98">
        <v>0</v>
      </c>
      <c r="N417" s="100">
        <v>1</v>
      </c>
      <c r="O417" s="94">
        <v>1</v>
      </c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</row>
    <row r="418" spans="1:42" ht="12" customHeight="1" x14ac:dyDescent="0.55000000000000004">
      <c r="A418" s="101" t="s">
        <v>985</v>
      </c>
      <c r="B418" s="101" t="s">
        <v>986</v>
      </c>
      <c r="C418" s="102">
        <v>1565</v>
      </c>
      <c r="D418" s="103">
        <v>50214.34</v>
      </c>
      <c r="E418" s="103">
        <v>32.085839999999997</v>
      </c>
      <c r="F418" s="102">
        <v>0</v>
      </c>
      <c r="G418" s="103">
        <v>0</v>
      </c>
      <c r="H418" s="103">
        <v>0</v>
      </c>
      <c r="I418" s="104">
        <v>21127.5</v>
      </c>
      <c r="J418" s="103">
        <v>50214.34</v>
      </c>
      <c r="K418" s="103">
        <v>0</v>
      </c>
      <c r="L418" s="105">
        <v>1</v>
      </c>
      <c r="M418" s="103">
        <v>0</v>
      </c>
      <c r="N418" s="105">
        <v>1</v>
      </c>
      <c r="O418" s="94">
        <v>1</v>
      </c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</row>
    <row r="419" spans="1:42" ht="12" customHeight="1" x14ac:dyDescent="0.55000000000000004">
      <c r="A419" s="96" t="s">
        <v>987</v>
      </c>
      <c r="B419" s="96" t="s">
        <v>988</v>
      </c>
      <c r="C419" s="97">
        <v>5</v>
      </c>
      <c r="D419" s="98">
        <v>145</v>
      </c>
      <c r="E419" s="98">
        <v>29</v>
      </c>
      <c r="F419" s="97">
        <v>0</v>
      </c>
      <c r="G419" s="98">
        <v>0</v>
      </c>
      <c r="H419" s="98">
        <v>0</v>
      </c>
      <c r="I419" s="99">
        <v>50</v>
      </c>
      <c r="J419" s="98">
        <v>145</v>
      </c>
      <c r="K419" s="98">
        <v>0</v>
      </c>
      <c r="L419" s="100">
        <v>1</v>
      </c>
      <c r="M419" s="98">
        <v>0</v>
      </c>
      <c r="N419" s="100">
        <v>1</v>
      </c>
      <c r="O419" s="94">
        <v>1</v>
      </c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</row>
    <row r="420" spans="1:42" ht="12" customHeight="1" x14ac:dyDescent="0.55000000000000004">
      <c r="A420" s="101" t="s">
        <v>993</v>
      </c>
      <c r="B420" s="101" t="s">
        <v>994</v>
      </c>
      <c r="C420" s="102">
        <v>2</v>
      </c>
      <c r="D420" s="103">
        <v>67.98</v>
      </c>
      <c r="E420" s="103">
        <v>33.99</v>
      </c>
      <c r="F420" s="102">
        <v>0</v>
      </c>
      <c r="G420" s="103">
        <v>0</v>
      </c>
      <c r="H420" s="103">
        <v>0</v>
      </c>
      <c r="I420" s="104">
        <v>12</v>
      </c>
      <c r="J420" s="103">
        <v>67.98</v>
      </c>
      <c r="K420" s="103">
        <v>0</v>
      </c>
      <c r="L420" s="105">
        <v>1</v>
      </c>
      <c r="M420" s="103">
        <v>0</v>
      </c>
      <c r="N420" s="105">
        <v>1</v>
      </c>
      <c r="O420" s="94">
        <v>1</v>
      </c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</row>
    <row r="421" spans="1:42" ht="12" customHeight="1" x14ac:dyDescent="0.55000000000000004">
      <c r="A421" s="96" t="s">
        <v>764</v>
      </c>
      <c r="B421" s="96" t="s">
        <v>765</v>
      </c>
      <c r="C421" s="97">
        <v>3</v>
      </c>
      <c r="D421" s="98">
        <v>45.78</v>
      </c>
      <c r="E421" s="98">
        <v>15.26</v>
      </c>
      <c r="F421" s="97">
        <v>0</v>
      </c>
      <c r="G421" s="98">
        <v>0</v>
      </c>
      <c r="H421" s="98">
        <v>0</v>
      </c>
      <c r="I421" s="99">
        <v>75</v>
      </c>
      <c r="J421" s="98">
        <v>45.78</v>
      </c>
      <c r="K421" s="98">
        <v>0</v>
      </c>
      <c r="L421" s="100">
        <v>1</v>
      </c>
      <c r="M421" s="98">
        <v>0</v>
      </c>
      <c r="N421" s="100">
        <v>1</v>
      </c>
      <c r="O421" s="94">
        <v>1</v>
      </c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</row>
    <row r="422" spans="1:42" ht="12" customHeight="1" x14ac:dyDescent="0.55000000000000004">
      <c r="A422" s="101" t="s">
        <v>995</v>
      </c>
      <c r="B422" s="101" t="s">
        <v>996</v>
      </c>
      <c r="C422" s="102">
        <v>29</v>
      </c>
      <c r="D422" s="103">
        <v>677.6</v>
      </c>
      <c r="E422" s="103">
        <v>23.365517000000001</v>
      </c>
      <c r="F422" s="102">
        <v>0</v>
      </c>
      <c r="G422" s="103">
        <v>0</v>
      </c>
      <c r="H422" s="103">
        <v>0</v>
      </c>
      <c r="I422" s="104">
        <v>696</v>
      </c>
      <c r="J422" s="103">
        <v>677.6</v>
      </c>
      <c r="K422" s="103">
        <v>0</v>
      </c>
      <c r="L422" s="105">
        <v>1</v>
      </c>
      <c r="M422" s="103">
        <v>0</v>
      </c>
      <c r="N422" s="105">
        <v>1</v>
      </c>
      <c r="O422" s="94">
        <v>1</v>
      </c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</row>
    <row r="423" spans="1:42" ht="12" customHeight="1" x14ac:dyDescent="0.55000000000000004">
      <c r="A423" s="96" t="s">
        <v>766</v>
      </c>
      <c r="B423" s="96" t="s">
        <v>767</v>
      </c>
      <c r="C423" s="97">
        <v>2</v>
      </c>
      <c r="D423" s="98">
        <v>70.78</v>
      </c>
      <c r="E423" s="98">
        <v>35.39</v>
      </c>
      <c r="F423" s="97">
        <v>0</v>
      </c>
      <c r="G423" s="98">
        <v>0</v>
      </c>
      <c r="H423" s="98">
        <v>0</v>
      </c>
      <c r="I423" s="99">
        <v>75.400000000000006</v>
      </c>
      <c r="J423" s="98">
        <v>70.78</v>
      </c>
      <c r="K423" s="98">
        <v>0</v>
      </c>
      <c r="L423" s="100">
        <v>1</v>
      </c>
      <c r="M423" s="98">
        <v>0</v>
      </c>
      <c r="N423" s="100">
        <v>1</v>
      </c>
      <c r="O423" s="94">
        <v>1</v>
      </c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</row>
    <row r="424" spans="1:42" ht="12" customHeight="1" x14ac:dyDescent="0.55000000000000004">
      <c r="A424" s="101" t="s">
        <v>999</v>
      </c>
      <c r="B424" s="101" t="s">
        <v>1000</v>
      </c>
      <c r="C424" s="102">
        <v>12</v>
      </c>
      <c r="D424" s="103">
        <v>383.39</v>
      </c>
      <c r="E424" s="103">
        <v>31.949166000000002</v>
      </c>
      <c r="F424" s="102">
        <v>0</v>
      </c>
      <c r="G424" s="103">
        <v>0</v>
      </c>
      <c r="H424" s="103">
        <v>0</v>
      </c>
      <c r="I424" s="104">
        <v>252</v>
      </c>
      <c r="J424" s="103">
        <v>383.39</v>
      </c>
      <c r="K424" s="103">
        <v>0</v>
      </c>
      <c r="L424" s="105">
        <v>1</v>
      </c>
      <c r="M424" s="103">
        <v>0</v>
      </c>
      <c r="N424" s="105">
        <v>1</v>
      </c>
      <c r="O424" s="94">
        <v>1</v>
      </c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</row>
    <row r="425" spans="1:42" ht="12" customHeight="1" x14ac:dyDescent="0.55000000000000004">
      <c r="A425" s="96" t="s">
        <v>768</v>
      </c>
      <c r="B425" s="96" t="s">
        <v>769</v>
      </c>
      <c r="C425" s="97">
        <v>49</v>
      </c>
      <c r="D425" s="98">
        <v>1135.03</v>
      </c>
      <c r="E425" s="98">
        <v>23.163876999999999</v>
      </c>
      <c r="F425" s="97">
        <v>0</v>
      </c>
      <c r="G425" s="98">
        <v>0</v>
      </c>
      <c r="H425" s="98">
        <v>0</v>
      </c>
      <c r="I425" s="99">
        <v>2103.5</v>
      </c>
      <c r="J425" s="98">
        <v>1135.03</v>
      </c>
      <c r="K425" s="98">
        <v>0</v>
      </c>
      <c r="L425" s="100">
        <v>1</v>
      </c>
      <c r="M425" s="98">
        <v>0</v>
      </c>
      <c r="N425" s="100">
        <v>1</v>
      </c>
      <c r="O425" s="94">
        <v>1</v>
      </c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</row>
    <row r="426" spans="1:42" ht="12" customHeight="1" x14ac:dyDescent="0.55000000000000004">
      <c r="A426" s="101" t="s">
        <v>772</v>
      </c>
      <c r="B426" s="101" t="s">
        <v>773</v>
      </c>
      <c r="C426" s="102">
        <v>5</v>
      </c>
      <c r="D426" s="103">
        <v>95.61</v>
      </c>
      <c r="E426" s="103">
        <v>19.122</v>
      </c>
      <c r="F426" s="102">
        <v>0</v>
      </c>
      <c r="G426" s="103">
        <v>0</v>
      </c>
      <c r="H426" s="103">
        <v>0</v>
      </c>
      <c r="I426" s="104">
        <v>180</v>
      </c>
      <c r="J426" s="103">
        <v>95.61</v>
      </c>
      <c r="K426" s="103">
        <v>0</v>
      </c>
      <c r="L426" s="105">
        <v>1</v>
      </c>
      <c r="M426" s="103">
        <v>0</v>
      </c>
      <c r="N426" s="105">
        <v>1</v>
      </c>
      <c r="O426" s="94">
        <v>1</v>
      </c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</row>
    <row r="427" spans="1:42" ht="12" customHeight="1" x14ac:dyDescent="0.55000000000000004">
      <c r="A427" s="96" t="s">
        <v>1007</v>
      </c>
      <c r="B427" s="96" t="s">
        <v>1008</v>
      </c>
      <c r="C427" s="97">
        <v>16</v>
      </c>
      <c r="D427" s="98">
        <v>457.24</v>
      </c>
      <c r="E427" s="98">
        <v>28.577500000000001</v>
      </c>
      <c r="F427" s="97">
        <v>0</v>
      </c>
      <c r="G427" s="98">
        <v>0</v>
      </c>
      <c r="H427" s="98">
        <v>0</v>
      </c>
      <c r="I427" s="99">
        <v>334.85</v>
      </c>
      <c r="J427" s="98">
        <v>457.24</v>
      </c>
      <c r="K427" s="98">
        <v>0</v>
      </c>
      <c r="L427" s="100">
        <v>1</v>
      </c>
      <c r="M427" s="98">
        <v>0</v>
      </c>
      <c r="N427" s="100">
        <v>1</v>
      </c>
      <c r="O427" s="94">
        <v>1</v>
      </c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</row>
    <row r="428" spans="1:42" ht="12" customHeight="1" x14ac:dyDescent="0.55000000000000004">
      <c r="A428" s="101" t="s">
        <v>1009</v>
      </c>
      <c r="B428" s="101" t="s">
        <v>1010</v>
      </c>
      <c r="C428" s="102">
        <v>52</v>
      </c>
      <c r="D428" s="103">
        <v>2977.95</v>
      </c>
      <c r="E428" s="103">
        <v>57.268268999999997</v>
      </c>
      <c r="F428" s="102">
        <v>0</v>
      </c>
      <c r="G428" s="103">
        <v>0</v>
      </c>
      <c r="H428" s="103">
        <v>0</v>
      </c>
      <c r="I428" s="104">
        <v>789.03</v>
      </c>
      <c r="J428" s="103">
        <v>2977.95</v>
      </c>
      <c r="K428" s="103">
        <v>0</v>
      </c>
      <c r="L428" s="105">
        <v>1</v>
      </c>
      <c r="M428" s="103">
        <v>0</v>
      </c>
      <c r="N428" s="105">
        <v>1</v>
      </c>
      <c r="O428" s="94">
        <v>1</v>
      </c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</row>
    <row r="429" spans="1:42" ht="12" customHeight="1" x14ac:dyDescent="0.55000000000000004">
      <c r="A429" s="96" t="s">
        <v>1011</v>
      </c>
      <c r="B429" s="96" t="s">
        <v>1012</v>
      </c>
      <c r="C429" s="97">
        <v>1</v>
      </c>
      <c r="D429" s="98">
        <v>40.229999999999997</v>
      </c>
      <c r="E429" s="98">
        <v>40.229999999999997</v>
      </c>
      <c r="F429" s="97">
        <v>0</v>
      </c>
      <c r="G429" s="98">
        <v>0</v>
      </c>
      <c r="H429" s="98">
        <v>0</v>
      </c>
      <c r="I429" s="99">
        <v>37.130000000000003</v>
      </c>
      <c r="J429" s="98">
        <v>40.229999999999997</v>
      </c>
      <c r="K429" s="98">
        <v>0</v>
      </c>
      <c r="L429" s="100">
        <v>1</v>
      </c>
      <c r="M429" s="98">
        <v>0</v>
      </c>
      <c r="N429" s="100">
        <v>1</v>
      </c>
      <c r="O429" s="94">
        <v>1</v>
      </c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</row>
    <row r="430" spans="1:42" ht="12" customHeight="1" x14ac:dyDescent="0.55000000000000004">
      <c r="A430" s="101" t="s">
        <v>1013</v>
      </c>
      <c r="B430" s="101" t="s">
        <v>1014</v>
      </c>
      <c r="C430" s="102">
        <v>1</v>
      </c>
      <c r="D430" s="103">
        <v>57.56</v>
      </c>
      <c r="E430" s="103">
        <v>57.56</v>
      </c>
      <c r="F430" s="102">
        <v>0</v>
      </c>
      <c r="G430" s="103">
        <v>0</v>
      </c>
      <c r="H430" s="103">
        <v>0</v>
      </c>
      <c r="I430" s="104">
        <v>15.16</v>
      </c>
      <c r="J430" s="103">
        <v>57.56</v>
      </c>
      <c r="K430" s="103">
        <v>0</v>
      </c>
      <c r="L430" s="105">
        <v>1</v>
      </c>
      <c r="M430" s="103">
        <v>0</v>
      </c>
      <c r="N430" s="105">
        <v>1</v>
      </c>
      <c r="O430" s="94">
        <v>1</v>
      </c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</row>
    <row r="431" spans="1:42" ht="12" customHeight="1" x14ac:dyDescent="0.55000000000000004">
      <c r="A431" s="96" t="s">
        <v>1015</v>
      </c>
      <c r="B431" s="96" t="s">
        <v>1016</v>
      </c>
      <c r="C431" s="97">
        <v>4</v>
      </c>
      <c r="D431" s="98">
        <v>271.88</v>
      </c>
      <c r="E431" s="98">
        <v>67.97</v>
      </c>
      <c r="F431" s="97">
        <v>0</v>
      </c>
      <c r="G431" s="98">
        <v>0</v>
      </c>
      <c r="H431" s="98">
        <v>0</v>
      </c>
      <c r="I431" s="99">
        <v>60</v>
      </c>
      <c r="J431" s="98">
        <v>271.88</v>
      </c>
      <c r="K431" s="98">
        <v>0</v>
      </c>
      <c r="L431" s="100">
        <v>1</v>
      </c>
      <c r="M431" s="98">
        <v>0</v>
      </c>
      <c r="N431" s="100">
        <v>1</v>
      </c>
      <c r="O431" s="94">
        <v>1</v>
      </c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</row>
    <row r="432" spans="1:42" ht="12" customHeight="1" x14ac:dyDescent="0.55000000000000004">
      <c r="A432" s="101" t="s">
        <v>1025</v>
      </c>
      <c r="B432" s="101" t="s">
        <v>1026</v>
      </c>
      <c r="C432" s="102">
        <v>12</v>
      </c>
      <c r="D432" s="103">
        <v>709.65</v>
      </c>
      <c r="E432" s="103">
        <v>59.137500000000003</v>
      </c>
      <c r="F432" s="102">
        <v>0</v>
      </c>
      <c r="G432" s="103">
        <v>0</v>
      </c>
      <c r="H432" s="103">
        <v>0</v>
      </c>
      <c r="I432" s="104">
        <v>180</v>
      </c>
      <c r="J432" s="103">
        <v>709.65</v>
      </c>
      <c r="K432" s="103">
        <v>0</v>
      </c>
      <c r="L432" s="105">
        <v>1</v>
      </c>
      <c r="M432" s="103">
        <v>0</v>
      </c>
      <c r="N432" s="105">
        <v>1</v>
      </c>
      <c r="O432" s="94">
        <v>1</v>
      </c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</row>
    <row r="433" spans="1:42" ht="12" customHeight="1" x14ac:dyDescent="0.55000000000000004">
      <c r="A433" s="96" t="s">
        <v>1027</v>
      </c>
      <c r="B433" s="96" t="s">
        <v>1028</v>
      </c>
      <c r="C433" s="97">
        <v>3</v>
      </c>
      <c r="D433" s="98">
        <v>177.22</v>
      </c>
      <c r="E433" s="98">
        <v>59.073332999999998</v>
      </c>
      <c r="F433" s="97">
        <v>0</v>
      </c>
      <c r="G433" s="98">
        <v>0</v>
      </c>
      <c r="H433" s="98">
        <v>0</v>
      </c>
      <c r="I433" s="99">
        <v>150</v>
      </c>
      <c r="J433" s="98">
        <v>177.22</v>
      </c>
      <c r="K433" s="98">
        <v>0</v>
      </c>
      <c r="L433" s="100">
        <v>1</v>
      </c>
      <c r="M433" s="98">
        <v>0</v>
      </c>
      <c r="N433" s="100">
        <v>1</v>
      </c>
      <c r="O433" s="94">
        <v>1</v>
      </c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</row>
    <row r="434" spans="1:42" ht="12" customHeight="1" x14ac:dyDescent="0.55000000000000004">
      <c r="A434" s="101" t="s">
        <v>1031</v>
      </c>
      <c r="B434" s="101" t="s">
        <v>1032</v>
      </c>
      <c r="C434" s="102">
        <v>19</v>
      </c>
      <c r="D434" s="103">
        <v>559.79999999999995</v>
      </c>
      <c r="E434" s="103">
        <v>29.463156999999999</v>
      </c>
      <c r="F434" s="102">
        <v>0</v>
      </c>
      <c r="G434" s="103">
        <v>0</v>
      </c>
      <c r="H434" s="103">
        <v>0</v>
      </c>
      <c r="I434" s="104">
        <v>456</v>
      </c>
      <c r="J434" s="103">
        <v>559.79999999999995</v>
      </c>
      <c r="K434" s="103">
        <v>0</v>
      </c>
      <c r="L434" s="105">
        <v>1</v>
      </c>
      <c r="M434" s="103">
        <v>0</v>
      </c>
      <c r="N434" s="105">
        <v>1</v>
      </c>
      <c r="O434" s="94">
        <v>1</v>
      </c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</row>
    <row r="435" spans="1:42" ht="12" customHeight="1" x14ac:dyDescent="0.55000000000000004">
      <c r="A435" s="96" t="s">
        <v>1083</v>
      </c>
      <c r="B435" s="96" t="s">
        <v>1084</v>
      </c>
      <c r="C435" s="97">
        <v>0</v>
      </c>
      <c r="D435" s="98">
        <v>0</v>
      </c>
      <c r="E435" s="98">
        <v>0</v>
      </c>
      <c r="F435" s="97">
        <v>0</v>
      </c>
      <c r="G435" s="98">
        <v>0</v>
      </c>
      <c r="H435" s="98">
        <v>0</v>
      </c>
      <c r="I435" s="99">
        <v>0</v>
      </c>
      <c r="J435" s="98">
        <v>0</v>
      </c>
      <c r="K435" s="98">
        <v>0</v>
      </c>
      <c r="L435" s="100">
        <v>0</v>
      </c>
      <c r="M435" s="98">
        <v>0</v>
      </c>
      <c r="N435" s="100">
        <v>0</v>
      </c>
      <c r="O435" s="94">
        <v>1</v>
      </c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</row>
    <row r="436" spans="1:42" ht="12" customHeight="1" x14ac:dyDescent="0.55000000000000004">
      <c r="A436" s="101" t="s">
        <v>786</v>
      </c>
      <c r="B436" s="101" t="s">
        <v>787</v>
      </c>
      <c r="C436" s="102">
        <v>23</v>
      </c>
      <c r="D436" s="103">
        <v>752.39</v>
      </c>
      <c r="E436" s="103">
        <v>32.712608000000003</v>
      </c>
      <c r="F436" s="102">
        <v>0</v>
      </c>
      <c r="G436" s="103">
        <v>0</v>
      </c>
      <c r="H436" s="103">
        <v>0</v>
      </c>
      <c r="I436" s="104">
        <v>806.00400000000002</v>
      </c>
      <c r="J436" s="103">
        <v>752.39</v>
      </c>
      <c r="K436" s="103">
        <v>0</v>
      </c>
      <c r="L436" s="105">
        <v>1</v>
      </c>
      <c r="M436" s="103">
        <v>0</v>
      </c>
      <c r="N436" s="105">
        <v>1</v>
      </c>
      <c r="O436" s="94">
        <v>1</v>
      </c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</row>
    <row r="437" spans="1:42" ht="12" customHeight="1" x14ac:dyDescent="0.55000000000000004">
      <c r="A437" s="96" t="s">
        <v>1033</v>
      </c>
      <c r="B437" s="96" t="s">
        <v>1034</v>
      </c>
      <c r="C437" s="97">
        <v>1</v>
      </c>
      <c r="D437" s="98">
        <v>40.56</v>
      </c>
      <c r="E437" s="98">
        <v>40.56</v>
      </c>
      <c r="F437" s="97">
        <v>0</v>
      </c>
      <c r="G437" s="98">
        <v>0</v>
      </c>
      <c r="H437" s="98">
        <v>0</v>
      </c>
      <c r="I437" s="99">
        <v>12</v>
      </c>
      <c r="J437" s="98">
        <v>40.56</v>
      </c>
      <c r="K437" s="98">
        <v>0</v>
      </c>
      <c r="L437" s="100">
        <v>1</v>
      </c>
      <c r="M437" s="98">
        <v>0</v>
      </c>
      <c r="N437" s="100">
        <v>1</v>
      </c>
      <c r="O437" s="94">
        <v>1</v>
      </c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</row>
    <row r="438" spans="1:42" ht="12" customHeight="1" x14ac:dyDescent="0.55000000000000004">
      <c r="A438" s="101" t="s">
        <v>790</v>
      </c>
      <c r="B438" s="101" t="s">
        <v>791</v>
      </c>
      <c r="C438" s="102">
        <v>1</v>
      </c>
      <c r="D438" s="103">
        <v>18.309999999999999</v>
      </c>
      <c r="E438" s="103">
        <v>18.309999999999999</v>
      </c>
      <c r="F438" s="102">
        <v>0</v>
      </c>
      <c r="G438" s="103">
        <v>0</v>
      </c>
      <c r="H438" s="103">
        <v>0</v>
      </c>
      <c r="I438" s="104">
        <v>6</v>
      </c>
      <c r="J438" s="103">
        <v>18.309999999999999</v>
      </c>
      <c r="K438" s="103">
        <v>0</v>
      </c>
      <c r="L438" s="105">
        <v>1</v>
      </c>
      <c r="M438" s="103">
        <v>0</v>
      </c>
      <c r="N438" s="105">
        <v>1</v>
      </c>
      <c r="O438" s="94">
        <v>1</v>
      </c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</row>
    <row r="439" spans="1:42" ht="12" customHeight="1" x14ac:dyDescent="0.55000000000000004">
      <c r="A439" s="96" t="s">
        <v>794</v>
      </c>
      <c r="B439" s="96" t="s">
        <v>795</v>
      </c>
      <c r="C439" s="97">
        <v>55</v>
      </c>
      <c r="D439" s="98">
        <v>1777.62</v>
      </c>
      <c r="E439" s="98">
        <v>32.320363</v>
      </c>
      <c r="F439" s="97">
        <v>0</v>
      </c>
      <c r="G439" s="98">
        <v>0</v>
      </c>
      <c r="H439" s="98">
        <v>0</v>
      </c>
      <c r="I439" s="99">
        <v>550</v>
      </c>
      <c r="J439" s="98">
        <v>1777.62</v>
      </c>
      <c r="K439" s="98">
        <v>0</v>
      </c>
      <c r="L439" s="100">
        <v>1</v>
      </c>
      <c r="M439" s="98">
        <v>0</v>
      </c>
      <c r="N439" s="100">
        <v>1</v>
      </c>
      <c r="O439" s="94">
        <v>1</v>
      </c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</row>
    <row r="440" spans="1:42" ht="12" customHeight="1" x14ac:dyDescent="0.55000000000000004">
      <c r="A440" s="101" t="s">
        <v>798</v>
      </c>
      <c r="B440" s="101" t="s">
        <v>799</v>
      </c>
      <c r="C440" s="102">
        <v>2</v>
      </c>
      <c r="D440" s="103">
        <v>165.84</v>
      </c>
      <c r="E440" s="103">
        <v>82.92</v>
      </c>
      <c r="F440" s="102">
        <v>0</v>
      </c>
      <c r="G440" s="103">
        <v>0</v>
      </c>
      <c r="H440" s="103">
        <v>0</v>
      </c>
      <c r="I440" s="104">
        <v>50</v>
      </c>
      <c r="J440" s="103">
        <v>165.84</v>
      </c>
      <c r="K440" s="103">
        <v>0</v>
      </c>
      <c r="L440" s="105">
        <v>1</v>
      </c>
      <c r="M440" s="103">
        <v>0</v>
      </c>
      <c r="N440" s="105">
        <v>1</v>
      </c>
      <c r="O440" s="94">
        <v>1</v>
      </c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</row>
    <row r="441" spans="1:42" ht="12" customHeight="1" x14ac:dyDescent="0.55000000000000004">
      <c r="A441" s="96" t="s">
        <v>1051</v>
      </c>
      <c r="B441" s="96" t="s">
        <v>1052</v>
      </c>
      <c r="C441" s="97">
        <v>3</v>
      </c>
      <c r="D441" s="98">
        <v>446.33</v>
      </c>
      <c r="E441" s="98">
        <v>148.77666600000001</v>
      </c>
      <c r="F441" s="97">
        <v>0</v>
      </c>
      <c r="G441" s="98">
        <v>0</v>
      </c>
      <c r="H441" s="98">
        <v>0</v>
      </c>
      <c r="I441" s="99">
        <v>142.19</v>
      </c>
      <c r="J441" s="98">
        <v>446.33</v>
      </c>
      <c r="K441" s="98">
        <v>0</v>
      </c>
      <c r="L441" s="100">
        <v>1</v>
      </c>
      <c r="M441" s="98">
        <v>0</v>
      </c>
      <c r="N441" s="100">
        <v>1</v>
      </c>
      <c r="O441" s="94">
        <v>1</v>
      </c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</row>
    <row r="442" spans="1:42" ht="12" customHeight="1" x14ac:dyDescent="0.55000000000000004">
      <c r="A442" s="101" t="s">
        <v>1053</v>
      </c>
      <c r="B442" s="101" t="s">
        <v>1054</v>
      </c>
      <c r="C442" s="102">
        <v>263</v>
      </c>
      <c r="D442" s="103">
        <v>8676.33</v>
      </c>
      <c r="E442" s="103">
        <v>32.989846999999997</v>
      </c>
      <c r="F442" s="102">
        <v>0</v>
      </c>
      <c r="G442" s="103">
        <v>0</v>
      </c>
      <c r="H442" s="103">
        <v>0</v>
      </c>
      <c r="I442" s="104">
        <v>2958.75</v>
      </c>
      <c r="J442" s="103">
        <v>8676.33</v>
      </c>
      <c r="K442" s="103">
        <v>0</v>
      </c>
      <c r="L442" s="105">
        <v>1</v>
      </c>
      <c r="M442" s="103">
        <v>0</v>
      </c>
      <c r="N442" s="105">
        <v>1</v>
      </c>
      <c r="O442" s="94">
        <v>1</v>
      </c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</row>
    <row r="443" spans="1:42" ht="12" customHeight="1" x14ac:dyDescent="0.55000000000000004">
      <c r="A443" s="96" t="s">
        <v>1055</v>
      </c>
      <c r="B443" s="96" t="s">
        <v>1056</v>
      </c>
      <c r="C443" s="97">
        <v>50</v>
      </c>
      <c r="D443" s="98">
        <v>3028.49</v>
      </c>
      <c r="E443" s="98">
        <v>60.569800000000001</v>
      </c>
      <c r="F443" s="97">
        <v>0</v>
      </c>
      <c r="G443" s="98">
        <v>0</v>
      </c>
      <c r="H443" s="98">
        <v>0</v>
      </c>
      <c r="I443" s="99">
        <v>1500</v>
      </c>
      <c r="J443" s="98">
        <v>3028.49</v>
      </c>
      <c r="K443" s="98">
        <v>0</v>
      </c>
      <c r="L443" s="100">
        <v>1</v>
      </c>
      <c r="M443" s="98">
        <v>0</v>
      </c>
      <c r="N443" s="100">
        <v>1</v>
      </c>
      <c r="O443" s="94">
        <v>1</v>
      </c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</row>
    <row r="444" spans="1:42" ht="12" customHeight="1" x14ac:dyDescent="0.55000000000000004">
      <c r="A444" s="101" t="s">
        <v>1057</v>
      </c>
      <c r="B444" s="101" t="s">
        <v>1058</v>
      </c>
      <c r="C444" s="102">
        <v>3</v>
      </c>
      <c r="D444" s="103">
        <v>136.91</v>
      </c>
      <c r="E444" s="103">
        <v>45.636665999999998</v>
      </c>
      <c r="F444" s="102">
        <v>0</v>
      </c>
      <c r="G444" s="103">
        <v>0</v>
      </c>
      <c r="H444" s="103">
        <v>0</v>
      </c>
      <c r="I444" s="104">
        <v>48</v>
      </c>
      <c r="J444" s="103">
        <v>136.91</v>
      </c>
      <c r="K444" s="103">
        <v>0</v>
      </c>
      <c r="L444" s="105">
        <v>1</v>
      </c>
      <c r="M444" s="103">
        <v>0</v>
      </c>
      <c r="N444" s="105">
        <v>1</v>
      </c>
      <c r="O444" s="94">
        <v>1</v>
      </c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</row>
    <row r="445" spans="1:42" ht="12" customHeight="1" x14ac:dyDescent="0.55000000000000004">
      <c r="A445" s="96" t="s">
        <v>1059</v>
      </c>
      <c r="B445" s="96" t="s">
        <v>1060</v>
      </c>
      <c r="C445" s="97">
        <v>3</v>
      </c>
      <c r="D445" s="98">
        <v>218.49</v>
      </c>
      <c r="E445" s="98">
        <v>72.83</v>
      </c>
      <c r="F445" s="97">
        <v>14</v>
      </c>
      <c r="G445" s="98">
        <v>169.78</v>
      </c>
      <c r="H445" s="98">
        <v>12.127141999999999</v>
      </c>
      <c r="I445" s="99">
        <v>36</v>
      </c>
      <c r="J445" s="98">
        <v>388.27</v>
      </c>
      <c r="K445" s="98">
        <v>0</v>
      </c>
      <c r="L445" s="100">
        <v>1</v>
      </c>
      <c r="M445" s="98">
        <v>0</v>
      </c>
      <c r="N445" s="100">
        <v>1</v>
      </c>
      <c r="O445" s="94">
        <v>1</v>
      </c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</row>
    <row r="446" spans="1:42" ht="12" customHeight="1" x14ac:dyDescent="0.55000000000000004">
      <c r="A446" s="101" t="s">
        <v>1061</v>
      </c>
      <c r="B446" s="101" t="s">
        <v>1062</v>
      </c>
      <c r="C446" s="102">
        <v>4</v>
      </c>
      <c r="D446" s="103">
        <v>172.84</v>
      </c>
      <c r="E446" s="103">
        <v>43.21</v>
      </c>
      <c r="F446" s="102">
        <v>1</v>
      </c>
      <c r="G446" s="103">
        <v>7.25</v>
      </c>
      <c r="H446" s="103">
        <v>7.25</v>
      </c>
      <c r="I446" s="104">
        <v>20.332999999999998</v>
      </c>
      <c r="J446" s="103">
        <v>180.09</v>
      </c>
      <c r="K446" s="103">
        <v>0</v>
      </c>
      <c r="L446" s="105">
        <v>1</v>
      </c>
      <c r="M446" s="103">
        <v>0</v>
      </c>
      <c r="N446" s="105">
        <v>1</v>
      </c>
      <c r="O446" s="94">
        <v>1</v>
      </c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</row>
    <row r="447" spans="1:42" ht="12" customHeight="1" x14ac:dyDescent="0.55000000000000004">
      <c r="A447" s="96" t="s">
        <v>1063</v>
      </c>
      <c r="B447" s="96" t="s">
        <v>1064</v>
      </c>
      <c r="C447" s="97">
        <v>3</v>
      </c>
      <c r="D447" s="98">
        <v>151.35</v>
      </c>
      <c r="E447" s="98">
        <v>50.45</v>
      </c>
      <c r="F447" s="97">
        <v>3</v>
      </c>
      <c r="G447" s="98">
        <v>25.17</v>
      </c>
      <c r="H447" s="98">
        <v>8.39</v>
      </c>
      <c r="I447" s="99">
        <v>26.25</v>
      </c>
      <c r="J447" s="98">
        <v>176.52</v>
      </c>
      <c r="K447" s="98">
        <v>0</v>
      </c>
      <c r="L447" s="100">
        <v>1</v>
      </c>
      <c r="M447" s="98">
        <v>0</v>
      </c>
      <c r="N447" s="100">
        <v>1</v>
      </c>
      <c r="O447" s="94">
        <v>1</v>
      </c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</row>
    <row r="448" spans="1:42" ht="12" customHeight="1" x14ac:dyDescent="0.55000000000000004">
      <c r="A448" s="101" t="s">
        <v>1065</v>
      </c>
      <c r="B448" s="101" t="s">
        <v>1066</v>
      </c>
      <c r="C448" s="102">
        <v>1</v>
      </c>
      <c r="D448" s="103">
        <v>48.23</v>
      </c>
      <c r="E448" s="103">
        <v>48.23</v>
      </c>
      <c r="F448" s="102">
        <v>0</v>
      </c>
      <c r="G448" s="103">
        <v>0</v>
      </c>
      <c r="H448" s="103">
        <v>0</v>
      </c>
      <c r="I448" s="104">
        <v>30</v>
      </c>
      <c r="J448" s="103">
        <v>48.23</v>
      </c>
      <c r="K448" s="103">
        <v>0</v>
      </c>
      <c r="L448" s="105">
        <v>1</v>
      </c>
      <c r="M448" s="103">
        <v>0</v>
      </c>
      <c r="N448" s="105">
        <v>1</v>
      </c>
      <c r="O448" s="94">
        <v>1</v>
      </c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</row>
    <row r="449" spans="1:43" ht="15" customHeight="1" x14ac:dyDescent="0.55000000000000004">
      <c r="A449" s="106" t="str">
        <f>CONCATENATE("Count: ",O449)</f>
        <v>Count: 106</v>
      </c>
      <c r="B449" s="107" t="s">
        <v>1097</v>
      </c>
      <c r="C449" s="108">
        <f>SUM(C343:C448)</f>
        <v>4744</v>
      </c>
      <c r="D449" s="109">
        <f>SUM(D343:D448)</f>
        <v>166930.39000000004</v>
      </c>
      <c r="E449" s="109">
        <f>IF(C449=0,0,D449/C449)</f>
        <v>35.187687605396299</v>
      </c>
      <c r="F449" s="108">
        <f>SUM(F343:F448)</f>
        <v>42</v>
      </c>
      <c r="G449" s="109">
        <f>SUM(G343:G448)</f>
        <v>445.97999999999996</v>
      </c>
      <c r="H449" s="109">
        <f>IF(F449=0,0,G449/F449)</f>
        <v>10.618571428571428</v>
      </c>
      <c r="I449" s="110">
        <f>SUM(I343:I448)</f>
        <v>95132.312000000005</v>
      </c>
      <c r="J449" s="109">
        <f>SUM(J343:J448)</f>
        <v>167376.37</v>
      </c>
      <c r="K449" s="109">
        <f>SUM(K343:K448)</f>
        <v>0</v>
      </c>
      <c r="L449" s="111">
        <f>IF(K449=0,0,IF(J449=0,0,(J449-K449)/J449))</f>
        <v>0</v>
      </c>
      <c r="M449" s="109">
        <f>SUM(M343:M448)</f>
        <v>0</v>
      </c>
      <c r="N449" s="112">
        <f>IF(M449=0,0,IF(J449=0,0,(J449-M449)/J449))</f>
        <v>0</v>
      </c>
      <c r="O449" s="22">
        <f>SUM(O343:O448)</f>
        <v>106</v>
      </c>
      <c r="P449" s="113">
        <f>C449</f>
        <v>4744</v>
      </c>
      <c r="Q449" s="114">
        <f>D449</f>
        <v>166930.39000000004</v>
      </c>
      <c r="R449" s="113">
        <f>F449</f>
        <v>42</v>
      </c>
      <c r="S449" s="114">
        <f>G449</f>
        <v>445.97999999999996</v>
      </c>
      <c r="T449" s="114">
        <f>I449</f>
        <v>95132.312000000005</v>
      </c>
      <c r="U449" s="114">
        <f>J449</f>
        <v>167376.37</v>
      </c>
      <c r="V449" s="114">
        <f>K449</f>
        <v>0</v>
      </c>
      <c r="W449" s="114">
        <f>M449</f>
        <v>0</v>
      </c>
      <c r="X449" s="94">
        <f>O449</f>
        <v>106</v>
      </c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5"/>
    </row>
    <row r="450" spans="1:43" ht="15" customHeight="1" x14ac:dyDescent="0.55000000000000004">
      <c r="A450" s="115"/>
      <c r="B450" s="101"/>
      <c r="C450" s="116"/>
      <c r="D450" s="116"/>
      <c r="E450" s="116"/>
      <c r="F450" s="116"/>
      <c r="G450" s="116"/>
      <c r="H450" s="116"/>
      <c r="I450" s="117"/>
      <c r="J450" s="116"/>
      <c r="K450" s="116"/>
      <c r="L450" s="116"/>
      <c r="M450" s="116"/>
      <c r="N450" s="116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</row>
    <row r="451" spans="1:43" ht="15" customHeight="1" x14ac:dyDescent="0.55000000000000004">
      <c r="A451" s="106" t="str">
        <f>CONCATENATE("Count: ",X451)</f>
        <v>Count: 434</v>
      </c>
      <c r="B451" s="107" t="s">
        <v>1098</v>
      </c>
      <c r="C451" s="108">
        <f>P451</f>
        <v>27341</v>
      </c>
      <c r="D451" s="109">
        <f>Q451</f>
        <v>770638.16999999981</v>
      </c>
      <c r="E451" s="109">
        <f>IF(C451=0,0,D451/C451)</f>
        <v>28.186173512307516</v>
      </c>
      <c r="F451" s="108">
        <f>R451</f>
        <v>176</v>
      </c>
      <c r="G451" s="109">
        <f>S451</f>
        <v>1781.1</v>
      </c>
      <c r="H451" s="109">
        <f>IF(F451=0,0,G451/F451)</f>
        <v>10.119886363636363</v>
      </c>
      <c r="I451" s="110">
        <f>T451</f>
        <v>539594.64199999999</v>
      </c>
      <c r="J451" s="109">
        <f>U451</f>
        <v>772309.50999999989</v>
      </c>
      <c r="K451" s="109">
        <f>V451</f>
        <v>0</v>
      </c>
      <c r="L451" s="111">
        <f>IF(K451=0,0,IF(J451=0,0,(J451-K451)/J451))</f>
        <v>0</v>
      </c>
      <c r="M451" s="109">
        <f>W451</f>
        <v>0</v>
      </c>
      <c r="N451" s="112">
        <f>IF(M451=0,0,IF(J451=0,0,(J451-M451)/J451))</f>
        <v>0</v>
      </c>
      <c r="O451" s="94"/>
      <c r="P451" s="94">
        <f t="shared" ref="P451:X451" si="0">SUM(P5:P450)</f>
        <v>27341</v>
      </c>
      <c r="Q451" s="94">
        <f t="shared" si="0"/>
        <v>770638.16999999981</v>
      </c>
      <c r="R451" s="94">
        <f t="shared" si="0"/>
        <v>176</v>
      </c>
      <c r="S451" s="94">
        <f t="shared" si="0"/>
        <v>1781.1</v>
      </c>
      <c r="T451" s="94">
        <f t="shared" si="0"/>
        <v>539594.64199999999</v>
      </c>
      <c r="U451" s="94">
        <f t="shared" si="0"/>
        <v>772309.50999999989</v>
      </c>
      <c r="V451" s="94">
        <f t="shared" si="0"/>
        <v>0</v>
      </c>
      <c r="W451" s="22">
        <f t="shared" si="0"/>
        <v>0</v>
      </c>
      <c r="X451" s="22">
        <f t="shared" si="0"/>
        <v>434</v>
      </c>
      <c r="Y451" s="94">
        <f t="shared" ref="Y451:AG451" si="1">P451</f>
        <v>27341</v>
      </c>
      <c r="Z451" s="94">
        <f t="shared" si="1"/>
        <v>770638.16999999981</v>
      </c>
      <c r="AA451" s="94">
        <f t="shared" si="1"/>
        <v>176</v>
      </c>
      <c r="AB451" s="94">
        <f t="shared" si="1"/>
        <v>1781.1</v>
      </c>
      <c r="AC451" s="94">
        <f t="shared" si="1"/>
        <v>539594.64199999999</v>
      </c>
      <c r="AD451" s="94">
        <f t="shared" si="1"/>
        <v>772309.50999999989</v>
      </c>
      <c r="AE451" s="94">
        <f t="shared" si="1"/>
        <v>0</v>
      </c>
      <c r="AF451" s="94">
        <f t="shared" si="1"/>
        <v>0</v>
      </c>
      <c r="AG451" s="94">
        <f t="shared" si="1"/>
        <v>434</v>
      </c>
      <c r="AH451" s="94"/>
      <c r="AI451" s="94"/>
      <c r="AJ451" s="94"/>
      <c r="AK451" s="94"/>
      <c r="AL451" s="94"/>
      <c r="AM451" s="94"/>
      <c r="AN451" s="94"/>
      <c r="AO451" s="94"/>
      <c r="AP451" s="94"/>
      <c r="AQ451" s="95"/>
    </row>
    <row r="452" spans="1:43" ht="15" customHeight="1" x14ac:dyDescent="0.55000000000000004">
      <c r="A452" s="115"/>
      <c r="B452" s="101"/>
      <c r="C452" s="116"/>
      <c r="D452" s="116"/>
      <c r="E452" s="116"/>
      <c r="F452" s="116"/>
      <c r="G452" s="116"/>
      <c r="H452" s="116"/>
      <c r="I452" s="117"/>
      <c r="J452" s="116"/>
      <c r="K452" s="116"/>
      <c r="L452" s="116"/>
      <c r="M452" s="116"/>
      <c r="N452" s="116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</row>
    <row r="453" spans="1:43" ht="12" customHeight="1" x14ac:dyDescent="0.55000000000000004"/>
    <row r="454" spans="1:43" ht="12" customHeight="1" x14ac:dyDescent="0.55000000000000004"/>
    <row r="455" spans="1:43" ht="12" customHeight="1" x14ac:dyDescent="0.55000000000000004"/>
    <row r="456" spans="1:43" ht="12" customHeight="1" x14ac:dyDescent="0.55000000000000004"/>
  </sheetData>
  <mergeCells count="14">
    <mergeCell ref="A5:N5"/>
    <mergeCell ref="A73:N73"/>
    <mergeCell ref="A233:N233"/>
    <mergeCell ref="A342:N342"/>
    <mergeCell ref="A1:AG1"/>
    <mergeCell ref="A2:AG2"/>
    <mergeCell ref="A3:A4"/>
    <mergeCell ref="B3:B4"/>
    <mergeCell ref="C3:E3"/>
    <mergeCell ref="F3:H3"/>
    <mergeCell ref="I3:I4"/>
    <mergeCell ref="J3:J4"/>
    <mergeCell ref="K3:L3"/>
    <mergeCell ref="M3:N3"/>
  </mergeCells>
  <phoneticPr fontId="11" type="noConversion"/>
  <pageMargins left="0.7" right="0.7" top="1.5" bottom="0.75" header="0.03" footer="0.3"/>
  <pageSetup scale="11" orientation="portrait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About Tab 1-Serving forecast</vt:lpstr>
      <vt:lpstr>Serving Forecast</vt:lpstr>
      <vt:lpstr>About Tab 2- Protein forecast</vt:lpstr>
      <vt:lpstr>Protein Ingredient Forecast</vt:lpstr>
      <vt:lpstr>About Tab 3,4</vt:lpstr>
      <vt:lpstr>Tab 3-USDA FOOD, DOD, PROCESSED</vt:lpstr>
      <vt:lpstr>Tab 4-COMMERCIAL FOODS</vt:lpstr>
      <vt:lpstr>'Protein Ingredient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Collins</dc:creator>
  <cp:lastModifiedBy>beth-collins</cp:lastModifiedBy>
  <cp:lastPrinted>2014-07-25T20:38:39Z</cp:lastPrinted>
  <dcterms:created xsi:type="dcterms:W3CDTF">2012-12-04T17:14:08Z</dcterms:created>
  <dcterms:modified xsi:type="dcterms:W3CDTF">2015-12-08T13:58:39Z</dcterms:modified>
</cp:coreProperties>
</file>