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amela.manuel\Downloads\"/>
    </mc:Choice>
  </mc:AlternateContent>
  <xr:revisionPtr revIDLastSave="0" documentId="13_ncr:1_{D661173A-F9B4-4B9B-BA42-6591031704A2}" xr6:coauthVersionLast="47" xr6:coauthVersionMax="47" xr10:uidLastSave="{00000000-0000-0000-0000-000000000000}"/>
  <bookViews>
    <workbookView xWindow="-11085" yWindow="-21720" windowWidth="51840" windowHeight="21240" xr2:uid="{00000000-000D-0000-FFFF-FFFF00000000}"/>
  </bookViews>
  <sheets>
    <sheet name="Business Budget Tracker" sheetId="1" r:id="rId1"/>
    <sheet name="chart_calcs" sheetId="2" state="hidden" r:id="rId2"/>
  </sheets>
  <definedNames>
    <definedName name="CategoriesExpense">{"room &amp; board";"tuition &amp; fees";"books &amp; supplies";"transportation";"discretionary";"other expenses"}</definedName>
    <definedName name="CategoriesIncome">{"financial aid";"wages (after-tax)";"family help";"from savings";"other"}</definedName>
    <definedName name="FirstMonth">UPPER(TEXT(StartDate,"mmm "))</definedName>
    <definedName name="income_percent_selected_period">'Business Budget Tracker'!$P$32:$P$35</definedName>
    <definedName name="NextMonth">UPPER(TEXT(EOMONTH(VALUE('Business Budget Tracker'!XFD1 &amp; "1"),0)+1,"mmm "))</definedName>
    <definedName name="PercentsExpense">'Business Budget Tracker'!$P$41,'Business Budget Tracker'!$P$47,'Business Budget Tracker'!#REF!,'Business Budget Tracker'!#REF!,'Business Budget Tracker'!#REF!,'Business Budget Tracker'!#REF!</definedName>
    <definedName name="PercentsIncome">'Business Budget Tracker'!$P$32:$P$35</definedName>
    <definedName name="Periods">'Business Budget Tracker'!$C$27:$O$27</definedName>
    <definedName name="ScrollBarValue">chart_calcs!$D$13</definedName>
    <definedName name="SelectedPeriod">INDEX(Periods,,ScrollBarValue)</definedName>
    <definedName name="SelectedPeriodCashFlowNegative">INDEX('Business Budget Tracker'!$C$28:$O$28,,SelectedPeriodColumn) * NOT(SelectedPeriodIsFunded)</definedName>
    <definedName name="SelectedPeriodCashFlowNegative_Mirror">CHOOSE({1,2,3},0,SelectedPeriodCashFlowNegative,-(MAX(ABS(SelectedPeriodCashFlowNegative),SelectedPeriodCashFlowPositive)))</definedName>
    <definedName name="SelectedPeriodCashFlowPositive">INDEX('Business Budget Tracker'!$C$28:$O$28,,SelectedPeriodColumn) * SelectedPeriodIsFunded</definedName>
    <definedName name="SelectedPeriodCashFlowPositive_Mirror">CHOOSE({1,2,3},0,SelectedPeriodCashFlowPositive,(MAX(ABS(SelectedPeriodCashFlowNegative),SelectedPeriodCashFlowPositive)))</definedName>
    <definedName name="SelectedPeriodColumn">MATCH(SelectedPeriod,Periods,0)</definedName>
    <definedName name="SelectedPeriodIsFunded">INDEX('Business Budget Tracker'!$C$36:$O$36,,SelectedPeriodColumn)&gt;=INDEX('Business Budget Tracker'!$C$51:$O$51,,SelectedPeriodColumn)</definedName>
    <definedName name="SelectedStartMonth">'Business Budget Tracker'!$B$25</definedName>
    <definedName name="StartDate">DATEVALUE("1-"&amp;SelectedStartMonth&amp;"-" &amp;YEAR(TODAY()))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0b1nIMk2C/KwBW/nifspd5fZcHL0SO39MhzSgcnS30="/>
    </ext>
  </extLst>
</workbook>
</file>

<file path=xl/calcChain.xml><?xml version="1.0" encoding="utf-8"?>
<calcChain xmlns="http://schemas.openxmlformats.org/spreadsheetml/2006/main">
  <c r="D23" i="2" l="1"/>
  <c r="P12" i="2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O57" i="1"/>
  <c r="O56" i="1"/>
  <c r="O55" i="1"/>
  <c r="O54" i="1"/>
  <c r="C53" i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N51" i="1"/>
  <c r="M51" i="1"/>
  <c r="M28" i="1" s="1"/>
  <c r="L51" i="1"/>
  <c r="K51" i="1"/>
  <c r="J51" i="1"/>
  <c r="J28" i="1" s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O43" i="1"/>
  <c r="O42" i="1"/>
  <c r="O41" i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M38" i="1"/>
  <c r="J38" i="1"/>
  <c r="I38" i="1"/>
  <c r="H38" i="1"/>
  <c r="G38" i="1"/>
  <c r="F38" i="1"/>
  <c r="E38" i="1"/>
  <c r="D38" i="1"/>
  <c r="C38" i="1"/>
  <c r="N36" i="1"/>
  <c r="O36" i="1" s="1"/>
  <c r="M36" i="1"/>
  <c r="L36" i="1"/>
  <c r="L38" i="1" s="1"/>
  <c r="K36" i="1"/>
  <c r="K38" i="1" s="1"/>
  <c r="J36" i="1"/>
  <c r="I36" i="1"/>
  <c r="H36" i="1"/>
  <c r="G36" i="1"/>
  <c r="F36" i="1"/>
  <c r="E36" i="1"/>
  <c r="D36" i="1"/>
  <c r="C36" i="1"/>
  <c r="O35" i="1"/>
  <c r="O34" i="1"/>
  <c r="O33" i="1"/>
  <c r="O32" i="1"/>
  <c r="C31" i="1"/>
  <c r="D31" i="1" s="1"/>
  <c r="G29" i="1"/>
  <c r="F29" i="1"/>
  <c r="L28" i="1"/>
  <c r="I28" i="1"/>
  <c r="H28" i="1"/>
  <c r="G28" i="1"/>
  <c r="F28" i="1"/>
  <c r="E28" i="1"/>
  <c r="D28" i="1"/>
  <c r="C28" i="1"/>
  <c r="C27" i="1"/>
  <c r="F6" i="2" s="1" a="1"/>
  <c r="F6" i="2" s="1"/>
  <c r="B5" i="1" s="1"/>
  <c r="Q1" i="1" a="1"/>
  <c r="Q1" i="1" s="1"/>
  <c r="E31" i="1" l="1"/>
  <c r="E14" i="2"/>
  <c r="E15" i="2"/>
  <c r="P56" i="1"/>
  <c r="P32" i="1"/>
  <c r="D19" i="2" s="1"/>
  <c r="P57" i="1"/>
  <c r="P49" i="1"/>
  <c r="P26" i="1"/>
  <c r="N28" i="1"/>
  <c r="P42" i="1"/>
  <c r="N38" i="1"/>
  <c r="O38" i="1" s="1"/>
  <c r="P14" i="2"/>
  <c r="P36" i="1"/>
  <c r="I29" i="1"/>
  <c r="P35" i="1"/>
  <c r="D22" i="2" s="1"/>
  <c r="P50" i="1"/>
  <c r="P43" i="1"/>
  <c r="D15" i="2"/>
  <c r="P28" i="1" a="1"/>
  <c r="P28" i="1" s="1"/>
  <c r="D3" i="2"/>
  <c r="P51" i="1"/>
  <c r="P34" i="1"/>
  <c r="D21" i="2" s="1"/>
  <c r="C29" i="1"/>
  <c r="P38" i="1" a="1"/>
  <c r="P38" i="1" s="1"/>
  <c r="P44" i="1"/>
  <c r="P54" i="1"/>
  <c r="P58" i="1"/>
  <c r="D29" i="1"/>
  <c r="E29" i="1"/>
  <c r="P45" i="1"/>
  <c r="P55" i="1"/>
  <c r="D14" i="2"/>
  <c r="F7" i="2" a="1"/>
  <c r="F7" i="2" s="1"/>
  <c r="E5" i="1" s="1"/>
  <c r="P46" i="1"/>
  <c r="H29" i="1"/>
  <c r="J29" i="1"/>
  <c r="P33" i="1"/>
  <c r="D20" i="2" s="1"/>
  <c r="P48" i="1"/>
  <c r="P15" i="2"/>
  <c r="D12" i="2"/>
  <c r="K28" i="1"/>
  <c r="N29" i="1" s="1"/>
  <c r="P47" i="1"/>
  <c r="M29" i="1"/>
  <c r="D27" i="1"/>
  <c r="P41" i="1"/>
  <c r="O51" i="1"/>
  <c r="E8" i="2" a="1"/>
  <c r="E8" i="2" s="1"/>
  <c r="F8" i="2" s="1"/>
  <c r="M5" i="1" s="1"/>
  <c r="L29" i="1" l="1"/>
  <c r="O28" i="1"/>
  <c r="E27" i="1"/>
  <c r="E12" i="2"/>
  <c r="D8" i="2"/>
  <c r="M4" i="1" s="1"/>
  <c r="D7" i="2"/>
  <c r="E4" i="1" s="1"/>
  <c r="D6" i="2"/>
  <c r="B4" i="1" s="1"/>
  <c r="F31" i="1"/>
  <c r="F14" i="2"/>
  <c r="F15" i="2"/>
  <c r="K29" i="1"/>
  <c r="G14" i="2" l="1"/>
  <c r="G15" i="2"/>
  <c r="G31" i="1"/>
  <c r="F12" i="2"/>
  <c r="F27" i="1"/>
  <c r="H14" i="2" l="1"/>
  <c r="H15" i="2"/>
  <c r="H31" i="1"/>
  <c r="G12" i="2"/>
  <c r="G27" i="1"/>
  <c r="H27" i="1" l="1"/>
  <c r="H12" i="2"/>
  <c r="I14" i="2"/>
  <c r="I15" i="2"/>
  <c r="I31" i="1"/>
  <c r="J14" i="2" l="1"/>
  <c r="J15" i="2"/>
  <c r="J31" i="1"/>
  <c r="I27" i="1"/>
  <c r="I12" i="2"/>
  <c r="J27" i="1" l="1"/>
  <c r="J12" i="2"/>
  <c r="K14" i="2"/>
  <c r="K15" i="2"/>
  <c r="K31" i="1"/>
  <c r="L14" i="2" l="1"/>
  <c r="L15" i="2"/>
  <c r="L31" i="1"/>
  <c r="K27" i="1"/>
  <c r="K12" i="2"/>
  <c r="L27" i="1" l="1"/>
  <c r="L12" i="2"/>
  <c r="M14" i="2"/>
  <c r="M15" i="2"/>
  <c r="M31" i="1"/>
  <c r="N14" i="2" l="1"/>
  <c r="N15" i="2"/>
  <c r="N31" i="1"/>
  <c r="M27" i="1"/>
  <c r="M12" i="2"/>
  <c r="N12" i="2" l="1"/>
  <c r="N27" i="1"/>
  <c r="O12" i="2" s="1"/>
  <c r="O15" i="2"/>
  <c r="O14" i="2"/>
</calcChain>
</file>

<file path=xl/sharedStrings.xml><?xml version="1.0" encoding="utf-8"?>
<sst xmlns="http://schemas.openxmlformats.org/spreadsheetml/2006/main" count="56" uniqueCount="47">
  <si>
    <t>x-apple-ql-id://7FCBEB96-AC9E-4A4E-99E0-E499CAAD8EA5/x-apple-ql-magic/7770FBB4-2C28-4560-A842-1AB1E4F25D1A.pdf</t>
  </si>
  <si>
    <t xml:space="preserve"> </t>
  </si>
  <si>
    <t>JAN</t>
  </si>
  <si>
    <t>Monthly Cash After Expense</t>
  </si>
  <si>
    <t xml:space="preserve">YEAR  </t>
  </si>
  <si>
    <t xml:space="preserve">% INC </t>
  </si>
  <si>
    <t>Cash flow</t>
  </si>
  <si>
    <t>Cumulative cash flow</t>
  </si>
  <si>
    <t>MONTHLY INCOME</t>
  </si>
  <si>
    <t>Sales</t>
  </si>
  <si>
    <t>Rent</t>
  </si>
  <si>
    <t>Operating income</t>
  </si>
  <si>
    <t>Other Income</t>
  </si>
  <si>
    <t>TOTAL INCOME</t>
  </si>
  <si>
    <t>Ba</t>
  </si>
  <si>
    <t>Bad Debt/ Returns</t>
  </si>
  <si>
    <t>NET INCOME</t>
  </si>
  <si>
    <t>MONTHLY EXPENSES - Schedule C Part II</t>
  </si>
  <si>
    <t>Advertisng</t>
  </si>
  <si>
    <t>Car and Truck Expenses</t>
  </si>
  <si>
    <t>Commission and fees</t>
  </si>
  <si>
    <t>Contract labor</t>
  </si>
  <si>
    <t>Depletion</t>
  </si>
  <si>
    <t>Depreciation and Section 179 Expense Deduction</t>
  </si>
  <si>
    <t>Employee Benefit Programs</t>
  </si>
  <si>
    <t>Insurance</t>
  </si>
  <si>
    <t>Interest (Mortgage/Other)</t>
  </si>
  <si>
    <t>Legal and Professional Services</t>
  </si>
  <si>
    <t xml:space="preserve">TOTAL EXPENSES </t>
  </si>
  <si>
    <t>MONTHLY COST OF GOODS SOLD - Schedule C Part III</t>
  </si>
  <si>
    <t>Purchases less cost of items withdrawn for personal use</t>
  </si>
  <si>
    <t>Cost of Labor</t>
  </si>
  <si>
    <t>Materials and Supplies</t>
  </si>
  <si>
    <t>Other Costs</t>
  </si>
  <si>
    <t>TOTAL COST OF GOODS SOLD</t>
  </si>
  <si>
    <t>***This sheet should remain HIDDEN***</t>
  </si>
  <si>
    <t>Dynamic Chart Titles</t>
  </si>
  <si>
    <t xml:space="preserve">Scroll Bar Value: </t>
  </si>
  <si>
    <t xml:space="preserve">Cash Flow Chart: </t>
  </si>
  <si>
    <t xml:space="preserve">Cumulative: </t>
  </si>
  <si>
    <t>INCOME CHART DATA</t>
  </si>
  <si>
    <t>Financial aid (grants, scholarships, loans) paid to you</t>
  </si>
  <si>
    <t>After tax wages from a job</t>
  </si>
  <si>
    <t>Financial help from family</t>
  </si>
  <si>
    <t>Withdrawals from savings</t>
  </si>
  <si>
    <t>Other (child support, public assistance, gifts, etc.)</t>
  </si>
  <si>
    <t>Business Budget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</si>
</sst>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"/>
    <numFmt numFmtId="165" formatCode="0.0%;\(0.0%\)"/>
    <numFmt numFmtId="166" formatCode="#,##0_);[Red]\(#,##0\);\-\ \ "/>
    <numFmt numFmtId="167" formatCode="0.0%"/>
  </numFmts>
  <fonts count="21" x14ac:knownFonts="1">
    <font>
      <sz val="10"/>
      <color rgb="FF595959"/>
      <name val="Arial"/>
      <scheme val="minor"/>
    </font>
    <font>
      <sz val="9"/>
      <color theme="0"/>
      <name val="Trebuchet MS"/>
    </font>
    <font>
      <b/>
      <sz val="42"/>
      <color rgb="FF6AA84F"/>
      <name val="Cambria"/>
    </font>
    <font>
      <sz val="9"/>
      <color rgb="FF595959"/>
      <name val="Trebuchet MS"/>
    </font>
    <font>
      <b/>
      <sz val="14"/>
      <color rgb="FF595959"/>
      <name val="Trebuchet MS"/>
    </font>
    <font>
      <b/>
      <sz val="9"/>
      <color rgb="FF595959"/>
      <name val="Trebuchet MS"/>
    </font>
    <font>
      <sz val="11"/>
      <color theme="0"/>
      <name val="Calibri"/>
    </font>
    <font>
      <sz val="30"/>
      <color rgb="FF595959"/>
      <name val="Trebuchet MS"/>
    </font>
    <font>
      <sz val="10"/>
      <color theme="0"/>
      <name val="Trebuchet MS"/>
    </font>
    <font>
      <b/>
      <sz val="10"/>
      <color rgb="FFFFFFFF"/>
      <name val="Cambria"/>
    </font>
    <font>
      <sz val="9"/>
      <color rgb="FF246777"/>
      <name val="Trebuchet MS"/>
    </font>
    <font>
      <b/>
      <sz val="10"/>
      <color rgb="FF6AA84F"/>
      <name val="Cambria"/>
    </font>
    <font>
      <b/>
      <sz val="15"/>
      <color rgb="FF6AA84F"/>
      <name val="Cambria"/>
    </font>
    <font>
      <sz val="10"/>
      <color rgb="FF595959"/>
      <name val="Trebuchet MS"/>
    </font>
    <font>
      <sz val="10"/>
      <color rgb="FF794C07"/>
      <name val="Trebuchet MS"/>
    </font>
    <font>
      <b/>
      <sz val="10"/>
      <color rgb="FF6AA84F"/>
      <name val="Trebuchet MS"/>
    </font>
    <font>
      <sz val="10"/>
      <color rgb="FF434343"/>
      <name val="Trebuchet MS"/>
    </font>
    <font>
      <b/>
      <sz val="10"/>
      <color rgb="FF246777"/>
      <name val="Cambria"/>
    </font>
    <font>
      <b/>
      <sz val="10"/>
      <color rgb="FF246777"/>
      <name val="Trebuchet MS"/>
    </font>
    <font>
      <sz val="10"/>
      <color rgb="FF434343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F2F2F2"/>
        <bgColor rgb="FFF2F2F2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D8D8D8"/>
      </bottom>
      <diagonal/>
    </border>
    <border>
      <left/>
      <right/>
      <top/>
      <bottom/>
      <diagonal/>
    </border>
    <border>
      <left/>
      <right style="thin">
        <color rgb="FFEEEEEE"/>
      </right>
      <top/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thick">
        <color rgb="FFD8D8D8"/>
      </bottom>
      <diagonal/>
    </border>
    <border>
      <left style="thin">
        <color theme="0"/>
      </left>
      <right/>
      <top style="thick">
        <color rgb="FFD8D8D8"/>
      </top>
      <bottom style="thin">
        <color theme="0"/>
      </bottom>
      <diagonal/>
    </border>
    <border>
      <left/>
      <right/>
      <top style="thick">
        <color rgb="FFD8D8D8"/>
      </top>
      <bottom style="thin">
        <color theme="0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rgb="FFEEEEEE"/>
      </bottom>
      <diagonal/>
    </border>
    <border>
      <left/>
      <right/>
      <top/>
      <bottom style="thin">
        <color rgb="FFEEEEEE"/>
      </bottom>
      <diagonal/>
    </border>
    <border>
      <left/>
      <right/>
      <top style="thin">
        <color rgb="FFEEEEEE"/>
      </top>
      <bottom style="double">
        <color rgb="FFEEEEEE"/>
      </bottom>
      <diagonal/>
    </border>
    <border>
      <left style="thin">
        <color theme="0"/>
      </left>
      <right/>
      <top style="thin">
        <color rgb="FFEEEEEE"/>
      </top>
      <bottom style="double">
        <color rgb="FFEEEEEE"/>
      </bottom>
      <diagonal/>
    </border>
    <border>
      <left/>
      <right/>
      <top style="thin">
        <color rgb="FFEEEEEE"/>
      </top>
      <bottom style="double">
        <color rgb="FFEEEEEE"/>
      </bottom>
      <diagonal/>
    </border>
    <border>
      <left/>
      <right/>
      <top/>
      <bottom style="thin">
        <color rgb="FF794C07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D8D8D8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uble">
        <color rgb="FFD8D8D8"/>
      </top>
      <bottom style="thin">
        <color rgb="FF794C07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 wrapText="1"/>
    </xf>
    <xf numFmtId="38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12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/>
    <xf numFmtId="0" fontId="13" fillId="3" borderId="3" xfId="0" applyFont="1" applyFill="1" applyBorder="1"/>
    <xf numFmtId="38" fontId="13" fillId="3" borderId="3" xfId="0" applyNumberFormat="1" applyFont="1" applyFill="1" applyBorder="1"/>
    <xf numFmtId="165" fontId="13" fillId="3" borderId="3" xfId="0" applyNumberFormat="1" applyFont="1" applyFill="1" applyBorder="1" applyAlignment="1">
      <alignment horizontal="right"/>
    </xf>
    <xf numFmtId="0" fontId="13" fillId="3" borderId="5" xfId="0" applyFont="1" applyFill="1" applyBorder="1"/>
    <xf numFmtId="38" fontId="13" fillId="3" borderId="5" xfId="0" applyNumberFormat="1" applyFont="1" applyFill="1" applyBorder="1"/>
    <xf numFmtId="0" fontId="13" fillId="0" borderId="2" xfId="0" applyFont="1" applyBorder="1"/>
    <xf numFmtId="0" fontId="11" fillId="0" borderId="6" xfId="0" applyFont="1" applyBorder="1"/>
    <xf numFmtId="164" fontId="11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3" fillId="0" borderId="0" xfId="0" applyFont="1"/>
    <xf numFmtId="166" fontId="13" fillId="0" borderId="0" xfId="0" applyNumberFormat="1" applyFont="1"/>
    <xf numFmtId="38" fontId="14" fillId="3" borderId="7" xfId="0" applyNumberFormat="1" applyFont="1" applyFill="1" applyBorder="1"/>
    <xf numFmtId="167" fontId="14" fillId="3" borderId="8" xfId="0" applyNumberFormat="1" applyFont="1" applyFill="1" applyBorder="1" applyAlignment="1">
      <alignment horizontal="right"/>
    </xf>
    <xf numFmtId="0" fontId="13" fillId="0" borderId="9" xfId="0" applyFont="1" applyBorder="1"/>
    <xf numFmtId="166" fontId="13" fillId="0" borderId="9" xfId="0" applyNumberFormat="1" applyFont="1" applyBorder="1"/>
    <xf numFmtId="38" fontId="14" fillId="3" borderId="10" xfId="0" applyNumberFormat="1" applyFont="1" applyFill="1" applyBorder="1"/>
    <xf numFmtId="167" fontId="14" fillId="3" borderId="11" xfId="0" applyNumberFormat="1" applyFont="1" applyFill="1" applyBorder="1" applyAlignment="1">
      <alignment horizontal="right"/>
    </xf>
    <xf numFmtId="0" fontId="11" fillId="0" borderId="12" xfId="0" applyFont="1" applyBorder="1"/>
    <xf numFmtId="38" fontId="15" fillId="0" borderId="12" xfId="0" applyNumberFormat="1" applyFont="1" applyBorder="1"/>
    <xf numFmtId="167" fontId="15" fillId="0" borderId="12" xfId="0" applyNumberFormat="1" applyFont="1" applyBorder="1" applyAlignment="1">
      <alignment horizontal="right"/>
    </xf>
    <xf numFmtId="0" fontId="13" fillId="0" borderId="13" xfId="0" applyFont="1" applyBorder="1"/>
    <xf numFmtId="0" fontId="11" fillId="0" borderId="14" xfId="0" applyFont="1" applyBorder="1"/>
    <xf numFmtId="166" fontId="15" fillId="0" borderId="14" xfId="0" applyNumberFormat="1" applyFont="1" applyBorder="1"/>
    <xf numFmtId="38" fontId="15" fillId="3" borderId="15" xfId="0" applyNumberFormat="1" applyFont="1" applyFill="1" applyBorder="1"/>
    <xf numFmtId="167" fontId="15" fillId="3" borderId="16" xfId="0" applyNumberFormat="1" applyFont="1" applyFill="1" applyBorder="1" applyAlignment="1">
      <alignment horizontal="right"/>
    </xf>
    <xf numFmtId="0" fontId="11" fillId="0" borderId="17" xfId="0" applyFont="1" applyBorder="1"/>
    <xf numFmtId="164" fontId="11" fillId="0" borderId="17" xfId="0" applyNumberFormat="1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6" fillId="0" borderId="0" xfId="0" applyFont="1"/>
    <xf numFmtId="38" fontId="13" fillId="0" borderId="0" xfId="0" applyNumberFormat="1" applyFont="1"/>
    <xf numFmtId="38" fontId="14" fillId="3" borderId="18" xfId="0" applyNumberFormat="1" applyFont="1" applyFill="1" applyBorder="1"/>
    <xf numFmtId="167" fontId="14" fillId="3" borderId="18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38" fontId="14" fillId="3" borderId="11" xfId="0" applyNumberFormat="1" applyFont="1" applyFill="1" applyBorder="1"/>
    <xf numFmtId="166" fontId="13" fillId="0" borderId="19" xfId="0" applyNumberFormat="1" applyFont="1" applyBorder="1"/>
    <xf numFmtId="38" fontId="14" fillId="3" borderId="20" xfId="0" applyNumberFormat="1" applyFont="1" applyFill="1" applyBorder="1"/>
    <xf numFmtId="167" fontId="14" fillId="3" borderId="20" xfId="0" applyNumberFormat="1" applyFont="1" applyFill="1" applyBorder="1" applyAlignment="1">
      <alignment horizontal="right"/>
    </xf>
    <xf numFmtId="0" fontId="17" fillId="0" borderId="0" xfId="0" applyFont="1"/>
    <xf numFmtId="38" fontId="18" fillId="0" borderId="0" xfId="0" applyNumberFormat="1" applyFont="1"/>
    <xf numFmtId="167" fontId="18" fillId="0" borderId="0" xfId="0" applyNumberFormat="1" applyFont="1" applyAlignment="1">
      <alignment horizontal="right"/>
    </xf>
    <xf numFmtId="0" fontId="11" fillId="0" borderId="21" xfId="0" applyFont="1" applyBorder="1"/>
    <xf numFmtId="164" fontId="11" fillId="0" borderId="21" xfId="0" applyNumberFormat="1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1" fillId="0" borderId="21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3" fillId="0" borderId="22" xfId="0" applyFont="1" applyBorder="1"/>
    <xf numFmtId="3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2" xfId="0" applyFont="1" applyBorder="1" applyAlignment="1">
      <alignment horizontal="right"/>
    </xf>
    <xf numFmtId="167" fontId="13" fillId="0" borderId="0" xfId="0" applyNumberFormat="1" applyFont="1"/>
  </cellXfs>
  <cellStyles count="1">
    <cellStyle name="Normal" xfId="0" builtinId="0"/>
  </cellStyles>
  <dxfs count="1">
    <dxf>
      <font>
        <color theme="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276848195056766"/>
          <c:y val="7.4307877302245973E-2"/>
          <c:w val="0.85723151804943232"/>
          <c:h val="0.55967520352696076"/>
        </c:manualLayout>
      </c:layout>
      <c:lineChart>
        <c:grouping val="standard"/>
        <c:varyColors val="0"/>
        <c:ser>
          <c:idx val="0"/>
          <c:order val="0"/>
          <c:tx>
            <c:v>Cash Flow</c:v>
          </c:tx>
          <c:spPr>
            <a:ln w="2857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'Business Budget Tracker'!$C$28:$O$28</c:f>
              <c:numCache>
                <c:formatCode>#,##0_);[Red]\(#,##0\)</c:formatCode>
                <c:ptCount val="13"/>
                <c:pt idx="0">
                  <c:v>136</c:v>
                </c:pt>
                <c:pt idx="1">
                  <c:v>66</c:v>
                </c:pt>
                <c:pt idx="2">
                  <c:v>1416</c:v>
                </c:pt>
                <c:pt idx="3">
                  <c:v>571</c:v>
                </c:pt>
                <c:pt idx="4">
                  <c:v>586</c:v>
                </c:pt>
                <c:pt idx="5">
                  <c:v>626</c:v>
                </c:pt>
                <c:pt idx="6">
                  <c:v>436</c:v>
                </c:pt>
                <c:pt idx="7">
                  <c:v>531</c:v>
                </c:pt>
                <c:pt idx="8">
                  <c:v>716</c:v>
                </c:pt>
                <c:pt idx="9">
                  <c:v>486</c:v>
                </c:pt>
                <c:pt idx="10">
                  <c:v>436</c:v>
                </c:pt>
                <c:pt idx="11">
                  <c:v>391</c:v>
                </c:pt>
                <c:pt idx="12">
                  <c:v>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A-4A69-8BE8-CC2E0E0BB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13817"/>
        <c:axId val="1339737178"/>
      </c:lineChart>
      <c:catAx>
        <c:axId val="2552138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26454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500" b="0" i="0">
                <a:solidFill>
                  <a:schemeClr val="accent1"/>
                </a:solidFill>
                <a:latin typeface="Cambria"/>
              </a:defRPr>
            </a:pPr>
            <a:endParaRPr lang="en-US"/>
          </a:p>
        </c:txPr>
        <c:crossAx val="1339737178"/>
        <c:crosses val="autoZero"/>
        <c:auto val="1"/>
        <c:lblAlgn val="ctr"/>
        <c:lblOffset val="100"/>
        <c:noMultiLvlLbl val="1"/>
      </c:catAx>
      <c:valAx>
        <c:axId val="133973717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6454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264540"/>
                </a:solidFill>
                <a:latin typeface="+mn-lt"/>
              </a:defRPr>
            </a:pPr>
            <a:endParaRPr lang="en-US"/>
          </a:p>
        </c:txPr>
        <c:crossAx val="255213817"/>
        <c:crosses val="autoZero"/>
        <c:crossBetween val="between"/>
        <c:majorUnit val="2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'Business Budget Tracker'!$B$32:$B$35</c:f>
              <c:strCache>
                <c:ptCount val="4"/>
                <c:pt idx="0">
                  <c:v>Sales</c:v>
                </c:pt>
                <c:pt idx="1">
                  <c:v>Rent</c:v>
                </c:pt>
                <c:pt idx="2">
                  <c:v>Operating income</c:v>
                </c:pt>
                <c:pt idx="3">
                  <c:v>Other Income</c:v>
                </c:pt>
              </c:strCache>
            </c:strRef>
          </c:cat>
          <c:val>
            <c:numRef>
              <c:f>'Business Budget Tracker'!$P$32:$P$35</c:f>
              <c:numCache>
                <c:formatCode>0.0%</c:formatCode>
                <c:ptCount val="4"/>
                <c:pt idx="0">
                  <c:v>0</c:v>
                </c:pt>
                <c:pt idx="1">
                  <c:v>0.39130434782608697</c:v>
                </c:pt>
                <c:pt idx="2">
                  <c:v>0.17391304347826086</c:v>
                </c:pt>
                <c:pt idx="3">
                  <c:v>0.43478260869565216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076-4A29-ABC8-48368AEB6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248573"/>
        <c:axId val="141216493"/>
      </c:barChart>
      <c:catAx>
        <c:axId val="17492485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6454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264540"/>
                </a:solidFill>
                <a:latin typeface="+mn-lt"/>
              </a:defRPr>
            </a:pPr>
            <a:endParaRPr lang="en-US"/>
          </a:p>
        </c:txPr>
        <c:crossAx val="141216493"/>
        <c:crosses val="autoZero"/>
        <c:auto val="1"/>
        <c:lblAlgn val="ctr"/>
        <c:lblOffset val="100"/>
        <c:noMultiLvlLbl val="1"/>
      </c:catAx>
      <c:valAx>
        <c:axId val="14121649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6454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264540"/>
                </a:solidFill>
                <a:latin typeface="+mn-lt"/>
              </a:defRPr>
            </a:pPr>
            <a:endParaRPr lang="en-US"/>
          </a:p>
        </c:txPr>
        <c:crossAx val="174924857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'Business Budget Tracker'!$B$41:$B$50</c:f>
              <c:strCache>
                <c:ptCount val="10"/>
                <c:pt idx="0">
                  <c:v>Advertisng</c:v>
                </c:pt>
                <c:pt idx="1">
                  <c:v>Car and Truck Expenses</c:v>
                </c:pt>
                <c:pt idx="2">
                  <c:v>Commission and fees</c:v>
                </c:pt>
                <c:pt idx="3">
                  <c:v>Contract labor</c:v>
                </c:pt>
                <c:pt idx="4">
                  <c:v>Depletion</c:v>
                </c:pt>
                <c:pt idx="5">
                  <c:v>Depreciation and Section 179 Expense Deduction</c:v>
                </c:pt>
                <c:pt idx="6">
                  <c:v>Employee Benefit Programs</c:v>
                </c:pt>
                <c:pt idx="7">
                  <c:v>Insurance</c:v>
                </c:pt>
                <c:pt idx="8">
                  <c:v>Interest (Mortgage/Other)</c:v>
                </c:pt>
                <c:pt idx="9">
                  <c:v>Legal and Professional Services</c:v>
                </c:pt>
              </c:strCache>
            </c:strRef>
          </c:cat>
          <c:val>
            <c:numRef>
              <c:f>'Business Budget Tracker'!$P$41:$P$50</c:f>
              <c:numCache>
                <c:formatCode>0.0%</c:formatCode>
                <c:ptCount val="10"/>
                <c:pt idx="0">
                  <c:v>0.19723865877712032</c:v>
                </c:pt>
                <c:pt idx="1">
                  <c:v>0.31065088757396447</c:v>
                </c:pt>
                <c:pt idx="2">
                  <c:v>0.19723865877712032</c:v>
                </c:pt>
                <c:pt idx="3">
                  <c:v>1.4792899408284023E-2</c:v>
                </c:pt>
                <c:pt idx="4">
                  <c:v>9.8619329388560158E-3</c:v>
                </c:pt>
                <c:pt idx="5">
                  <c:v>2.9585798816568046E-2</c:v>
                </c:pt>
                <c:pt idx="6">
                  <c:v>0.12721893491124261</c:v>
                </c:pt>
                <c:pt idx="7">
                  <c:v>1.4792899408284023E-2</c:v>
                </c:pt>
                <c:pt idx="8">
                  <c:v>4.9309664694280081E-2</c:v>
                </c:pt>
                <c:pt idx="9">
                  <c:v>4.9309664694280081E-2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CF-4C4E-B106-D89125E1A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18196"/>
        <c:axId val="447413084"/>
      </c:barChart>
      <c:catAx>
        <c:axId val="1356181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26454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264540"/>
                </a:solidFill>
                <a:latin typeface="+mn-lt"/>
              </a:defRPr>
            </a:pPr>
            <a:endParaRPr lang="en-US"/>
          </a:p>
        </c:txPr>
        <c:crossAx val="447413084"/>
        <c:crosses val="autoZero"/>
        <c:auto val="1"/>
        <c:lblAlgn val="ctr"/>
        <c:lblOffset val="100"/>
        <c:noMultiLvlLbl val="1"/>
      </c:catAx>
      <c:valAx>
        <c:axId val="4474130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26454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264540"/>
                </a:solidFill>
                <a:latin typeface="+mn-lt"/>
              </a:defRPr>
            </a:pPr>
            <a:endParaRPr lang="en-US"/>
          </a:p>
        </c:txPr>
        <c:crossAx val="1356181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15</xdr:row>
      <xdr:rowOff>85725</xdr:rowOff>
    </xdr:from>
    <xdr:ext cx="10487025" cy="962025"/>
    <xdr:graphicFrame macro="">
      <xdr:nvGraphicFramePr>
        <xdr:cNvPr id="834275994" name="Chart 1" descr="Line chart showing cash flow for the selected month or year" title="Chart">
          <a:extLst>
            <a:ext uri="{FF2B5EF4-FFF2-40B4-BE49-F238E27FC236}">
              <a16:creationId xmlns:a16="http://schemas.microsoft.com/office/drawing/2014/main" id="{00000000-0008-0000-0000-00009A0AB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123825</xdr:colOff>
      <xdr:row>5</xdr:row>
      <xdr:rowOff>123825</xdr:rowOff>
    </xdr:from>
    <xdr:ext cx="2914650" cy="1704975"/>
    <xdr:graphicFrame macro="">
      <xdr:nvGraphicFramePr>
        <xdr:cNvPr id="831422919" name="Chart 2" title="Chart">
          <a:extLst>
            <a:ext uri="{FF2B5EF4-FFF2-40B4-BE49-F238E27FC236}">
              <a16:creationId xmlns:a16="http://schemas.microsoft.com/office/drawing/2014/main" id="{00000000-0008-0000-0000-0000C7818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104775</xdr:colOff>
      <xdr:row>5</xdr:row>
      <xdr:rowOff>123825</xdr:rowOff>
    </xdr:from>
    <xdr:ext cx="3019425" cy="1704975"/>
    <xdr:graphicFrame macro="">
      <xdr:nvGraphicFramePr>
        <xdr:cNvPr id="1420794161" name="Chart 3" title="Chart">
          <a:extLst>
            <a:ext uri="{FF2B5EF4-FFF2-40B4-BE49-F238E27FC236}">
              <a16:creationId xmlns:a16="http://schemas.microsoft.com/office/drawing/2014/main" id="{00000000-0008-0000-0000-00003199A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457200</xdr:colOff>
      <xdr:row>3</xdr:row>
      <xdr:rowOff>19050</xdr:rowOff>
    </xdr:from>
    <xdr:ext cx="38100" cy="2524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71950" y="1234440"/>
          <a:ext cx="38100" cy="2524125"/>
          <a:chOff x="5346000" y="2517938"/>
          <a:chExt cx="0" cy="2524125"/>
        </a:xfrm>
      </xdr:grpSpPr>
      <xdr:cxnSp macro="">
        <xdr:nvCxnSpPr>
          <xdr:cNvPr id="3" name="Shape 3" descr="Chart borde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2517938"/>
            <a:ext cx="0" cy="2524125"/>
          </a:xfrm>
          <a:prstGeom prst="straightConnector1">
            <a:avLst/>
          </a:prstGeom>
          <a:noFill/>
          <a:ln w="12700" cap="flat" cmpd="sng">
            <a:solidFill>
              <a:srgbClr val="D8D8D8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438150</xdr:colOff>
      <xdr:row>3</xdr:row>
      <xdr:rowOff>19050</xdr:rowOff>
    </xdr:from>
    <xdr:ext cx="38100" cy="2524125"/>
    <xdr:grpSp>
      <xdr:nvGrpSpPr>
        <xdr:cNvPr id="4" name="Shape 2" title="Draw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959090" y="1234440"/>
          <a:ext cx="38100" cy="2524125"/>
          <a:chOff x="5346000" y="2517938"/>
          <a:chExt cx="0" cy="2524125"/>
        </a:xfrm>
      </xdr:grpSpPr>
      <xdr:cxnSp macro="">
        <xdr:nvCxnSpPr>
          <xdr:cNvPr id="5" name="Shape 4" descr="Chart border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46000" y="2517938"/>
            <a:ext cx="0" cy="2524125"/>
          </a:xfrm>
          <a:prstGeom prst="straightConnector1">
            <a:avLst/>
          </a:prstGeom>
          <a:noFill/>
          <a:ln w="12700" cap="flat" cmpd="sng">
            <a:solidFill>
              <a:srgbClr val="D8D8D8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457200</xdr:colOff>
      <xdr:row>0</xdr:row>
      <xdr:rowOff>0</xdr:rowOff>
    </xdr:from>
    <xdr:ext cx="971550" cy="962025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53200" y="0"/>
          <a:ext cx="97155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64540"/>
      </a:dk1>
      <a:lt1>
        <a:srgbClr val="FFFFFF"/>
      </a:lt1>
      <a:dk2>
        <a:srgbClr val="264540"/>
      </a:dk2>
      <a:lt2>
        <a:srgbClr val="FFFFFF"/>
      </a:lt2>
      <a:accent1>
        <a:srgbClr val="6AA84F"/>
      </a:accent1>
      <a:accent2>
        <a:srgbClr val="388A66"/>
      </a:accent2>
      <a:accent3>
        <a:srgbClr val="5DA68A"/>
      </a:accent3>
      <a:accent4>
        <a:srgbClr val="76B59A"/>
      </a:accent4>
      <a:accent5>
        <a:srgbClr val="8CCFAC"/>
      </a:accent5>
      <a:accent6>
        <a:srgbClr val="A0DBC1"/>
      </a:accent6>
      <a:hlink>
        <a:srgbClr val="388A66"/>
      </a:hlink>
      <a:folHlink>
        <a:srgbClr val="388A6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Z1000"/>
  <sheetViews>
    <sheetView showGridLines="0" tabSelected="1" workbookViewId="0">
      <selection activeCell="U3" sqref="U3"/>
    </sheetView>
  </sheetViews>
  <sheetFormatPr defaultColWidth="12.6640625" defaultRowHeight="15" customHeight="1" x14ac:dyDescent="0.25"/>
  <cols>
    <col min="1" max="1" width="2.33203125" customWidth="1"/>
    <col min="2" max="2" width="44.88671875" customWidth="1"/>
    <col min="3" max="15" width="7" customWidth="1"/>
    <col min="16" max="16" width="9.77734375" customWidth="1"/>
    <col min="17" max="17" width="7.33203125" customWidth="1"/>
    <col min="18" max="18" width="2.33203125" customWidth="1"/>
    <col min="19" max="26" width="8" customWidth="1"/>
  </cols>
  <sheetData>
    <row r="1" spans="1:26" ht="61.5" customHeight="1" x14ac:dyDescent="0.85">
      <c r="A1" s="1"/>
      <c r="B1" s="2" t="s">
        <v>46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 t="str">
        <f t="array" ref="Q1">""</f>
        <v/>
      </c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35">
      <c r="A4" s="5"/>
      <c r="B4" s="7" t="str">
        <f ca="1">chart_calcs!$D$6</f>
        <v>january income:</v>
      </c>
      <c r="C4" s="3"/>
      <c r="D4" s="3"/>
      <c r="E4" s="7" t="str">
        <f ca="1">chart_calcs!$D$7</f>
        <v>january expenses:</v>
      </c>
      <c r="F4" s="8"/>
      <c r="G4" s="8"/>
      <c r="H4" s="3"/>
      <c r="I4" s="3"/>
      <c r="J4" s="3"/>
      <c r="K4" s="3"/>
      <c r="L4" s="3"/>
      <c r="M4" s="7" t="str">
        <f ca="1">chart_calcs!$D$8</f>
        <v>january cash flow:</v>
      </c>
      <c r="N4" s="8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8.25" customHeight="1" x14ac:dyDescent="0.7">
      <c r="A5" s="9"/>
      <c r="B5" s="10" t="str">
        <f ca="1">" "&amp;chart_calcs!$F$6</f>
        <v xml:space="preserve"> $1,150</v>
      </c>
      <c r="C5" s="3"/>
      <c r="D5" s="3"/>
      <c r="E5" s="11" t="str">
        <f ca="1">" "&amp;chart_calcs!$F$7</f>
        <v xml:space="preserve"> $1,014</v>
      </c>
      <c r="F5" s="3"/>
      <c r="G5" s="3"/>
      <c r="H5" s="3"/>
      <c r="I5" s="3"/>
      <c r="J5" s="3"/>
      <c r="K5" s="3"/>
      <c r="L5" s="3"/>
      <c r="M5" s="11" t="str">
        <f>" "&amp;chart_calcs!$F$8</f>
        <v xml:space="preserve"> $136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35">
      <c r="A6" s="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 t="s">
        <v>0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5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35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35">
      <c r="A15" s="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3">
      <c r="A16" s="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3">
      <c r="A17" s="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3">
      <c r="A18" s="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3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3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3"/>
      <c r="R20" s="3"/>
      <c r="S20" s="3"/>
      <c r="T20" s="3"/>
      <c r="U20" s="3" t="s">
        <v>1</v>
      </c>
      <c r="V20" s="3"/>
      <c r="W20" s="3"/>
      <c r="X20" s="3"/>
      <c r="Y20" s="3"/>
      <c r="Z20" s="3"/>
    </row>
    <row r="21" spans="1:26" ht="15" customHeight="1" x14ac:dyDescent="0.3">
      <c r="A21" s="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3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3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3">
      <c r="A25" s="9"/>
      <c r="B25" s="14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3">
      <c r="A26" s="9"/>
      <c r="B26" s="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 t="str">
        <f ca="1">SelectedPeriod</f>
        <v xml:space="preserve">JAN </v>
      </c>
      <c r="Q26" s="3"/>
      <c r="R26" s="3"/>
      <c r="S26" s="3" t="s">
        <v>1</v>
      </c>
      <c r="T26" s="3"/>
      <c r="U26" s="3"/>
      <c r="V26" s="3"/>
      <c r="W26" s="3"/>
      <c r="X26" s="3"/>
      <c r="Y26" s="3"/>
      <c r="Z26" s="3"/>
    </row>
    <row r="27" spans="1:26" ht="19.5" customHeight="1" x14ac:dyDescent="0.35">
      <c r="A27" s="9"/>
      <c r="B27" s="17" t="s">
        <v>3</v>
      </c>
      <c r="C27" s="18" t="str">
        <f ca="1">FirstMonth</f>
        <v xml:space="preserve">JAN </v>
      </c>
      <c r="D27" s="18" t="str">
        <f t="shared" ref="D27:N27" ca="1" si="0">NextMonth</f>
        <v xml:space="preserve">FEB </v>
      </c>
      <c r="E27" s="18" t="str">
        <f t="shared" ca="1" si="0"/>
        <v xml:space="preserve">MAR </v>
      </c>
      <c r="F27" s="18" t="str">
        <f t="shared" ca="1" si="0"/>
        <v xml:space="preserve">APR </v>
      </c>
      <c r="G27" s="18" t="str">
        <f t="shared" ca="1" si="0"/>
        <v xml:space="preserve">MAY </v>
      </c>
      <c r="H27" s="18" t="str">
        <f t="shared" ca="1" si="0"/>
        <v xml:space="preserve">JUN </v>
      </c>
      <c r="I27" s="18" t="str">
        <f t="shared" ca="1" si="0"/>
        <v xml:space="preserve">JUL </v>
      </c>
      <c r="J27" s="18" t="str">
        <f t="shared" ca="1" si="0"/>
        <v xml:space="preserve">AUG </v>
      </c>
      <c r="K27" s="18" t="str">
        <f t="shared" ca="1" si="0"/>
        <v xml:space="preserve">SEP </v>
      </c>
      <c r="L27" s="18" t="str">
        <f t="shared" ca="1" si="0"/>
        <v xml:space="preserve">OCT </v>
      </c>
      <c r="M27" s="18" t="str">
        <f t="shared" ca="1" si="0"/>
        <v xml:space="preserve">NOV </v>
      </c>
      <c r="N27" s="18" t="str">
        <f t="shared" ca="1" si="0"/>
        <v xml:space="preserve">DEC </v>
      </c>
      <c r="O27" s="19" t="s">
        <v>4</v>
      </c>
      <c r="P27" s="20" t="s">
        <v>5</v>
      </c>
      <c r="Q27" s="21"/>
      <c r="R27" s="3"/>
      <c r="S27" s="3"/>
      <c r="T27" s="3"/>
      <c r="U27" s="22"/>
      <c r="V27" s="3"/>
      <c r="W27" s="3"/>
      <c r="X27" s="3"/>
      <c r="Y27" s="3"/>
      <c r="Z27" s="3"/>
    </row>
    <row r="28" spans="1:26" ht="19.5" customHeight="1" x14ac:dyDescent="0.35">
      <c r="A28" s="9"/>
      <c r="B28" s="23" t="s">
        <v>6</v>
      </c>
      <c r="C28" s="24">
        <f t="shared" ref="C28:N28" si="1">C36-C51</f>
        <v>136</v>
      </c>
      <c r="D28" s="24">
        <f t="shared" si="1"/>
        <v>66</v>
      </c>
      <c r="E28" s="24">
        <f t="shared" si="1"/>
        <v>1416</v>
      </c>
      <c r="F28" s="24">
        <f t="shared" si="1"/>
        <v>571</v>
      </c>
      <c r="G28" s="24">
        <f t="shared" si="1"/>
        <v>586</v>
      </c>
      <c r="H28" s="24">
        <f t="shared" si="1"/>
        <v>626</v>
      </c>
      <c r="I28" s="24">
        <f t="shared" si="1"/>
        <v>436</v>
      </c>
      <c r="J28" s="24">
        <f t="shared" si="1"/>
        <v>531</v>
      </c>
      <c r="K28" s="24">
        <f t="shared" si="1"/>
        <v>716</v>
      </c>
      <c r="L28" s="24">
        <f t="shared" si="1"/>
        <v>486</v>
      </c>
      <c r="M28" s="24">
        <f t="shared" si="1"/>
        <v>436</v>
      </c>
      <c r="N28" s="24">
        <f t="shared" si="1"/>
        <v>391</v>
      </c>
      <c r="O28" s="24">
        <f>SUM(C28:N28)</f>
        <v>6397</v>
      </c>
      <c r="P28" s="25">
        <f t="array" aca="1" ref="P28" ca="1">INDEX($C28:$O28,,SelectedPeriodColumn)/INDEX($C$36:$O$36,,SelectedPeriodColumn)</f>
        <v>0.11826086956521739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35">
      <c r="A29" s="5"/>
      <c r="B29" s="26" t="s">
        <v>7</v>
      </c>
      <c r="C29" s="27">
        <f t="shared" ref="C29:N29" si="2">SUM($C$28:C$28)</f>
        <v>136</v>
      </c>
      <c r="D29" s="27">
        <f t="shared" si="2"/>
        <v>202</v>
      </c>
      <c r="E29" s="27">
        <f t="shared" si="2"/>
        <v>1618</v>
      </c>
      <c r="F29" s="27">
        <f t="shared" si="2"/>
        <v>2189</v>
      </c>
      <c r="G29" s="27">
        <f t="shared" si="2"/>
        <v>2775</v>
      </c>
      <c r="H29" s="27">
        <f t="shared" si="2"/>
        <v>3401</v>
      </c>
      <c r="I29" s="27">
        <f t="shared" si="2"/>
        <v>3837</v>
      </c>
      <c r="J29" s="27">
        <f t="shared" si="2"/>
        <v>4368</v>
      </c>
      <c r="K29" s="27">
        <f t="shared" si="2"/>
        <v>5084</v>
      </c>
      <c r="L29" s="27">
        <f t="shared" si="2"/>
        <v>5570</v>
      </c>
      <c r="M29" s="27">
        <f t="shared" si="2"/>
        <v>6006</v>
      </c>
      <c r="N29" s="27">
        <f t="shared" si="2"/>
        <v>6397</v>
      </c>
      <c r="O29" s="26"/>
      <c r="P29" s="26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35">
      <c r="A30" s="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3">
      <c r="A31" s="9"/>
      <c r="B31" s="29" t="s">
        <v>8</v>
      </c>
      <c r="C31" s="30" t="str">
        <f ca="1">FirstMonth</f>
        <v xml:space="preserve">JAN </v>
      </c>
      <c r="D31" s="30" t="str">
        <f t="shared" ref="D31:N31" ca="1" si="3">NextMonth</f>
        <v xml:space="preserve">FEB </v>
      </c>
      <c r="E31" s="30" t="str">
        <f t="shared" ca="1" si="3"/>
        <v xml:space="preserve">MAR </v>
      </c>
      <c r="F31" s="30" t="str">
        <f t="shared" ca="1" si="3"/>
        <v xml:space="preserve">APR </v>
      </c>
      <c r="G31" s="30" t="str">
        <f t="shared" ca="1" si="3"/>
        <v xml:space="preserve">MAY </v>
      </c>
      <c r="H31" s="30" t="str">
        <f t="shared" ca="1" si="3"/>
        <v xml:space="preserve">JUN </v>
      </c>
      <c r="I31" s="30" t="str">
        <f t="shared" ca="1" si="3"/>
        <v xml:space="preserve">JUL </v>
      </c>
      <c r="J31" s="30" t="str">
        <f t="shared" ca="1" si="3"/>
        <v xml:space="preserve">AUG </v>
      </c>
      <c r="K31" s="30" t="str">
        <f t="shared" ca="1" si="3"/>
        <v xml:space="preserve">SEP </v>
      </c>
      <c r="L31" s="30" t="str">
        <f t="shared" ca="1" si="3"/>
        <v xml:space="preserve">OCT </v>
      </c>
      <c r="M31" s="30" t="str">
        <f t="shared" ca="1" si="3"/>
        <v xml:space="preserve">NOV </v>
      </c>
      <c r="N31" s="30" t="str">
        <f t="shared" ca="1" si="3"/>
        <v xml:space="preserve">DEC </v>
      </c>
      <c r="O31" s="31" t="s">
        <v>4</v>
      </c>
      <c r="P31" s="32" t="s">
        <v>5</v>
      </c>
      <c r="Q31" s="21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35">
      <c r="A32" s="5"/>
      <c r="B32" s="33" t="s">
        <v>9</v>
      </c>
      <c r="C32" s="34">
        <v>0</v>
      </c>
      <c r="D32" s="34">
        <v>0</v>
      </c>
      <c r="E32" s="34">
        <v>750</v>
      </c>
      <c r="F32" s="34">
        <v>750</v>
      </c>
      <c r="G32" s="34">
        <v>750</v>
      </c>
      <c r="H32" s="34">
        <v>750</v>
      </c>
      <c r="I32" s="34">
        <v>750</v>
      </c>
      <c r="J32" s="34">
        <v>750</v>
      </c>
      <c r="K32" s="34">
        <v>750</v>
      </c>
      <c r="L32" s="34">
        <v>750</v>
      </c>
      <c r="M32" s="34">
        <v>750</v>
      </c>
      <c r="N32" s="34">
        <v>750</v>
      </c>
      <c r="O32" s="35">
        <f t="shared" ref="O32:O36" si="4">SUM(C32:N32)</f>
        <v>7500</v>
      </c>
      <c r="P32" s="36">
        <f t="shared" ref="P32:P36" ca="1" si="5">INDEX($C32:$O32,,SelectedPeriodColumn)/INDEX($C$36:$O$36,,SelectedPeriodColumn)</f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35">
      <c r="A33" s="5"/>
      <c r="B33" s="37" t="s">
        <v>10</v>
      </c>
      <c r="C33" s="38">
        <v>450</v>
      </c>
      <c r="D33" s="38">
        <v>450</v>
      </c>
      <c r="E33" s="38">
        <v>450</v>
      </c>
      <c r="F33" s="38">
        <v>450</v>
      </c>
      <c r="G33" s="38">
        <v>450</v>
      </c>
      <c r="H33" s="38">
        <v>450</v>
      </c>
      <c r="I33" s="38">
        <v>450</v>
      </c>
      <c r="J33" s="38">
        <v>450</v>
      </c>
      <c r="K33" s="38">
        <v>550</v>
      </c>
      <c r="L33" s="38">
        <v>350</v>
      </c>
      <c r="M33" s="38">
        <v>350</v>
      </c>
      <c r="N33" s="38">
        <v>350</v>
      </c>
      <c r="O33" s="39">
        <f t="shared" si="4"/>
        <v>5200</v>
      </c>
      <c r="P33" s="40">
        <f t="shared" ca="1" si="5"/>
        <v>0.39130434782608697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 x14ac:dyDescent="0.35">
      <c r="A34" s="5"/>
      <c r="B34" s="37" t="s">
        <v>11</v>
      </c>
      <c r="C34" s="38">
        <v>200</v>
      </c>
      <c r="D34" s="38">
        <v>200</v>
      </c>
      <c r="E34" s="38">
        <v>1000</v>
      </c>
      <c r="F34" s="38">
        <v>350</v>
      </c>
      <c r="G34" s="38">
        <v>350</v>
      </c>
      <c r="H34" s="38">
        <v>350</v>
      </c>
      <c r="I34" s="38">
        <v>350</v>
      </c>
      <c r="J34" s="38">
        <v>350</v>
      </c>
      <c r="K34" s="38">
        <v>350</v>
      </c>
      <c r="L34" s="38">
        <v>350</v>
      </c>
      <c r="M34" s="38">
        <v>350</v>
      </c>
      <c r="N34" s="38">
        <v>350</v>
      </c>
      <c r="O34" s="39">
        <f t="shared" si="4"/>
        <v>4550</v>
      </c>
      <c r="P34" s="40">
        <f t="shared" ca="1" si="5"/>
        <v>0.17391304347826086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35">
      <c r="A35" s="5"/>
      <c r="B35" s="37" t="s">
        <v>12</v>
      </c>
      <c r="C35" s="38">
        <v>500</v>
      </c>
      <c r="D35" s="38">
        <v>350</v>
      </c>
      <c r="E35" s="38">
        <v>150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9">
        <f t="shared" si="4"/>
        <v>1000</v>
      </c>
      <c r="P35" s="40">
        <f t="shared" ca="1" si="5"/>
        <v>0.43478260869565216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 x14ac:dyDescent="0.35">
      <c r="A36" s="5"/>
      <c r="B36" s="41" t="s">
        <v>13</v>
      </c>
      <c r="C36" s="42">
        <f t="shared" ref="C36:N36" si="6">SUM(C32:C35)</f>
        <v>1150</v>
      </c>
      <c r="D36" s="42">
        <f t="shared" si="6"/>
        <v>1000</v>
      </c>
      <c r="E36" s="42">
        <f t="shared" si="6"/>
        <v>2350</v>
      </c>
      <c r="F36" s="42">
        <f t="shared" si="6"/>
        <v>1550</v>
      </c>
      <c r="G36" s="42">
        <f t="shared" si="6"/>
        <v>1550</v>
      </c>
      <c r="H36" s="42">
        <f t="shared" si="6"/>
        <v>1550</v>
      </c>
      <c r="I36" s="42">
        <f t="shared" si="6"/>
        <v>1550</v>
      </c>
      <c r="J36" s="42">
        <f t="shared" si="6"/>
        <v>1550</v>
      </c>
      <c r="K36" s="42">
        <f t="shared" si="6"/>
        <v>1650</v>
      </c>
      <c r="L36" s="42">
        <f t="shared" si="6"/>
        <v>1450</v>
      </c>
      <c r="M36" s="42">
        <f t="shared" si="6"/>
        <v>1450</v>
      </c>
      <c r="N36" s="42">
        <f t="shared" si="6"/>
        <v>1450</v>
      </c>
      <c r="O36" s="42">
        <f t="shared" si="4"/>
        <v>18250</v>
      </c>
      <c r="P36" s="43">
        <f t="shared" ca="1" si="5"/>
        <v>1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 x14ac:dyDescent="0.35">
      <c r="A37" s="5" t="s">
        <v>14</v>
      </c>
      <c r="B37" s="44" t="s">
        <v>15</v>
      </c>
      <c r="C37" s="44">
        <v>1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 x14ac:dyDescent="0.35">
      <c r="A38" s="5"/>
      <c r="B38" s="45" t="s">
        <v>16</v>
      </c>
      <c r="C38" s="46">
        <f t="shared" ref="C38:N38" si="7">C36-C37</f>
        <v>1149</v>
      </c>
      <c r="D38" s="46">
        <f t="shared" si="7"/>
        <v>1000</v>
      </c>
      <c r="E38" s="46">
        <f t="shared" si="7"/>
        <v>2350</v>
      </c>
      <c r="F38" s="46">
        <f t="shared" si="7"/>
        <v>1550</v>
      </c>
      <c r="G38" s="46">
        <f t="shared" si="7"/>
        <v>1550</v>
      </c>
      <c r="H38" s="46">
        <f t="shared" si="7"/>
        <v>1550</v>
      </c>
      <c r="I38" s="46">
        <f t="shared" si="7"/>
        <v>1550</v>
      </c>
      <c r="J38" s="46">
        <f t="shared" si="7"/>
        <v>1550</v>
      </c>
      <c r="K38" s="46">
        <f t="shared" si="7"/>
        <v>1650</v>
      </c>
      <c r="L38" s="46">
        <f t="shared" si="7"/>
        <v>1450</v>
      </c>
      <c r="M38" s="46">
        <f t="shared" si="7"/>
        <v>1450</v>
      </c>
      <c r="N38" s="46">
        <f t="shared" si="7"/>
        <v>1450</v>
      </c>
      <c r="O38" s="47">
        <f>SUM(C38:N38)</f>
        <v>18249</v>
      </c>
      <c r="P38" s="48">
        <f t="array" aca="1" ref="P38" ca="1">INDEX($C38:$O38,,SelectedPeriodColumn)/INDEX($C$36:$O$36,,SelectedPeriodColumn)</f>
        <v>0.99913043478260866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35">
      <c r="A39" s="5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 x14ac:dyDescent="0.3">
      <c r="A40" s="5"/>
      <c r="B40" s="49" t="s">
        <v>17</v>
      </c>
      <c r="C40" s="50" t="str">
        <f ca="1">FirstMonth</f>
        <v xml:space="preserve">JAN </v>
      </c>
      <c r="D40" s="50" t="str">
        <f t="shared" ref="D40:N40" ca="1" si="8">NextMonth</f>
        <v xml:space="preserve">FEB </v>
      </c>
      <c r="E40" s="50" t="str">
        <f t="shared" ca="1" si="8"/>
        <v xml:space="preserve">MAR </v>
      </c>
      <c r="F40" s="50" t="str">
        <f t="shared" ca="1" si="8"/>
        <v xml:space="preserve">APR </v>
      </c>
      <c r="G40" s="50" t="str">
        <f t="shared" ca="1" si="8"/>
        <v xml:space="preserve">MAY </v>
      </c>
      <c r="H40" s="50" t="str">
        <f t="shared" ca="1" si="8"/>
        <v xml:space="preserve">JUN </v>
      </c>
      <c r="I40" s="50" t="str">
        <f t="shared" ca="1" si="8"/>
        <v xml:space="preserve">JUL </v>
      </c>
      <c r="J40" s="50" t="str">
        <f t="shared" ca="1" si="8"/>
        <v xml:space="preserve">AUG </v>
      </c>
      <c r="K40" s="50" t="str">
        <f t="shared" ca="1" si="8"/>
        <v xml:space="preserve">SEP </v>
      </c>
      <c r="L40" s="50" t="str">
        <f t="shared" ca="1" si="8"/>
        <v xml:space="preserve">OCT </v>
      </c>
      <c r="M40" s="50" t="str">
        <f t="shared" ca="1" si="8"/>
        <v xml:space="preserve">NOV </v>
      </c>
      <c r="N40" s="50" t="str">
        <f t="shared" ca="1" si="8"/>
        <v xml:space="preserve">DEC </v>
      </c>
      <c r="O40" s="51" t="s">
        <v>4</v>
      </c>
      <c r="P40" s="52" t="s">
        <v>5</v>
      </c>
      <c r="Q40" s="21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35">
      <c r="A41" s="9"/>
      <c r="B41" s="53" t="s">
        <v>18</v>
      </c>
      <c r="C41" s="54">
        <v>200</v>
      </c>
      <c r="D41" s="54">
        <v>200</v>
      </c>
      <c r="E41" s="54">
        <v>200</v>
      </c>
      <c r="F41" s="54">
        <v>200</v>
      </c>
      <c r="G41" s="54">
        <v>200</v>
      </c>
      <c r="H41" s="54">
        <v>200</v>
      </c>
      <c r="I41" s="54">
        <v>200</v>
      </c>
      <c r="J41" s="54">
        <v>200</v>
      </c>
      <c r="K41" s="54">
        <v>200</v>
      </c>
      <c r="L41" s="54">
        <v>200</v>
      </c>
      <c r="M41" s="54">
        <v>200</v>
      </c>
      <c r="N41" s="54">
        <v>200</v>
      </c>
      <c r="O41" s="55">
        <f t="shared" ref="O41:O51" si="9">SUM(C41:N41)</f>
        <v>2400</v>
      </c>
      <c r="P41" s="56">
        <f t="shared" ref="P41:P51" ca="1" si="10">INDEX($C41:$O41,,SelectedPeriodColumn)/INDEX($C$51:$O$51,,SelectedPeriodColumn)</f>
        <v>0.19723865877712032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 x14ac:dyDescent="0.35">
      <c r="A42" s="5"/>
      <c r="B42" s="57" t="s">
        <v>19</v>
      </c>
      <c r="C42" s="38">
        <v>315</v>
      </c>
      <c r="D42" s="38">
        <v>315</v>
      </c>
      <c r="E42" s="38">
        <v>315</v>
      </c>
      <c r="F42" s="38">
        <v>315</v>
      </c>
      <c r="G42" s="38">
        <v>315</v>
      </c>
      <c r="H42" s="38">
        <v>315</v>
      </c>
      <c r="I42" s="38">
        <v>315</v>
      </c>
      <c r="J42" s="38">
        <v>315</v>
      </c>
      <c r="K42" s="38">
        <v>315</v>
      </c>
      <c r="L42" s="38">
        <v>315</v>
      </c>
      <c r="M42" s="38">
        <v>315</v>
      </c>
      <c r="N42" s="38">
        <v>315</v>
      </c>
      <c r="O42" s="58">
        <f t="shared" si="9"/>
        <v>3780</v>
      </c>
      <c r="P42" s="40">
        <f t="shared" ca="1" si="10"/>
        <v>0.31065088757396447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 x14ac:dyDescent="0.35">
      <c r="A43" s="5"/>
      <c r="B43" s="33" t="s">
        <v>20</v>
      </c>
      <c r="C43" s="38">
        <v>200</v>
      </c>
      <c r="D43" s="38">
        <v>200</v>
      </c>
      <c r="E43" s="38">
        <v>200</v>
      </c>
      <c r="F43" s="38">
        <v>200</v>
      </c>
      <c r="G43" s="38">
        <v>200</v>
      </c>
      <c r="H43" s="38">
        <v>200</v>
      </c>
      <c r="I43" s="38">
        <v>200</v>
      </c>
      <c r="J43" s="38">
        <v>200</v>
      </c>
      <c r="K43" s="38">
        <v>200</v>
      </c>
      <c r="L43" s="38">
        <v>200</v>
      </c>
      <c r="M43" s="38">
        <v>200</v>
      </c>
      <c r="N43" s="38">
        <v>200</v>
      </c>
      <c r="O43" s="58">
        <f t="shared" si="9"/>
        <v>2400</v>
      </c>
      <c r="P43" s="40">
        <f t="shared" ca="1" si="10"/>
        <v>0.19723865877712032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 x14ac:dyDescent="0.35">
      <c r="A44" s="5"/>
      <c r="B44" s="57" t="s">
        <v>21</v>
      </c>
      <c r="C44" s="38">
        <v>15</v>
      </c>
      <c r="D44" s="38">
        <v>15</v>
      </c>
      <c r="E44" s="38">
        <v>15</v>
      </c>
      <c r="F44" s="38">
        <v>15</v>
      </c>
      <c r="G44" s="38">
        <v>15</v>
      </c>
      <c r="H44" s="38">
        <v>15</v>
      </c>
      <c r="I44" s="38">
        <v>15</v>
      </c>
      <c r="J44" s="38">
        <v>15</v>
      </c>
      <c r="K44" s="38">
        <v>15</v>
      </c>
      <c r="L44" s="38">
        <v>15</v>
      </c>
      <c r="M44" s="38">
        <v>15</v>
      </c>
      <c r="N44" s="38">
        <v>15</v>
      </c>
      <c r="O44" s="58">
        <f t="shared" si="9"/>
        <v>180</v>
      </c>
      <c r="P44" s="40">
        <f t="shared" ca="1" si="10"/>
        <v>1.4792899408284023E-2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 x14ac:dyDescent="0.35">
      <c r="A45" s="5"/>
      <c r="B45" s="33" t="s">
        <v>22</v>
      </c>
      <c r="C45" s="54">
        <v>10</v>
      </c>
      <c r="D45" s="54">
        <v>10</v>
      </c>
      <c r="E45" s="54">
        <v>10</v>
      </c>
      <c r="F45" s="54">
        <v>10</v>
      </c>
      <c r="G45" s="54">
        <v>10</v>
      </c>
      <c r="H45" s="54">
        <v>10</v>
      </c>
      <c r="I45" s="54">
        <v>10</v>
      </c>
      <c r="J45" s="54">
        <v>10</v>
      </c>
      <c r="K45" s="54">
        <v>10</v>
      </c>
      <c r="L45" s="54">
        <v>10</v>
      </c>
      <c r="M45" s="54">
        <v>10</v>
      </c>
      <c r="N45" s="54">
        <v>10</v>
      </c>
      <c r="O45" s="55">
        <f t="shared" si="9"/>
        <v>120</v>
      </c>
      <c r="P45" s="56">
        <f t="shared" ca="1" si="10"/>
        <v>9.8619329388560158E-3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 x14ac:dyDescent="0.35">
      <c r="A46" s="5"/>
      <c r="B46" s="33" t="s">
        <v>23</v>
      </c>
      <c r="C46" s="38">
        <v>30</v>
      </c>
      <c r="D46" s="38">
        <v>30</v>
      </c>
      <c r="E46" s="38">
        <v>30</v>
      </c>
      <c r="F46" s="38">
        <v>75</v>
      </c>
      <c r="G46" s="38">
        <v>30</v>
      </c>
      <c r="H46" s="38">
        <v>30</v>
      </c>
      <c r="I46" s="38">
        <v>30</v>
      </c>
      <c r="J46" s="38">
        <v>75</v>
      </c>
      <c r="K46" s="38">
        <v>30</v>
      </c>
      <c r="L46" s="38">
        <v>30</v>
      </c>
      <c r="M46" s="38">
        <v>30</v>
      </c>
      <c r="N46" s="38">
        <v>75</v>
      </c>
      <c r="O46" s="58">
        <f t="shared" si="9"/>
        <v>495</v>
      </c>
      <c r="P46" s="40">
        <f t="shared" ca="1" si="10"/>
        <v>2.9585798816568046E-2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 x14ac:dyDescent="0.35">
      <c r="A47" s="5"/>
      <c r="B47" s="33" t="s">
        <v>24</v>
      </c>
      <c r="C47" s="38">
        <v>129</v>
      </c>
      <c r="D47" s="38">
        <v>129</v>
      </c>
      <c r="E47" s="38">
        <v>129</v>
      </c>
      <c r="F47" s="38">
        <v>129</v>
      </c>
      <c r="G47" s="38">
        <v>129</v>
      </c>
      <c r="H47" s="38">
        <v>129</v>
      </c>
      <c r="I47" s="38">
        <v>129</v>
      </c>
      <c r="J47" s="38">
        <v>129</v>
      </c>
      <c r="K47" s="38">
        <v>129</v>
      </c>
      <c r="L47" s="38">
        <v>129</v>
      </c>
      <c r="M47" s="38">
        <v>129</v>
      </c>
      <c r="N47" s="38">
        <v>129</v>
      </c>
      <c r="O47" s="58">
        <f t="shared" si="9"/>
        <v>1548</v>
      </c>
      <c r="P47" s="40">
        <f t="shared" ca="1" si="10"/>
        <v>0.12721893491124261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 x14ac:dyDescent="0.35">
      <c r="A48" s="5"/>
      <c r="B48" s="33" t="s">
        <v>25</v>
      </c>
      <c r="C48" s="38">
        <v>15</v>
      </c>
      <c r="D48" s="38">
        <v>15</v>
      </c>
      <c r="E48" s="38">
        <v>15</v>
      </c>
      <c r="F48" s="38">
        <v>15</v>
      </c>
      <c r="G48" s="38">
        <v>15</v>
      </c>
      <c r="H48" s="38">
        <v>15</v>
      </c>
      <c r="I48" s="38">
        <v>15</v>
      </c>
      <c r="J48" s="38">
        <v>15</v>
      </c>
      <c r="K48" s="38">
        <v>15</v>
      </c>
      <c r="L48" s="38">
        <v>15</v>
      </c>
      <c r="M48" s="38">
        <v>15</v>
      </c>
      <c r="N48" s="38">
        <v>15</v>
      </c>
      <c r="O48" s="58">
        <f t="shared" si="9"/>
        <v>180</v>
      </c>
      <c r="P48" s="40">
        <f t="shared" ca="1" si="10"/>
        <v>1.4792899408284023E-2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 x14ac:dyDescent="0.35">
      <c r="A49" s="5"/>
      <c r="B49" s="57" t="s">
        <v>26</v>
      </c>
      <c r="C49" s="59">
        <v>50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100</v>
      </c>
      <c r="J49" s="59">
        <v>0</v>
      </c>
      <c r="K49" s="59">
        <v>0</v>
      </c>
      <c r="L49" s="59">
        <v>0</v>
      </c>
      <c r="M49" s="59">
        <v>50</v>
      </c>
      <c r="N49" s="59">
        <v>50</v>
      </c>
      <c r="O49" s="60">
        <f t="shared" si="9"/>
        <v>250</v>
      </c>
      <c r="P49" s="61">
        <f t="shared" ca="1" si="10"/>
        <v>4.9309664694280081E-2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 x14ac:dyDescent="0.35">
      <c r="A50" s="5"/>
      <c r="B50" s="57" t="s">
        <v>27</v>
      </c>
      <c r="C50" s="59">
        <v>50</v>
      </c>
      <c r="D50" s="59">
        <v>20</v>
      </c>
      <c r="E50" s="59">
        <v>20</v>
      </c>
      <c r="F50" s="59">
        <v>20</v>
      </c>
      <c r="G50" s="59">
        <v>50</v>
      </c>
      <c r="H50" s="59">
        <v>10</v>
      </c>
      <c r="I50" s="59">
        <v>100</v>
      </c>
      <c r="J50" s="59">
        <v>60</v>
      </c>
      <c r="K50" s="59">
        <v>20</v>
      </c>
      <c r="L50" s="59">
        <v>50</v>
      </c>
      <c r="M50" s="59">
        <v>50</v>
      </c>
      <c r="N50" s="59">
        <v>50</v>
      </c>
      <c r="O50" s="60">
        <f t="shared" si="9"/>
        <v>500</v>
      </c>
      <c r="P50" s="61">
        <f t="shared" ca="1" si="10"/>
        <v>4.9309664694280081E-2</v>
      </c>
      <c r="Q50" s="3"/>
      <c r="R50" s="3"/>
      <c r="S50" s="3" t="s">
        <v>1</v>
      </c>
      <c r="T50" s="3"/>
      <c r="U50" s="3"/>
      <c r="V50" s="3"/>
      <c r="W50" s="3"/>
      <c r="X50" s="3"/>
      <c r="Y50" s="3"/>
      <c r="Z50" s="3"/>
    </row>
    <row r="51" spans="1:26" ht="19.5" customHeight="1" x14ac:dyDescent="0.35">
      <c r="A51" s="5"/>
      <c r="B51" s="41" t="s">
        <v>28</v>
      </c>
      <c r="C51" s="42">
        <f t="shared" ref="C51:N51" si="11">SUM(C41:C50)</f>
        <v>1014</v>
      </c>
      <c r="D51" s="42">
        <f t="shared" si="11"/>
        <v>934</v>
      </c>
      <c r="E51" s="42">
        <f t="shared" si="11"/>
        <v>934</v>
      </c>
      <c r="F51" s="42">
        <f t="shared" si="11"/>
        <v>979</v>
      </c>
      <c r="G51" s="42">
        <f t="shared" si="11"/>
        <v>964</v>
      </c>
      <c r="H51" s="42">
        <f t="shared" si="11"/>
        <v>924</v>
      </c>
      <c r="I51" s="42">
        <f t="shared" si="11"/>
        <v>1114</v>
      </c>
      <c r="J51" s="42">
        <f t="shared" si="11"/>
        <v>1019</v>
      </c>
      <c r="K51" s="42">
        <f t="shared" si="11"/>
        <v>934</v>
      </c>
      <c r="L51" s="42">
        <f t="shared" si="11"/>
        <v>964</v>
      </c>
      <c r="M51" s="42">
        <f t="shared" si="11"/>
        <v>1014</v>
      </c>
      <c r="N51" s="42">
        <f t="shared" si="11"/>
        <v>1059</v>
      </c>
      <c r="O51" s="42">
        <f t="shared" si="9"/>
        <v>11853</v>
      </c>
      <c r="P51" s="43">
        <f t="shared" ca="1" si="10"/>
        <v>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 x14ac:dyDescent="0.35">
      <c r="A52" s="5"/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4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 x14ac:dyDescent="0.3">
      <c r="A53" s="5"/>
      <c r="B53" s="65" t="s">
        <v>29</v>
      </c>
      <c r="C53" s="66" t="str">
        <f ca="1">FirstMonth</f>
        <v xml:space="preserve">JAN </v>
      </c>
      <c r="D53" s="66" t="str">
        <f t="shared" ref="D53:N53" ca="1" si="12">NextMonth</f>
        <v xml:space="preserve">FEB </v>
      </c>
      <c r="E53" s="66" t="str">
        <f t="shared" ca="1" si="12"/>
        <v xml:space="preserve">MAR </v>
      </c>
      <c r="F53" s="66" t="str">
        <f t="shared" ca="1" si="12"/>
        <v xml:space="preserve">APR </v>
      </c>
      <c r="G53" s="66" t="str">
        <f t="shared" ca="1" si="12"/>
        <v xml:space="preserve">MAY </v>
      </c>
      <c r="H53" s="66" t="str">
        <f t="shared" ca="1" si="12"/>
        <v xml:space="preserve">JUN </v>
      </c>
      <c r="I53" s="66" t="str">
        <f t="shared" ca="1" si="12"/>
        <v xml:space="preserve">JUL </v>
      </c>
      <c r="J53" s="66" t="str">
        <f t="shared" ca="1" si="12"/>
        <v xml:space="preserve">AUG </v>
      </c>
      <c r="K53" s="66" t="str">
        <f t="shared" ca="1" si="12"/>
        <v xml:space="preserve">SEP </v>
      </c>
      <c r="L53" s="66" t="str">
        <f t="shared" ca="1" si="12"/>
        <v xml:space="preserve">OCT </v>
      </c>
      <c r="M53" s="66" t="str">
        <f t="shared" ca="1" si="12"/>
        <v xml:space="preserve">NOV </v>
      </c>
      <c r="N53" s="66" t="str">
        <f t="shared" ca="1" si="12"/>
        <v xml:space="preserve">DEC </v>
      </c>
      <c r="O53" s="67" t="s">
        <v>4</v>
      </c>
      <c r="P53" s="68" t="s">
        <v>5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 x14ac:dyDescent="0.35">
      <c r="A54" s="5"/>
      <c r="B54" s="69" t="s">
        <v>30</v>
      </c>
      <c r="C54" s="54">
        <v>200</v>
      </c>
      <c r="D54" s="54">
        <v>200</v>
      </c>
      <c r="E54" s="54">
        <v>200</v>
      </c>
      <c r="F54" s="54">
        <v>200</v>
      </c>
      <c r="G54" s="54">
        <v>200</v>
      </c>
      <c r="H54" s="54">
        <v>200</v>
      </c>
      <c r="I54" s="54">
        <v>200</v>
      </c>
      <c r="J54" s="54">
        <v>200</v>
      </c>
      <c r="K54" s="54">
        <v>200</v>
      </c>
      <c r="L54" s="54">
        <v>200</v>
      </c>
      <c r="M54" s="54">
        <v>200</v>
      </c>
      <c r="N54" s="54">
        <v>200</v>
      </c>
      <c r="O54" s="55">
        <f t="shared" ref="O54:O58" si="13">SUM(C54:N54)</f>
        <v>2400</v>
      </c>
      <c r="P54" s="56">
        <f t="shared" ref="P54:P58" ca="1" si="14">INDEX($C54:$O54,,SelectedPeriodColumn)/INDEX($C$51:$O$51,,SelectedPeriodColumn)</f>
        <v>0.19723865877712032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 x14ac:dyDescent="0.35">
      <c r="A55" s="5"/>
      <c r="B55" s="57" t="s">
        <v>31</v>
      </c>
      <c r="C55" s="38">
        <v>315</v>
      </c>
      <c r="D55" s="38">
        <v>315</v>
      </c>
      <c r="E55" s="38">
        <v>315</v>
      </c>
      <c r="F55" s="38">
        <v>315</v>
      </c>
      <c r="G55" s="38">
        <v>315</v>
      </c>
      <c r="H55" s="38">
        <v>315</v>
      </c>
      <c r="I55" s="38">
        <v>315</v>
      </c>
      <c r="J55" s="38">
        <v>315</v>
      </c>
      <c r="K55" s="38">
        <v>315</v>
      </c>
      <c r="L55" s="38">
        <v>315</v>
      </c>
      <c r="M55" s="38">
        <v>315</v>
      </c>
      <c r="N55" s="38">
        <v>315</v>
      </c>
      <c r="O55" s="58">
        <f t="shared" si="13"/>
        <v>3780</v>
      </c>
      <c r="P55" s="40">
        <f t="shared" ca="1" si="14"/>
        <v>0.31065088757396447</v>
      </c>
      <c r="Q55" s="3"/>
      <c r="R55" s="3" t="s">
        <v>1</v>
      </c>
      <c r="S55" s="3"/>
      <c r="T55" s="3"/>
      <c r="U55" s="3"/>
      <c r="V55" s="3"/>
      <c r="W55" s="3"/>
      <c r="X55" s="3"/>
      <c r="Y55" s="3"/>
      <c r="Z55" s="3"/>
    </row>
    <row r="56" spans="1:26" ht="19.5" customHeight="1" x14ac:dyDescent="0.35">
      <c r="A56" s="5"/>
      <c r="B56" s="33" t="s">
        <v>32</v>
      </c>
      <c r="C56" s="38">
        <v>200</v>
      </c>
      <c r="D56" s="38">
        <v>200</v>
      </c>
      <c r="E56" s="38">
        <v>200</v>
      </c>
      <c r="F56" s="38">
        <v>200</v>
      </c>
      <c r="G56" s="38">
        <v>200</v>
      </c>
      <c r="H56" s="38">
        <v>200</v>
      </c>
      <c r="I56" s="38">
        <v>200</v>
      </c>
      <c r="J56" s="38">
        <v>200</v>
      </c>
      <c r="K56" s="38">
        <v>200</v>
      </c>
      <c r="L56" s="38">
        <v>200</v>
      </c>
      <c r="M56" s="38">
        <v>200</v>
      </c>
      <c r="N56" s="38">
        <v>200</v>
      </c>
      <c r="O56" s="58">
        <f t="shared" si="13"/>
        <v>2400</v>
      </c>
      <c r="P56" s="40">
        <f t="shared" ca="1" si="14"/>
        <v>0.19723865877712032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 x14ac:dyDescent="0.35">
      <c r="A57" s="5"/>
      <c r="B57" s="57" t="s">
        <v>33</v>
      </c>
      <c r="C57" s="38">
        <v>15</v>
      </c>
      <c r="D57" s="38">
        <v>15</v>
      </c>
      <c r="E57" s="38">
        <v>15</v>
      </c>
      <c r="F57" s="38">
        <v>15</v>
      </c>
      <c r="G57" s="38">
        <v>15</v>
      </c>
      <c r="H57" s="38">
        <v>15</v>
      </c>
      <c r="I57" s="38">
        <v>15</v>
      </c>
      <c r="J57" s="38">
        <v>15</v>
      </c>
      <c r="K57" s="38">
        <v>15</v>
      </c>
      <c r="L57" s="38">
        <v>15</v>
      </c>
      <c r="M57" s="38">
        <v>15</v>
      </c>
      <c r="N57" s="38">
        <v>15</v>
      </c>
      <c r="O57" s="58">
        <f t="shared" si="13"/>
        <v>180</v>
      </c>
      <c r="P57" s="40">
        <f t="shared" ca="1" si="14"/>
        <v>1.4792899408284023E-2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 x14ac:dyDescent="0.35">
      <c r="A58" s="5"/>
      <c r="B58" s="41" t="s">
        <v>34</v>
      </c>
      <c r="C58" s="42">
        <f t="shared" ref="C58:N58" si="15">SUM(C54:C57)</f>
        <v>730</v>
      </c>
      <c r="D58" s="42">
        <f t="shared" si="15"/>
        <v>730</v>
      </c>
      <c r="E58" s="42">
        <f t="shared" si="15"/>
        <v>730</v>
      </c>
      <c r="F58" s="42">
        <f t="shared" si="15"/>
        <v>730</v>
      </c>
      <c r="G58" s="42">
        <f t="shared" si="15"/>
        <v>730</v>
      </c>
      <c r="H58" s="42">
        <f t="shared" si="15"/>
        <v>730</v>
      </c>
      <c r="I58" s="42">
        <f t="shared" si="15"/>
        <v>730</v>
      </c>
      <c r="J58" s="42">
        <f t="shared" si="15"/>
        <v>730</v>
      </c>
      <c r="K58" s="42">
        <f t="shared" si="15"/>
        <v>730</v>
      </c>
      <c r="L58" s="42">
        <f t="shared" si="15"/>
        <v>730</v>
      </c>
      <c r="M58" s="42">
        <f t="shared" si="15"/>
        <v>730</v>
      </c>
      <c r="N58" s="42">
        <f t="shared" si="15"/>
        <v>730</v>
      </c>
      <c r="O58" s="42">
        <f t="shared" si="13"/>
        <v>8760</v>
      </c>
      <c r="P58" s="43">
        <f t="shared" ca="1" si="14"/>
        <v>0.71992110453648916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 x14ac:dyDescent="0.3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 x14ac:dyDescent="0.3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 x14ac:dyDescent="0.3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 x14ac:dyDescent="0.3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 x14ac:dyDescent="0.3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 x14ac:dyDescent="0.3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 x14ac:dyDescent="0.3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 x14ac:dyDescent="0.3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 x14ac:dyDescent="0.3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9.5" customHeight="1" x14ac:dyDescent="0.3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 x14ac:dyDescent="0.3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 x14ac:dyDescent="0.3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 x14ac:dyDescent="0.3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 x14ac:dyDescent="0.3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 x14ac:dyDescent="0.3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 x14ac:dyDescent="0.3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 x14ac:dyDescent="0.3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 x14ac:dyDescent="0.3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 x14ac:dyDescent="0.3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 x14ac:dyDescent="0.3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 x14ac:dyDescent="0.3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 x14ac:dyDescent="0.3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 x14ac:dyDescent="0.3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 x14ac:dyDescent="0.3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 x14ac:dyDescent="0.3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 x14ac:dyDescent="0.3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9.5" customHeight="1" x14ac:dyDescent="0.3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9.5" customHeight="1" x14ac:dyDescent="0.3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 x14ac:dyDescent="0.3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 x14ac:dyDescent="0.3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 x14ac:dyDescent="0.3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 x14ac:dyDescent="0.3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 x14ac:dyDescent="0.3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 x14ac:dyDescent="0.3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 x14ac:dyDescent="0.3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 x14ac:dyDescent="0.3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 x14ac:dyDescent="0.3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 x14ac:dyDescent="0.3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 x14ac:dyDescent="0.3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 x14ac:dyDescent="0.3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 x14ac:dyDescent="0.3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 x14ac:dyDescent="0.3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 x14ac:dyDescent="0.3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 x14ac:dyDescent="0.3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 x14ac:dyDescent="0.3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 x14ac:dyDescent="0.3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 x14ac:dyDescent="0.3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 x14ac:dyDescent="0.3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 x14ac:dyDescent="0.3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 x14ac:dyDescent="0.3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 x14ac:dyDescent="0.3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 x14ac:dyDescent="0.3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 x14ac:dyDescent="0.3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 x14ac:dyDescent="0.3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 x14ac:dyDescent="0.3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 x14ac:dyDescent="0.3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 x14ac:dyDescent="0.3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 x14ac:dyDescent="0.3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 x14ac:dyDescent="0.3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 x14ac:dyDescent="0.3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 x14ac:dyDescent="0.3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 x14ac:dyDescent="0.3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 x14ac:dyDescent="0.3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 x14ac:dyDescent="0.3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 x14ac:dyDescent="0.3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 x14ac:dyDescent="0.3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 x14ac:dyDescent="0.3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 x14ac:dyDescent="0.3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 x14ac:dyDescent="0.3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 x14ac:dyDescent="0.3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 x14ac:dyDescent="0.3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 x14ac:dyDescent="0.3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 x14ac:dyDescent="0.3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 x14ac:dyDescent="0.3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 x14ac:dyDescent="0.3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 x14ac:dyDescent="0.3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 x14ac:dyDescent="0.3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 x14ac:dyDescent="0.3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 x14ac:dyDescent="0.3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 x14ac:dyDescent="0.3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 x14ac:dyDescent="0.3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 x14ac:dyDescent="0.3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 x14ac:dyDescent="0.3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 x14ac:dyDescent="0.3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 x14ac:dyDescent="0.3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 x14ac:dyDescent="0.3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 x14ac:dyDescent="0.3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 x14ac:dyDescent="0.3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 x14ac:dyDescent="0.3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 x14ac:dyDescent="0.3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 x14ac:dyDescent="0.3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 x14ac:dyDescent="0.3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 x14ac:dyDescent="0.3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 x14ac:dyDescent="0.3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 x14ac:dyDescent="0.3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 x14ac:dyDescent="0.3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 x14ac:dyDescent="0.3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 x14ac:dyDescent="0.3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 x14ac:dyDescent="0.3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 x14ac:dyDescent="0.3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 x14ac:dyDescent="0.3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 x14ac:dyDescent="0.3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 x14ac:dyDescent="0.3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 x14ac:dyDescent="0.3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 x14ac:dyDescent="0.3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 x14ac:dyDescent="0.3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 x14ac:dyDescent="0.3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 x14ac:dyDescent="0.3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 x14ac:dyDescent="0.3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 x14ac:dyDescent="0.3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 x14ac:dyDescent="0.3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 x14ac:dyDescent="0.3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 x14ac:dyDescent="0.3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 x14ac:dyDescent="0.3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 x14ac:dyDescent="0.3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 x14ac:dyDescent="0.3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 x14ac:dyDescent="0.3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 x14ac:dyDescent="0.3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 x14ac:dyDescent="0.3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 x14ac:dyDescent="0.3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 x14ac:dyDescent="0.3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 x14ac:dyDescent="0.3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 x14ac:dyDescent="0.3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 x14ac:dyDescent="0.3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 x14ac:dyDescent="0.3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 x14ac:dyDescent="0.3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 x14ac:dyDescent="0.3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 x14ac:dyDescent="0.3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 x14ac:dyDescent="0.3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 x14ac:dyDescent="0.3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 x14ac:dyDescent="0.3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 x14ac:dyDescent="0.3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 x14ac:dyDescent="0.3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 x14ac:dyDescent="0.3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 x14ac:dyDescent="0.3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 x14ac:dyDescent="0.3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 x14ac:dyDescent="0.3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 x14ac:dyDescent="0.3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 x14ac:dyDescent="0.3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 x14ac:dyDescent="0.3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 x14ac:dyDescent="0.3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 x14ac:dyDescent="0.3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 x14ac:dyDescent="0.3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 x14ac:dyDescent="0.3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 x14ac:dyDescent="0.3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 x14ac:dyDescent="0.3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 x14ac:dyDescent="0.3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 x14ac:dyDescent="0.3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 x14ac:dyDescent="0.3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 x14ac:dyDescent="0.3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 x14ac:dyDescent="0.3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 x14ac:dyDescent="0.3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 x14ac:dyDescent="0.3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 x14ac:dyDescent="0.3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 x14ac:dyDescent="0.3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 x14ac:dyDescent="0.3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 x14ac:dyDescent="0.3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 x14ac:dyDescent="0.3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 x14ac:dyDescent="0.3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 x14ac:dyDescent="0.3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 x14ac:dyDescent="0.3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 x14ac:dyDescent="0.3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 x14ac:dyDescent="0.3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 x14ac:dyDescent="0.3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 x14ac:dyDescent="0.3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 x14ac:dyDescent="0.3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 x14ac:dyDescent="0.3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 x14ac:dyDescent="0.3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 x14ac:dyDescent="0.3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 x14ac:dyDescent="0.3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 x14ac:dyDescent="0.3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 x14ac:dyDescent="0.3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 x14ac:dyDescent="0.3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 x14ac:dyDescent="0.3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 x14ac:dyDescent="0.3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 x14ac:dyDescent="0.3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 x14ac:dyDescent="0.3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 x14ac:dyDescent="0.3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 x14ac:dyDescent="0.3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 x14ac:dyDescent="0.3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 x14ac:dyDescent="0.3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 x14ac:dyDescent="0.3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 x14ac:dyDescent="0.3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 x14ac:dyDescent="0.3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 x14ac:dyDescent="0.3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 x14ac:dyDescent="0.3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 x14ac:dyDescent="0.3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 x14ac:dyDescent="0.3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 x14ac:dyDescent="0.3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 x14ac:dyDescent="0.3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 x14ac:dyDescent="0.3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 x14ac:dyDescent="0.3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 x14ac:dyDescent="0.3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 x14ac:dyDescent="0.3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 x14ac:dyDescent="0.3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 x14ac:dyDescent="0.3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 x14ac:dyDescent="0.3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 x14ac:dyDescent="0.3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 x14ac:dyDescent="0.3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 x14ac:dyDescent="0.3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 x14ac:dyDescent="0.3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 x14ac:dyDescent="0.3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 x14ac:dyDescent="0.3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 x14ac:dyDescent="0.3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 x14ac:dyDescent="0.3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 x14ac:dyDescent="0.3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 x14ac:dyDescent="0.3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 x14ac:dyDescent="0.3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 x14ac:dyDescent="0.3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 x14ac:dyDescent="0.3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 x14ac:dyDescent="0.3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 x14ac:dyDescent="0.3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 x14ac:dyDescent="0.3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 x14ac:dyDescent="0.3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 x14ac:dyDescent="0.3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 x14ac:dyDescent="0.3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 x14ac:dyDescent="0.3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 x14ac:dyDescent="0.3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 x14ac:dyDescent="0.3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 x14ac:dyDescent="0.3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 x14ac:dyDescent="0.3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 x14ac:dyDescent="0.3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 x14ac:dyDescent="0.3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 x14ac:dyDescent="0.3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 x14ac:dyDescent="0.3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 x14ac:dyDescent="0.3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 x14ac:dyDescent="0.3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 x14ac:dyDescent="0.3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 x14ac:dyDescent="0.3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 x14ac:dyDescent="0.3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 x14ac:dyDescent="0.3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 x14ac:dyDescent="0.3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 x14ac:dyDescent="0.3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 x14ac:dyDescent="0.3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 x14ac:dyDescent="0.3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 x14ac:dyDescent="0.3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 x14ac:dyDescent="0.3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 x14ac:dyDescent="0.3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 x14ac:dyDescent="0.3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 x14ac:dyDescent="0.3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 x14ac:dyDescent="0.3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 x14ac:dyDescent="0.3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 x14ac:dyDescent="0.3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 x14ac:dyDescent="0.3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 x14ac:dyDescent="0.3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 x14ac:dyDescent="0.3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 x14ac:dyDescent="0.3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 x14ac:dyDescent="0.3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 x14ac:dyDescent="0.3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 x14ac:dyDescent="0.3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 x14ac:dyDescent="0.3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 x14ac:dyDescent="0.3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 x14ac:dyDescent="0.3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 x14ac:dyDescent="0.3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 x14ac:dyDescent="0.3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 x14ac:dyDescent="0.3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 x14ac:dyDescent="0.3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 x14ac:dyDescent="0.3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 x14ac:dyDescent="0.3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 x14ac:dyDescent="0.3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 x14ac:dyDescent="0.3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 x14ac:dyDescent="0.3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 x14ac:dyDescent="0.3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 x14ac:dyDescent="0.3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 x14ac:dyDescent="0.3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 x14ac:dyDescent="0.3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 x14ac:dyDescent="0.3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 x14ac:dyDescent="0.3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 x14ac:dyDescent="0.3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 x14ac:dyDescent="0.3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 x14ac:dyDescent="0.3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 x14ac:dyDescent="0.3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 x14ac:dyDescent="0.3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 x14ac:dyDescent="0.3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 x14ac:dyDescent="0.3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 x14ac:dyDescent="0.3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 x14ac:dyDescent="0.3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 x14ac:dyDescent="0.3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 x14ac:dyDescent="0.3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 x14ac:dyDescent="0.3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 x14ac:dyDescent="0.3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 x14ac:dyDescent="0.3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 x14ac:dyDescent="0.3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 x14ac:dyDescent="0.3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 x14ac:dyDescent="0.3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 x14ac:dyDescent="0.3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 x14ac:dyDescent="0.3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 x14ac:dyDescent="0.3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 x14ac:dyDescent="0.3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 x14ac:dyDescent="0.3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 x14ac:dyDescent="0.3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 x14ac:dyDescent="0.3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 x14ac:dyDescent="0.3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 x14ac:dyDescent="0.3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 x14ac:dyDescent="0.3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 x14ac:dyDescent="0.3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 x14ac:dyDescent="0.3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 x14ac:dyDescent="0.3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 x14ac:dyDescent="0.3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 x14ac:dyDescent="0.3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 x14ac:dyDescent="0.3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 x14ac:dyDescent="0.3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 x14ac:dyDescent="0.3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 x14ac:dyDescent="0.3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 x14ac:dyDescent="0.3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 x14ac:dyDescent="0.3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 x14ac:dyDescent="0.3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 x14ac:dyDescent="0.3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 x14ac:dyDescent="0.3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 x14ac:dyDescent="0.3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 x14ac:dyDescent="0.3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 x14ac:dyDescent="0.3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 x14ac:dyDescent="0.3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 x14ac:dyDescent="0.3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 x14ac:dyDescent="0.3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 x14ac:dyDescent="0.3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 x14ac:dyDescent="0.3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 x14ac:dyDescent="0.3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 x14ac:dyDescent="0.3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 x14ac:dyDescent="0.3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 x14ac:dyDescent="0.3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 x14ac:dyDescent="0.3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 x14ac:dyDescent="0.3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 x14ac:dyDescent="0.3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 x14ac:dyDescent="0.3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 x14ac:dyDescent="0.3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 x14ac:dyDescent="0.3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 x14ac:dyDescent="0.3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 x14ac:dyDescent="0.3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 x14ac:dyDescent="0.3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 x14ac:dyDescent="0.3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 x14ac:dyDescent="0.3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 x14ac:dyDescent="0.3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 x14ac:dyDescent="0.3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 x14ac:dyDescent="0.3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 x14ac:dyDescent="0.3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 x14ac:dyDescent="0.3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 x14ac:dyDescent="0.3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 x14ac:dyDescent="0.3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 x14ac:dyDescent="0.3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 x14ac:dyDescent="0.3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 x14ac:dyDescent="0.3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 x14ac:dyDescent="0.3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 x14ac:dyDescent="0.3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 x14ac:dyDescent="0.3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 x14ac:dyDescent="0.3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 x14ac:dyDescent="0.3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 x14ac:dyDescent="0.3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 x14ac:dyDescent="0.3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 x14ac:dyDescent="0.3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 x14ac:dyDescent="0.3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 x14ac:dyDescent="0.3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 x14ac:dyDescent="0.3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 x14ac:dyDescent="0.3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 x14ac:dyDescent="0.3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 x14ac:dyDescent="0.3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 x14ac:dyDescent="0.3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 x14ac:dyDescent="0.3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 x14ac:dyDescent="0.3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 x14ac:dyDescent="0.3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 x14ac:dyDescent="0.3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 x14ac:dyDescent="0.3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 x14ac:dyDescent="0.3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 x14ac:dyDescent="0.3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 x14ac:dyDescent="0.3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 x14ac:dyDescent="0.3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 x14ac:dyDescent="0.3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 x14ac:dyDescent="0.3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 x14ac:dyDescent="0.3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 x14ac:dyDescent="0.3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 x14ac:dyDescent="0.3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 x14ac:dyDescent="0.3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 x14ac:dyDescent="0.3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 x14ac:dyDescent="0.3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 x14ac:dyDescent="0.3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 x14ac:dyDescent="0.3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 x14ac:dyDescent="0.3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 x14ac:dyDescent="0.3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 x14ac:dyDescent="0.3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 x14ac:dyDescent="0.3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 x14ac:dyDescent="0.3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 x14ac:dyDescent="0.3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 x14ac:dyDescent="0.3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 x14ac:dyDescent="0.3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 x14ac:dyDescent="0.3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 x14ac:dyDescent="0.3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 x14ac:dyDescent="0.3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 x14ac:dyDescent="0.3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 x14ac:dyDescent="0.3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 x14ac:dyDescent="0.3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 x14ac:dyDescent="0.3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 x14ac:dyDescent="0.3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 x14ac:dyDescent="0.3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 x14ac:dyDescent="0.3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 x14ac:dyDescent="0.3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 x14ac:dyDescent="0.3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 x14ac:dyDescent="0.3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 x14ac:dyDescent="0.3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 x14ac:dyDescent="0.3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 x14ac:dyDescent="0.3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 x14ac:dyDescent="0.3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 x14ac:dyDescent="0.3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 x14ac:dyDescent="0.3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 x14ac:dyDescent="0.3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 x14ac:dyDescent="0.3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 x14ac:dyDescent="0.3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 x14ac:dyDescent="0.3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 x14ac:dyDescent="0.3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 x14ac:dyDescent="0.3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 x14ac:dyDescent="0.3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 x14ac:dyDescent="0.3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 x14ac:dyDescent="0.3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 x14ac:dyDescent="0.3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 x14ac:dyDescent="0.3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 x14ac:dyDescent="0.3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 x14ac:dyDescent="0.3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 x14ac:dyDescent="0.3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 x14ac:dyDescent="0.3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 x14ac:dyDescent="0.3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 x14ac:dyDescent="0.3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 x14ac:dyDescent="0.3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 x14ac:dyDescent="0.3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 x14ac:dyDescent="0.3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 x14ac:dyDescent="0.3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 x14ac:dyDescent="0.3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 x14ac:dyDescent="0.3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 x14ac:dyDescent="0.3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 x14ac:dyDescent="0.3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 x14ac:dyDescent="0.3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 x14ac:dyDescent="0.3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 x14ac:dyDescent="0.3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 x14ac:dyDescent="0.3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 x14ac:dyDescent="0.3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 x14ac:dyDescent="0.3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 x14ac:dyDescent="0.3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 x14ac:dyDescent="0.3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 x14ac:dyDescent="0.3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 x14ac:dyDescent="0.3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 x14ac:dyDescent="0.3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 x14ac:dyDescent="0.3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 x14ac:dyDescent="0.3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 x14ac:dyDescent="0.3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 x14ac:dyDescent="0.3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 x14ac:dyDescent="0.3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 x14ac:dyDescent="0.3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 x14ac:dyDescent="0.3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 x14ac:dyDescent="0.3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 x14ac:dyDescent="0.3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 x14ac:dyDescent="0.3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 x14ac:dyDescent="0.3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 x14ac:dyDescent="0.3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 x14ac:dyDescent="0.3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 x14ac:dyDescent="0.3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 x14ac:dyDescent="0.3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 x14ac:dyDescent="0.3">
      <c r="A513" s="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 x14ac:dyDescent="0.3">
      <c r="A514" s="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 x14ac:dyDescent="0.3">
      <c r="A515" s="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 x14ac:dyDescent="0.3">
      <c r="A516" s="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 x14ac:dyDescent="0.3">
      <c r="A517" s="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 x14ac:dyDescent="0.3">
      <c r="A518" s="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 x14ac:dyDescent="0.3">
      <c r="A519" s="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 x14ac:dyDescent="0.3">
      <c r="A520" s="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 x14ac:dyDescent="0.3">
      <c r="A521" s="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 x14ac:dyDescent="0.3">
      <c r="A522" s="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 x14ac:dyDescent="0.3">
      <c r="A523" s="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 x14ac:dyDescent="0.3">
      <c r="A524" s="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 x14ac:dyDescent="0.3">
      <c r="A525" s="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 x14ac:dyDescent="0.3">
      <c r="A526" s="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 x14ac:dyDescent="0.3">
      <c r="A527" s="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 x14ac:dyDescent="0.3">
      <c r="A528" s="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 x14ac:dyDescent="0.3">
      <c r="A529" s="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 x14ac:dyDescent="0.3">
      <c r="A530" s="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 x14ac:dyDescent="0.3">
      <c r="A531" s="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 x14ac:dyDescent="0.3">
      <c r="A532" s="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 x14ac:dyDescent="0.3">
      <c r="A533" s="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 x14ac:dyDescent="0.3">
      <c r="A534" s="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 x14ac:dyDescent="0.3">
      <c r="A535" s="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 x14ac:dyDescent="0.3">
      <c r="A536" s="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 x14ac:dyDescent="0.3">
      <c r="A537" s="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 x14ac:dyDescent="0.3">
      <c r="A538" s="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 x14ac:dyDescent="0.3">
      <c r="A539" s="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 x14ac:dyDescent="0.3">
      <c r="A540" s="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 x14ac:dyDescent="0.3">
      <c r="A541" s="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 x14ac:dyDescent="0.3">
      <c r="A542" s="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 x14ac:dyDescent="0.3">
      <c r="A543" s="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 x14ac:dyDescent="0.3">
      <c r="A544" s="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 x14ac:dyDescent="0.3">
      <c r="A545" s="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 x14ac:dyDescent="0.3">
      <c r="A546" s="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 x14ac:dyDescent="0.3">
      <c r="A547" s="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 x14ac:dyDescent="0.3">
      <c r="A548" s="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 x14ac:dyDescent="0.3">
      <c r="A549" s="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 x14ac:dyDescent="0.3">
      <c r="A550" s="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 x14ac:dyDescent="0.3">
      <c r="A551" s="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 x14ac:dyDescent="0.3">
      <c r="A552" s="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 x14ac:dyDescent="0.3">
      <c r="A553" s="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 x14ac:dyDescent="0.3">
      <c r="A554" s="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 x14ac:dyDescent="0.3">
      <c r="A555" s="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 x14ac:dyDescent="0.3">
      <c r="A556" s="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 x14ac:dyDescent="0.3">
      <c r="A557" s="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 x14ac:dyDescent="0.3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 x14ac:dyDescent="0.3">
      <c r="A559" s="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 x14ac:dyDescent="0.3">
      <c r="A560" s="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 x14ac:dyDescent="0.3">
      <c r="A561" s="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 x14ac:dyDescent="0.3">
      <c r="A562" s="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 x14ac:dyDescent="0.3">
      <c r="A563" s="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 x14ac:dyDescent="0.3">
      <c r="A564" s="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 x14ac:dyDescent="0.3">
      <c r="A565" s="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 x14ac:dyDescent="0.3">
      <c r="A566" s="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 x14ac:dyDescent="0.3">
      <c r="A567" s="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 x14ac:dyDescent="0.3">
      <c r="A568" s="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 x14ac:dyDescent="0.3">
      <c r="A569" s="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 x14ac:dyDescent="0.3">
      <c r="A570" s="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 x14ac:dyDescent="0.3">
      <c r="A571" s="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 x14ac:dyDescent="0.3">
      <c r="A572" s="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 x14ac:dyDescent="0.3">
      <c r="A573" s="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 x14ac:dyDescent="0.3">
      <c r="A574" s="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 x14ac:dyDescent="0.3">
      <c r="A575" s="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 x14ac:dyDescent="0.3">
      <c r="A576" s="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 x14ac:dyDescent="0.3">
      <c r="A577" s="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 x14ac:dyDescent="0.3">
      <c r="A578" s="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 x14ac:dyDescent="0.3">
      <c r="A579" s="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 x14ac:dyDescent="0.3">
      <c r="A580" s="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 x14ac:dyDescent="0.3">
      <c r="A581" s="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 x14ac:dyDescent="0.3">
      <c r="A582" s="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 x14ac:dyDescent="0.3">
      <c r="A583" s="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 x14ac:dyDescent="0.3">
      <c r="A584" s="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 x14ac:dyDescent="0.3">
      <c r="A585" s="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 x14ac:dyDescent="0.3">
      <c r="A586" s="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 x14ac:dyDescent="0.3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 x14ac:dyDescent="0.3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 x14ac:dyDescent="0.3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 x14ac:dyDescent="0.3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 x14ac:dyDescent="0.3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 x14ac:dyDescent="0.3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 x14ac:dyDescent="0.3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 x14ac:dyDescent="0.3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 x14ac:dyDescent="0.3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 x14ac:dyDescent="0.3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 x14ac:dyDescent="0.3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 x14ac:dyDescent="0.3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 x14ac:dyDescent="0.3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 x14ac:dyDescent="0.3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 x14ac:dyDescent="0.3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 x14ac:dyDescent="0.3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 x14ac:dyDescent="0.3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 x14ac:dyDescent="0.3">
      <c r="A604" s="5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 x14ac:dyDescent="0.3">
      <c r="A605" s="5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 x14ac:dyDescent="0.3">
      <c r="A606" s="5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 x14ac:dyDescent="0.3">
      <c r="A607" s="5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 x14ac:dyDescent="0.3">
      <c r="A608" s="5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 x14ac:dyDescent="0.3">
      <c r="A609" s="5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 x14ac:dyDescent="0.3">
      <c r="A610" s="5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 x14ac:dyDescent="0.3">
      <c r="A611" s="5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 x14ac:dyDescent="0.3">
      <c r="A612" s="5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 x14ac:dyDescent="0.3">
      <c r="A613" s="5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 x14ac:dyDescent="0.3">
      <c r="A614" s="5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 x14ac:dyDescent="0.3">
      <c r="A615" s="5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 x14ac:dyDescent="0.3">
      <c r="A616" s="5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 x14ac:dyDescent="0.3">
      <c r="A617" s="5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 x14ac:dyDescent="0.3">
      <c r="A618" s="5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 x14ac:dyDescent="0.3">
      <c r="A619" s="5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 x14ac:dyDescent="0.3">
      <c r="A620" s="5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 x14ac:dyDescent="0.3">
      <c r="A621" s="5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 x14ac:dyDescent="0.3">
      <c r="A622" s="5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 x14ac:dyDescent="0.3">
      <c r="A623" s="5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 x14ac:dyDescent="0.3">
      <c r="A624" s="5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 x14ac:dyDescent="0.3">
      <c r="A625" s="5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 x14ac:dyDescent="0.3">
      <c r="A626" s="5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 x14ac:dyDescent="0.3">
      <c r="A627" s="5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 x14ac:dyDescent="0.3">
      <c r="A628" s="5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 x14ac:dyDescent="0.3">
      <c r="A629" s="5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 x14ac:dyDescent="0.3">
      <c r="A630" s="5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 x14ac:dyDescent="0.3">
      <c r="A631" s="5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 x14ac:dyDescent="0.3">
      <c r="A632" s="5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 x14ac:dyDescent="0.3">
      <c r="A633" s="5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 x14ac:dyDescent="0.3">
      <c r="A634" s="5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 x14ac:dyDescent="0.3">
      <c r="A635" s="5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 x14ac:dyDescent="0.3">
      <c r="A636" s="5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 x14ac:dyDescent="0.3">
      <c r="A637" s="5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 x14ac:dyDescent="0.3">
      <c r="A638" s="5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 x14ac:dyDescent="0.3">
      <c r="A639" s="5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 x14ac:dyDescent="0.3">
      <c r="A640" s="5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 x14ac:dyDescent="0.3">
      <c r="A641" s="5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 x14ac:dyDescent="0.3">
      <c r="A642" s="5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 x14ac:dyDescent="0.3">
      <c r="A643" s="5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 x14ac:dyDescent="0.3">
      <c r="A644" s="5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 x14ac:dyDescent="0.3">
      <c r="A645" s="5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 x14ac:dyDescent="0.3">
      <c r="A646" s="5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 x14ac:dyDescent="0.3">
      <c r="A647" s="5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 x14ac:dyDescent="0.3">
      <c r="A648" s="5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 x14ac:dyDescent="0.3">
      <c r="A649" s="5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 x14ac:dyDescent="0.3">
      <c r="A650" s="5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 x14ac:dyDescent="0.3">
      <c r="A651" s="5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 x14ac:dyDescent="0.3">
      <c r="A652" s="5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 x14ac:dyDescent="0.3">
      <c r="A653" s="5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 x14ac:dyDescent="0.3">
      <c r="A654" s="5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 x14ac:dyDescent="0.3">
      <c r="A655" s="5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 x14ac:dyDescent="0.3">
      <c r="A656" s="5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 x14ac:dyDescent="0.3">
      <c r="A657" s="5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 x14ac:dyDescent="0.3">
      <c r="A658" s="5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 x14ac:dyDescent="0.3">
      <c r="A659" s="5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 x14ac:dyDescent="0.3">
      <c r="A660" s="5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 x14ac:dyDescent="0.3">
      <c r="A661" s="5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 x14ac:dyDescent="0.3">
      <c r="A662" s="5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 x14ac:dyDescent="0.3">
      <c r="A663" s="5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 x14ac:dyDescent="0.3">
      <c r="A664" s="5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 x14ac:dyDescent="0.3">
      <c r="A665" s="5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 x14ac:dyDescent="0.3">
      <c r="A666" s="5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 x14ac:dyDescent="0.3">
      <c r="A667" s="5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 x14ac:dyDescent="0.3">
      <c r="A668" s="5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 x14ac:dyDescent="0.3">
      <c r="A669" s="5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 x14ac:dyDescent="0.3">
      <c r="A670" s="5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 x14ac:dyDescent="0.3">
      <c r="A671" s="5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 x14ac:dyDescent="0.3">
      <c r="A672" s="5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 x14ac:dyDescent="0.3">
      <c r="A673" s="5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 x14ac:dyDescent="0.3">
      <c r="A674" s="5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 x14ac:dyDescent="0.3">
      <c r="A675" s="5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 x14ac:dyDescent="0.3">
      <c r="A676" s="5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 x14ac:dyDescent="0.3">
      <c r="A677" s="5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 x14ac:dyDescent="0.3">
      <c r="A678" s="5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 x14ac:dyDescent="0.3">
      <c r="A679" s="5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 x14ac:dyDescent="0.3">
      <c r="A680" s="5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 x14ac:dyDescent="0.3">
      <c r="A681" s="5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 x14ac:dyDescent="0.3">
      <c r="A682" s="5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 x14ac:dyDescent="0.3">
      <c r="A683" s="5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 x14ac:dyDescent="0.3">
      <c r="A684" s="5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 x14ac:dyDescent="0.3">
      <c r="A685" s="5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 x14ac:dyDescent="0.3">
      <c r="A686" s="5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 x14ac:dyDescent="0.3">
      <c r="A687" s="5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 x14ac:dyDescent="0.3">
      <c r="A688" s="5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 x14ac:dyDescent="0.3">
      <c r="A689" s="5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 x14ac:dyDescent="0.3">
      <c r="A690" s="5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 x14ac:dyDescent="0.3">
      <c r="A691" s="5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 x14ac:dyDescent="0.3">
      <c r="A692" s="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 x14ac:dyDescent="0.3">
      <c r="A693" s="5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 x14ac:dyDescent="0.3">
      <c r="A694" s="5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 x14ac:dyDescent="0.3">
      <c r="A695" s="5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 x14ac:dyDescent="0.3">
      <c r="A696" s="5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 x14ac:dyDescent="0.3">
      <c r="A697" s="5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 x14ac:dyDescent="0.3">
      <c r="A698" s="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 x14ac:dyDescent="0.3">
      <c r="A699" s="5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 x14ac:dyDescent="0.3">
      <c r="A700" s="5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 x14ac:dyDescent="0.3">
      <c r="A701" s="5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 x14ac:dyDescent="0.3">
      <c r="A702" s="5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 x14ac:dyDescent="0.3">
      <c r="A703" s="5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 x14ac:dyDescent="0.3">
      <c r="A704" s="5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 x14ac:dyDescent="0.3">
      <c r="A705" s="5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 x14ac:dyDescent="0.3">
      <c r="A706" s="5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 x14ac:dyDescent="0.3">
      <c r="A707" s="5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 x14ac:dyDescent="0.3">
      <c r="A708" s="5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 x14ac:dyDescent="0.3">
      <c r="A709" s="5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 x14ac:dyDescent="0.3">
      <c r="A710" s="5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 x14ac:dyDescent="0.3">
      <c r="A711" s="5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 x14ac:dyDescent="0.3">
      <c r="A712" s="5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 x14ac:dyDescent="0.3">
      <c r="A713" s="5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 x14ac:dyDescent="0.3">
      <c r="A714" s="5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 x14ac:dyDescent="0.3">
      <c r="A715" s="5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 x14ac:dyDescent="0.3">
      <c r="A716" s="5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 x14ac:dyDescent="0.3">
      <c r="A717" s="5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 x14ac:dyDescent="0.3">
      <c r="A718" s="5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 x14ac:dyDescent="0.3">
      <c r="A719" s="5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 x14ac:dyDescent="0.3">
      <c r="A720" s="5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 x14ac:dyDescent="0.3">
      <c r="A721" s="5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 x14ac:dyDescent="0.3">
      <c r="A722" s="5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 x14ac:dyDescent="0.3">
      <c r="A723" s="5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 x14ac:dyDescent="0.3">
      <c r="A724" s="5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 x14ac:dyDescent="0.3">
      <c r="A725" s="5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 x14ac:dyDescent="0.3">
      <c r="A726" s="5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 x14ac:dyDescent="0.3">
      <c r="A727" s="5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 x14ac:dyDescent="0.3">
      <c r="A728" s="5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 x14ac:dyDescent="0.3">
      <c r="A729" s="5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 x14ac:dyDescent="0.3">
      <c r="A730" s="5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 x14ac:dyDescent="0.3">
      <c r="A731" s="5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 x14ac:dyDescent="0.3">
      <c r="A732" s="5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 x14ac:dyDescent="0.3">
      <c r="A733" s="5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 x14ac:dyDescent="0.3">
      <c r="A734" s="5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 x14ac:dyDescent="0.3">
      <c r="A735" s="5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 x14ac:dyDescent="0.3">
      <c r="A736" s="5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 x14ac:dyDescent="0.3">
      <c r="A737" s="5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 x14ac:dyDescent="0.3">
      <c r="A738" s="5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 x14ac:dyDescent="0.3">
      <c r="A739" s="5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 x14ac:dyDescent="0.3">
      <c r="A740" s="5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 x14ac:dyDescent="0.3">
      <c r="A741" s="5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 x14ac:dyDescent="0.3">
      <c r="A742" s="5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 x14ac:dyDescent="0.3">
      <c r="A743" s="5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 x14ac:dyDescent="0.3">
      <c r="A744" s="5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 x14ac:dyDescent="0.3">
      <c r="A745" s="5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 x14ac:dyDescent="0.3">
      <c r="A746" s="5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 x14ac:dyDescent="0.3">
      <c r="A747" s="5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 x14ac:dyDescent="0.3">
      <c r="A748" s="5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 x14ac:dyDescent="0.3">
      <c r="A749" s="5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 x14ac:dyDescent="0.3">
      <c r="A750" s="5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 x14ac:dyDescent="0.3">
      <c r="A751" s="5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 x14ac:dyDescent="0.3">
      <c r="A752" s="5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 x14ac:dyDescent="0.3">
      <c r="A753" s="5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 x14ac:dyDescent="0.3">
      <c r="A754" s="5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 x14ac:dyDescent="0.3">
      <c r="A755" s="5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 x14ac:dyDescent="0.3">
      <c r="A756" s="5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 x14ac:dyDescent="0.3">
      <c r="A757" s="5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 x14ac:dyDescent="0.3">
      <c r="A758" s="5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 x14ac:dyDescent="0.3">
      <c r="A759" s="5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 x14ac:dyDescent="0.3">
      <c r="A760" s="5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 x14ac:dyDescent="0.3">
      <c r="A761" s="5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 x14ac:dyDescent="0.3">
      <c r="A762" s="5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 x14ac:dyDescent="0.3">
      <c r="A763" s="5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 x14ac:dyDescent="0.3">
      <c r="A764" s="5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 x14ac:dyDescent="0.3">
      <c r="A765" s="5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 x14ac:dyDescent="0.3">
      <c r="A766" s="5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 x14ac:dyDescent="0.3">
      <c r="A767" s="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 x14ac:dyDescent="0.3">
      <c r="A768" s="5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 x14ac:dyDescent="0.3">
      <c r="A769" s="5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 x14ac:dyDescent="0.3">
      <c r="A770" s="5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 x14ac:dyDescent="0.3">
      <c r="A771" s="5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 x14ac:dyDescent="0.3">
      <c r="A772" s="5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 x14ac:dyDescent="0.3">
      <c r="A773" s="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 x14ac:dyDescent="0.3">
      <c r="A774" s="5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 x14ac:dyDescent="0.3">
      <c r="A775" s="5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 x14ac:dyDescent="0.3">
      <c r="A776" s="5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 x14ac:dyDescent="0.3">
      <c r="A777" s="5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 x14ac:dyDescent="0.3">
      <c r="A778" s="5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 x14ac:dyDescent="0.3">
      <c r="A779" s="5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 x14ac:dyDescent="0.3">
      <c r="A780" s="5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 x14ac:dyDescent="0.3">
      <c r="A781" s="5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 x14ac:dyDescent="0.3">
      <c r="A782" s="5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 x14ac:dyDescent="0.3">
      <c r="A783" s="5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 x14ac:dyDescent="0.3">
      <c r="A784" s="5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 x14ac:dyDescent="0.3">
      <c r="A785" s="5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 x14ac:dyDescent="0.3">
      <c r="A786" s="5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 x14ac:dyDescent="0.3">
      <c r="A787" s="5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 x14ac:dyDescent="0.3">
      <c r="A788" s="5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 x14ac:dyDescent="0.3">
      <c r="A789" s="5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 x14ac:dyDescent="0.3">
      <c r="A790" s="5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 x14ac:dyDescent="0.3">
      <c r="A791" s="5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 x14ac:dyDescent="0.3">
      <c r="A792" s="5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 x14ac:dyDescent="0.3">
      <c r="A793" s="5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 x14ac:dyDescent="0.3">
      <c r="A794" s="5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 x14ac:dyDescent="0.3">
      <c r="A795" s="5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 x14ac:dyDescent="0.3">
      <c r="A796" s="5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 x14ac:dyDescent="0.3">
      <c r="A797" s="5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 x14ac:dyDescent="0.3">
      <c r="A798" s="5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 x14ac:dyDescent="0.3">
      <c r="A799" s="5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 x14ac:dyDescent="0.3">
      <c r="A800" s="5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 x14ac:dyDescent="0.3">
      <c r="A801" s="5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 x14ac:dyDescent="0.3">
      <c r="A802" s="5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 x14ac:dyDescent="0.3">
      <c r="A803" s="5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 x14ac:dyDescent="0.3">
      <c r="A804" s="5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 x14ac:dyDescent="0.3">
      <c r="A805" s="5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 x14ac:dyDescent="0.3">
      <c r="A806" s="5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 x14ac:dyDescent="0.3">
      <c r="A807" s="5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 x14ac:dyDescent="0.3">
      <c r="A808" s="5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 x14ac:dyDescent="0.3">
      <c r="A809" s="5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 x14ac:dyDescent="0.3">
      <c r="A810" s="5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 x14ac:dyDescent="0.3">
      <c r="A811" s="5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 x14ac:dyDescent="0.3">
      <c r="A812" s="5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 x14ac:dyDescent="0.3">
      <c r="A813" s="5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 x14ac:dyDescent="0.3">
      <c r="A814" s="5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 x14ac:dyDescent="0.3">
      <c r="A815" s="5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 x14ac:dyDescent="0.3">
      <c r="A816" s="5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 x14ac:dyDescent="0.3">
      <c r="A817" s="5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 x14ac:dyDescent="0.3">
      <c r="A818" s="5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 x14ac:dyDescent="0.3">
      <c r="A819" s="5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 x14ac:dyDescent="0.3">
      <c r="A820" s="5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 x14ac:dyDescent="0.3">
      <c r="A821" s="5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 x14ac:dyDescent="0.3">
      <c r="A822" s="5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 x14ac:dyDescent="0.3">
      <c r="A823" s="5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 x14ac:dyDescent="0.3">
      <c r="A824" s="5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 x14ac:dyDescent="0.3">
      <c r="A825" s="5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 x14ac:dyDescent="0.3">
      <c r="A826" s="5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 x14ac:dyDescent="0.3">
      <c r="A827" s="5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 x14ac:dyDescent="0.3">
      <c r="A828" s="5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 x14ac:dyDescent="0.3">
      <c r="A829" s="5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 x14ac:dyDescent="0.3">
      <c r="A830" s="5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 x14ac:dyDescent="0.3">
      <c r="A831" s="5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 x14ac:dyDescent="0.3">
      <c r="A832" s="5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 x14ac:dyDescent="0.3">
      <c r="A833" s="5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 x14ac:dyDescent="0.3">
      <c r="A834" s="5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 x14ac:dyDescent="0.3">
      <c r="A835" s="5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 x14ac:dyDescent="0.3">
      <c r="A836" s="5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 x14ac:dyDescent="0.3">
      <c r="A837" s="5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 x14ac:dyDescent="0.3">
      <c r="A838" s="5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 x14ac:dyDescent="0.3">
      <c r="A839" s="5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 x14ac:dyDescent="0.3">
      <c r="A840" s="5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 x14ac:dyDescent="0.3">
      <c r="A841" s="5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 x14ac:dyDescent="0.3">
      <c r="A842" s="5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 x14ac:dyDescent="0.3">
      <c r="A843" s="5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 x14ac:dyDescent="0.3">
      <c r="A844" s="5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 x14ac:dyDescent="0.3">
      <c r="A845" s="5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 x14ac:dyDescent="0.3">
      <c r="A846" s="5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 x14ac:dyDescent="0.3">
      <c r="A847" s="5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 x14ac:dyDescent="0.3">
      <c r="A848" s="5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 x14ac:dyDescent="0.3">
      <c r="A849" s="5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 x14ac:dyDescent="0.3">
      <c r="A850" s="5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 x14ac:dyDescent="0.3">
      <c r="A851" s="5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 x14ac:dyDescent="0.3">
      <c r="A852" s="5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 x14ac:dyDescent="0.3">
      <c r="A853" s="5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 x14ac:dyDescent="0.3">
      <c r="A854" s="5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 x14ac:dyDescent="0.3">
      <c r="A855" s="5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 x14ac:dyDescent="0.3">
      <c r="A856" s="5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 x14ac:dyDescent="0.3">
      <c r="A857" s="5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 x14ac:dyDescent="0.3">
      <c r="A858" s="5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 x14ac:dyDescent="0.3">
      <c r="A859" s="5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 x14ac:dyDescent="0.3">
      <c r="A860" s="5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 x14ac:dyDescent="0.3">
      <c r="A861" s="5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 x14ac:dyDescent="0.3">
      <c r="A862" s="5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 x14ac:dyDescent="0.3">
      <c r="A863" s="5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 x14ac:dyDescent="0.3">
      <c r="A864" s="5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 x14ac:dyDescent="0.3">
      <c r="A865" s="5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 x14ac:dyDescent="0.3">
      <c r="A866" s="5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 x14ac:dyDescent="0.3">
      <c r="A867" s="5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 x14ac:dyDescent="0.3">
      <c r="A868" s="5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 x14ac:dyDescent="0.3">
      <c r="A869" s="5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 x14ac:dyDescent="0.3">
      <c r="A870" s="5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 x14ac:dyDescent="0.3">
      <c r="A871" s="5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 x14ac:dyDescent="0.3">
      <c r="A872" s="5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 x14ac:dyDescent="0.3">
      <c r="A873" s="5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 x14ac:dyDescent="0.3">
      <c r="A874" s="5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 x14ac:dyDescent="0.3">
      <c r="A875" s="5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 x14ac:dyDescent="0.3">
      <c r="A876" s="5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 x14ac:dyDescent="0.3">
      <c r="A877" s="5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 x14ac:dyDescent="0.3">
      <c r="A878" s="5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 x14ac:dyDescent="0.3">
      <c r="A879" s="5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 x14ac:dyDescent="0.3">
      <c r="A880" s="5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 x14ac:dyDescent="0.3">
      <c r="A881" s="5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 x14ac:dyDescent="0.3">
      <c r="A882" s="5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 x14ac:dyDescent="0.3">
      <c r="A883" s="5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 x14ac:dyDescent="0.3">
      <c r="A884" s="5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 x14ac:dyDescent="0.3">
      <c r="A885" s="5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 x14ac:dyDescent="0.3">
      <c r="A886" s="5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 x14ac:dyDescent="0.3">
      <c r="A887" s="5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 x14ac:dyDescent="0.3">
      <c r="A888" s="5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 x14ac:dyDescent="0.3">
      <c r="A889" s="5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 x14ac:dyDescent="0.3">
      <c r="A890" s="5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 x14ac:dyDescent="0.3">
      <c r="A891" s="5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 x14ac:dyDescent="0.3">
      <c r="A892" s="5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 x14ac:dyDescent="0.3">
      <c r="A893" s="5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 x14ac:dyDescent="0.3">
      <c r="A894" s="5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 x14ac:dyDescent="0.3">
      <c r="A895" s="5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 x14ac:dyDescent="0.3">
      <c r="A896" s="5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 x14ac:dyDescent="0.3">
      <c r="A897" s="5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 x14ac:dyDescent="0.3">
      <c r="A898" s="5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 x14ac:dyDescent="0.3">
      <c r="A899" s="5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 x14ac:dyDescent="0.3">
      <c r="A900" s="5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 x14ac:dyDescent="0.3">
      <c r="A901" s="5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 x14ac:dyDescent="0.3">
      <c r="A902" s="5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 x14ac:dyDescent="0.3">
      <c r="A903" s="5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 x14ac:dyDescent="0.3">
      <c r="A904" s="5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 x14ac:dyDescent="0.3">
      <c r="A905" s="5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 x14ac:dyDescent="0.3">
      <c r="A906" s="5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 x14ac:dyDescent="0.3">
      <c r="A907" s="5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 x14ac:dyDescent="0.3">
      <c r="A908" s="5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 x14ac:dyDescent="0.3">
      <c r="A909" s="5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 x14ac:dyDescent="0.3">
      <c r="A910" s="5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 x14ac:dyDescent="0.3">
      <c r="A911" s="5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 x14ac:dyDescent="0.3">
      <c r="A912" s="5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 x14ac:dyDescent="0.3">
      <c r="A913" s="5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 x14ac:dyDescent="0.3">
      <c r="A914" s="5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 x14ac:dyDescent="0.3">
      <c r="A915" s="5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 x14ac:dyDescent="0.3">
      <c r="A916" s="5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 x14ac:dyDescent="0.3">
      <c r="A917" s="5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 x14ac:dyDescent="0.3">
      <c r="A918" s="5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 x14ac:dyDescent="0.3">
      <c r="A919" s="5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9.5" customHeight="1" x14ac:dyDescent="0.3">
      <c r="A920" s="5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9.5" customHeight="1" x14ac:dyDescent="0.3">
      <c r="A921" s="5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9.5" customHeight="1" x14ac:dyDescent="0.3">
      <c r="A922" s="5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9.5" customHeight="1" x14ac:dyDescent="0.3">
      <c r="A923" s="5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9.5" customHeight="1" x14ac:dyDescent="0.3">
      <c r="A924" s="5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9.5" customHeight="1" x14ac:dyDescent="0.3">
      <c r="A925" s="5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9.5" customHeight="1" x14ac:dyDescent="0.3">
      <c r="A926" s="5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9.5" customHeight="1" x14ac:dyDescent="0.3">
      <c r="A927" s="5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9.5" customHeight="1" x14ac:dyDescent="0.3">
      <c r="A928" s="5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9.5" customHeight="1" x14ac:dyDescent="0.3">
      <c r="A929" s="5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9.5" customHeight="1" x14ac:dyDescent="0.3">
      <c r="A930" s="5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9.5" customHeight="1" x14ac:dyDescent="0.3">
      <c r="A931" s="5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9.5" customHeight="1" x14ac:dyDescent="0.3">
      <c r="A932" s="5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9.5" customHeight="1" x14ac:dyDescent="0.3">
      <c r="A933" s="5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9.5" customHeight="1" x14ac:dyDescent="0.3">
      <c r="A934" s="5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9.5" customHeight="1" x14ac:dyDescent="0.3">
      <c r="A935" s="5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9.5" customHeight="1" x14ac:dyDescent="0.3">
      <c r="A936" s="5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9.5" customHeight="1" x14ac:dyDescent="0.3">
      <c r="A937" s="5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9.5" customHeight="1" x14ac:dyDescent="0.3">
      <c r="A938" s="5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9.5" customHeight="1" x14ac:dyDescent="0.3">
      <c r="A939" s="5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9.5" customHeight="1" x14ac:dyDescent="0.3">
      <c r="A940" s="5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9.5" customHeight="1" x14ac:dyDescent="0.3">
      <c r="A941" s="5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9.5" customHeight="1" x14ac:dyDescent="0.3">
      <c r="A942" s="5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9.5" customHeight="1" x14ac:dyDescent="0.3">
      <c r="A943" s="5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9.5" customHeight="1" x14ac:dyDescent="0.3">
      <c r="A944" s="5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9.5" customHeight="1" x14ac:dyDescent="0.3">
      <c r="A945" s="5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9.5" customHeight="1" x14ac:dyDescent="0.3">
      <c r="A946" s="5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9.5" customHeight="1" x14ac:dyDescent="0.3">
      <c r="A947" s="5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9.5" customHeight="1" x14ac:dyDescent="0.3">
      <c r="A948" s="5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9.5" customHeight="1" x14ac:dyDescent="0.3">
      <c r="A949" s="5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9.5" customHeight="1" x14ac:dyDescent="0.3">
      <c r="A950" s="5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9.5" customHeight="1" x14ac:dyDescent="0.3">
      <c r="A951" s="5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9.5" customHeight="1" x14ac:dyDescent="0.3">
      <c r="A952" s="5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9.5" customHeight="1" x14ac:dyDescent="0.3">
      <c r="A953" s="5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9.5" customHeight="1" x14ac:dyDescent="0.3">
      <c r="A954" s="5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9.5" customHeight="1" x14ac:dyDescent="0.3">
      <c r="A955" s="5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9.5" customHeight="1" x14ac:dyDescent="0.3">
      <c r="A956" s="5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9.5" customHeight="1" x14ac:dyDescent="0.3">
      <c r="A957" s="5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9.5" customHeight="1" x14ac:dyDescent="0.3">
      <c r="A958" s="5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9.5" customHeight="1" x14ac:dyDescent="0.3">
      <c r="A959" s="5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9.5" customHeight="1" x14ac:dyDescent="0.3">
      <c r="A960" s="5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9.5" customHeight="1" x14ac:dyDescent="0.3">
      <c r="A961" s="5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9.5" customHeight="1" x14ac:dyDescent="0.3">
      <c r="A962" s="5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9.5" customHeight="1" x14ac:dyDescent="0.3">
      <c r="A963" s="5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9.5" customHeight="1" x14ac:dyDescent="0.3">
      <c r="A964" s="5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9.5" customHeight="1" x14ac:dyDescent="0.3">
      <c r="A965" s="5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9.5" customHeight="1" x14ac:dyDescent="0.3">
      <c r="A966" s="5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9.5" customHeight="1" x14ac:dyDescent="0.3">
      <c r="A967" s="5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9.5" customHeight="1" x14ac:dyDescent="0.3">
      <c r="A968" s="5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9.5" customHeight="1" x14ac:dyDescent="0.3">
      <c r="A969" s="5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9.5" customHeight="1" x14ac:dyDescent="0.3">
      <c r="A970" s="5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9.5" customHeight="1" x14ac:dyDescent="0.3">
      <c r="A971" s="5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9.5" customHeight="1" x14ac:dyDescent="0.3">
      <c r="A972" s="5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9.5" customHeight="1" x14ac:dyDescent="0.3">
      <c r="A973" s="5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9.5" customHeight="1" x14ac:dyDescent="0.3">
      <c r="A974" s="5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9.5" customHeight="1" x14ac:dyDescent="0.3">
      <c r="A975" s="5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9.5" customHeight="1" x14ac:dyDescent="0.3">
      <c r="A976" s="5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9.5" customHeight="1" x14ac:dyDescent="0.3">
      <c r="A977" s="5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9.5" customHeight="1" x14ac:dyDescent="0.3">
      <c r="A978" s="5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9.5" customHeight="1" x14ac:dyDescent="0.3">
      <c r="A979" s="5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9.5" customHeight="1" x14ac:dyDescent="0.3">
      <c r="A980" s="5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9.5" customHeight="1" x14ac:dyDescent="0.3">
      <c r="A981" s="5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9.5" customHeight="1" x14ac:dyDescent="0.3">
      <c r="A982" s="5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9.5" customHeight="1" x14ac:dyDescent="0.3">
      <c r="A983" s="5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9.5" customHeight="1" x14ac:dyDescent="0.3">
      <c r="A984" s="5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9.5" customHeight="1" x14ac:dyDescent="0.3">
      <c r="A985" s="5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9.5" customHeight="1" x14ac:dyDescent="0.3">
      <c r="A986" s="5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9.5" customHeight="1" x14ac:dyDescent="0.3">
      <c r="A987" s="5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9.5" customHeight="1" x14ac:dyDescent="0.3">
      <c r="A988" s="5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9.5" customHeight="1" x14ac:dyDescent="0.3">
      <c r="A989" s="5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9.5" customHeight="1" x14ac:dyDescent="0.3">
      <c r="A990" s="5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9.5" customHeight="1" x14ac:dyDescent="0.3">
      <c r="A991" s="5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9.5" customHeight="1" x14ac:dyDescent="0.3">
      <c r="A992" s="5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9.5" customHeight="1" x14ac:dyDescent="0.3">
      <c r="A993" s="5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9.5" customHeight="1" x14ac:dyDescent="0.3">
      <c r="A994" s="5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9.5" customHeight="1" x14ac:dyDescent="0.3">
      <c r="A995" s="5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9.5" customHeight="1" x14ac:dyDescent="0.3">
      <c r="A996" s="5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9.5" customHeight="1" x14ac:dyDescent="0.3">
      <c r="A997" s="5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9.5" customHeight="1" x14ac:dyDescent="0.3">
      <c r="A998" s="5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9.5" customHeight="1" x14ac:dyDescent="0.3">
      <c r="A999" s="5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9.5" customHeight="1" x14ac:dyDescent="0.3">
      <c r="A1000" s="5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C28:P29">
    <cfRule type="expression" dxfId="0" priority="1">
      <formula>C28&lt;0</formula>
    </cfRule>
  </conditionalFormatting>
  <dataValidations count="1">
    <dataValidation type="list" allowBlank="1" showInputMessage="1" prompt="Select Month from the list in this cell. Select CANCEL, then press ALT+DOWN ARROW for options, then DOWN ARROW and ENTER to make selection" sqref="B25" xr:uid="{00000000-0002-0000-0000-000000000000}">
      <formula1>"JAN,FEB,MAR,APR,MAY,JUN,JUL,AUG,SEP,OCT,NOV,DEC"</formula1>
    </dataValidation>
  </dataValidations>
  <printOptions horizontalCentered="1"/>
  <pageMargins left="0.25" right="0.25" top="0.75" bottom="0.75" header="0" footer="0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4000000}">
          <x14:colorSeries rgb="FF28744F"/>
          <x14:sparklines>
            <x14:sparkline>
              <xm:f>'Business Budget Tracker'!C46:N46</xm:f>
              <xm:sqref>Q46</xm:sqref>
            </x14:sparkline>
          </x14:sparklines>
        </x14:sparklineGroup>
        <x14:sparklineGroup displayEmptyCellsAs="gap" xr2:uid="{00000000-0003-0000-0000-000003000000}">
          <x14:colorSeries rgb="FF28744F"/>
          <x14:sparklines>
            <x14:sparkline>
              <xm:f>'Business Budget Tracker'!C41:N41</xm:f>
              <xm:sqref>Q41</xm:sqref>
            </x14:sparkline>
          </x14:sparklines>
        </x14:sparklineGroup>
        <x14:sparklineGroup displayEmptyCellsAs="gap" xr2:uid="{00000000-0003-0000-0000-000002000000}">
          <x14:colorSeries rgb="FF28744F"/>
          <x14:sparklines>
            <x14:sparkline>
              <xm:f>'Business Budget Tracker'!C36:N36</xm:f>
              <xm:sqref>Q36</xm:sqref>
            </x14:sparkline>
          </x14:sparklines>
        </x14:sparklineGroup>
        <x14:sparklineGroup displayEmptyCellsAs="gap" xr2:uid="{00000000-0003-0000-0000-000001000000}">
          <x14:colorSeries rgb="FF28744F"/>
          <x14:sparklines>
            <x14:sparkline>
              <xm:f>'Business Budget Tracker'!C29:N29</xm:f>
              <xm:sqref>Q29</xm:sqref>
            </x14:sparkline>
          </x14:sparklines>
        </x14:sparklineGroup>
        <x14:sparklineGroup displayEmptyCellsAs="gap" xr2:uid="{00000000-0003-0000-0000-000000000000}">
          <x14:colorSeries rgb="FF28744F"/>
          <x14:sparklines>
            <x14:sparkline>
              <xm:f>'Business Budget Tracker'!C28:N28</xm:f>
              <xm:sqref>Q28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showGridLines="0" workbookViewId="0"/>
  </sheetViews>
  <sheetFormatPr defaultColWidth="12.6640625" defaultRowHeight="15" customHeight="1" x14ac:dyDescent="0.25"/>
  <cols>
    <col min="1" max="2" width="8" customWidth="1"/>
    <col min="3" max="3" width="40.6640625" customWidth="1"/>
    <col min="4" max="26" width="8" customWidth="1"/>
  </cols>
  <sheetData>
    <row r="1" spans="1:16" ht="13.2" x14ac:dyDescent="0.25">
      <c r="A1" s="70" t="s">
        <v>35</v>
      </c>
    </row>
    <row r="3" spans="1:16" ht="13.2" x14ac:dyDescent="0.25">
      <c r="D3" s="70" t="str">
        <f ca="1">IFERROR(LOWER(TEXT(VALUE(SelectedPeriod&amp;" 1"),"mmmm")),"year")</f>
        <v>january</v>
      </c>
    </row>
    <row r="5" spans="1:16" ht="14.4" x14ac:dyDescent="0.35">
      <c r="D5" s="71" t="s">
        <v>36</v>
      </c>
      <c r="E5" s="71"/>
      <c r="F5" s="71"/>
    </row>
    <row r="6" spans="1:16" ht="13.2" x14ac:dyDescent="0.25">
      <c r="D6" s="70" t="str">
        <f ca="1">D3&amp;" income:"</f>
        <v>january income:</v>
      </c>
      <c r="F6" s="70" t="str">
        <f t="array" aca="1" ref="F6" ca="1">TEXT(INDEX('Business Budget Tracker'!$C$36:$O$36,,SelectedPeriodColumn),"$#,###")</f>
        <v>$1,150</v>
      </c>
    </row>
    <row r="7" spans="1:16" ht="13.2" x14ac:dyDescent="0.25">
      <c r="D7" s="70" t="str">
        <f ca="1">D3&amp;" expenses:"</f>
        <v>january expenses:</v>
      </c>
      <c r="F7" s="70" t="str">
        <f t="array" aca="1" ref="F7" ca="1">TEXT(INDEX('Business Budget Tracker'!$C$51:$O$51,,SelectedPeriodColumn),"$#,###")</f>
        <v>$1,014</v>
      </c>
    </row>
    <row r="8" spans="1:16" ht="14.4" x14ac:dyDescent="0.35">
      <c r="D8" s="70" t="str">
        <f ca="1">D3&amp;" cash flow:"</f>
        <v>january cash flow:</v>
      </c>
      <c r="E8" s="72">
        <f t="array" ref="E8">INDEX('Business Budget Tracker'!C28:O28,ScrollBarValue)</f>
        <v>136</v>
      </c>
      <c r="F8" s="70" t="str">
        <f>TEXT(E8,"$#,###")</f>
        <v>$136</v>
      </c>
    </row>
    <row r="12" spans="1:16" ht="14.4" x14ac:dyDescent="0.35">
      <c r="D12" s="73" t="str">
        <f ca="1">LOWER('Business Budget Tracker'!C27)</f>
        <v xml:space="preserve">jan </v>
      </c>
      <c r="E12" s="73" t="str">
        <f ca="1">LOWER('Business Budget Tracker'!D27)</f>
        <v xml:space="preserve">feb </v>
      </c>
      <c r="F12" s="73" t="str">
        <f ca="1">LOWER('Business Budget Tracker'!E27)</f>
        <v xml:space="preserve">mar </v>
      </c>
      <c r="G12" s="73" t="str">
        <f ca="1">LOWER('Business Budget Tracker'!F27)</f>
        <v xml:space="preserve">apr </v>
      </c>
      <c r="H12" s="73" t="str">
        <f ca="1">LOWER('Business Budget Tracker'!G27)</f>
        <v xml:space="preserve">may </v>
      </c>
      <c r="I12" s="73" t="str">
        <f ca="1">LOWER('Business Budget Tracker'!H27)</f>
        <v xml:space="preserve">jun </v>
      </c>
      <c r="J12" s="73" t="str">
        <f ca="1">LOWER('Business Budget Tracker'!I27)</f>
        <v xml:space="preserve">jul </v>
      </c>
      <c r="K12" s="73" t="str">
        <f ca="1">LOWER('Business Budget Tracker'!J27)</f>
        <v xml:space="preserve">aug </v>
      </c>
      <c r="L12" s="73" t="str">
        <f ca="1">LOWER('Business Budget Tracker'!K27)</f>
        <v xml:space="preserve">sep </v>
      </c>
      <c r="M12" s="73" t="str">
        <f ca="1">LOWER('Business Budget Tracker'!L27)</f>
        <v xml:space="preserve">oct </v>
      </c>
      <c r="N12" s="73" t="str">
        <f ca="1">LOWER('Business Budget Tracker'!M27)</f>
        <v xml:space="preserve">nov </v>
      </c>
      <c r="O12" s="73" t="str">
        <f ca="1">LOWER('Business Budget Tracker'!N27)</f>
        <v xml:space="preserve">dec </v>
      </c>
      <c r="P12" s="73" t="str">
        <f>LOWER('Business Budget Tracker'!O27)</f>
        <v xml:space="preserve">year  </v>
      </c>
    </row>
    <row r="13" spans="1:16" ht="14.4" x14ac:dyDescent="0.35">
      <c r="C13" s="74" t="s">
        <v>37</v>
      </c>
      <c r="D13" s="73">
        <v>1</v>
      </c>
    </row>
    <row r="14" spans="1:16" ht="14.4" x14ac:dyDescent="0.35">
      <c r="C14" s="74" t="s">
        <v>38</v>
      </c>
      <c r="D14" s="72">
        <f ca="1">IF(SelectedPeriod='Business Budget Tracker'!C$31,IF('Business Budget Tracker'!$C$28:$O$28&gt;=0,'Business Budget Tracker'!$C$28:$O$28,NA()),NA())</f>
        <v>66</v>
      </c>
      <c r="E14" s="72" t="e">
        <f ca="1">IF(SelectedPeriod='Business Budget Tracker'!D$31,IF('Business Budget Tracker'!$C$28:$O$28&gt;=0,'Business Budget Tracker'!$C$28:$O$28,NA()),NA())</f>
        <v>#N/A</v>
      </c>
      <c r="F14" s="72" t="e">
        <f ca="1">IF(SelectedPeriod='Business Budget Tracker'!E$31,IF('Business Budget Tracker'!$C$28:$O$28&gt;=0,'Business Budget Tracker'!$C$28:$O$28,NA()),NA())</f>
        <v>#N/A</v>
      </c>
      <c r="G14" s="72" t="e">
        <f ca="1">IF(SelectedPeriod='Business Budget Tracker'!F$31,IF('Business Budget Tracker'!$C$28:$O$28&gt;=0,'Business Budget Tracker'!$C$28:$O$28,NA()),NA())</f>
        <v>#N/A</v>
      </c>
      <c r="H14" s="72" t="e">
        <f ca="1">IF(SelectedPeriod='Business Budget Tracker'!G$31,IF('Business Budget Tracker'!$C$28:$O$28&gt;=0,'Business Budget Tracker'!$C$28:$O$28,NA()),NA())</f>
        <v>#N/A</v>
      </c>
      <c r="I14" s="72" t="e">
        <f ca="1">IF(SelectedPeriod='Business Budget Tracker'!H$31,IF('Business Budget Tracker'!$C$28:$O$28&gt;=0,'Business Budget Tracker'!$C$28:$O$28,NA()),NA())</f>
        <v>#N/A</v>
      </c>
      <c r="J14" s="72" t="e">
        <f ca="1">IF(SelectedPeriod='Business Budget Tracker'!I$31,IF('Business Budget Tracker'!$C$28:$O$28&gt;=0,'Business Budget Tracker'!$C$28:$O$28,NA()),NA())</f>
        <v>#N/A</v>
      </c>
      <c r="K14" s="72" t="e">
        <f ca="1">IF(SelectedPeriod='Business Budget Tracker'!J$31,IF('Business Budget Tracker'!$C$28:$O$28&gt;=0,'Business Budget Tracker'!$C$28:$O$28,NA()),NA())</f>
        <v>#N/A</v>
      </c>
      <c r="L14" s="72" t="e">
        <f ca="1">IF(SelectedPeriod='Business Budget Tracker'!K$31,IF('Business Budget Tracker'!$C$28:$O$28&gt;=0,'Business Budget Tracker'!$C$28:$O$28,NA()),NA())</f>
        <v>#N/A</v>
      </c>
      <c r="M14" s="72" t="e">
        <f ca="1">IF(SelectedPeriod='Business Budget Tracker'!L$31,IF('Business Budget Tracker'!$C$28:$O$28&gt;=0,'Business Budget Tracker'!$C$28:$O$28,NA()),NA())</f>
        <v>#N/A</v>
      </c>
      <c r="N14" s="72" t="e">
        <f ca="1">IF(SelectedPeriod='Business Budget Tracker'!M$31,IF('Business Budget Tracker'!$C$28:$O$28&gt;=0,'Business Budget Tracker'!$C$28:$O$28,NA()),NA())</f>
        <v>#N/A</v>
      </c>
      <c r="O14" s="72" t="e">
        <f ca="1">IF(SelectedPeriod='Business Budget Tracker'!N$31,IF('Business Budget Tracker'!$C$28:$O$28&gt;=0,'Business Budget Tracker'!$C$28:$O$28,NA()),NA())</f>
        <v>#N/A</v>
      </c>
      <c r="P14" s="73" t="e">
        <f ca="1">IF(SelectedPeriod='Business Budget Tracker'!O$31,IF('Business Budget Tracker'!$C$28:$O$28&gt;=0,'Business Budget Tracker'!$C$28:$O$28,NA()),NA())</f>
        <v>#N/A</v>
      </c>
    </row>
    <row r="15" spans="1:16" ht="14.4" x14ac:dyDescent="0.35">
      <c r="C15" s="74" t="s">
        <v>39</v>
      </c>
      <c r="D15" s="73" t="e">
        <f ca="1">IF(SelectedPeriod='Business Budget Tracker'!C$31,IF('Business Budget Tracker'!$C$28:$O$28&lt;0,'Business Budget Tracker'!$C$28:$O$28,NA()),NA())</f>
        <v>#N/A</v>
      </c>
      <c r="E15" s="73" t="e">
        <f ca="1">IF(SelectedPeriod='Business Budget Tracker'!D$31,IF('Business Budget Tracker'!$C$28:$O$28&lt;0,'Business Budget Tracker'!$C$28:$O$28,NA()),NA())</f>
        <v>#N/A</v>
      </c>
      <c r="F15" s="73" t="e">
        <f ca="1">IF(SelectedPeriod='Business Budget Tracker'!E$31,IF('Business Budget Tracker'!$C$28:$O$28&lt;0,'Business Budget Tracker'!$C$28:$O$28,NA()),NA())</f>
        <v>#N/A</v>
      </c>
      <c r="G15" s="73" t="e">
        <f ca="1">IF(SelectedPeriod='Business Budget Tracker'!F$31,IF('Business Budget Tracker'!$C$28:$O$28&lt;0,'Business Budget Tracker'!$C$28:$O$28,NA()),NA())</f>
        <v>#N/A</v>
      </c>
      <c r="H15" s="73" t="e">
        <f ca="1">IF(SelectedPeriod='Business Budget Tracker'!G$31,IF('Business Budget Tracker'!$C$28:$O$28&lt;0,'Business Budget Tracker'!$C$28:$O$28,NA()),NA())</f>
        <v>#N/A</v>
      </c>
      <c r="I15" s="73" t="e">
        <f ca="1">IF(SelectedPeriod='Business Budget Tracker'!H$31,IF('Business Budget Tracker'!$C$28:$O$28&lt;0,'Business Budget Tracker'!$C$28:$O$28,NA()),NA())</f>
        <v>#N/A</v>
      </c>
      <c r="J15" s="73" t="e">
        <f ca="1">IF(SelectedPeriod='Business Budget Tracker'!I$31,IF('Business Budget Tracker'!$C$28:$O$28&lt;0,'Business Budget Tracker'!$C$28:$O$28,NA()),NA())</f>
        <v>#N/A</v>
      </c>
      <c r="K15" s="73" t="e">
        <f ca="1">IF(SelectedPeriod='Business Budget Tracker'!J$31,IF('Business Budget Tracker'!$C$28:$O$28&lt;0,'Business Budget Tracker'!$C$28:$O$28,NA()),NA())</f>
        <v>#N/A</v>
      </c>
      <c r="L15" s="73" t="e">
        <f ca="1">IF(SelectedPeriod='Business Budget Tracker'!K$31,IF('Business Budget Tracker'!$C$28:$O$28&lt;0,'Business Budget Tracker'!$C$28:$O$28,NA()),NA())</f>
        <v>#N/A</v>
      </c>
      <c r="M15" s="73" t="e">
        <f ca="1">IF(SelectedPeriod='Business Budget Tracker'!L$31,IF('Business Budget Tracker'!$C$28:$O$28&lt;0,'Business Budget Tracker'!$C$28:$O$28,NA()),NA())</f>
        <v>#N/A</v>
      </c>
      <c r="N15" s="73" t="e">
        <f ca="1">IF(SelectedPeriod='Business Budget Tracker'!M$31,IF('Business Budget Tracker'!$C$28:$O$28&lt;0,'Business Budget Tracker'!$C$28:$O$28,NA()),NA())</f>
        <v>#N/A</v>
      </c>
      <c r="O15" s="73" t="e">
        <f ca="1">IF(SelectedPeriod='Business Budget Tracker'!N$31,IF('Business Budget Tracker'!$C$28:$O$28&lt;0,'Business Budget Tracker'!$C$28:$O$28,NA()),NA())</f>
        <v>#N/A</v>
      </c>
      <c r="P15" s="73" t="e">
        <f ca="1">IF(SelectedPeriod='Business Budget Tracker'!O$31,IF('Business Budget Tracker'!$C$28:$O$28&lt;0,'Business Budget Tracker'!$C$28:$O$28,NA()),NA())</f>
        <v>#N/A</v>
      </c>
    </row>
    <row r="18" spans="3:4" ht="14.4" x14ac:dyDescent="0.35">
      <c r="C18" s="75" t="s">
        <v>40</v>
      </c>
      <c r="D18" s="71"/>
    </row>
    <row r="19" spans="3:4" ht="14.4" x14ac:dyDescent="0.35">
      <c r="C19" s="70" t="s">
        <v>41</v>
      </c>
      <c r="D19" s="76">
        <f ca="1">'Business Budget Tracker'!P32</f>
        <v>0</v>
      </c>
    </row>
    <row r="20" spans="3:4" ht="14.4" x14ac:dyDescent="0.35">
      <c r="C20" s="70" t="s">
        <v>42</v>
      </c>
      <c r="D20" s="76">
        <f ca="1">'Business Budget Tracker'!P33</f>
        <v>0.39130434782608697</v>
      </c>
    </row>
    <row r="21" spans="3:4" ht="15.75" customHeight="1" x14ac:dyDescent="0.35">
      <c r="C21" s="70" t="s">
        <v>43</v>
      </c>
      <c r="D21" s="76">
        <f ca="1">'Business Budget Tracker'!P34</f>
        <v>0.17391304347826086</v>
      </c>
    </row>
    <row r="22" spans="3:4" ht="15.75" customHeight="1" x14ac:dyDescent="0.35">
      <c r="C22" s="70" t="s">
        <v>44</v>
      </c>
      <c r="D22" s="76">
        <f ca="1">'Business Budget Tracker'!P35</f>
        <v>0.43478260869565216</v>
      </c>
    </row>
    <row r="23" spans="3:4" ht="15.75" customHeight="1" x14ac:dyDescent="0.35">
      <c r="C23" s="70" t="s">
        <v>45</v>
      </c>
      <c r="D23" s="76" t="e">
        <f>'Business Budget Tracker'!#REF!</f>
        <v>#REF!</v>
      </c>
    </row>
    <row r="24" spans="3:4" ht="15.75" customHeight="1" x14ac:dyDescent="0.35">
      <c r="D24" s="76"/>
    </row>
    <row r="25" spans="3:4" ht="15.75" customHeight="1" x14ac:dyDescent="0.25"/>
    <row r="26" spans="3:4" ht="15.75" customHeight="1" x14ac:dyDescent="0.25"/>
    <row r="27" spans="3:4" ht="15.75" customHeight="1" x14ac:dyDescent="0.25"/>
    <row r="28" spans="3:4" ht="15.75" customHeight="1" x14ac:dyDescent="0.25"/>
    <row r="29" spans="3:4" ht="15.75" customHeight="1" x14ac:dyDescent="0.25"/>
    <row r="30" spans="3:4" ht="15.75" customHeight="1" x14ac:dyDescent="0.25"/>
    <row r="31" spans="3:4" ht="15.75" customHeight="1" x14ac:dyDescent="0.25"/>
    <row r="32" spans="3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Business Budget Tracker</vt:lpstr>
      <vt:lpstr>chart_calcs</vt:lpstr>
      <vt:lpstr>income_percent_selected_period</vt:lpstr>
      <vt:lpstr>PercentsIncome</vt:lpstr>
      <vt:lpstr>Periods</vt:lpstr>
      <vt:lpstr>ScrollBarValue</vt:lpstr>
      <vt:lpstr>SelectedStartMonth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Pamela D. Manuel</cp:lastModifiedBy>
  <dcterms:created xsi:type="dcterms:W3CDTF">2022-11-06T06:27:12Z</dcterms:created>
  <dcterms:modified xsi:type="dcterms:W3CDTF">2024-05-14T14:20:36Z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