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T.PatrickImperatoJr./Library/CloudStorage/GoogleDrive-patrick@talapartners.com/My Drive/1. Tala Partners/Income Property Club/Properties/2025/8.12.25 8648 N Hull Ave, Kansas City, MO 64154/"/>
    </mc:Choice>
  </mc:AlternateContent>
  <xr:revisionPtr revIDLastSave="0" documentId="13_ncr:1_{563FE3C4-613C-B449-8FA4-C4BBC37DB3C6}" xr6:coauthVersionLast="47" xr6:coauthVersionMax="47" xr10:uidLastSave="{00000000-0000-0000-0000-000000000000}"/>
  <bookViews>
    <workbookView xWindow="20" yWindow="760" windowWidth="23240" windowHeight="17520" activeTab="1" xr2:uid="{00000000-000D-0000-FFFF-FFFF00000000}"/>
  </bookViews>
  <sheets>
    <sheet name="Read Me First" sheetId="1" r:id="rId1"/>
    <sheet name="Property" sheetId="2" r:id="rId2"/>
    <sheet name="Math Page (Dont Touch)" sheetId="3" r:id="rId3"/>
    <sheet name="Revisions" sheetId="4" state="hidden"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F9" i="3"/>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59" i="3" s="1"/>
  <c r="F160" i="3" s="1"/>
  <c r="F161" i="3" s="1"/>
  <c r="F162" i="3" s="1"/>
  <c r="F163" i="3" s="1"/>
  <c r="F164" i="3" s="1"/>
  <c r="F165" i="3" s="1"/>
  <c r="F166" i="3" s="1"/>
  <c r="F167" i="3" s="1"/>
  <c r="F168" i="3" s="1"/>
  <c r="F169" i="3" s="1"/>
  <c r="F170" i="3" s="1"/>
  <c r="F171" i="3" s="1"/>
  <c r="F172" i="3" s="1"/>
  <c r="F173" i="3" s="1"/>
  <c r="F174" i="3" s="1"/>
  <c r="F175" i="3" s="1"/>
  <c r="F176" i="3" s="1"/>
  <c r="F177" i="3" s="1"/>
  <c r="F178" i="3" s="1"/>
  <c r="F179" i="3" s="1"/>
  <c r="F180" i="3" s="1"/>
  <c r="F181" i="3" s="1"/>
  <c r="F182" i="3" s="1"/>
  <c r="F183" i="3" s="1"/>
  <c r="F184" i="3" s="1"/>
  <c r="F185" i="3" s="1"/>
  <c r="F186" i="3" s="1"/>
  <c r="F187" i="3" s="1"/>
  <c r="F188" i="3" s="1"/>
  <c r="F189" i="3" s="1"/>
  <c r="F190" i="3" s="1"/>
  <c r="F191" i="3" s="1"/>
  <c r="F192" i="3" s="1"/>
  <c r="F193" i="3" s="1"/>
  <c r="F194" i="3" s="1"/>
  <c r="F195" i="3" s="1"/>
  <c r="F196" i="3" s="1"/>
  <c r="F197" i="3" s="1"/>
  <c r="F198" i="3" s="1"/>
  <c r="F199" i="3" s="1"/>
  <c r="F200" i="3" s="1"/>
  <c r="F201" i="3" s="1"/>
  <c r="F202" i="3" s="1"/>
  <c r="F203" i="3" s="1"/>
  <c r="F204" i="3" s="1"/>
  <c r="F205" i="3" s="1"/>
  <c r="F206" i="3" s="1"/>
  <c r="F207" i="3" s="1"/>
  <c r="F208" i="3" s="1"/>
  <c r="F209" i="3" s="1"/>
  <c r="F210" i="3" s="1"/>
  <c r="F211" i="3" s="1"/>
  <c r="F212" i="3" s="1"/>
  <c r="F213" i="3" s="1"/>
  <c r="F214" i="3" s="1"/>
  <c r="F215" i="3" s="1"/>
  <c r="F216" i="3" s="1"/>
  <c r="F217" i="3" s="1"/>
  <c r="F218" i="3" s="1"/>
  <c r="F219" i="3" s="1"/>
  <c r="F220" i="3" s="1"/>
  <c r="F221" i="3" s="1"/>
  <c r="F222" i="3" s="1"/>
  <c r="F223" i="3" s="1"/>
  <c r="F224" i="3" s="1"/>
  <c r="F225" i="3" s="1"/>
  <c r="F226" i="3" s="1"/>
  <c r="F227" i="3" s="1"/>
  <c r="F228" i="3" s="1"/>
  <c r="F229" i="3" s="1"/>
  <c r="F230" i="3" s="1"/>
  <c r="F231" i="3" s="1"/>
  <c r="F232" i="3" s="1"/>
  <c r="F233" i="3" s="1"/>
  <c r="F234" i="3" s="1"/>
  <c r="F235" i="3" s="1"/>
  <c r="F236" i="3" s="1"/>
  <c r="F237" i="3" s="1"/>
  <c r="F238" i="3" s="1"/>
  <c r="F239" i="3" s="1"/>
  <c r="F240" i="3" s="1"/>
  <c r="F241" i="3" s="1"/>
  <c r="F242" i="3" s="1"/>
  <c r="F243" i="3" s="1"/>
  <c r="F244" i="3" s="1"/>
  <c r="F245" i="3" s="1"/>
  <c r="F246" i="3" s="1"/>
  <c r="F247" i="3" s="1"/>
  <c r="F248" i="3" s="1"/>
  <c r="F249" i="3" s="1"/>
  <c r="F250" i="3" s="1"/>
  <c r="F251" i="3" s="1"/>
  <c r="F252" i="3" s="1"/>
  <c r="F253" i="3" s="1"/>
  <c r="F254" i="3" s="1"/>
  <c r="F255" i="3" s="1"/>
  <c r="F256" i="3" s="1"/>
  <c r="F257" i="3" s="1"/>
  <c r="F258" i="3" s="1"/>
  <c r="F259" i="3" s="1"/>
  <c r="F260" i="3" s="1"/>
  <c r="F261" i="3" s="1"/>
  <c r="F262" i="3" s="1"/>
  <c r="F263" i="3" s="1"/>
  <c r="F264" i="3" s="1"/>
  <c r="F265" i="3" s="1"/>
  <c r="F266" i="3" s="1"/>
  <c r="F267" i="3" s="1"/>
  <c r="F268" i="3" s="1"/>
  <c r="F269" i="3" s="1"/>
  <c r="F270" i="3" s="1"/>
  <c r="F271" i="3" s="1"/>
  <c r="F272" i="3" s="1"/>
  <c r="F273" i="3" s="1"/>
  <c r="F274" i="3" s="1"/>
  <c r="F275" i="3" s="1"/>
  <c r="F276" i="3" s="1"/>
  <c r="F277" i="3" s="1"/>
  <c r="F278" i="3" s="1"/>
  <c r="F279" i="3" s="1"/>
  <c r="F280" i="3" s="1"/>
  <c r="F281" i="3" s="1"/>
  <c r="F282" i="3" s="1"/>
  <c r="F283" i="3" s="1"/>
  <c r="F284" i="3" s="1"/>
  <c r="F285" i="3" s="1"/>
  <c r="F286" i="3" s="1"/>
  <c r="F287" i="3" s="1"/>
  <c r="F288" i="3" s="1"/>
  <c r="F289" i="3" s="1"/>
  <c r="F290" i="3" s="1"/>
  <c r="F291" i="3" s="1"/>
  <c r="F292" i="3" s="1"/>
  <c r="F293" i="3" s="1"/>
  <c r="F294" i="3" s="1"/>
  <c r="F295" i="3" s="1"/>
  <c r="F296" i="3" s="1"/>
  <c r="F297" i="3" s="1"/>
  <c r="F298" i="3" s="1"/>
  <c r="F299" i="3" s="1"/>
  <c r="F300" i="3" s="1"/>
  <c r="F301" i="3" s="1"/>
  <c r="F302" i="3" s="1"/>
  <c r="F303" i="3" s="1"/>
  <c r="F304" i="3" s="1"/>
  <c r="F305" i="3" s="1"/>
  <c r="F306" i="3" s="1"/>
  <c r="F307" i="3" s="1"/>
  <c r="F308" i="3" s="1"/>
  <c r="F309" i="3" s="1"/>
  <c r="F310" i="3" s="1"/>
  <c r="F311" i="3" s="1"/>
  <c r="F312" i="3" s="1"/>
  <c r="F313" i="3" s="1"/>
  <c r="F314" i="3" s="1"/>
  <c r="F315" i="3" s="1"/>
  <c r="F316" i="3" s="1"/>
  <c r="F317" i="3" s="1"/>
  <c r="F318" i="3" s="1"/>
  <c r="F319" i="3" s="1"/>
  <c r="F320" i="3" s="1"/>
  <c r="F321" i="3" s="1"/>
  <c r="F322" i="3" s="1"/>
  <c r="F323" i="3" s="1"/>
  <c r="F324" i="3" s="1"/>
  <c r="F325" i="3" s="1"/>
  <c r="F326" i="3" s="1"/>
  <c r="F327" i="3" s="1"/>
  <c r="F328" i="3" s="1"/>
  <c r="F329" i="3" s="1"/>
  <c r="F330" i="3" s="1"/>
  <c r="F331" i="3" s="1"/>
  <c r="F332" i="3" s="1"/>
  <c r="F333" i="3" s="1"/>
  <c r="F334" i="3" s="1"/>
  <c r="F335" i="3" s="1"/>
  <c r="F336" i="3" s="1"/>
  <c r="F337" i="3" s="1"/>
  <c r="F338" i="3" s="1"/>
  <c r="F339" i="3" s="1"/>
  <c r="F340" i="3" s="1"/>
  <c r="F341" i="3" s="1"/>
  <c r="F342" i="3" s="1"/>
  <c r="F343" i="3" s="1"/>
  <c r="F344" i="3" s="1"/>
  <c r="F345" i="3" s="1"/>
  <c r="F346" i="3" s="1"/>
  <c r="F347" i="3" s="1"/>
  <c r="F348" i="3" s="1"/>
  <c r="F349" i="3" s="1"/>
  <c r="F350" i="3" s="1"/>
  <c r="F351" i="3" s="1"/>
  <c r="F352" i="3" s="1"/>
  <c r="F353" i="3" s="1"/>
  <c r="F354" i="3" s="1"/>
  <c r="F355" i="3" s="1"/>
  <c r="F356" i="3" s="1"/>
  <c r="F357" i="3" s="1"/>
  <c r="F358" i="3" s="1"/>
  <c r="F359" i="3" s="1"/>
  <c r="F360" i="3" s="1"/>
  <c r="F361" i="3" s="1"/>
  <c r="F362" i="3" s="1"/>
  <c r="F363" i="3" s="1"/>
  <c r="F364" i="3" s="1"/>
  <c r="F365" i="3" s="1"/>
  <c r="F366" i="3" s="1"/>
  <c r="F367" i="3" s="1"/>
  <c r="E7" i="3"/>
  <c r="E8" i="3" s="1"/>
  <c r="E9" i="3" s="1"/>
  <c r="E10" i="3" s="1"/>
  <c r="E11" i="3" s="1"/>
  <c r="E12" i="3" s="1"/>
  <c r="E13" i="3" s="1"/>
  <c r="E14" i="3" s="1"/>
  <c r="E15" i="3" s="1"/>
  <c r="E16" i="3" s="1"/>
  <c r="E17" i="3" s="1"/>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41" i="3" s="1"/>
  <c r="E42" i="3" s="1"/>
  <c r="E43" i="3" s="1"/>
  <c r="E44" i="3" s="1"/>
  <c r="E45" i="3" s="1"/>
  <c r="E46" i="3" s="1"/>
  <c r="E47" i="3" s="1"/>
  <c r="E48" i="3" s="1"/>
  <c r="E49" i="3" s="1"/>
  <c r="E50" i="3" s="1"/>
  <c r="E51" i="3" s="1"/>
  <c r="E52" i="3" s="1"/>
  <c r="E53" i="3" s="1"/>
  <c r="E54" i="3" s="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212" i="3" s="1"/>
  <c r="E213" i="3" s="1"/>
  <c r="E214" i="3" s="1"/>
  <c r="E215" i="3" s="1"/>
  <c r="E216" i="3" s="1"/>
  <c r="E217" i="3" s="1"/>
  <c r="E218" i="3" s="1"/>
  <c r="E219" i="3" s="1"/>
  <c r="E220" i="3" s="1"/>
  <c r="E221" i="3" s="1"/>
  <c r="E222" i="3" s="1"/>
  <c r="E223" i="3" s="1"/>
  <c r="E224" i="3" s="1"/>
  <c r="E225" i="3" s="1"/>
  <c r="E226" i="3" s="1"/>
  <c r="E227" i="3" s="1"/>
  <c r="E228" i="3" s="1"/>
  <c r="E229" i="3" s="1"/>
  <c r="E230" i="3" s="1"/>
  <c r="E231" i="3" s="1"/>
  <c r="E232" i="3" s="1"/>
  <c r="E233" i="3" s="1"/>
  <c r="E234" i="3" s="1"/>
  <c r="E235" i="3" s="1"/>
  <c r="E236" i="3" s="1"/>
  <c r="E237" i="3" s="1"/>
  <c r="E238" i="3" s="1"/>
  <c r="E239" i="3" s="1"/>
  <c r="E240" i="3" s="1"/>
  <c r="E241" i="3" s="1"/>
  <c r="E242" i="3" s="1"/>
  <c r="E243" i="3" s="1"/>
  <c r="E244" i="3" s="1"/>
  <c r="E245" i="3" s="1"/>
  <c r="E246" i="3" s="1"/>
  <c r="E247" i="3" s="1"/>
  <c r="E248" i="3" s="1"/>
  <c r="E249" i="3" s="1"/>
  <c r="E250" i="3" s="1"/>
  <c r="E251" i="3" s="1"/>
  <c r="E252" i="3" s="1"/>
  <c r="E253" i="3" s="1"/>
  <c r="E254" i="3" s="1"/>
  <c r="E255" i="3" s="1"/>
  <c r="E256" i="3" s="1"/>
  <c r="E257" i="3" s="1"/>
  <c r="E258" i="3" s="1"/>
  <c r="E259" i="3" s="1"/>
  <c r="E260" i="3" s="1"/>
  <c r="E261" i="3" s="1"/>
  <c r="E262" i="3" s="1"/>
  <c r="E263" i="3" s="1"/>
  <c r="E264" i="3" s="1"/>
  <c r="E265" i="3" s="1"/>
  <c r="E266" i="3" s="1"/>
  <c r="E267" i="3" s="1"/>
  <c r="E268" i="3" s="1"/>
  <c r="E269" i="3" s="1"/>
  <c r="E270" i="3" s="1"/>
  <c r="E271" i="3" s="1"/>
  <c r="E272" i="3" s="1"/>
  <c r="E273" i="3" s="1"/>
  <c r="E274" i="3" s="1"/>
  <c r="E275" i="3" s="1"/>
  <c r="E276" i="3" s="1"/>
  <c r="E277" i="3" s="1"/>
  <c r="E278" i="3" s="1"/>
  <c r="E279" i="3" s="1"/>
  <c r="E280" i="3" s="1"/>
  <c r="E281" i="3" s="1"/>
  <c r="E282" i="3" s="1"/>
  <c r="E283" i="3" s="1"/>
  <c r="E284" i="3" s="1"/>
  <c r="E285" i="3" s="1"/>
  <c r="E286" i="3" s="1"/>
  <c r="E287" i="3" s="1"/>
  <c r="E288" i="3" s="1"/>
  <c r="E289" i="3" s="1"/>
  <c r="E290" i="3" s="1"/>
  <c r="E291" i="3" s="1"/>
  <c r="E292" i="3" s="1"/>
  <c r="E293" i="3" s="1"/>
  <c r="E294" i="3" s="1"/>
  <c r="E295" i="3" s="1"/>
  <c r="E296" i="3" s="1"/>
  <c r="E297" i="3" s="1"/>
  <c r="E298" i="3" s="1"/>
  <c r="E299" i="3" s="1"/>
  <c r="E300" i="3" s="1"/>
  <c r="E301" i="3" s="1"/>
  <c r="E302" i="3" s="1"/>
  <c r="E303" i="3" s="1"/>
  <c r="E304" i="3" s="1"/>
  <c r="E305" i="3" s="1"/>
  <c r="E306" i="3" s="1"/>
  <c r="E307" i="3" s="1"/>
  <c r="E308" i="3" s="1"/>
  <c r="E309" i="3" s="1"/>
  <c r="E310" i="3" s="1"/>
  <c r="E311" i="3" s="1"/>
  <c r="E312" i="3" s="1"/>
  <c r="E313" i="3" s="1"/>
  <c r="E314" i="3" s="1"/>
  <c r="E315" i="3" s="1"/>
  <c r="E316" i="3" s="1"/>
  <c r="E317" i="3" s="1"/>
  <c r="E318" i="3" s="1"/>
  <c r="E319" i="3" s="1"/>
  <c r="E320" i="3" s="1"/>
  <c r="E321" i="3" s="1"/>
  <c r="E322" i="3" s="1"/>
  <c r="E323" i="3" s="1"/>
  <c r="E324" i="3" s="1"/>
  <c r="E325" i="3" s="1"/>
  <c r="E326" i="3" s="1"/>
  <c r="E327" i="3" s="1"/>
  <c r="E328" i="3" s="1"/>
  <c r="E329" i="3" s="1"/>
  <c r="E330" i="3" s="1"/>
  <c r="E331" i="3" s="1"/>
  <c r="E332" i="3" s="1"/>
  <c r="E333" i="3" s="1"/>
  <c r="E334" i="3" s="1"/>
  <c r="E335" i="3" s="1"/>
  <c r="E336" i="3" s="1"/>
  <c r="E337" i="3" s="1"/>
  <c r="E338" i="3" s="1"/>
  <c r="E339" i="3" s="1"/>
  <c r="E340" i="3" s="1"/>
  <c r="E341" i="3" s="1"/>
  <c r="E342" i="3" s="1"/>
  <c r="E343" i="3" s="1"/>
  <c r="E344" i="3" s="1"/>
  <c r="E345" i="3" s="1"/>
  <c r="E346" i="3" s="1"/>
  <c r="E347" i="3" s="1"/>
  <c r="E348" i="3" s="1"/>
  <c r="E349" i="3" s="1"/>
  <c r="E350" i="3" s="1"/>
  <c r="E351" i="3" s="1"/>
  <c r="E352" i="3" s="1"/>
  <c r="E353" i="3" s="1"/>
  <c r="E354" i="3" s="1"/>
  <c r="E355" i="3" s="1"/>
  <c r="E356" i="3" s="1"/>
  <c r="E357" i="3" s="1"/>
  <c r="E358" i="3" s="1"/>
  <c r="E359" i="3" s="1"/>
  <c r="E360" i="3" s="1"/>
  <c r="E361" i="3" s="1"/>
  <c r="E362" i="3" s="1"/>
  <c r="E363" i="3" s="1"/>
  <c r="E364" i="3" s="1"/>
  <c r="E365" i="3" s="1"/>
  <c r="E366" i="3" s="1"/>
  <c r="E367" i="3" s="1"/>
  <c r="B6" i="3"/>
  <c r="B8" i="3" s="1"/>
  <c r="B5" i="3"/>
  <c r="B9" i="3" s="1"/>
  <c r="D15" i="2"/>
  <c r="D17" i="2" s="1"/>
  <c r="D18" i="2" s="1"/>
  <c r="G3" i="2" s="1"/>
  <c r="G13" i="2"/>
  <c r="D11" i="2"/>
  <c r="D10" i="2"/>
  <c r="D34" i="2" s="1"/>
  <c r="B4" i="3" s="1"/>
  <c r="L7" i="2"/>
  <c r="J7" i="2"/>
  <c r="A34" i="1"/>
  <c r="D29" i="2" l="1"/>
  <c r="D28" i="2"/>
  <c r="D31" i="2" s="1"/>
  <c r="G4" i="2" s="1"/>
  <c r="K7" i="3"/>
  <c r="H8" i="3" s="1"/>
  <c r="D30" i="2"/>
  <c r="G6" i="2"/>
  <c r="B10" i="3"/>
  <c r="B11" i="3" s="1"/>
  <c r="L7" i="3"/>
  <c r="G8" i="3" s="1"/>
  <c r="I8" i="3" s="1"/>
  <c r="K8" i="3" s="1"/>
  <c r="D12" i="2"/>
  <c r="G10" i="2" l="1"/>
  <c r="G16" i="2" s="1"/>
  <c r="H9" i="3"/>
  <c r="L8" i="3"/>
  <c r="G9" i="3" s="1"/>
  <c r="I9" i="3" s="1"/>
  <c r="K9" i="3" s="1"/>
  <c r="G5" i="2"/>
  <c r="G18" i="2" l="1"/>
  <c r="G9" i="2"/>
  <c r="H10" i="3"/>
  <c r="L9" i="3"/>
  <c r="G10" i="3" s="1"/>
  <c r="I10" i="3" s="1"/>
  <c r="G7" i="2"/>
  <c r="G8" i="2"/>
  <c r="K10" i="3" l="1"/>
  <c r="L10" i="3" l="1"/>
  <c r="G11" i="3" s="1"/>
  <c r="H11" i="3"/>
  <c r="I11" i="3" l="1"/>
  <c r="K11" i="3" l="1"/>
  <c r="L11" i="3" l="1"/>
  <c r="G12" i="3" s="1"/>
  <c r="H12" i="3"/>
  <c r="I12" i="3" l="1"/>
  <c r="K12" i="3" s="1"/>
  <c r="H13" i="3" s="1"/>
  <c r="L12" i="3"/>
  <c r="G13" i="3" s="1"/>
  <c r="I13" i="3" l="1"/>
  <c r="K13" i="3" s="1"/>
  <c r="H14" i="3"/>
  <c r="L13" i="3"/>
  <c r="G14" i="3" s="1"/>
  <c r="I14" i="3" s="1"/>
  <c r="K14" i="3" s="1"/>
  <c r="L14" i="3" l="1"/>
  <c r="G15" i="3" s="1"/>
  <c r="H15" i="3"/>
  <c r="I15" i="3" l="1"/>
  <c r="K15" i="3" s="1"/>
  <c r="H16" i="3"/>
  <c r="L15" i="3"/>
  <c r="G16" i="3" s="1"/>
  <c r="I16" i="3" s="1"/>
  <c r="K16" i="3" s="1"/>
  <c r="L16" i="3" l="1"/>
  <c r="G17" i="3" s="1"/>
  <c r="H17" i="3"/>
  <c r="I17" i="3" l="1"/>
  <c r="K17" i="3" s="1"/>
  <c r="L17" i="3" l="1"/>
  <c r="G18" i="3" s="1"/>
  <c r="H18" i="3"/>
  <c r="I18" i="3" l="1"/>
  <c r="K18" i="3" s="1"/>
  <c r="H19" i="3" l="1"/>
  <c r="L18" i="3"/>
  <c r="G19" i="3" s="1"/>
  <c r="I19" i="3" s="1"/>
  <c r="G12" i="2" s="1"/>
  <c r="G19" i="2" l="1"/>
  <c r="G17" i="2"/>
  <c r="K19" i="3"/>
  <c r="H20" i="3" l="1"/>
  <c r="L19" i="3"/>
  <c r="G20" i="3" s="1"/>
  <c r="I20" i="3" s="1"/>
  <c r="K20" i="3" s="1"/>
  <c r="L20" i="3" l="1"/>
  <c r="G21" i="3" s="1"/>
  <c r="H21" i="3"/>
  <c r="I21" i="3" l="1"/>
  <c r="K21" i="3" s="1"/>
  <c r="L21" i="3" l="1"/>
  <c r="G22" i="3" s="1"/>
  <c r="H22" i="3"/>
  <c r="I22" i="3" l="1"/>
  <c r="K22" i="3" s="1"/>
  <c r="H23" i="3" l="1"/>
  <c r="L22" i="3"/>
  <c r="G23" i="3" s="1"/>
  <c r="I23" i="3" s="1"/>
  <c r="K23" i="3" s="1"/>
  <c r="H24" i="3" l="1"/>
  <c r="L23" i="3"/>
  <c r="G24" i="3" s="1"/>
  <c r="I24" i="3" s="1"/>
  <c r="K24" i="3" s="1"/>
  <c r="L24" i="3" l="1"/>
  <c r="G25" i="3" s="1"/>
  <c r="H25" i="3"/>
  <c r="I25" i="3" l="1"/>
  <c r="K25" i="3" s="1"/>
  <c r="H26" i="3" l="1"/>
  <c r="L25" i="3"/>
  <c r="G26" i="3" s="1"/>
  <c r="I26" i="3" s="1"/>
  <c r="K26" i="3" s="1"/>
  <c r="L26" i="3" l="1"/>
  <c r="G27" i="3" s="1"/>
  <c r="H27" i="3"/>
  <c r="I27" i="3" l="1"/>
  <c r="K27" i="3" s="1"/>
  <c r="L27" i="3" l="1"/>
  <c r="G28" i="3" s="1"/>
  <c r="H28" i="3"/>
  <c r="I28" i="3" l="1"/>
  <c r="K28" i="3" s="1"/>
  <c r="H29" i="3" l="1"/>
  <c r="L28" i="3"/>
  <c r="G29" i="3" s="1"/>
  <c r="I29" i="3" s="1"/>
  <c r="K29" i="3"/>
  <c r="H30" i="3" l="1"/>
  <c r="L29" i="3"/>
  <c r="G30" i="3" s="1"/>
  <c r="I30" i="3" s="1"/>
  <c r="K30" i="3" s="1"/>
  <c r="H31" i="3" l="1"/>
  <c r="L30" i="3"/>
  <c r="G31" i="3" s="1"/>
  <c r="I31" i="3" s="1"/>
  <c r="K31" i="3" s="1"/>
  <c r="H32" i="3" l="1"/>
  <c r="L31" i="3"/>
  <c r="G32" i="3" s="1"/>
  <c r="I32" i="3" s="1"/>
  <c r="K32" i="3"/>
  <c r="L32" i="3" l="1"/>
  <c r="G33" i="3" s="1"/>
  <c r="H33" i="3"/>
  <c r="I33" i="3" l="1"/>
  <c r="K33" i="3" s="1"/>
  <c r="L33" i="3" l="1"/>
  <c r="G34" i="3" s="1"/>
  <c r="H34" i="3"/>
  <c r="I34" i="3" l="1"/>
  <c r="K34" i="3" s="1"/>
  <c r="H35" i="3" l="1"/>
  <c r="L34" i="3"/>
  <c r="G35" i="3" s="1"/>
  <c r="I35" i="3" s="1"/>
  <c r="K35" i="3" s="1"/>
  <c r="L35" i="3" l="1"/>
  <c r="G36" i="3" s="1"/>
  <c r="H36" i="3"/>
  <c r="I36" i="3" l="1"/>
  <c r="K36" i="3" s="1"/>
  <c r="H37" i="3" l="1"/>
  <c r="L36" i="3"/>
  <c r="G37" i="3" s="1"/>
  <c r="I37" i="3" s="1"/>
  <c r="K37" i="3"/>
  <c r="H38" i="3" l="1"/>
  <c r="L37" i="3"/>
  <c r="G38" i="3" s="1"/>
  <c r="I38" i="3" s="1"/>
  <c r="K38" i="3" s="1"/>
  <c r="L38" i="3" l="1"/>
  <c r="G39" i="3" s="1"/>
  <c r="H39" i="3"/>
  <c r="I39" i="3" l="1"/>
  <c r="K39" i="3" s="1"/>
  <c r="H40" i="3" l="1"/>
  <c r="L39" i="3"/>
  <c r="G40" i="3" s="1"/>
  <c r="I40" i="3" s="1"/>
  <c r="K40" i="3" s="1"/>
  <c r="H41" i="3" l="1"/>
  <c r="L40" i="3"/>
  <c r="G41" i="3" s="1"/>
  <c r="I41" i="3" s="1"/>
  <c r="K41" i="3" s="1"/>
  <c r="L41" i="3" l="1"/>
  <c r="G42" i="3" s="1"/>
  <c r="H42" i="3"/>
  <c r="I42" i="3" l="1"/>
  <c r="K42" i="3" s="1"/>
  <c r="L42" i="3"/>
  <c r="G43" i="3" s="1"/>
  <c r="H43" i="3"/>
  <c r="I43" i="3" l="1"/>
  <c r="K43" i="3" s="1"/>
  <c r="H44" i="3" l="1"/>
  <c r="L43" i="3"/>
  <c r="G44" i="3" s="1"/>
  <c r="I44" i="3" s="1"/>
  <c r="K44" i="3" s="1"/>
  <c r="L44" i="3" l="1"/>
  <c r="G45" i="3" s="1"/>
  <c r="H45" i="3"/>
  <c r="I45" i="3" l="1"/>
  <c r="K45" i="3" s="1"/>
  <c r="H46" i="3" l="1"/>
  <c r="L45" i="3"/>
  <c r="G46" i="3" s="1"/>
  <c r="I46" i="3" s="1"/>
  <c r="K46" i="3" s="1"/>
  <c r="L46" i="3" l="1"/>
  <c r="G47" i="3" s="1"/>
  <c r="H47" i="3"/>
  <c r="I47" i="3" l="1"/>
  <c r="K47" i="3" s="1"/>
  <c r="H48" i="3" l="1"/>
  <c r="L47" i="3"/>
  <c r="G48" i="3" s="1"/>
  <c r="I48" i="3" s="1"/>
  <c r="K48" i="3" s="1"/>
  <c r="H49" i="3" l="1"/>
  <c r="L48" i="3"/>
  <c r="G49" i="3" s="1"/>
  <c r="I49" i="3" s="1"/>
  <c r="K49" i="3" s="1"/>
  <c r="L49" i="3" l="1"/>
  <c r="G50" i="3" s="1"/>
  <c r="H50" i="3"/>
  <c r="I50" i="3" l="1"/>
  <c r="K50" i="3" s="1"/>
  <c r="H51" i="3" l="1"/>
  <c r="L50" i="3"/>
  <c r="G51" i="3" s="1"/>
  <c r="I51" i="3" s="1"/>
  <c r="K51" i="3" s="1"/>
  <c r="H52" i="3" l="1"/>
  <c r="L51" i="3"/>
  <c r="G52" i="3" s="1"/>
  <c r="I52" i="3" s="1"/>
  <c r="K52" i="3" s="1"/>
  <c r="L52" i="3" l="1"/>
  <c r="G53" i="3" s="1"/>
  <c r="H53" i="3"/>
  <c r="I53" i="3" l="1"/>
  <c r="K53" i="3" s="1"/>
  <c r="H54" i="3" l="1"/>
  <c r="L53" i="3"/>
  <c r="G54" i="3" s="1"/>
  <c r="I54" i="3" s="1"/>
  <c r="K54" i="3" s="1"/>
  <c r="L54" i="3" l="1"/>
  <c r="G55" i="3" s="1"/>
  <c r="H55" i="3"/>
  <c r="I55" i="3" l="1"/>
  <c r="K55" i="3" s="1"/>
  <c r="H56" i="3" l="1"/>
  <c r="L55" i="3"/>
  <c r="G56" i="3" s="1"/>
  <c r="I56" i="3" s="1"/>
  <c r="K56" i="3"/>
  <c r="H57" i="3" l="1"/>
  <c r="L56" i="3"/>
  <c r="G57" i="3" s="1"/>
  <c r="I57" i="3" s="1"/>
  <c r="K57" i="3" s="1"/>
  <c r="L57" i="3" l="1"/>
  <c r="G58" i="3" s="1"/>
  <c r="H58" i="3"/>
  <c r="I58" i="3" l="1"/>
  <c r="K58" i="3" s="1"/>
  <c r="H59" i="3" l="1"/>
  <c r="L58" i="3"/>
  <c r="G59" i="3" s="1"/>
  <c r="I59" i="3" s="1"/>
  <c r="K59" i="3"/>
  <c r="H60" i="3" l="1"/>
  <c r="L59" i="3"/>
  <c r="G60" i="3" s="1"/>
  <c r="I60" i="3" s="1"/>
  <c r="K60" i="3" s="1"/>
  <c r="H61" i="3" l="1"/>
  <c r="L60" i="3"/>
  <c r="G61" i="3" s="1"/>
  <c r="I61" i="3" s="1"/>
  <c r="K61" i="3" s="1"/>
  <c r="H62" i="3" l="1"/>
  <c r="L61" i="3"/>
  <c r="G62" i="3" s="1"/>
  <c r="I62" i="3" s="1"/>
  <c r="K62" i="3" s="1"/>
  <c r="L62" i="3" l="1"/>
  <c r="G63" i="3" s="1"/>
  <c r="H63" i="3"/>
  <c r="I63" i="3" l="1"/>
  <c r="K63" i="3" s="1"/>
  <c r="H64" i="3" l="1"/>
  <c r="L63" i="3"/>
  <c r="G64" i="3" s="1"/>
  <c r="I64" i="3" s="1"/>
  <c r="K64" i="3" s="1"/>
  <c r="H65" i="3" l="1"/>
  <c r="L64" i="3"/>
  <c r="G65" i="3" s="1"/>
  <c r="I65" i="3" s="1"/>
  <c r="K65" i="3" s="1"/>
  <c r="L65" i="3" l="1"/>
  <c r="G66" i="3" s="1"/>
  <c r="H66" i="3"/>
  <c r="I66" i="3" l="1"/>
  <c r="K66" i="3" s="1"/>
  <c r="H67" i="3" l="1"/>
  <c r="L66" i="3"/>
  <c r="G67" i="3" s="1"/>
  <c r="I67" i="3" s="1"/>
  <c r="K67" i="3" s="1"/>
  <c r="H68" i="3" l="1"/>
  <c r="L67" i="3"/>
  <c r="G68" i="3" s="1"/>
  <c r="I68" i="3" s="1"/>
  <c r="K68" i="3" s="1"/>
  <c r="L68" i="3" l="1"/>
  <c r="G69" i="3" s="1"/>
  <c r="H69" i="3"/>
  <c r="I69" i="3" l="1"/>
  <c r="K69" i="3" s="1"/>
  <c r="H70" i="3" l="1"/>
  <c r="L69" i="3"/>
  <c r="G70" i="3" s="1"/>
  <c r="I70" i="3" s="1"/>
  <c r="K70" i="3" s="1"/>
  <c r="H71" i="3" l="1"/>
  <c r="L70" i="3"/>
  <c r="G71" i="3" s="1"/>
  <c r="I71" i="3" s="1"/>
  <c r="K71" i="3" s="1"/>
  <c r="L71" i="3" l="1"/>
  <c r="G72" i="3" s="1"/>
  <c r="H72" i="3"/>
  <c r="I72" i="3" l="1"/>
  <c r="K72" i="3" s="1"/>
  <c r="L72" i="3" l="1"/>
  <c r="G73" i="3" s="1"/>
  <c r="H73" i="3"/>
  <c r="I73" i="3" l="1"/>
  <c r="K73" i="3" s="1"/>
  <c r="L73" i="3" l="1"/>
  <c r="G74" i="3" s="1"/>
  <c r="H74" i="3"/>
  <c r="I74" i="3" l="1"/>
  <c r="K74" i="3" s="1"/>
  <c r="H75" i="3" l="1"/>
  <c r="L74" i="3"/>
  <c r="G75" i="3" s="1"/>
  <c r="I75" i="3" s="1"/>
  <c r="K75" i="3" s="1"/>
  <c r="L75" i="3" l="1"/>
  <c r="G76" i="3" s="1"/>
  <c r="H76" i="3"/>
  <c r="I76" i="3" l="1"/>
  <c r="K76" i="3" s="1"/>
  <c r="H77" i="3" l="1"/>
  <c r="L76" i="3"/>
  <c r="G77" i="3" s="1"/>
  <c r="I77" i="3" s="1"/>
  <c r="K77" i="3" s="1"/>
  <c r="H78" i="3" l="1"/>
  <c r="L77" i="3"/>
  <c r="G78" i="3" s="1"/>
  <c r="I78" i="3" s="1"/>
  <c r="K78" i="3" s="1"/>
  <c r="H79" i="3" l="1"/>
  <c r="L78" i="3"/>
  <c r="G79" i="3" s="1"/>
  <c r="I79" i="3" s="1"/>
  <c r="K79" i="3"/>
  <c r="L79" i="3" l="1"/>
  <c r="G80" i="3" s="1"/>
  <c r="H80" i="3"/>
  <c r="I80" i="3" l="1"/>
  <c r="K80" i="3" s="1"/>
  <c r="H81" i="3" l="1"/>
  <c r="L80" i="3"/>
  <c r="G81" i="3" s="1"/>
  <c r="I81" i="3" s="1"/>
  <c r="K81" i="3" s="1"/>
  <c r="H82" i="3" l="1"/>
  <c r="L81" i="3"/>
  <c r="G82" i="3" s="1"/>
  <c r="I82" i="3" s="1"/>
  <c r="K82" i="3" s="1"/>
  <c r="L82" i="3" l="1"/>
  <c r="G83" i="3" s="1"/>
  <c r="H83" i="3"/>
  <c r="I83" i="3" l="1"/>
  <c r="K83" i="3" s="1"/>
  <c r="H84" i="3" l="1"/>
  <c r="L83" i="3"/>
  <c r="G84" i="3" s="1"/>
  <c r="I84" i="3" s="1"/>
  <c r="K84" i="3" s="1"/>
  <c r="L84" i="3" l="1"/>
  <c r="G85" i="3" s="1"/>
  <c r="H85" i="3"/>
  <c r="I85" i="3" l="1"/>
  <c r="K85" i="3" s="1"/>
  <c r="H86" i="3" l="1"/>
  <c r="L85" i="3"/>
  <c r="G86" i="3" s="1"/>
  <c r="I86" i="3" s="1"/>
  <c r="K86" i="3" s="1"/>
  <c r="H87" i="3" l="1"/>
  <c r="L86" i="3"/>
  <c r="G87" i="3" s="1"/>
  <c r="I87" i="3" l="1"/>
  <c r="K87" i="3" s="1"/>
  <c r="H88" i="3"/>
  <c r="L87" i="3"/>
  <c r="G88" i="3" s="1"/>
  <c r="I88" i="3" s="1"/>
  <c r="K88" i="3"/>
  <c r="H89" i="3" l="1"/>
  <c r="L88" i="3"/>
  <c r="G89" i="3" s="1"/>
  <c r="I89" i="3" s="1"/>
  <c r="K89" i="3" s="1"/>
  <c r="L89" i="3" l="1"/>
  <c r="G90" i="3" s="1"/>
  <c r="H90" i="3"/>
  <c r="I90" i="3" l="1"/>
  <c r="K90" i="3" s="1"/>
  <c r="H91" i="3" l="1"/>
  <c r="L90" i="3"/>
  <c r="G91" i="3" s="1"/>
  <c r="I91" i="3" s="1"/>
  <c r="K91" i="3" s="1"/>
  <c r="L91" i="3" l="1"/>
  <c r="G92" i="3" s="1"/>
  <c r="H92" i="3"/>
  <c r="I92" i="3" l="1"/>
  <c r="K92" i="3" s="1"/>
  <c r="L92" i="3" l="1"/>
  <c r="G93" i="3" s="1"/>
  <c r="H93" i="3"/>
  <c r="I93" i="3" l="1"/>
  <c r="K93" i="3" s="1"/>
  <c r="H94" i="3" l="1"/>
  <c r="L93" i="3"/>
  <c r="G94" i="3" s="1"/>
  <c r="I94" i="3" s="1"/>
  <c r="K94" i="3"/>
  <c r="H95" i="3" l="1"/>
  <c r="L94" i="3"/>
  <c r="G95" i="3" s="1"/>
  <c r="I95" i="3" s="1"/>
  <c r="K95" i="3" s="1"/>
  <c r="H96" i="3" l="1"/>
  <c r="L95" i="3"/>
  <c r="G96" i="3" s="1"/>
  <c r="I96" i="3" s="1"/>
  <c r="K96" i="3" s="1"/>
  <c r="L96" i="3" l="1"/>
  <c r="G97" i="3" s="1"/>
  <c r="H97" i="3"/>
  <c r="I97" i="3" l="1"/>
  <c r="K97" i="3" s="1"/>
  <c r="H98" i="3" l="1"/>
  <c r="L97" i="3"/>
  <c r="G98" i="3" s="1"/>
  <c r="I98" i="3" s="1"/>
  <c r="K98" i="3" s="1"/>
  <c r="H99" i="3" l="1"/>
  <c r="L98" i="3"/>
  <c r="G99" i="3" s="1"/>
  <c r="I99" i="3" s="1"/>
  <c r="K99" i="3" s="1"/>
  <c r="L99" i="3" l="1"/>
  <c r="G100" i="3" s="1"/>
  <c r="H100" i="3"/>
  <c r="I100" i="3" l="1"/>
  <c r="K100" i="3" s="1"/>
  <c r="H101" i="3" l="1"/>
  <c r="L100" i="3"/>
  <c r="G101" i="3" s="1"/>
  <c r="I101" i="3" s="1"/>
  <c r="K101" i="3" s="1"/>
  <c r="H102" i="3" l="1"/>
  <c r="L101" i="3"/>
  <c r="G102" i="3" s="1"/>
  <c r="I102" i="3" s="1"/>
  <c r="K102" i="3" s="1"/>
  <c r="L102" i="3" l="1"/>
  <c r="G103" i="3" s="1"/>
  <c r="H103" i="3"/>
  <c r="I103" i="3" l="1"/>
  <c r="K103" i="3" s="1"/>
  <c r="L103" i="3" l="1"/>
  <c r="G104" i="3" s="1"/>
  <c r="H104" i="3"/>
  <c r="I104" i="3" l="1"/>
  <c r="K104" i="3" s="1"/>
  <c r="H105" i="3" l="1"/>
  <c r="L104" i="3"/>
  <c r="G105" i="3" s="1"/>
  <c r="I105" i="3" s="1"/>
  <c r="K105" i="3" s="1"/>
  <c r="H106" i="3" l="1"/>
  <c r="L105" i="3"/>
  <c r="G106" i="3" s="1"/>
  <c r="I106" i="3" s="1"/>
  <c r="K106" i="3" s="1"/>
  <c r="L106" i="3" l="1"/>
  <c r="G107" i="3" s="1"/>
  <c r="H107" i="3"/>
  <c r="I107" i="3" l="1"/>
  <c r="K107" i="3" s="1"/>
  <c r="H108" i="3" l="1"/>
  <c r="L107" i="3"/>
  <c r="G108" i="3" s="1"/>
  <c r="I108" i="3" s="1"/>
  <c r="K108" i="3" s="1"/>
  <c r="L108" i="3" l="1"/>
  <c r="G109" i="3" s="1"/>
  <c r="H109" i="3"/>
  <c r="I109" i="3" l="1"/>
  <c r="K109" i="3" s="1"/>
  <c r="L109" i="3" l="1"/>
  <c r="G110" i="3" s="1"/>
  <c r="H110" i="3"/>
  <c r="I110" i="3" l="1"/>
  <c r="K110" i="3" s="1"/>
  <c r="H111" i="3" l="1"/>
  <c r="L110" i="3"/>
  <c r="G111" i="3" s="1"/>
  <c r="I111" i="3" s="1"/>
  <c r="K111" i="3" s="1"/>
  <c r="H112" i="3" l="1"/>
  <c r="L111" i="3"/>
  <c r="G112" i="3" s="1"/>
  <c r="I112" i="3" s="1"/>
  <c r="K112" i="3" s="1"/>
  <c r="L112" i="3" l="1"/>
  <c r="G113" i="3" s="1"/>
  <c r="H113" i="3"/>
  <c r="I113" i="3" l="1"/>
  <c r="K113" i="3" s="1"/>
  <c r="H114" i="3" l="1"/>
  <c r="L113" i="3"/>
  <c r="G114" i="3" s="1"/>
  <c r="I114" i="3" s="1"/>
  <c r="K114" i="3" s="1"/>
  <c r="H115" i="3" l="1"/>
  <c r="L114" i="3"/>
  <c r="G115" i="3" s="1"/>
  <c r="I115" i="3" s="1"/>
  <c r="K115" i="3" s="1"/>
  <c r="H116" i="3" l="1"/>
  <c r="L115" i="3"/>
  <c r="G116" i="3" s="1"/>
  <c r="I116" i="3" s="1"/>
  <c r="K116" i="3" s="1"/>
  <c r="L116" i="3" l="1"/>
  <c r="G117" i="3" s="1"/>
  <c r="H117" i="3"/>
  <c r="I117" i="3" l="1"/>
  <c r="K117" i="3" s="1"/>
  <c r="H118" i="3" l="1"/>
  <c r="L117" i="3"/>
  <c r="G118" i="3" s="1"/>
  <c r="I118" i="3" s="1"/>
  <c r="K118" i="3" s="1"/>
  <c r="L118" i="3" l="1"/>
  <c r="G119" i="3" s="1"/>
  <c r="H119" i="3"/>
  <c r="I119" i="3" l="1"/>
  <c r="K119" i="3" s="1"/>
  <c r="L119" i="3" l="1"/>
  <c r="G120" i="3" s="1"/>
  <c r="H120" i="3"/>
  <c r="I120" i="3" l="1"/>
  <c r="K120" i="3" s="1"/>
  <c r="H121" i="3" s="1"/>
  <c r="L120" i="3"/>
  <c r="G121" i="3" s="1"/>
  <c r="I121" i="3" l="1"/>
  <c r="K121" i="3" s="1"/>
  <c r="H122" i="3" s="1"/>
  <c r="L121" i="3"/>
  <c r="G122" i="3" s="1"/>
  <c r="I122" i="3" l="1"/>
  <c r="K122" i="3" s="1"/>
  <c r="L122" i="3" s="1"/>
  <c r="G123" i="3" s="1"/>
  <c r="H123" i="3"/>
  <c r="I123" i="3" l="1"/>
  <c r="K123" i="3" s="1"/>
  <c r="H124" i="3" l="1"/>
  <c r="L123" i="3"/>
  <c r="G124" i="3" s="1"/>
  <c r="I124" i="3" s="1"/>
  <c r="K124" i="3" s="1"/>
  <c r="H125" i="3" l="1"/>
  <c r="L124" i="3"/>
  <c r="G125" i="3" s="1"/>
  <c r="I125" i="3" s="1"/>
  <c r="K125" i="3" s="1"/>
  <c r="H126" i="3" l="1"/>
  <c r="L125" i="3"/>
  <c r="G126" i="3" s="1"/>
  <c r="I126" i="3" s="1"/>
  <c r="K126" i="3" s="1"/>
  <c r="L126" i="3" l="1"/>
  <c r="G127" i="3" s="1"/>
  <c r="H127" i="3"/>
  <c r="I127" i="3" l="1"/>
  <c r="K127" i="3" s="1"/>
  <c r="H128" i="3" l="1"/>
  <c r="L127" i="3"/>
  <c r="G128" i="3" s="1"/>
  <c r="I128" i="3" s="1"/>
  <c r="K128" i="3" s="1"/>
  <c r="L128" i="3" l="1"/>
  <c r="G129" i="3" s="1"/>
  <c r="H129" i="3"/>
  <c r="I129" i="3" l="1"/>
  <c r="K129" i="3" s="1"/>
  <c r="L129" i="3" l="1"/>
  <c r="G130" i="3" s="1"/>
  <c r="H130" i="3"/>
  <c r="I130" i="3" l="1"/>
  <c r="K130" i="3" s="1"/>
  <c r="H131" i="3" l="1"/>
  <c r="L130" i="3"/>
  <c r="G131" i="3" s="1"/>
  <c r="I131" i="3" s="1"/>
  <c r="K131" i="3" s="1"/>
  <c r="H132" i="3" l="1"/>
  <c r="L131" i="3"/>
  <c r="G132" i="3" s="1"/>
  <c r="I132" i="3" s="1"/>
  <c r="K132" i="3" s="1"/>
  <c r="L132" i="3" l="1"/>
  <c r="G133" i="3" s="1"/>
  <c r="H133" i="3"/>
  <c r="I133" i="3" l="1"/>
  <c r="K133" i="3" s="1"/>
  <c r="H134" i="3" l="1"/>
  <c r="L133" i="3"/>
  <c r="G134" i="3" s="1"/>
  <c r="I134" i="3" s="1"/>
  <c r="K134" i="3" s="1"/>
  <c r="H135" i="3" l="1"/>
  <c r="L134" i="3"/>
  <c r="G135" i="3" s="1"/>
  <c r="I135" i="3" s="1"/>
  <c r="K135" i="3" s="1"/>
  <c r="H136" i="3" l="1"/>
  <c r="L135" i="3"/>
  <c r="G136" i="3" s="1"/>
  <c r="I136" i="3" s="1"/>
  <c r="K136" i="3" s="1"/>
  <c r="L136" i="3" l="1"/>
  <c r="G137" i="3" s="1"/>
  <c r="H137" i="3"/>
  <c r="I137" i="3" l="1"/>
  <c r="K137" i="3" s="1"/>
  <c r="H138" i="3" l="1"/>
  <c r="L137" i="3"/>
  <c r="G138" i="3" s="1"/>
  <c r="I138" i="3" s="1"/>
  <c r="K138" i="3" s="1"/>
  <c r="L138" i="3" l="1"/>
  <c r="G139" i="3" s="1"/>
  <c r="H139" i="3"/>
  <c r="I139" i="3" l="1"/>
  <c r="K139" i="3" s="1"/>
  <c r="L139" i="3" l="1"/>
  <c r="G140" i="3" s="1"/>
  <c r="H140" i="3"/>
  <c r="I140" i="3" l="1"/>
  <c r="K140" i="3" s="1"/>
  <c r="H141" i="3" l="1"/>
  <c r="L140" i="3"/>
  <c r="G141" i="3" s="1"/>
  <c r="I141" i="3" s="1"/>
  <c r="K141" i="3" s="1"/>
  <c r="H142" i="3" l="1"/>
  <c r="L141" i="3"/>
  <c r="G142" i="3" s="1"/>
  <c r="I142" i="3" s="1"/>
  <c r="K142" i="3" s="1"/>
  <c r="L142" i="3" l="1"/>
  <c r="G143" i="3" s="1"/>
  <c r="H143" i="3"/>
  <c r="I143" i="3" l="1"/>
  <c r="K143" i="3" s="1"/>
  <c r="H144" i="3" l="1"/>
  <c r="L143" i="3"/>
  <c r="G144" i="3" s="1"/>
  <c r="I144" i="3" s="1"/>
  <c r="K144" i="3" s="1"/>
  <c r="H145" i="3" l="1"/>
  <c r="L144" i="3"/>
  <c r="G145" i="3" s="1"/>
  <c r="I145" i="3" s="1"/>
  <c r="K145" i="3" s="1"/>
  <c r="H146" i="3" l="1"/>
  <c r="L145" i="3"/>
  <c r="G146" i="3" s="1"/>
  <c r="I146" i="3" s="1"/>
  <c r="K146" i="3" s="1"/>
  <c r="L146" i="3" l="1"/>
  <c r="G147" i="3" s="1"/>
  <c r="H147" i="3"/>
  <c r="I147" i="3" l="1"/>
  <c r="K147" i="3" s="1"/>
  <c r="H148" i="3" l="1"/>
  <c r="L147" i="3"/>
  <c r="G148" i="3" s="1"/>
  <c r="I148" i="3" s="1"/>
  <c r="K148" i="3" s="1"/>
  <c r="H149" i="3" l="1"/>
  <c r="L148" i="3"/>
  <c r="G149" i="3" s="1"/>
  <c r="I149" i="3" s="1"/>
  <c r="K149" i="3" s="1"/>
  <c r="L149" i="3" l="1"/>
  <c r="G150" i="3" s="1"/>
  <c r="H150" i="3"/>
  <c r="I150" i="3" l="1"/>
  <c r="K150" i="3" s="1"/>
  <c r="H151" i="3" l="1"/>
  <c r="L150" i="3"/>
  <c r="G151" i="3" s="1"/>
  <c r="I151" i="3" s="1"/>
  <c r="K151" i="3" s="1"/>
  <c r="L151" i="3" l="1"/>
  <c r="G152" i="3" s="1"/>
  <c r="H152" i="3"/>
  <c r="I152" i="3" l="1"/>
  <c r="K152" i="3" s="1"/>
  <c r="L152" i="3" l="1"/>
  <c r="G153" i="3" s="1"/>
  <c r="H153" i="3"/>
  <c r="I153" i="3" l="1"/>
  <c r="K153" i="3" s="1"/>
  <c r="H154" i="3" l="1"/>
  <c r="L153" i="3"/>
  <c r="G154" i="3" s="1"/>
  <c r="I154" i="3" s="1"/>
  <c r="K154" i="3" s="1"/>
  <c r="H155" i="3" l="1"/>
  <c r="L154" i="3"/>
  <c r="G155" i="3" s="1"/>
  <c r="I155" i="3" s="1"/>
  <c r="K155" i="3" s="1"/>
  <c r="L155" i="3" l="1"/>
  <c r="G156" i="3" s="1"/>
  <c r="H156" i="3"/>
  <c r="I156" i="3" l="1"/>
  <c r="K156" i="3" s="1"/>
  <c r="H157" i="3" l="1"/>
  <c r="L156" i="3"/>
  <c r="G157" i="3" s="1"/>
  <c r="I157" i="3" s="1"/>
  <c r="K157" i="3" s="1"/>
  <c r="L157" i="3" l="1"/>
  <c r="G158" i="3" s="1"/>
  <c r="H158" i="3"/>
  <c r="I158" i="3" l="1"/>
  <c r="K158" i="3" s="1"/>
  <c r="H159" i="3" l="1"/>
  <c r="L158" i="3"/>
  <c r="G159" i="3" s="1"/>
  <c r="I159" i="3" s="1"/>
  <c r="K159" i="3" s="1"/>
  <c r="H160" i="3" l="1"/>
  <c r="L159" i="3"/>
  <c r="G160" i="3" s="1"/>
  <c r="I160" i="3" s="1"/>
  <c r="K160" i="3" s="1"/>
  <c r="L160" i="3" l="1"/>
  <c r="G161" i="3" s="1"/>
  <c r="H161" i="3"/>
  <c r="I161" i="3" l="1"/>
  <c r="K161" i="3" s="1"/>
  <c r="H162" i="3" l="1"/>
  <c r="L161" i="3"/>
  <c r="G162" i="3" s="1"/>
  <c r="I162" i="3" s="1"/>
  <c r="K162" i="3" s="1"/>
  <c r="H163" i="3" l="1"/>
  <c r="L162" i="3"/>
  <c r="G163" i="3" s="1"/>
  <c r="I163" i="3" s="1"/>
  <c r="K163" i="3" s="1"/>
  <c r="H164" i="3" l="1"/>
  <c r="L163" i="3"/>
  <c r="G164" i="3" s="1"/>
  <c r="I164" i="3" s="1"/>
  <c r="K164" i="3" s="1"/>
  <c r="H165" i="3" l="1"/>
  <c r="L164" i="3"/>
  <c r="G165" i="3" s="1"/>
  <c r="I165" i="3" s="1"/>
  <c r="K165" i="3" s="1"/>
  <c r="L165" i="3" l="1"/>
  <c r="G166" i="3" s="1"/>
  <c r="H166" i="3"/>
  <c r="I166" i="3" l="1"/>
  <c r="K166" i="3" s="1"/>
  <c r="H167" i="3" l="1"/>
  <c r="L166" i="3"/>
  <c r="G167" i="3" s="1"/>
  <c r="I167" i="3" s="1"/>
  <c r="K167" i="3" s="1"/>
  <c r="L167" i="3" l="1"/>
  <c r="G168" i="3" s="1"/>
  <c r="H168" i="3"/>
  <c r="I168" i="3" l="1"/>
  <c r="K168" i="3" s="1"/>
  <c r="L168" i="3" l="1"/>
  <c r="G169" i="3" s="1"/>
  <c r="H169" i="3"/>
  <c r="I169" i="3" l="1"/>
  <c r="K169" i="3" s="1"/>
  <c r="L169" i="3" l="1"/>
  <c r="G170" i="3" s="1"/>
  <c r="H170" i="3"/>
  <c r="I170" i="3" l="1"/>
  <c r="K170" i="3" s="1"/>
  <c r="H171" i="3" l="1"/>
  <c r="L170" i="3"/>
  <c r="G171" i="3" s="1"/>
  <c r="I171" i="3" s="1"/>
  <c r="K171" i="3" s="1"/>
  <c r="L171" i="3" l="1"/>
  <c r="G172" i="3" s="1"/>
  <c r="H172" i="3"/>
  <c r="I172" i="3" l="1"/>
  <c r="K172" i="3" s="1"/>
  <c r="H173" i="3" l="1"/>
  <c r="L172" i="3"/>
  <c r="G173" i="3" s="1"/>
  <c r="I173" i="3" s="1"/>
  <c r="K173" i="3" s="1"/>
  <c r="H174" i="3" l="1"/>
  <c r="L173" i="3"/>
  <c r="G174" i="3" s="1"/>
  <c r="I174" i="3" s="1"/>
  <c r="K174" i="3" s="1"/>
  <c r="L174" i="3" l="1"/>
  <c r="G175" i="3" s="1"/>
  <c r="H175" i="3"/>
  <c r="I175" i="3" l="1"/>
  <c r="K175" i="3" s="1"/>
  <c r="L175" i="3" l="1"/>
  <c r="G176" i="3" s="1"/>
  <c r="H176" i="3"/>
  <c r="I176" i="3" l="1"/>
  <c r="K176" i="3" s="1"/>
  <c r="H177" i="3" l="1"/>
  <c r="L176" i="3"/>
  <c r="G177" i="3" s="1"/>
  <c r="I177" i="3" s="1"/>
  <c r="K177" i="3" s="1"/>
  <c r="H178" i="3" l="1"/>
  <c r="L177" i="3"/>
  <c r="G178" i="3" s="1"/>
  <c r="I178" i="3" s="1"/>
  <c r="K178" i="3" s="1"/>
  <c r="L178" i="3" l="1"/>
  <c r="G179" i="3" s="1"/>
  <c r="H179" i="3"/>
  <c r="I179" i="3" l="1"/>
  <c r="K179" i="3" s="1"/>
  <c r="H180" i="3" l="1"/>
  <c r="L179" i="3"/>
  <c r="G180" i="3" s="1"/>
  <c r="I180" i="3" s="1"/>
  <c r="K180" i="3" s="1"/>
  <c r="H181" i="3" l="1"/>
  <c r="L180" i="3"/>
  <c r="G181" i="3" s="1"/>
  <c r="I181" i="3" s="1"/>
  <c r="K181" i="3" s="1"/>
  <c r="H182" i="3" l="1"/>
  <c r="L181" i="3"/>
  <c r="G182" i="3" s="1"/>
  <c r="I182" i="3" s="1"/>
  <c r="K182" i="3" s="1"/>
  <c r="H183" i="3" l="1"/>
  <c r="L182" i="3"/>
  <c r="G183" i="3" s="1"/>
  <c r="I183" i="3" s="1"/>
  <c r="K183" i="3" s="1"/>
  <c r="H184" i="3" l="1"/>
  <c r="L183" i="3"/>
  <c r="G184" i="3" s="1"/>
  <c r="I184" i="3" s="1"/>
  <c r="K184" i="3" s="1"/>
  <c r="H185" i="3" l="1"/>
  <c r="L184" i="3"/>
  <c r="G185" i="3" s="1"/>
  <c r="I185" i="3" s="1"/>
  <c r="K185" i="3" s="1"/>
  <c r="L185" i="3" l="1"/>
  <c r="G186" i="3" s="1"/>
  <c r="H186" i="3"/>
  <c r="I186" i="3" l="1"/>
  <c r="K186" i="3" s="1"/>
  <c r="H187" i="3" l="1"/>
  <c r="L186" i="3"/>
  <c r="G187" i="3" s="1"/>
  <c r="I187" i="3" s="1"/>
  <c r="K187" i="3" s="1"/>
  <c r="L187" i="3" l="1"/>
  <c r="G188" i="3" s="1"/>
  <c r="H188" i="3"/>
  <c r="I188" i="3" l="1"/>
  <c r="K188" i="3" s="1"/>
  <c r="L188" i="3" l="1"/>
  <c r="G189" i="3" s="1"/>
  <c r="H189" i="3"/>
  <c r="I189" i="3" l="1"/>
  <c r="K189" i="3" s="1"/>
  <c r="H190" i="3" l="1"/>
  <c r="L189" i="3"/>
  <c r="G190" i="3" s="1"/>
  <c r="I190" i="3" s="1"/>
  <c r="K190" i="3" s="1"/>
  <c r="L190" i="3" l="1"/>
  <c r="G191" i="3" s="1"/>
  <c r="H191" i="3"/>
  <c r="I191" i="3" l="1"/>
  <c r="K191" i="3" s="1"/>
  <c r="H192" i="3" l="1"/>
  <c r="L191" i="3"/>
  <c r="G192" i="3" s="1"/>
  <c r="I192" i="3" s="1"/>
  <c r="K192" i="3" s="1"/>
  <c r="L192" i="3" l="1"/>
  <c r="G193" i="3" s="1"/>
  <c r="H193" i="3"/>
  <c r="I193" i="3" l="1"/>
  <c r="K193" i="3" s="1"/>
  <c r="H194" i="3" l="1"/>
  <c r="L193" i="3"/>
  <c r="G194" i="3" s="1"/>
  <c r="I194" i="3" s="1"/>
  <c r="K194" i="3" s="1"/>
  <c r="L194" i="3" l="1"/>
  <c r="G195" i="3" s="1"/>
  <c r="H195" i="3"/>
  <c r="I195" i="3" l="1"/>
  <c r="K195" i="3" s="1"/>
  <c r="L195" i="3" l="1"/>
  <c r="G196" i="3" s="1"/>
  <c r="H196" i="3"/>
  <c r="I196" i="3" l="1"/>
  <c r="K196" i="3" s="1"/>
  <c r="H197" i="3" l="1"/>
  <c r="L196" i="3"/>
  <c r="G197" i="3" s="1"/>
  <c r="I197" i="3" s="1"/>
  <c r="K197" i="3" s="1"/>
  <c r="H198" i="3" l="1"/>
  <c r="L197" i="3"/>
  <c r="G198" i="3" s="1"/>
  <c r="I198" i="3" s="1"/>
  <c r="K198" i="3" s="1"/>
  <c r="L198" i="3" l="1"/>
  <c r="G199" i="3" s="1"/>
  <c r="H199" i="3"/>
  <c r="I199" i="3" l="1"/>
  <c r="K199" i="3" s="1"/>
  <c r="H200" i="3" l="1"/>
  <c r="L199" i="3"/>
  <c r="G200" i="3" s="1"/>
  <c r="I200" i="3" s="1"/>
  <c r="K200" i="3" s="1"/>
  <c r="H201" i="3" l="1"/>
  <c r="L200" i="3"/>
  <c r="G201" i="3" s="1"/>
  <c r="I201" i="3" s="1"/>
  <c r="K201" i="3" s="1"/>
  <c r="L201" i="3" l="1"/>
  <c r="G202" i="3" s="1"/>
  <c r="H202" i="3"/>
  <c r="I202" i="3" l="1"/>
  <c r="K202" i="3" s="1"/>
  <c r="H203" i="3" l="1"/>
  <c r="L202" i="3"/>
  <c r="G203" i="3" s="1"/>
  <c r="I203" i="3" s="1"/>
  <c r="K203" i="3" s="1"/>
  <c r="H204" i="3" l="1"/>
  <c r="L203" i="3"/>
  <c r="G204" i="3" s="1"/>
  <c r="I204" i="3" s="1"/>
  <c r="K204" i="3"/>
  <c r="H205" i="3" l="1"/>
  <c r="L204" i="3"/>
  <c r="G205" i="3" s="1"/>
  <c r="I205" i="3" s="1"/>
  <c r="K205" i="3"/>
  <c r="L205" i="3" l="1"/>
  <c r="G206" i="3" s="1"/>
  <c r="H206" i="3"/>
  <c r="I206" i="3" l="1"/>
  <c r="K206" i="3" s="1"/>
  <c r="H207" i="3" l="1"/>
  <c r="L206" i="3"/>
  <c r="G207" i="3" s="1"/>
  <c r="I207" i="3" s="1"/>
  <c r="K207" i="3" s="1"/>
  <c r="H208" i="3" l="1"/>
  <c r="L207" i="3"/>
  <c r="G208" i="3" s="1"/>
  <c r="I208" i="3" s="1"/>
  <c r="K208" i="3" s="1"/>
  <c r="L208" i="3" l="1"/>
  <c r="G209" i="3" s="1"/>
  <c r="I209" i="3" s="1"/>
  <c r="K209" i="3" s="1"/>
  <c r="H209" i="3"/>
  <c r="H210" i="3" l="1"/>
  <c r="L209" i="3"/>
  <c r="G210" i="3" s="1"/>
  <c r="I210" i="3" s="1"/>
  <c r="K210" i="3" s="1"/>
  <c r="L210" i="3" l="1"/>
  <c r="G211" i="3" s="1"/>
  <c r="H211" i="3"/>
  <c r="I211" i="3" l="1"/>
  <c r="K211" i="3" s="1"/>
  <c r="H212" i="3" l="1"/>
  <c r="L211" i="3"/>
  <c r="G212" i="3" s="1"/>
  <c r="I212" i="3" s="1"/>
  <c r="K212" i="3" s="1"/>
  <c r="L212" i="3" l="1"/>
  <c r="G213" i="3" s="1"/>
  <c r="H213" i="3"/>
  <c r="I213" i="3" l="1"/>
  <c r="K213" i="3" s="1"/>
  <c r="H214" i="3"/>
  <c r="L213" i="3"/>
  <c r="G214" i="3" s="1"/>
  <c r="I214" i="3" s="1"/>
  <c r="K214" i="3" s="1"/>
  <c r="L214" i="3" l="1"/>
  <c r="G215" i="3" s="1"/>
  <c r="H215" i="3"/>
  <c r="I215" i="3" l="1"/>
  <c r="K215" i="3" s="1"/>
  <c r="L215" i="3"/>
  <c r="G216" i="3" s="1"/>
  <c r="H216" i="3"/>
  <c r="I216" i="3" l="1"/>
  <c r="K216" i="3" s="1"/>
  <c r="H217" i="3" l="1"/>
  <c r="L216" i="3"/>
  <c r="G217" i="3" s="1"/>
  <c r="I217" i="3" s="1"/>
  <c r="K217" i="3" s="1"/>
  <c r="H218" i="3" l="1"/>
  <c r="L217" i="3"/>
  <c r="G218" i="3" s="1"/>
  <c r="I218" i="3" s="1"/>
  <c r="K218" i="3" s="1"/>
  <c r="L218" i="3" l="1"/>
  <c r="G219" i="3" s="1"/>
  <c r="H219" i="3"/>
  <c r="I219" i="3" l="1"/>
  <c r="K219" i="3" s="1"/>
  <c r="H220" i="3" s="1"/>
  <c r="L219" i="3"/>
  <c r="G220" i="3" s="1"/>
  <c r="I220" i="3" l="1"/>
  <c r="K220" i="3" s="1"/>
  <c r="H221" i="3" s="1"/>
  <c r="L220" i="3"/>
  <c r="G221" i="3" s="1"/>
  <c r="I221" i="3" l="1"/>
  <c r="K221" i="3" s="1"/>
  <c r="H222" i="3" s="1"/>
  <c r="L221" i="3"/>
  <c r="G222" i="3" s="1"/>
  <c r="I222" i="3" l="1"/>
  <c r="K222" i="3" s="1"/>
  <c r="L222" i="3"/>
  <c r="G223" i="3" s="1"/>
  <c r="H223" i="3"/>
  <c r="I223" i="3" l="1"/>
  <c r="K223" i="3" s="1"/>
  <c r="H224" i="3"/>
  <c r="L223" i="3"/>
  <c r="G224" i="3" s="1"/>
  <c r="I224" i="3" s="1"/>
  <c r="K224" i="3" s="1"/>
  <c r="L224" i="3" l="1"/>
  <c r="G225" i="3" s="1"/>
  <c r="H225" i="3"/>
  <c r="I225" i="3" l="1"/>
  <c r="K225" i="3" s="1"/>
  <c r="L225" i="3" l="1"/>
  <c r="G226" i="3" s="1"/>
  <c r="H226" i="3"/>
  <c r="I226" i="3" l="1"/>
  <c r="K226" i="3" s="1"/>
  <c r="H227" i="3"/>
  <c r="L226" i="3"/>
  <c r="G227" i="3" s="1"/>
  <c r="I227" i="3" s="1"/>
  <c r="K227" i="3" s="1"/>
  <c r="H228" i="3" l="1"/>
  <c r="L227" i="3"/>
  <c r="G228" i="3" s="1"/>
  <c r="I228" i="3" s="1"/>
  <c r="K228" i="3" s="1"/>
  <c r="L228" i="3" l="1"/>
  <c r="G229" i="3" s="1"/>
  <c r="H229" i="3"/>
  <c r="I229" i="3" l="1"/>
  <c r="K229" i="3" s="1"/>
  <c r="H230" i="3" l="1"/>
  <c r="L229" i="3"/>
  <c r="G230" i="3" s="1"/>
  <c r="I230" i="3" s="1"/>
  <c r="K230" i="3" s="1"/>
  <c r="H231" i="3" l="1"/>
  <c r="L230" i="3"/>
  <c r="G231" i="3" s="1"/>
  <c r="I231" i="3" s="1"/>
  <c r="K231" i="3" s="1"/>
  <c r="H232" i="3" l="1"/>
  <c r="L231" i="3"/>
  <c r="G232" i="3" s="1"/>
  <c r="I232" i="3" s="1"/>
  <c r="K232" i="3" s="1"/>
  <c r="L232" i="3" l="1"/>
  <c r="G233" i="3" s="1"/>
  <c r="H233" i="3"/>
  <c r="I233" i="3" l="1"/>
  <c r="K233" i="3" s="1"/>
  <c r="H234" i="3" l="1"/>
  <c r="L233" i="3"/>
  <c r="G234" i="3" s="1"/>
  <c r="I234" i="3" s="1"/>
  <c r="K234" i="3" s="1"/>
  <c r="H235" i="3" l="1"/>
  <c r="L234" i="3"/>
  <c r="G235" i="3" s="1"/>
  <c r="I235" i="3" s="1"/>
  <c r="K235" i="3" s="1"/>
  <c r="L235" i="3" l="1"/>
  <c r="G236" i="3" s="1"/>
  <c r="H236" i="3"/>
  <c r="I236" i="3" l="1"/>
  <c r="K236" i="3" s="1"/>
  <c r="H237" i="3" l="1"/>
  <c r="L236" i="3"/>
  <c r="G237" i="3" s="1"/>
  <c r="I237" i="3" s="1"/>
  <c r="K237" i="3" s="1"/>
  <c r="L237" i="3" l="1"/>
  <c r="G238" i="3" s="1"/>
  <c r="H238" i="3"/>
  <c r="I238" i="3" l="1"/>
  <c r="K238" i="3" s="1"/>
  <c r="H239" i="3" l="1"/>
  <c r="L238" i="3"/>
  <c r="G239" i="3" s="1"/>
  <c r="I239" i="3" s="1"/>
  <c r="K239" i="3" s="1"/>
  <c r="L239" i="3" l="1"/>
  <c r="G240" i="3" s="1"/>
  <c r="H240" i="3"/>
  <c r="I240" i="3" l="1"/>
  <c r="K240" i="3" s="1"/>
  <c r="L240" i="3" l="1"/>
  <c r="G241" i="3" s="1"/>
  <c r="H241" i="3"/>
  <c r="I241" i="3" l="1"/>
  <c r="K241" i="3" s="1"/>
  <c r="H242" i="3" l="1"/>
  <c r="L241" i="3"/>
  <c r="G242" i="3" s="1"/>
  <c r="I242" i="3" s="1"/>
  <c r="K242" i="3" s="1"/>
  <c r="H243" i="3" l="1"/>
  <c r="L242" i="3"/>
  <c r="G243" i="3" s="1"/>
  <c r="I243" i="3" s="1"/>
  <c r="K243" i="3" s="1"/>
  <c r="L243" i="3" l="1"/>
  <c r="G244" i="3" s="1"/>
  <c r="H244" i="3"/>
  <c r="I244" i="3" l="1"/>
  <c r="K244" i="3" s="1"/>
  <c r="H245" i="3" l="1"/>
  <c r="L244" i="3"/>
  <c r="G245" i="3" s="1"/>
  <c r="I245" i="3" s="1"/>
  <c r="K245" i="3" s="1"/>
  <c r="H246" i="3" l="1"/>
  <c r="L245" i="3"/>
  <c r="G246" i="3" s="1"/>
  <c r="I246" i="3" s="1"/>
  <c r="K246" i="3" s="1"/>
  <c r="L246" i="3" l="1"/>
  <c r="G247" i="3" s="1"/>
  <c r="H247" i="3"/>
  <c r="I247" i="3" l="1"/>
  <c r="K247" i="3" s="1"/>
  <c r="H248" i="3"/>
  <c r="L247" i="3"/>
  <c r="G248" i="3" s="1"/>
  <c r="I248" i="3" s="1"/>
  <c r="K248" i="3" s="1"/>
  <c r="L248" i="3" l="1"/>
  <c r="G249" i="3" s="1"/>
  <c r="H249" i="3"/>
  <c r="I249" i="3" l="1"/>
  <c r="K249" i="3" s="1"/>
  <c r="L249" i="3" l="1"/>
  <c r="G250" i="3" s="1"/>
  <c r="H250" i="3"/>
  <c r="I250" i="3" l="1"/>
  <c r="K250" i="3" s="1"/>
  <c r="H251" i="3" s="1"/>
  <c r="L250" i="3"/>
  <c r="G251" i="3" s="1"/>
  <c r="I251" i="3" l="1"/>
  <c r="K251" i="3" s="1"/>
  <c r="L251" i="3"/>
  <c r="G252" i="3" s="1"/>
  <c r="H252" i="3" l="1"/>
  <c r="I252" i="3" s="1"/>
  <c r="K252" i="3" s="1"/>
  <c r="H253" i="3" l="1"/>
  <c r="L252" i="3"/>
  <c r="G253" i="3" s="1"/>
  <c r="I253" i="3" s="1"/>
  <c r="K253" i="3" s="1"/>
  <c r="L253" i="3"/>
  <c r="G254" i="3" s="1"/>
  <c r="H254" i="3"/>
  <c r="I254" i="3" l="1"/>
  <c r="K254" i="3" s="1"/>
  <c r="H255" i="3"/>
  <c r="L254" i="3"/>
  <c r="G255" i="3" s="1"/>
  <c r="I255" i="3" s="1"/>
  <c r="K255" i="3" s="1"/>
  <c r="L255" i="3" l="1"/>
  <c r="G256" i="3" s="1"/>
  <c r="H256" i="3"/>
  <c r="I256" i="3" l="1"/>
  <c r="K256" i="3" s="1"/>
  <c r="L256" i="3"/>
  <c r="G257" i="3" s="1"/>
  <c r="H257" i="3"/>
  <c r="I257" i="3" l="1"/>
  <c r="K257" i="3" s="1"/>
  <c r="L257" i="3"/>
  <c r="G258" i="3" s="1"/>
  <c r="H258" i="3"/>
  <c r="I258" i="3" l="1"/>
  <c r="K258" i="3" s="1"/>
  <c r="H259" i="3" l="1"/>
  <c r="L258" i="3"/>
  <c r="G259" i="3" s="1"/>
  <c r="I259" i="3" s="1"/>
  <c r="K259" i="3" s="1"/>
  <c r="H260" i="3" l="1"/>
  <c r="L259" i="3"/>
  <c r="G260" i="3" s="1"/>
  <c r="I260" i="3" s="1"/>
  <c r="K260" i="3" s="1"/>
  <c r="L260" i="3" l="1"/>
  <c r="G261" i="3" s="1"/>
  <c r="H261" i="3"/>
  <c r="I261" i="3" l="1"/>
  <c r="K261" i="3" s="1"/>
  <c r="H262" i="3" s="1"/>
  <c r="L261" i="3"/>
  <c r="G262" i="3" s="1"/>
  <c r="I262" i="3" l="1"/>
  <c r="K262" i="3" s="1"/>
  <c r="L262" i="3"/>
  <c r="G263" i="3" s="1"/>
  <c r="H263" i="3"/>
  <c r="I263" i="3" l="1"/>
  <c r="K263" i="3" s="1"/>
  <c r="L263" i="3"/>
  <c r="G264" i="3" s="1"/>
  <c r="H264" i="3"/>
  <c r="I264" i="3" l="1"/>
  <c r="K264" i="3" s="1"/>
  <c r="H265" i="3" l="1"/>
  <c r="L264" i="3"/>
  <c r="G265" i="3" s="1"/>
  <c r="I265" i="3" s="1"/>
  <c r="K265" i="3" s="1"/>
  <c r="H266" i="3" l="1"/>
  <c r="L265" i="3"/>
  <c r="G266" i="3" s="1"/>
  <c r="I266" i="3" s="1"/>
  <c r="K266" i="3" s="1"/>
  <c r="L266" i="3" l="1"/>
  <c r="G267" i="3" s="1"/>
  <c r="H267" i="3"/>
  <c r="I267" i="3" l="1"/>
  <c r="K267" i="3" s="1"/>
  <c r="H268" i="3" l="1"/>
  <c r="L267" i="3"/>
  <c r="G268" i="3" s="1"/>
  <c r="I268" i="3" s="1"/>
  <c r="K268" i="3" s="1"/>
  <c r="L268" i="3" l="1"/>
  <c r="G269" i="3" s="1"/>
  <c r="I269" i="3" s="1"/>
  <c r="K269" i="3" s="1"/>
  <c r="H269" i="3"/>
  <c r="H270" i="3" l="1"/>
  <c r="L269" i="3"/>
  <c r="G270" i="3" s="1"/>
  <c r="I270" i="3" s="1"/>
  <c r="K270" i="3" s="1"/>
  <c r="H271" i="3" l="1"/>
  <c r="L270" i="3"/>
  <c r="G271" i="3" s="1"/>
  <c r="I271" i="3" s="1"/>
  <c r="K271" i="3" s="1"/>
  <c r="L271" i="3" l="1"/>
  <c r="G272" i="3" s="1"/>
  <c r="H272" i="3"/>
  <c r="I272" i="3" l="1"/>
  <c r="K272" i="3" s="1"/>
  <c r="H273" i="3"/>
  <c r="L272" i="3"/>
  <c r="G273" i="3" s="1"/>
  <c r="I273" i="3" l="1"/>
  <c r="K273" i="3" s="1"/>
  <c r="H274" i="3" l="1"/>
  <c r="L273" i="3"/>
  <c r="G274" i="3" s="1"/>
  <c r="I274" i="3" s="1"/>
  <c r="K274" i="3" s="1"/>
  <c r="H275" i="3" l="1"/>
  <c r="L274" i="3"/>
  <c r="G275" i="3" s="1"/>
  <c r="I275" i="3" s="1"/>
  <c r="K275" i="3" s="1"/>
  <c r="H276" i="3" l="1"/>
  <c r="L275" i="3"/>
  <c r="G276" i="3" s="1"/>
  <c r="I276" i="3" s="1"/>
  <c r="K276" i="3" s="1"/>
  <c r="L276" i="3" l="1"/>
  <c r="G277" i="3" s="1"/>
  <c r="H277" i="3"/>
  <c r="I277" i="3" l="1"/>
  <c r="K277" i="3" s="1"/>
  <c r="H278" i="3"/>
  <c r="L277" i="3"/>
  <c r="G278" i="3" s="1"/>
  <c r="I278" i="3" s="1"/>
  <c r="K278" i="3" s="1"/>
  <c r="H279" i="3" l="1"/>
  <c r="L278" i="3"/>
  <c r="G279" i="3" s="1"/>
  <c r="I279" i="3" s="1"/>
  <c r="K279" i="3" s="1"/>
  <c r="L279" i="3" l="1"/>
  <c r="G280" i="3" s="1"/>
  <c r="H280" i="3"/>
  <c r="I280" i="3" l="1"/>
  <c r="K280" i="3" s="1"/>
  <c r="H281" i="3" s="1"/>
  <c r="L280" i="3"/>
  <c r="G281" i="3" s="1"/>
  <c r="I281" i="3" l="1"/>
  <c r="K281" i="3" s="1"/>
  <c r="H282" i="3"/>
  <c r="L281" i="3"/>
  <c r="G282" i="3" s="1"/>
  <c r="I282" i="3" s="1"/>
  <c r="K282" i="3" s="1"/>
  <c r="H283" i="3" l="1"/>
  <c r="L282" i="3"/>
  <c r="G283" i="3" s="1"/>
  <c r="I283" i="3" s="1"/>
  <c r="K283" i="3" s="1"/>
  <c r="H284" i="3" l="1"/>
  <c r="L283" i="3"/>
  <c r="G284" i="3" s="1"/>
  <c r="I284" i="3" s="1"/>
  <c r="K284" i="3" s="1"/>
  <c r="H285" i="3" l="1"/>
  <c r="L284" i="3"/>
  <c r="G285" i="3" s="1"/>
  <c r="I285" i="3" s="1"/>
  <c r="K285" i="3" s="1"/>
  <c r="L285" i="3" l="1"/>
  <c r="G286" i="3" s="1"/>
  <c r="H286" i="3"/>
  <c r="I286" i="3" l="1"/>
  <c r="K286" i="3" s="1"/>
  <c r="L286" i="3" l="1"/>
  <c r="G287" i="3" s="1"/>
  <c r="H287" i="3"/>
  <c r="I287" i="3" l="1"/>
  <c r="K287" i="3" s="1"/>
  <c r="L287" i="3"/>
  <c r="G288" i="3" s="1"/>
  <c r="H288" i="3"/>
  <c r="I288" i="3" l="1"/>
  <c r="K288" i="3" s="1"/>
  <c r="H289" i="3"/>
  <c r="L288" i="3"/>
  <c r="G289" i="3" s="1"/>
  <c r="I289" i="3" s="1"/>
  <c r="K289" i="3" s="1"/>
  <c r="H290" i="3" l="1"/>
  <c r="L289" i="3"/>
  <c r="G290" i="3" s="1"/>
  <c r="I290" i="3" s="1"/>
  <c r="K290" i="3" s="1"/>
  <c r="L290" i="3" l="1"/>
  <c r="G291" i="3" s="1"/>
  <c r="H291" i="3"/>
  <c r="I291" i="3" l="1"/>
  <c r="K291" i="3" s="1"/>
  <c r="H292" i="3" s="1"/>
  <c r="L291" i="3"/>
  <c r="G292" i="3" s="1"/>
  <c r="I292" i="3" l="1"/>
  <c r="K292" i="3" s="1"/>
  <c r="H293" i="3"/>
  <c r="L292" i="3"/>
  <c r="G293" i="3" s="1"/>
  <c r="I293" i="3" l="1"/>
  <c r="K293" i="3" s="1"/>
  <c r="L293" i="3"/>
  <c r="G294" i="3" s="1"/>
  <c r="H294" i="3" l="1"/>
  <c r="I294" i="3" s="1"/>
  <c r="K294" i="3" s="1"/>
  <c r="H295" i="3" l="1"/>
  <c r="L294" i="3"/>
  <c r="G295" i="3" s="1"/>
  <c r="I295" i="3" s="1"/>
  <c r="K295" i="3" s="1"/>
  <c r="L295" i="3"/>
  <c r="G296" i="3" s="1"/>
  <c r="H296" i="3"/>
  <c r="I296" i="3" l="1"/>
  <c r="K296" i="3" s="1"/>
  <c r="L296" i="3" l="1"/>
  <c r="G297" i="3" s="1"/>
  <c r="H297" i="3"/>
  <c r="I297" i="3" l="1"/>
  <c r="K297" i="3" s="1"/>
  <c r="L297" i="3"/>
  <c r="G298" i="3" s="1"/>
  <c r="H298" i="3"/>
  <c r="I298" i="3" l="1"/>
  <c r="K298" i="3" s="1"/>
  <c r="L298" i="3" l="1"/>
  <c r="G299" i="3" s="1"/>
  <c r="H299" i="3"/>
  <c r="I299" i="3" l="1"/>
  <c r="K299" i="3" s="1"/>
  <c r="H300" i="3" s="1"/>
  <c r="L299" i="3"/>
  <c r="G300" i="3" s="1"/>
  <c r="I300" i="3" l="1"/>
  <c r="K300" i="3" s="1"/>
  <c r="H301" i="3"/>
  <c r="L300" i="3"/>
  <c r="G301" i="3" s="1"/>
  <c r="I301" i="3" s="1"/>
  <c r="K301" i="3" s="1"/>
  <c r="H302" i="3" l="1"/>
  <c r="L301" i="3"/>
  <c r="G302" i="3" s="1"/>
  <c r="I302" i="3" s="1"/>
  <c r="K302" i="3" s="1"/>
  <c r="L302" i="3" l="1"/>
  <c r="G303" i="3" s="1"/>
  <c r="H303" i="3"/>
  <c r="I303" i="3" l="1"/>
  <c r="K303" i="3" s="1"/>
  <c r="H304" i="3" s="1"/>
  <c r="L303" i="3"/>
  <c r="G304" i="3" s="1"/>
  <c r="I304" i="3" l="1"/>
  <c r="K304" i="3" s="1"/>
  <c r="H305" i="3" s="1"/>
  <c r="L304" i="3" l="1"/>
  <c r="G305" i="3" s="1"/>
  <c r="I305" i="3" s="1"/>
  <c r="K305" i="3" s="1"/>
  <c r="H306" i="3" s="1"/>
  <c r="L305" i="3" l="1"/>
  <c r="G306" i="3" s="1"/>
  <c r="I306" i="3" s="1"/>
  <c r="K306" i="3" s="1"/>
  <c r="L306" i="3"/>
  <c r="G307" i="3" s="1"/>
  <c r="H307" i="3"/>
  <c r="I307" i="3" l="1"/>
  <c r="K307" i="3" s="1"/>
  <c r="H308" i="3" s="1"/>
  <c r="L307" i="3"/>
  <c r="G308" i="3" s="1"/>
  <c r="I308" i="3" l="1"/>
  <c r="K308" i="3" s="1"/>
  <c r="L308" i="3"/>
  <c r="G309" i="3" s="1"/>
  <c r="H309" i="3"/>
  <c r="I309" i="3" l="1"/>
  <c r="K309" i="3" s="1"/>
  <c r="H310" i="3"/>
  <c r="L309" i="3"/>
  <c r="G310" i="3" s="1"/>
  <c r="I310" i="3" s="1"/>
  <c r="K310" i="3" s="1"/>
  <c r="L310" i="3" l="1"/>
  <c r="G311" i="3" s="1"/>
  <c r="H311" i="3"/>
  <c r="I311" i="3" l="1"/>
  <c r="K311" i="3" s="1"/>
  <c r="H312" i="3" l="1"/>
  <c r="L311" i="3"/>
  <c r="G312" i="3" s="1"/>
  <c r="I312" i="3" s="1"/>
  <c r="K312" i="3" s="1"/>
  <c r="H313" i="3" l="1"/>
  <c r="L312" i="3"/>
  <c r="G313" i="3" s="1"/>
  <c r="I313" i="3" s="1"/>
  <c r="K313" i="3" s="1"/>
  <c r="H314" i="3" l="1"/>
  <c r="L313" i="3"/>
  <c r="G314" i="3" s="1"/>
  <c r="I314" i="3" s="1"/>
  <c r="K314" i="3" s="1"/>
  <c r="H315" i="3" l="1"/>
  <c r="L314" i="3"/>
  <c r="G315" i="3" s="1"/>
  <c r="I315" i="3" s="1"/>
  <c r="K315" i="3" s="1"/>
  <c r="H316" i="3" l="1"/>
  <c r="L315" i="3"/>
  <c r="G316" i="3" s="1"/>
  <c r="I316" i="3" s="1"/>
  <c r="K316" i="3" s="1"/>
  <c r="L316" i="3" l="1"/>
  <c r="G317" i="3" s="1"/>
  <c r="H317" i="3"/>
  <c r="I317" i="3" l="1"/>
  <c r="K317" i="3" s="1"/>
  <c r="L317" i="3" l="1"/>
  <c r="G318" i="3" s="1"/>
  <c r="H318" i="3"/>
  <c r="I318" i="3" l="1"/>
  <c r="K318" i="3" s="1"/>
  <c r="H319" i="3" l="1"/>
  <c r="L318" i="3"/>
  <c r="G319" i="3" s="1"/>
  <c r="I319" i="3" s="1"/>
  <c r="K319" i="3" s="1"/>
  <c r="H320" i="3" l="1"/>
  <c r="L319" i="3"/>
  <c r="G320" i="3" s="1"/>
  <c r="I320" i="3" s="1"/>
  <c r="K320" i="3" s="1"/>
  <c r="H321" i="3" l="1"/>
  <c r="L320" i="3"/>
  <c r="G321" i="3" s="1"/>
  <c r="I321" i="3" s="1"/>
  <c r="K321" i="3" s="1"/>
  <c r="H322" i="3" l="1"/>
  <c r="L321" i="3"/>
  <c r="G322" i="3" s="1"/>
  <c r="I322" i="3" s="1"/>
  <c r="K322" i="3" s="1"/>
  <c r="L322" i="3" l="1"/>
  <c r="G323" i="3" s="1"/>
  <c r="H323" i="3"/>
  <c r="I323" i="3" l="1"/>
  <c r="K323" i="3" s="1"/>
  <c r="H324" i="3" l="1"/>
  <c r="L323" i="3"/>
  <c r="G324" i="3" s="1"/>
  <c r="I324" i="3" s="1"/>
  <c r="K324" i="3" s="1"/>
  <c r="H325" i="3" l="1"/>
  <c r="L324" i="3"/>
  <c r="G325" i="3" s="1"/>
  <c r="I325" i="3" s="1"/>
  <c r="K325" i="3" s="1"/>
  <c r="L325" i="3" l="1"/>
  <c r="G326" i="3" s="1"/>
  <c r="H326" i="3"/>
  <c r="I326" i="3" l="1"/>
  <c r="K326" i="3" s="1"/>
  <c r="L326" i="3" l="1"/>
  <c r="G327" i="3" s="1"/>
  <c r="H327" i="3"/>
  <c r="I327" i="3" l="1"/>
  <c r="K327" i="3" s="1"/>
  <c r="H328" i="3" l="1"/>
  <c r="L327" i="3"/>
  <c r="G328" i="3" s="1"/>
  <c r="I328" i="3" s="1"/>
  <c r="K328" i="3" s="1"/>
  <c r="L328" i="3" l="1"/>
  <c r="G329" i="3" s="1"/>
  <c r="H329" i="3"/>
  <c r="I329" i="3" l="1"/>
  <c r="K329" i="3" s="1"/>
  <c r="H330" i="3" l="1"/>
  <c r="L329" i="3"/>
  <c r="G330" i="3" s="1"/>
  <c r="I330" i="3" s="1"/>
  <c r="K330" i="3" s="1"/>
  <c r="L330" i="3" l="1"/>
  <c r="G331" i="3" s="1"/>
  <c r="H331" i="3"/>
  <c r="I331" i="3" l="1"/>
  <c r="K331" i="3" s="1"/>
  <c r="H332" i="3" l="1"/>
  <c r="L331" i="3"/>
  <c r="G332" i="3" s="1"/>
  <c r="I332" i="3" s="1"/>
  <c r="K332" i="3" s="1"/>
  <c r="L332" i="3" l="1"/>
  <c r="G333" i="3" s="1"/>
  <c r="H333" i="3"/>
  <c r="I333" i="3" l="1"/>
  <c r="K333" i="3" s="1"/>
  <c r="L333" i="3" l="1"/>
  <c r="G334" i="3" s="1"/>
  <c r="H334" i="3"/>
  <c r="I334" i="3" l="1"/>
  <c r="K334" i="3" s="1"/>
  <c r="H335" i="3" s="1"/>
  <c r="L334" i="3"/>
  <c r="G335" i="3" s="1"/>
  <c r="I335" i="3" l="1"/>
  <c r="K335" i="3" s="1"/>
  <c r="H336" i="3" s="1"/>
  <c r="L335" i="3"/>
  <c r="G336" i="3" s="1"/>
  <c r="I336" i="3" l="1"/>
  <c r="K336" i="3" s="1"/>
  <c r="L336" i="3" s="1"/>
  <c r="G337" i="3" s="1"/>
  <c r="H337" i="3" l="1"/>
  <c r="I337" i="3"/>
  <c r="K337" i="3" s="1"/>
  <c r="H338" i="3" s="1"/>
  <c r="L337" i="3"/>
  <c r="G338" i="3" s="1"/>
  <c r="I338" i="3" l="1"/>
  <c r="K338" i="3" s="1"/>
  <c r="L338" i="3"/>
  <c r="G339" i="3" s="1"/>
  <c r="H339" i="3"/>
  <c r="I339" i="3" l="1"/>
  <c r="K339" i="3" s="1"/>
  <c r="H340" i="3" l="1"/>
  <c r="L339" i="3"/>
  <c r="G340" i="3" s="1"/>
  <c r="I340" i="3" s="1"/>
  <c r="K340" i="3" s="1"/>
  <c r="L340" i="3" l="1"/>
  <c r="G341" i="3" s="1"/>
  <c r="H341" i="3"/>
  <c r="I341" i="3" l="1"/>
  <c r="K341" i="3" s="1"/>
  <c r="L341" i="3" l="1"/>
  <c r="G342" i="3" s="1"/>
  <c r="H342" i="3"/>
  <c r="I342" i="3" l="1"/>
  <c r="K342" i="3" s="1"/>
  <c r="H343" i="3" l="1"/>
  <c r="L342" i="3"/>
  <c r="G343" i="3" s="1"/>
  <c r="I343" i="3" s="1"/>
  <c r="K343" i="3" s="1"/>
  <c r="H344" i="3" l="1"/>
  <c r="L343" i="3"/>
  <c r="G344" i="3" s="1"/>
  <c r="I344" i="3" s="1"/>
  <c r="K344" i="3" s="1"/>
  <c r="H345" i="3" l="1"/>
  <c r="L344" i="3"/>
  <c r="G345" i="3" s="1"/>
  <c r="I345" i="3" s="1"/>
  <c r="K345" i="3" s="1"/>
  <c r="H346" i="3" l="1"/>
  <c r="L345" i="3"/>
  <c r="G346" i="3" s="1"/>
  <c r="I346" i="3" s="1"/>
  <c r="K346" i="3" s="1"/>
  <c r="L346" i="3" l="1"/>
  <c r="G347" i="3" s="1"/>
  <c r="H347" i="3"/>
  <c r="I347" i="3" l="1"/>
  <c r="K347" i="3" s="1"/>
  <c r="H348" i="3" l="1"/>
  <c r="L347" i="3"/>
  <c r="G348" i="3" s="1"/>
  <c r="I348" i="3" s="1"/>
  <c r="K348" i="3" s="1"/>
  <c r="L348" i="3" l="1"/>
  <c r="G349" i="3" s="1"/>
  <c r="H349" i="3"/>
  <c r="I349" i="3" l="1"/>
  <c r="K349" i="3" s="1"/>
  <c r="L349" i="3" s="1"/>
  <c r="G350" i="3" s="1"/>
  <c r="H350" i="3"/>
  <c r="I350" i="3" l="1"/>
  <c r="K350" i="3" s="1"/>
  <c r="H351" i="3"/>
  <c r="L350" i="3"/>
  <c r="G351" i="3" s="1"/>
  <c r="I351" i="3" s="1"/>
  <c r="K351" i="3" s="1"/>
  <c r="H352" i="3" l="1"/>
  <c r="L351" i="3"/>
  <c r="G352" i="3" s="1"/>
  <c r="I352" i="3" s="1"/>
  <c r="K352" i="3" s="1"/>
  <c r="L352" i="3" l="1"/>
  <c r="G353" i="3" s="1"/>
  <c r="H353" i="3"/>
  <c r="I353" i="3" l="1"/>
  <c r="K353" i="3" s="1"/>
  <c r="H354" i="3" l="1"/>
  <c r="L353" i="3"/>
  <c r="G354" i="3" s="1"/>
  <c r="I354" i="3" s="1"/>
  <c r="K354" i="3" s="1"/>
  <c r="H355" i="3" l="1"/>
  <c r="L354" i="3"/>
  <c r="G355" i="3" s="1"/>
  <c r="I355" i="3" s="1"/>
  <c r="K355" i="3" s="1"/>
  <c r="H356" i="3" l="1"/>
  <c r="L355" i="3"/>
  <c r="G356" i="3" s="1"/>
  <c r="I356" i="3" s="1"/>
  <c r="K356" i="3" s="1"/>
  <c r="L356" i="3" l="1"/>
  <c r="G357" i="3" s="1"/>
  <c r="H357" i="3"/>
  <c r="I357" i="3" l="1"/>
  <c r="K357" i="3" s="1"/>
  <c r="L357" i="3"/>
  <c r="G358" i="3" s="1"/>
  <c r="H358" i="3"/>
  <c r="I358" i="3" l="1"/>
  <c r="K358" i="3" s="1"/>
  <c r="H359" i="3" l="1"/>
  <c r="L358" i="3"/>
  <c r="G359" i="3" s="1"/>
  <c r="I359" i="3" s="1"/>
  <c r="K359" i="3" s="1"/>
  <c r="L359" i="3" l="1"/>
  <c r="G360" i="3" s="1"/>
  <c r="H360" i="3"/>
  <c r="I360" i="3" l="1"/>
  <c r="K360" i="3" s="1"/>
  <c r="L360" i="3" l="1"/>
  <c r="G361" i="3" s="1"/>
  <c r="H361" i="3"/>
  <c r="I361" i="3" l="1"/>
  <c r="K361" i="3" s="1"/>
  <c r="H362" i="3" l="1"/>
  <c r="L361" i="3"/>
  <c r="G362" i="3" s="1"/>
  <c r="I362" i="3" s="1"/>
  <c r="K362" i="3" s="1"/>
  <c r="H363" i="3" l="1"/>
  <c r="L362" i="3"/>
  <c r="G363" i="3" s="1"/>
  <c r="I363" i="3" s="1"/>
  <c r="K363" i="3" s="1"/>
  <c r="L363" i="3" l="1"/>
  <c r="G364" i="3" s="1"/>
  <c r="H364" i="3"/>
  <c r="I364" i="3" l="1"/>
  <c r="K364" i="3" s="1"/>
  <c r="H365" i="3" l="1"/>
  <c r="L364" i="3"/>
  <c r="G365" i="3" s="1"/>
  <c r="I365" i="3" s="1"/>
  <c r="K365" i="3" s="1"/>
  <c r="L365" i="3" l="1"/>
  <c r="G366" i="3" s="1"/>
  <c r="H366" i="3"/>
  <c r="I366" i="3" l="1"/>
  <c r="K366" i="3" s="1"/>
  <c r="L366" i="3" l="1"/>
  <c r="G367" i="3" s="1"/>
  <c r="H367" i="3"/>
  <c r="H370" i="3" s="1"/>
  <c r="I367" i="3" l="1"/>
  <c r="I370" i="3" l="1"/>
  <c r="J370" i="3" s="1"/>
  <c r="K367" i="3"/>
  <c r="L36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100-000001000000}">
      <text>
        <r>
          <rPr>
            <sz val="11"/>
            <color theme="1"/>
            <rFont val="Calibri"/>
            <family val="2"/>
            <scheme val="minor"/>
          </rPr>
          <t>Pull this from Zillow</t>
        </r>
      </text>
    </comment>
    <comment ref="J3" authorId="0" shapeId="0" xr:uid="{00000000-0006-0000-0100-000002000000}">
      <text>
        <r>
          <rPr>
            <sz val="11"/>
            <color rgb="FF000000"/>
            <rFont val="Calibri"/>
            <family val="2"/>
          </rPr>
          <t xml:space="preserve">Current rent per unit. Find where the current Landlord has advertised.
</t>
        </r>
        <r>
          <rPr>
            <sz val="11"/>
            <color rgb="FF000000"/>
            <rFont val="Calibri"/>
            <family val="2"/>
          </rPr>
          <t xml:space="preserve">
</t>
        </r>
        <r>
          <rPr>
            <sz val="11"/>
            <color rgb="FF000000"/>
            <rFont val="Calibri"/>
            <family val="2"/>
          </rPr>
          <t xml:space="preserve">-Check old Zillow listing for the address
</t>
        </r>
        <r>
          <rPr>
            <sz val="11"/>
            <color rgb="FF000000"/>
            <rFont val="Calibri"/>
            <family val="2"/>
          </rPr>
          <t xml:space="preserve">-Check craigslist
</t>
        </r>
        <r>
          <rPr>
            <sz val="11"/>
            <color rgb="FF000000"/>
            <rFont val="Calibri"/>
            <family val="2"/>
          </rPr>
          <t>-Google the address and "for rent"</t>
        </r>
      </text>
    </comment>
    <comment ref="L3" authorId="0" shapeId="0" xr:uid="{00000000-0006-0000-0100-000003000000}">
      <text>
        <r>
          <rPr>
            <sz val="11"/>
            <color theme="1"/>
            <rFont val="Calibri"/>
            <family val="2"/>
            <scheme val="minor"/>
          </rPr>
          <t>Go to rentometer.com, but in the infomation. The 1 or 1.5+ bath thing is weird; it's ok; it's just the way their formula works.
Use the average number.
*If you do this a lot, use incognito mode on Chrome for each new search.
**It's also a great paid service, we pay and use it all the time.</t>
        </r>
      </text>
    </comment>
    <comment ref="D6" authorId="0" shapeId="0" xr:uid="{00000000-0006-0000-0100-000004000000}">
      <text>
        <r>
          <rPr>
            <sz val="11"/>
            <color rgb="FF000000"/>
            <rFont val="Calibri"/>
            <family val="2"/>
          </rPr>
          <t>Pull this form Zillow</t>
        </r>
      </text>
    </comment>
    <comment ref="D8" authorId="0" shapeId="0" xr:uid="{00000000-0006-0000-0100-000005000000}">
      <text>
        <r>
          <rPr>
            <sz val="11"/>
            <color rgb="FF000000"/>
            <rFont val="Calibri"/>
            <family val="2"/>
          </rPr>
          <t>This can be tough. Make it at least 10% of the asking price, plus any big things you can see.</t>
        </r>
      </text>
    </comment>
    <comment ref="D12" authorId="0" shapeId="0" xr:uid="{00000000-0006-0000-0100-000006000000}">
      <text>
        <r>
          <rPr>
            <sz val="11"/>
            <color rgb="FF000000"/>
            <rFont val="Calibri"/>
            <family val="2"/>
          </rPr>
          <t>This is the money you need in your bank account.</t>
        </r>
      </text>
    </comment>
    <comment ref="C15" authorId="0" shapeId="0" xr:uid="{00000000-0006-0000-0100-000007000000}">
      <text>
        <r>
          <rPr>
            <sz val="11"/>
            <color theme="1"/>
            <rFont val="Calibri"/>
            <family val="2"/>
            <scheme val="minor"/>
          </rPr>
          <t>Change this to see current and future numbers.</t>
        </r>
      </text>
    </comment>
    <comment ref="D16" authorId="0" shapeId="0" xr:uid="{00000000-0006-0000-0100-000008000000}">
      <text>
        <r>
          <rPr>
            <sz val="11"/>
            <color rgb="FF000000"/>
            <rFont val="Calibri"/>
            <family val="2"/>
          </rPr>
          <t>Laundry, parking, etc.</t>
        </r>
      </text>
    </comment>
    <comment ref="C17" authorId="0" shapeId="0" xr:uid="{00000000-0006-0000-0100-000009000000}">
      <text>
        <r>
          <rPr>
            <sz val="11"/>
            <color theme="1"/>
            <rFont val="Calibri"/>
            <family val="2"/>
            <scheme val="minor"/>
          </rPr>
          <t xml:space="preserve">This changes by market. 8% is a good starting point. Get a more accurate number from your property manager. </t>
        </r>
      </text>
    </comment>
    <comment ref="D26" authorId="0" shapeId="0" xr:uid="{00000000-0006-0000-0100-00000A000000}">
      <text>
        <r>
          <rPr>
            <sz val="11"/>
            <color rgb="FF000000"/>
            <rFont val="Calibri"/>
            <family val="2"/>
          </rPr>
          <t>Get from Zillow under "Public tax history". This can change when you buy, so add 10% to prior year.</t>
        </r>
      </text>
    </comment>
    <comment ref="D27" authorId="0" shapeId="0" xr:uid="{00000000-0006-0000-0100-00000B000000}">
      <text>
        <r>
          <rPr>
            <sz val="11"/>
            <color theme="1"/>
            <rFont val="Calibri"/>
            <family val="2"/>
            <scheme val="minor"/>
          </rPr>
          <t>Get this from Zillow under "Monthly payment calculator". Sometimes its a monthly number, other times yearly
-Make sure you math is right</t>
        </r>
      </text>
    </comment>
    <comment ref="C28" authorId="0" shapeId="0" xr:uid="{00000000-0006-0000-0100-00000C000000}">
      <text>
        <r>
          <rPr>
            <sz val="11"/>
            <color theme="1"/>
            <rFont val="Calibri"/>
            <family val="2"/>
            <scheme val="minor"/>
          </rPr>
          <t>Don't change this unless you have a really, really good reason to...I mean really!</t>
        </r>
      </text>
    </comment>
    <comment ref="C29" authorId="0" shapeId="0" xr:uid="{00000000-0006-0000-0100-00000D000000}">
      <text>
        <r>
          <rPr>
            <sz val="11"/>
            <color theme="1"/>
            <rFont val="Calibri"/>
            <family val="2"/>
            <scheme val="minor"/>
          </rPr>
          <t>Don't change this unless you have a really, really good reason to...I mean really!</t>
        </r>
      </text>
    </comment>
    <comment ref="C30" authorId="0" shapeId="0" xr:uid="{00000000-0006-0000-0100-00000E000000}">
      <text>
        <r>
          <rPr>
            <sz val="11"/>
            <color theme="1"/>
            <rFont val="Calibri"/>
            <family val="2"/>
            <scheme val="minor"/>
          </rPr>
          <t>Don't change this unless you have a really, really good reason to...I mean really!</t>
        </r>
      </text>
    </comment>
    <comment ref="D35" authorId="0" shapeId="0" xr:uid="{00000000-0006-0000-0100-00000F000000}">
      <text>
        <r>
          <rPr>
            <sz val="11"/>
            <color rgb="FF000000"/>
            <rFont val="Calibri"/>
            <family val="2"/>
          </rPr>
          <t>If you used a broker it's normally 1%-2%. If you went right to a bank or credit union, it's 0%.</t>
        </r>
      </text>
    </comment>
    <comment ref="D38" authorId="0" shapeId="0" xr:uid="{00000000-0006-0000-0100-000010000000}">
      <text>
        <r>
          <rPr>
            <sz val="11"/>
            <color rgb="FF000000"/>
            <rFont val="Calibri"/>
            <family val="2"/>
          </rPr>
          <t xml:space="preserve">Google:
</t>
        </r>
        <r>
          <rPr>
            <sz val="11"/>
            <color rgb="FF000000"/>
            <rFont val="Calibri"/>
            <family val="2"/>
          </rPr>
          <t xml:space="preserve">"(Your city) annual real estate appreciation for the last 10 years"
</t>
        </r>
        <r>
          <rPr>
            <sz val="11"/>
            <color rgb="FF000000"/>
            <rFont val="Calibri"/>
            <family val="2"/>
          </rPr>
          <t xml:space="preserve">
</t>
        </r>
        <r>
          <rPr>
            <sz val="11"/>
            <color rgb="FF000000"/>
            <rFont val="Calibri"/>
            <family val="2"/>
          </rPr>
          <t xml:space="preserve">Then, make it a per-year number.
</t>
        </r>
        <r>
          <rPr>
            <sz val="11"/>
            <color rgb="FF000000"/>
            <rFont val="Calibri"/>
            <family val="2"/>
          </rPr>
          <t xml:space="preserve">
</t>
        </r>
        <r>
          <rPr>
            <sz val="11"/>
            <color rgb="FF000000"/>
            <rFont val="Calibri"/>
            <family val="2"/>
          </rPr>
          <t xml:space="preserve">Ex: 112% over 14 years
</t>
        </r>
        <r>
          <rPr>
            <sz val="11"/>
            <color rgb="FF000000"/>
            <rFont val="Calibri"/>
            <family val="2"/>
          </rPr>
          <t>112/14 = 8% per year</t>
        </r>
      </text>
    </comment>
  </commentList>
</comments>
</file>

<file path=xl/sharedStrings.xml><?xml version="1.0" encoding="utf-8"?>
<sst xmlns="http://schemas.openxmlformats.org/spreadsheetml/2006/main" count="98" uniqueCount="92">
  <si>
    <r>
      <rPr>
        <sz val="10"/>
        <color theme="0"/>
        <rFont val="Libre Franklin"/>
      </rPr>
      <t xml:space="preserve">www.TalaPartners.com
</t>
    </r>
    <r>
      <rPr>
        <b/>
        <sz val="10"/>
        <color theme="0"/>
        <rFont val="Franklin Gothic Book"/>
        <family val="2"/>
      </rPr>
      <t>DISCLAIMER:</t>
    </r>
    <r>
      <rPr>
        <sz val="10"/>
        <color theme="0"/>
        <rFont val="Franklin Gothic Book"/>
        <family val="2"/>
      </rPr>
      <t xml:space="preserve">
YOU ACKNOWLEDGE AND AGREE THAT ALL MATERIALS, DOCUMENTS, MEDIA, FORMULAS, EXCEL FILES, AND ANY OTHER INFORMATION (HEREINAFTER COLLECTIVELY REFERRED TO AS THE “MATERIALS”) PROVIDED BY TALA PARTNERS, LLC (THE “COMPANY”)  OR ANY OF ITS OTHER AFFILIATE WEBSITES OR SOURCES IS PROVIDED ON AN “AS IS” AND “AS AVAILABLE” BASIS. YOU EXPRESSLY AGREE THAT USE OF THE MATERIALS IS AT YOUR SOLE RISK.
THE COMPANY DOES NOT MAKE ANY REPRESENTATIONS OR GRANT ANY WARRANTIES, EXPRESS OR IMPLIED, EITHER IN FACT OR BY OPERATION OF LAW, BY STATUTE OR OTHERWISE AND BY USING THE MATERIALS, YOU SPECIFICALLY DISCLAIM ANY OTHER WARRANTIES, WHETHER WRITTEN OR ORAL, OR EXPRESS OR IMPLIED, INCLUDING ANY WARRANTY OF QUALITY, MERCHANTABILITY, OR FITNESS FOR A PARTICULAR USE OR PURPOSE OR ANY WARRANTY AS THE NON-INFRINGEMENT OF ANY INTELLECTUAL PROPERTY RIGHTS OF THIRD PARTIES.
THE COMPANY MAKES NO WARRANTY THAT THE MATERIALS WILL MEET YOUR REQUIREMENTS, OR THAT IT WILL BE UNINTERRUPTED, TIMELY, SECURE, OR ERROR-FREE, OR THAT ANY DEFECTS, IF ANY, WILL BE CORRECTED OR FIXED BY COMPANY. YOU AGREE THAT THE COMPANY MAKES NO WARRANTY AS TO THE RESULTS THAT MAY BE OBTAINED FROM THE USE OF THE MATERIALS OR AS TO THE ACCURACY OR RELIABILITY OF ANY INFORMATION OBTAINED THROUGH THE MATERIALS.
COMPANY IS NOT PROVIDING ANY TAX, LEGAL, ACCOUNTING, TAX, VALUATION, OR FINANCIAL ADVICE NOR IS THE COMPANY MAKING ANY RECOMMENDATIONS. ALL INFORMATION PROVIDED IS INTENDED SOLELY FOR EDUCATIONAL PURPOSES. YOU ARE HEREBY ADVISED TO CONSULT WITH YOUR OWN PERSONAL PROFESSIONAL ADVISORS REGARDING THE USE OF ANY MATERIALS PRIOR TO PUTTING ANY MATERIALS INTO ACTION.
BY USING THE MATERIALS, YOU AGREE TO ALL OF THE TERMS AND CONDITIONS WHICH CAN BE FOUND AT HTTPS://TALAPARTNERS.COM AND FURTHER AGREE TO HOLD TALA PARTNERS, LLC, AND ITS AFFILIATES HARMLESS FOR ANY CONSEQUENCES RELATED TO YOUR USE OF THE MATERIALS. NO COMMUNICATION (WRITTEN OR ORAL) RECEIVED SHALL BE DEEMED TO BE AN ASSURANCE, GUARANTEE, OR WARRANTY.</t>
    </r>
  </si>
  <si>
    <t>Property Address:</t>
  </si>
  <si>
    <t>Property Analysis</t>
  </si>
  <si>
    <t xml:space="preserve">Current Rents </t>
  </si>
  <si>
    <t xml:space="preserve">Proforma Rents </t>
  </si>
  <si>
    <t>Gross Annual Operating Income</t>
  </si>
  <si>
    <t>Unit 1</t>
  </si>
  <si>
    <t>Gross Annual Operating Expenses</t>
  </si>
  <si>
    <t>Unit 2</t>
  </si>
  <si>
    <t>Property Information</t>
  </si>
  <si>
    <t>Net Operating Income</t>
  </si>
  <si>
    <t>Unit 3</t>
  </si>
  <si>
    <t xml:space="preserve">Rents </t>
  </si>
  <si>
    <t>Asking Price</t>
  </si>
  <si>
    <t>Annual Loan Payments</t>
  </si>
  <si>
    <t>Unit 4</t>
  </si>
  <si>
    <t>Current</t>
  </si>
  <si>
    <t>Suggested Offer Price</t>
  </si>
  <si>
    <t>DSCR (Debt Service Coverage Ratio)</t>
  </si>
  <si>
    <t xml:space="preserve">Total </t>
  </si>
  <si>
    <t>Proforma</t>
  </si>
  <si>
    <t>Capitalization Rate</t>
  </si>
  <si>
    <t>Lease up fees</t>
  </si>
  <si>
    <t>Monthly Cash Flow</t>
  </si>
  <si>
    <t>Down Payment</t>
  </si>
  <si>
    <t>Annual Cash Flow</t>
  </si>
  <si>
    <t>Closing Costs</t>
  </si>
  <si>
    <t>Total Initial Investment</t>
  </si>
  <si>
    <t>Principle Reduction In First Year</t>
  </si>
  <si>
    <t>Appreciation in First Year</t>
  </si>
  <si>
    <t>Monthly Income</t>
  </si>
  <si>
    <t>Rental Income $</t>
  </si>
  <si>
    <t>Return on Investment - Year 1</t>
  </si>
  <si>
    <t>Other Income</t>
  </si>
  <si>
    <t>Cash on Cash Return</t>
  </si>
  <si>
    <t>Vacancy Rate</t>
  </si>
  <si>
    <t>Principal Reduction</t>
  </si>
  <si>
    <t>Gross Operating Monthly Income</t>
  </si>
  <si>
    <t>Appreciation</t>
  </si>
  <si>
    <t>Total Return On Investment</t>
  </si>
  <si>
    <t>Monthly Expenses (if applicable)</t>
  </si>
  <si>
    <t>Landlord Paid Utilites</t>
  </si>
  <si>
    <t>HOA Dues</t>
  </si>
  <si>
    <t>Home Equity LOC payment</t>
  </si>
  <si>
    <t>Annual Operating Expenses</t>
  </si>
  <si>
    <t>Property Taxes</t>
  </si>
  <si>
    <t>Insurance</t>
  </si>
  <si>
    <r>
      <rPr>
        <sz val="11"/>
        <color rgb="FF000000"/>
        <rFont val="Cambria"/>
        <family val="1"/>
      </rPr>
      <t>Annual CapEx Budget</t>
    </r>
  </si>
  <si>
    <t>Maintanance Budget</t>
  </si>
  <si>
    <t>Property Management</t>
  </si>
  <si>
    <t>Total Annual Expenses</t>
  </si>
  <si>
    <t>Financial Details</t>
  </si>
  <si>
    <t>Loan Amount</t>
  </si>
  <si>
    <t xml:space="preserve">Loan Points </t>
  </si>
  <si>
    <t>Amortization</t>
  </si>
  <si>
    <t>Interest Rate</t>
  </si>
  <si>
    <t>Annual Appreciation Rate</t>
  </si>
  <si>
    <t>Mortgage Calculator</t>
  </si>
  <si>
    <t>Payment Schedule</t>
  </si>
  <si>
    <t>Loan Amount $</t>
  </si>
  <si>
    <t>Annual Interest Rate</t>
  </si>
  <si>
    <t>Life Loan (in years)</t>
  </si>
  <si>
    <t>Date</t>
  </si>
  <si>
    <t>Payment Number</t>
  </si>
  <si>
    <t>Payment Amount</t>
  </si>
  <si>
    <t>Interest</t>
  </si>
  <si>
    <t>Principle</t>
  </si>
  <si>
    <t>Extra Payment</t>
  </si>
  <si>
    <t>Loan</t>
  </si>
  <si>
    <t>Number of Payments per year</t>
  </si>
  <si>
    <t>Loan starting value:</t>
  </si>
  <si>
    <t>Total Number of Payments</t>
  </si>
  <si>
    <t>Payment per Period($)</t>
  </si>
  <si>
    <t>Sum of Payments (Total Cost of Loan)</t>
  </si>
  <si>
    <t>Interest Cost</t>
  </si>
  <si>
    <t>(This line is just a double check for values calculated in cells B10 and B11)</t>
  </si>
  <si>
    <t xml:space="preserve">Rev C 1 Oct 2021 </t>
  </si>
  <si>
    <t xml:space="preserve">Property Analysis </t>
  </si>
  <si>
    <t>Added DSCR (Debt Service Coverage Ratio)</t>
  </si>
  <si>
    <t>Current and Potential Rent added</t>
  </si>
  <si>
    <t>Rev B 12 Jan 2020</t>
  </si>
  <si>
    <t>Mortgage Calculator Worksheet</t>
  </si>
  <si>
    <t>Added Revisions worksheet.</t>
  </si>
  <si>
    <t>Revised column E to automatically enter dates down through the payment schedule</t>
  </si>
  <si>
    <t>Eliminated the 361st payment by revising the first line (Line 0) to show original loan amount since loans are collected on the previous month, not in advance.</t>
  </si>
  <si>
    <t>Property Worksheet</t>
  </si>
  <si>
    <t>instead of one line for maintenance [which I include as capex] add line for capex and change both to calculate a percentage of Gross Operating Monthly Income.</t>
  </si>
  <si>
    <t>Enter Percentage value for each of CapEx and Maintenance and spreadsheet calculates Yearly dollar amounts for each</t>
  </si>
  <si>
    <t>Added calculation for Annual NOI Cell D9 &amp; E9.</t>
  </si>
  <si>
    <t>Various wording changes to add clarity</t>
  </si>
  <si>
    <t>8648 N Hull Ave, Kansas City, MO 64154</t>
  </si>
  <si>
    <t>Renovations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</si>
</sst>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_);_(&quot;$&quot;* \(#,##0\);_(&quot;$&quot;* &quot;-&quot;??_);_(@_)"/>
    <numFmt numFmtId="165" formatCode="0.0%"/>
    <numFmt numFmtId="166" formatCode="&quot;$&quot;#,##0.00"/>
  </numFmts>
  <fonts count="32" x14ac:knownFonts="1">
    <font>
      <sz val="11"/>
      <color theme="1"/>
      <name val="Calibri"/>
      <scheme val="minor"/>
    </font>
    <font>
      <sz val="10"/>
      <color theme="1"/>
      <name val="Libre Franklin"/>
    </font>
    <font>
      <sz val="10"/>
      <color theme="0"/>
      <name val="Libre Franklin"/>
    </font>
    <font>
      <sz val="11"/>
      <name val="Calibri"/>
      <family val="2"/>
    </font>
    <font>
      <sz val="11"/>
      <color theme="1"/>
      <name val="Calibri"/>
      <family val="2"/>
    </font>
    <font>
      <b/>
      <sz val="14"/>
      <color theme="0"/>
      <name val="Calibri"/>
      <family val="2"/>
    </font>
    <font>
      <b/>
      <sz val="14"/>
      <color theme="0"/>
      <name val="Cambria"/>
      <family val="1"/>
    </font>
    <font>
      <sz val="11"/>
      <color rgb="FF000000"/>
      <name val="Cambria"/>
      <family val="1"/>
    </font>
    <font>
      <sz val="11"/>
      <color theme="1"/>
      <name val="Cambria"/>
      <family val="1"/>
    </font>
    <font>
      <u/>
      <sz val="11"/>
      <color theme="10"/>
      <name val="Calibri"/>
      <family val="2"/>
    </font>
    <font>
      <b/>
      <sz val="11"/>
      <color theme="1"/>
      <name val="Cambria"/>
      <family val="1"/>
    </font>
    <font>
      <b/>
      <u/>
      <sz val="11"/>
      <color theme="1"/>
      <name val="Cambria"/>
      <family val="1"/>
    </font>
    <font>
      <b/>
      <sz val="16"/>
      <color theme="0"/>
      <name val="Calibri"/>
      <family val="2"/>
    </font>
    <font>
      <b/>
      <sz val="14"/>
      <color rgb="FF000000"/>
      <name val="Cambria"/>
      <family val="1"/>
    </font>
    <font>
      <b/>
      <sz val="11"/>
      <color rgb="FF000000"/>
      <name val="Cambria"/>
      <family val="1"/>
    </font>
    <font>
      <sz val="14"/>
      <color rgb="FF000000"/>
      <name val="Cambria"/>
      <family val="1"/>
    </font>
    <font>
      <u/>
      <sz val="11"/>
      <color theme="1"/>
      <name val="Cambria"/>
      <family val="1"/>
    </font>
    <font>
      <u/>
      <sz val="11"/>
      <color theme="1"/>
      <name val="Cambria"/>
      <family val="1"/>
    </font>
    <font>
      <sz val="9"/>
      <color rgb="FFFF0000"/>
      <name val="Calibri"/>
      <family val="2"/>
    </font>
    <font>
      <u/>
      <sz val="11"/>
      <color rgb="FF000000"/>
      <name val="Cambria"/>
      <family val="1"/>
    </font>
    <font>
      <sz val="9"/>
      <color rgb="FFFF0000"/>
      <name val="Cambria"/>
      <family val="1"/>
    </font>
    <font>
      <sz val="22"/>
      <color rgb="FF000000"/>
      <name val="Calibri"/>
      <family val="2"/>
    </font>
    <font>
      <sz val="20"/>
      <color rgb="FF000000"/>
      <name val="Calibri"/>
      <family val="2"/>
    </font>
    <font>
      <sz val="11"/>
      <color theme="1"/>
      <name val="Calibri"/>
      <family val="2"/>
      <scheme val="minor"/>
    </font>
    <font>
      <b/>
      <sz val="11"/>
      <color rgb="FF000000"/>
      <name val="Calibri"/>
      <family val="2"/>
    </font>
    <font>
      <sz val="11"/>
      <color theme="0"/>
      <name val="Calibri"/>
      <family val="2"/>
    </font>
    <font>
      <u/>
      <sz val="11"/>
      <color rgb="FF000000"/>
      <name val="Calibri"/>
      <family val="2"/>
    </font>
    <font>
      <u/>
      <sz val="11"/>
      <color rgb="FF000000"/>
      <name val="Calibri"/>
      <family val="2"/>
    </font>
    <font>
      <b/>
      <sz val="10"/>
      <color theme="0"/>
      <name val="Franklin Gothic Book"/>
      <family val="2"/>
    </font>
    <font>
      <sz val="10"/>
      <color theme="0"/>
      <name val="Franklin Gothic Book"/>
      <family val="2"/>
    </font>
    <font>
      <sz val="11"/>
      <color theme="1"/>
      <name val="Calibri"/>
      <family val="2"/>
      <scheme val="minor"/>
    </font>
    <font>
      <sz val="11"/>
      <color rgb="FF000000"/>
      <name val="Calibri"/>
      <family val="2"/>
    </font>
  </fonts>
  <fills count="12">
    <fill>
      <patternFill patternType="none"/>
    </fill>
    <fill>
      <patternFill patternType="gray125"/>
    </fill>
    <fill>
      <patternFill patternType="solid">
        <fgColor rgb="FF1F3864"/>
        <bgColor rgb="FF1F3864"/>
      </patternFill>
    </fill>
    <fill>
      <patternFill patternType="solid">
        <fgColor rgb="FF11112B"/>
        <bgColor rgb="FF11112B"/>
      </patternFill>
    </fill>
    <fill>
      <patternFill patternType="solid">
        <fgColor rgb="FF02BBFF"/>
        <bgColor rgb="FF02BBFF"/>
      </patternFill>
    </fill>
    <fill>
      <patternFill patternType="solid">
        <fgColor theme="0"/>
        <bgColor theme="0"/>
      </patternFill>
    </fill>
    <fill>
      <patternFill patternType="solid">
        <fgColor rgb="FF999999"/>
        <bgColor rgb="FF999999"/>
      </patternFill>
    </fill>
    <fill>
      <patternFill patternType="solid">
        <fgColor rgb="FFFFFFFF"/>
        <bgColor rgb="FFFFFFFF"/>
      </patternFill>
    </fill>
    <fill>
      <patternFill patternType="solid">
        <fgColor rgb="FFBFBFBF"/>
        <bgColor rgb="FFBFBFBF"/>
      </patternFill>
    </fill>
    <fill>
      <patternFill patternType="solid">
        <fgColor rgb="FFCCFFCC"/>
        <bgColor rgb="FFCCFFCC"/>
      </patternFill>
    </fill>
    <fill>
      <patternFill patternType="solid">
        <fgColor rgb="FFFFFF00"/>
        <bgColor rgb="FFFFFF00"/>
      </patternFill>
    </fill>
    <fill>
      <patternFill patternType="solid">
        <fgColor rgb="FFB6D7A8"/>
        <bgColor rgb="FFBFBFBF"/>
      </patternFill>
    </fill>
  </fills>
  <borders count="4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top style="double">
        <color rgb="FF3F3F3F"/>
      </top>
      <bottom/>
      <diagonal/>
    </border>
    <border>
      <left/>
      <right style="double">
        <color rgb="FF3F3F3F"/>
      </right>
      <top style="double">
        <color rgb="FF3F3F3F"/>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double">
        <color rgb="FF3F3F3F"/>
      </top>
      <bottom style="double">
        <color rgb="FF3F3F3F"/>
      </bottom>
      <diagonal/>
    </border>
    <border>
      <left style="thin">
        <color rgb="FF000000"/>
      </left>
      <right/>
      <top style="double">
        <color rgb="FF3F3F3F"/>
      </top>
      <bottom style="thin">
        <color rgb="FF000000"/>
      </bottom>
      <diagonal/>
    </border>
    <border>
      <left/>
      <right style="thin">
        <color rgb="FF000000"/>
      </right>
      <top style="double">
        <color rgb="FF3F3F3F"/>
      </top>
      <bottom style="thin">
        <color rgb="FF000000"/>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thin">
        <color rgb="FF000000"/>
      </left>
      <right/>
      <top/>
      <bottom style="thin">
        <color rgb="FF000000"/>
      </bottom>
      <diagonal/>
    </border>
    <border>
      <left/>
      <right style="thin">
        <color rgb="FF000000"/>
      </right>
      <top/>
      <bottom style="thin">
        <color rgb="FF000000"/>
      </bottom>
      <diagonal/>
    </border>
    <border>
      <left style="double">
        <color rgb="FF3F3F3F"/>
      </left>
      <right/>
      <top/>
      <bottom/>
      <diagonal/>
    </border>
    <border>
      <left/>
      <right style="double">
        <color rgb="FF3F3F3F"/>
      </right>
      <top/>
      <bottom/>
      <diagonal/>
    </border>
    <border>
      <left style="thin">
        <color rgb="FF000000"/>
      </left>
      <right/>
      <top/>
      <bottom style="thin">
        <color rgb="FF000000"/>
      </bottom>
      <diagonal/>
    </border>
    <border>
      <left/>
      <right style="thin">
        <color rgb="FF000000"/>
      </right>
      <top/>
      <bottom style="thin">
        <color rgb="FF000000"/>
      </bottom>
      <diagonal/>
    </border>
    <border>
      <left style="double">
        <color rgb="FF3F3F3F"/>
      </left>
      <right/>
      <top/>
      <bottom/>
      <diagonal/>
    </border>
    <border>
      <left/>
      <right style="double">
        <color rgb="FF3F3F3F"/>
      </right>
      <top/>
      <bottom/>
      <diagonal/>
    </border>
    <border>
      <left/>
      <right/>
      <top style="double">
        <color rgb="FF3F3F3F"/>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s>
  <cellStyleXfs count="3">
    <xf numFmtId="0" fontId="0" fillId="0" borderId="0"/>
    <xf numFmtId="44" fontId="30" fillId="0" borderId="0" applyFont="0" applyFill="0" applyBorder="0" applyAlignment="0" applyProtection="0"/>
    <xf numFmtId="9" fontId="30" fillId="0" borderId="0" applyFont="0" applyFill="0" applyBorder="0" applyAlignment="0" applyProtection="0"/>
  </cellStyleXfs>
  <cellXfs count="128">
    <xf numFmtId="0" fontId="0" fillId="0" borderId="0" xfId="0"/>
    <xf numFmtId="0" fontId="1" fillId="0" borderId="0" xfId="0" applyFont="1"/>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1" xfId="0" applyFont="1" applyFill="1" applyBorder="1" applyAlignment="1">
      <alignment vertical="top"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2" fillId="2" borderId="14" xfId="0" applyFont="1" applyFill="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2" fillId="0" borderId="0" xfId="0" applyFont="1" applyAlignment="1">
      <alignment vertical="top" wrapText="1"/>
    </xf>
    <xf numFmtId="0" fontId="4" fillId="0" borderId="0" xfId="0" applyFont="1"/>
    <xf numFmtId="0" fontId="7" fillId="0" borderId="22" xfId="0" applyFont="1" applyBorder="1"/>
    <xf numFmtId="44" fontId="8" fillId="0" borderId="22" xfId="0" applyNumberFormat="1" applyFont="1" applyBorder="1"/>
    <xf numFmtId="0" fontId="8" fillId="0" borderId="22" xfId="0" applyFont="1" applyBorder="1"/>
    <xf numFmtId="164" fontId="7" fillId="4" borderId="22" xfId="0" applyNumberFormat="1" applyFont="1" applyFill="1" applyBorder="1"/>
    <xf numFmtId="0" fontId="9" fillId="0" borderId="0" xfId="0" applyFont="1"/>
    <xf numFmtId="0" fontId="8" fillId="0" borderId="23" xfId="0" applyFont="1" applyBorder="1"/>
    <xf numFmtId="44" fontId="8" fillId="0" borderId="23" xfId="0" applyNumberFormat="1" applyFont="1" applyBorder="1"/>
    <xf numFmtId="164" fontId="7" fillId="4" borderId="23" xfId="0" applyNumberFormat="1" applyFont="1" applyFill="1" applyBorder="1"/>
    <xf numFmtId="0" fontId="8" fillId="0" borderId="0" xfId="0" applyFont="1"/>
    <xf numFmtId="44" fontId="8" fillId="5" borderId="23" xfId="0" applyNumberFormat="1" applyFont="1" applyFill="1" applyBorder="1"/>
    <xf numFmtId="44" fontId="7" fillId="4" borderId="23" xfId="0" applyNumberFormat="1" applyFont="1" applyFill="1" applyBorder="1"/>
    <xf numFmtId="8" fontId="8" fillId="0" borderId="23" xfId="0" applyNumberFormat="1" applyFont="1" applyBorder="1"/>
    <xf numFmtId="44" fontId="8" fillId="4" borderId="23" xfId="0" applyNumberFormat="1" applyFont="1" applyFill="1" applyBorder="1" applyAlignment="1">
      <alignment horizontal="center" vertical="center"/>
    </xf>
    <xf numFmtId="2" fontId="8" fillId="5" borderId="23" xfId="0" applyNumberFormat="1" applyFont="1" applyFill="1" applyBorder="1"/>
    <xf numFmtId="0" fontId="4" fillId="0" borderId="23" xfId="0" applyFont="1" applyBorder="1"/>
    <xf numFmtId="164" fontId="4" fillId="0" borderId="23" xfId="0" applyNumberFormat="1" applyFont="1" applyBorder="1"/>
    <xf numFmtId="44" fontId="8" fillId="4" borderId="23" xfId="0" applyNumberFormat="1" applyFont="1" applyFill="1" applyBorder="1"/>
    <xf numFmtId="10" fontId="8" fillId="0" borderId="23" xfId="0" applyNumberFormat="1" applyFont="1" applyBorder="1"/>
    <xf numFmtId="0" fontId="10" fillId="0" borderId="23" xfId="0" applyFont="1" applyBorder="1"/>
    <xf numFmtId="44" fontId="10" fillId="0" borderId="23" xfId="0" applyNumberFormat="1" applyFont="1" applyBorder="1"/>
    <xf numFmtId="9" fontId="8" fillId="4" borderId="23" xfId="0" applyNumberFormat="1" applyFont="1" applyFill="1" applyBorder="1"/>
    <xf numFmtId="164" fontId="8" fillId="0" borderId="23" xfId="0" applyNumberFormat="1" applyFont="1" applyBorder="1"/>
    <xf numFmtId="0" fontId="8" fillId="0" borderId="0" xfId="0" applyFont="1" applyAlignment="1">
      <alignment horizontal="center"/>
    </xf>
    <xf numFmtId="0" fontId="8" fillId="0" borderId="4" xfId="0" applyFont="1" applyBorder="1"/>
    <xf numFmtId="0" fontId="8" fillId="0" borderId="5" xfId="0" applyFont="1" applyBorder="1"/>
    <xf numFmtId="44" fontId="11" fillId="0" borderId="23" xfId="0" applyNumberFormat="1" applyFont="1" applyBorder="1"/>
    <xf numFmtId="165" fontId="8" fillId="0" borderId="0" xfId="0" applyNumberFormat="1" applyFont="1"/>
    <xf numFmtId="0" fontId="4" fillId="0" borderId="0" xfId="0" applyFont="1" applyAlignment="1">
      <alignment horizontal="left" vertical="top"/>
    </xf>
    <xf numFmtId="44" fontId="8" fillId="0" borderId="0" xfId="0" applyNumberFormat="1" applyFont="1"/>
    <xf numFmtId="0" fontId="8" fillId="0" borderId="25" xfId="0" applyFont="1" applyBorder="1"/>
    <xf numFmtId="0" fontId="8" fillId="6" borderId="23" xfId="0" applyFont="1" applyFill="1" applyBorder="1"/>
    <xf numFmtId="0" fontId="13" fillId="0" borderId="23" xfId="0" applyFont="1" applyBorder="1"/>
    <xf numFmtId="10" fontId="14" fillId="5" borderId="23" xfId="0" applyNumberFormat="1" applyFont="1" applyFill="1" applyBorder="1"/>
    <xf numFmtId="0" fontId="15" fillId="0" borderId="23" xfId="0" applyFont="1" applyBorder="1"/>
    <xf numFmtId="44" fontId="17" fillId="0" borderId="23" xfId="0" applyNumberFormat="1" applyFont="1" applyBorder="1"/>
    <xf numFmtId="44" fontId="4" fillId="0" borderId="0" xfId="0" applyNumberFormat="1" applyFont="1"/>
    <xf numFmtId="44" fontId="8" fillId="4" borderId="22" xfId="0" applyNumberFormat="1" applyFont="1" applyFill="1" applyBorder="1"/>
    <xf numFmtId="0" fontId="18" fillId="0" borderId="0" xfId="0" applyFont="1"/>
    <xf numFmtId="165" fontId="8" fillId="0" borderId="0" xfId="0" applyNumberFormat="1" applyFont="1" applyAlignment="1">
      <alignment horizontal="center"/>
    </xf>
    <xf numFmtId="0" fontId="8" fillId="0" borderId="0" xfId="0" applyFont="1" applyAlignment="1">
      <alignment horizontal="center" vertical="top" wrapText="1"/>
    </xf>
    <xf numFmtId="44" fontId="7" fillId="7" borderId="23" xfId="0" applyNumberFormat="1" applyFont="1" applyFill="1" applyBorder="1"/>
    <xf numFmtId="44" fontId="8" fillId="5" borderId="22" xfId="0" applyNumberFormat="1" applyFont="1" applyFill="1" applyBorder="1"/>
    <xf numFmtId="0" fontId="18" fillId="5" borderId="13" xfId="0" applyFont="1" applyFill="1" applyBorder="1"/>
    <xf numFmtId="10" fontId="8" fillId="4" borderId="23" xfId="0" applyNumberFormat="1" applyFont="1" applyFill="1" applyBorder="1"/>
    <xf numFmtId="1" fontId="8" fillId="4" borderId="23" xfId="0" applyNumberFormat="1" applyFont="1" applyFill="1" applyBorder="1"/>
    <xf numFmtId="0" fontId="20" fillId="5" borderId="13" xfId="0" applyFont="1" applyFill="1" applyBorder="1"/>
    <xf numFmtId="0" fontId="20" fillId="0" borderId="0" xfId="0" applyFont="1"/>
    <xf numFmtId="166" fontId="4" fillId="0" borderId="0" xfId="0" applyNumberFormat="1" applyFont="1"/>
    <xf numFmtId="0" fontId="23" fillId="0" borderId="0" xfId="0" applyFont="1"/>
    <xf numFmtId="10" fontId="4" fillId="0" borderId="0" xfId="0" applyNumberFormat="1" applyFont="1"/>
    <xf numFmtId="1" fontId="4" fillId="0" borderId="0" xfId="0" applyNumberFormat="1" applyFont="1"/>
    <xf numFmtId="0" fontId="24" fillId="0" borderId="39" xfId="0" applyFont="1" applyBorder="1"/>
    <xf numFmtId="0" fontId="24" fillId="0" borderId="40" xfId="0" applyFont="1" applyBorder="1" applyAlignment="1">
      <alignment wrapText="1"/>
    </xf>
    <xf numFmtId="0" fontId="24" fillId="0" borderId="40" xfId="0" applyFont="1" applyBorder="1"/>
    <xf numFmtId="0" fontId="24" fillId="0" borderId="41" xfId="0" applyFont="1" applyBorder="1"/>
    <xf numFmtId="0" fontId="25" fillId="0" borderId="0" xfId="0" applyFont="1"/>
    <xf numFmtId="14" fontId="4" fillId="9" borderId="42" xfId="0" applyNumberFormat="1" applyFont="1" applyFill="1" applyBorder="1"/>
    <xf numFmtId="0" fontId="4" fillId="10" borderId="13" xfId="0" applyFont="1" applyFill="1" applyBorder="1"/>
    <xf numFmtId="44" fontId="4" fillId="10" borderId="43" xfId="0" applyNumberFormat="1" applyFont="1" applyFill="1" applyBorder="1"/>
    <xf numFmtId="14" fontId="26" fillId="0" borderId="44" xfId="0" applyNumberFormat="1" applyFont="1" applyBorder="1"/>
    <xf numFmtId="0" fontId="4" fillId="0" borderId="45" xfId="0" applyFont="1" applyBorder="1"/>
    <xf numFmtId="44" fontId="4" fillId="0" borderId="45" xfId="0" applyNumberFormat="1" applyFont="1" applyBorder="1"/>
    <xf numFmtId="44" fontId="4" fillId="0" borderId="46" xfId="0" applyNumberFormat="1" applyFont="1" applyBorder="1"/>
    <xf numFmtId="8" fontId="4" fillId="0" borderId="0" xfId="0" applyNumberFormat="1" applyFont="1"/>
    <xf numFmtId="14" fontId="27" fillId="0" borderId="0" xfId="0" applyNumberFormat="1" applyFont="1"/>
    <xf numFmtId="14" fontId="4" fillId="0" borderId="0" xfId="0" applyNumberFormat="1" applyFont="1"/>
    <xf numFmtId="0" fontId="4" fillId="0" borderId="0" xfId="0" applyFont="1" applyAlignment="1">
      <alignment wrapText="1"/>
    </xf>
    <xf numFmtId="0" fontId="8" fillId="0" borderId="15" xfId="0" applyFont="1" applyBorder="1"/>
    <xf numFmtId="0" fontId="13" fillId="11" borderId="47" xfId="0" applyFont="1" applyFill="1" applyBorder="1"/>
    <xf numFmtId="10" fontId="13" fillId="11" borderId="47" xfId="2" applyNumberFormat="1" applyFont="1" applyFill="1" applyBorder="1"/>
    <xf numFmtId="44" fontId="13" fillId="11" borderId="47" xfId="1" applyFont="1" applyFill="1" applyBorder="1" applyAlignment="1">
      <alignment horizontal="right"/>
    </xf>
    <xf numFmtId="0" fontId="2" fillId="2" borderId="1" xfId="0" applyFont="1" applyFill="1" applyBorder="1" applyAlignment="1">
      <alignment horizontal="center" vertical="top" wrapText="1"/>
    </xf>
    <xf numFmtId="0" fontId="3" fillId="0" borderId="2" xfId="0" applyFont="1" applyBorder="1"/>
    <xf numFmtId="0" fontId="3" fillId="0" borderId="3" xfId="0" applyFont="1" applyBorder="1"/>
    <xf numFmtId="0" fontId="3" fillId="0" borderId="4" xfId="0" applyFont="1" applyBorder="1"/>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2" fillId="2" borderId="9" xfId="0" applyFont="1" applyFill="1" applyBorder="1" applyAlignment="1">
      <alignment horizontal="center" vertical="top" wrapText="1"/>
    </xf>
    <xf numFmtId="0" fontId="3" fillId="0" borderId="10" xfId="0" applyFont="1" applyBorder="1"/>
    <xf numFmtId="0" fontId="3" fillId="0" borderId="11" xfId="0" applyFont="1" applyBorder="1"/>
    <xf numFmtId="0" fontId="6" fillId="3" borderId="36" xfId="0" applyFont="1" applyFill="1" applyBorder="1" applyAlignment="1">
      <alignment horizontal="center"/>
    </xf>
    <xf numFmtId="0" fontId="3" fillId="0" borderId="37" xfId="0" applyFont="1" applyBorder="1"/>
    <xf numFmtId="0" fontId="8" fillId="0" borderId="15" xfId="0" applyFont="1" applyBorder="1" applyAlignment="1">
      <alignment wrapText="1"/>
    </xf>
    <xf numFmtId="0" fontId="3" fillId="0" borderId="17" xfId="0" applyFont="1" applyBorder="1"/>
    <xf numFmtId="0" fontId="8" fillId="0" borderId="15" xfId="0" applyFont="1" applyBorder="1" applyAlignment="1">
      <alignment horizontal="left"/>
    </xf>
    <xf numFmtId="0" fontId="19" fillId="0" borderId="15" xfId="0" applyFont="1" applyBorder="1" applyAlignment="1">
      <alignment horizontal="left"/>
    </xf>
    <xf numFmtId="0" fontId="6" fillId="3" borderId="20" xfId="0" applyFont="1" applyFill="1" applyBorder="1" applyAlignment="1">
      <alignment horizontal="center"/>
    </xf>
    <xf numFmtId="0" fontId="3" fillId="0" borderId="38" xfId="0" applyFont="1" applyBorder="1"/>
    <xf numFmtId="0" fontId="3" fillId="0" borderId="21" xfId="0" applyFont="1" applyBorder="1"/>
    <xf numFmtId="0" fontId="8" fillId="0" borderId="34" xfId="0" applyFont="1" applyBorder="1"/>
    <xf numFmtId="0" fontId="3" fillId="0" borderId="35" xfId="0" applyFont="1" applyBorder="1"/>
    <xf numFmtId="0" fontId="8" fillId="0" borderId="15" xfId="0" applyFont="1" applyBorder="1"/>
    <xf numFmtId="0" fontId="16" fillId="0" borderId="15" xfId="0" applyFont="1" applyBorder="1" applyAlignment="1">
      <alignment horizontal="left"/>
    </xf>
    <xf numFmtId="0" fontId="6" fillId="3" borderId="32" xfId="0" applyFont="1" applyFill="1" applyBorder="1" applyAlignment="1">
      <alignment horizontal="center"/>
    </xf>
    <xf numFmtId="0" fontId="3" fillId="0" borderId="33" xfId="0" applyFont="1" applyBorder="1"/>
    <xf numFmtId="0" fontId="8" fillId="0" borderId="34" xfId="0" applyFont="1" applyBorder="1" applyAlignment="1">
      <alignment horizontal="left"/>
    </xf>
    <xf numFmtId="0" fontId="10" fillId="0" borderId="15" xfId="0" applyFont="1" applyBorder="1" applyAlignment="1">
      <alignment horizontal="center"/>
    </xf>
    <xf numFmtId="44" fontId="12" fillId="0" borderId="0" xfId="0" applyNumberFormat="1" applyFont="1" applyAlignment="1">
      <alignment horizontal="left"/>
    </xf>
    <xf numFmtId="0" fontId="6" fillId="3" borderId="27" xfId="0" applyFont="1" applyFill="1" applyBorder="1" applyAlignment="1">
      <alignment horizontal="center"/>
    </xf>
    <xf numFmtId="0" fontId="3" fillId="0" borderId="28" xfId="0" applyFont="1" applyBorder="1"/>
    <xf numFmtId="0" fontId="3" fillId="0" borderId="29" xfId="0" applyFont="1" applyBorder="1"/>
    <xf numFmtId="0" fontId="6" fillId="3" borderId="30" xfId="0" applyFont="1" applyFill="1" applyBorder="1" applyAlignment="1">
      <alignment horizontal="center"/>
    </xf>
    <xf numFmtId="0" fontId="3" fillId="0" borderId="31" xfId="0" applyFont="1" applyBorder="1"/>
    <xf numFmtId="0" fontId="6" fillId="3" borderId="18" xfId="0" applyFont="1" applyFill="1" applyBorder="1" applyAlignment="1">
      <alignment horizontal="center"/>
    </xf>
    <xf numFmtId="0" fontId="3" fillId="0" borderId="24" xfId="0" applyFont="1" applyBorder="1"/>
    <xf numFmtId="0" fontId="3" fillId="0" borderId="19" xfId="0" applyFont="1" applyBorder="1"/>
    <xf numFmtId="0" fontId="8" fillId="0" borderId="25" xfId="0" applyFont="1" applyBorder="1" applyAlignment="1">
      <alignment horizontal="left"/>
    </xf>
    <xf numFmtId="0" fontId="3" fillId="0" borderId="26" xfId="0" applyFont="1" applyBorder="1"/>
    <xf numFmtId="0" fontId="5" fillId="3" borderId="15" xfId="0" applyFont="1" applyFill="1" applyBorder="1" applyAlignment="1">
      <alignment horizontal="center"/>
    </xf>
    <xf numFmtId="0" fontId="3" fillId="0" borderId="16" xfId="0" applyFont="1" applyBorder="1"/>
    <xf numFmtId="0" fontId="4" fillId="4" borderId="15" xfId="0" applyFont="1" applyFill="1" applyBorder="1" applyAlignment="1">
      <alignment horizontal="center"/>
    </xf>
    <xf numFmtId="0" fontId="21" fillId="8" borderId="15" xfId="0" applyFont="1" applyFill="1" applyBorder="1" applyAlignment="1">
      <alignment horizontal="center"/>
    </xf>
    <xf numFmtId="0" fontId="22" fillId="8" borderId="15" xfId="0" applyFont="1" applyFill="1" applyBorder="1" applyAlignment="1">
      <alignment horizontal="center"/>
    </xf>
  </cellXfs>
  <cellStyles count="3">
    <cellStyle name="Currency" xfId="1" builtinId="4"/>
    <cellStyle name="Normal" xfId="0" builtinId="0"/>
    <cellStyle name="Percent" xfId="2" builtinId="5"/>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400050</xdr:colOff>
      <xdr:row>0</xdr:row>
      <xdr:rowOff>0</xdr:rowOff>
    </xdr:from>
    <xdr:ext cx="3876675" cy="638175"/>
    <xdr:grpSp>
      <xdr:nvGrpSpPr>
        <xdr:cNvPr id="2" name="Shape 2" title="Drawing">
          <a:extLst>
            <a:ext uri="{FF2B5EF4-FFF2-40B4-BE49-F238E27FC236}">
              <a16:creationId xmlns:a16="http://schemas.microsoft.com/office/drawing/2014/main" id="{00000000-0008-0000-0000-000002000000}"/>
            </a:ext>
          </a:extLst>
        </xdr:cNvPr>
        <xdr:cNvGrpSpPr/>
      </xdr:nvGrpSpPr>
      <xdr:grpSpPr>
        <a:xfrm>
          <a:off x="2419350" y="0"/>
          <a:ext cx="3876675" cy="638175"/>
          <a:chOff x="152400" y="2318625"/>
          <a:chExt cx="4762500" cy="766200"/>
        </a:xfrm>
      </xdr:grpSpPr>
      <xdr:pic>
        <xdr:nvPicPr>
          <xdr:cNvPr id="3" name="Shape 3">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1">
            <a:alphaModFix/>
          </a:blip>
          <a:srcRect t="45486" b="38424"/>
          <a:stretch/>
        </xdr:blipFill>
        <xdr:spPr>
          <a:xfrm>
            <a:off x="152400" y="2318625"/>
            <a:ext cx="4762500" cy="766200"/>
          </a:xfrm>
          <a:prstGeom prst="rect">
            <a:avLst/>
          </a:prstGeom>
          <a:noFill/>
          <a:ln>
            <a:noFill/>
          </a:ln>
        </xdr:spPr>
      </xdr:pic>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19</xdr:row>
      <xdr:rowOff>38100</xdr:rowOff>
    </xdr:from>
    <xdr:ext cx="4162425" cy="1057275"/>
    <xdr:sp macro="" textlink="">
      <xdr:nvSpPr>
        <xdr:cNvPr id="5" name="Shape 5">
          <a:extLst>
            <a:ext uri="{FF2B5EF4-FFF2-40B4-BE49-F238E27FC236}">
              <a16:creationId xmlns:a16="http://schemas.microsoft.com/office/drawing/2014/main" id="{00000000-0008-0000-0200-000005000000}"/>
            </a:ext>
          </a:extLst>
        </xdr:cNvPr>
        <xdr:cNvSpPr txBox="1"/>
      </xdr:nvSpPr>
      <xdr:spPr>
        <a:xfrm>
          <a:off x="3264788" y="3256125"/>
          <a:ext cx="4162425" cy="10477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82275" tIns="82275" rIns="0" bIns="0" anchor="t" anchorCtr="0">
          <a:noAutofit/>
        </a:bodyPr>
        <a:lstStyle/>
        <a:p>
          <a:pPr marL="0" lvl="0" indent="0" algn="l" rtl="0">
            <a:lnSpc>
              <a:spcPct val="111111"/>
            </a:lnSpc>
            <a:spcBef>
              <a:spcPts val="0"/>
            </a:spcBef>
            <a:spcAft>
              <a:spcPts val="0"/>
            </a:spcAft>
            <a:buNone/>
          </a:pPr>
          <a:endParaRPr sz="1800" b="0" i="0" u="none" strike="noStrike">
            <a:solidFill>
              <a:srgbClr val="000000"/>
            </a:solidFill>
            <a:latin typeface="Calibri"/>
            <a:ea typeface="Calibri"/>
            <a:cs typeface="Calibri"/>
            <a:sym typeface="Calibri"/>
          </a:endParaRPr>
        </a:p>
        <a:p>
          <a:pPr marL="0" lvl="0" indent="0" algn="l" rtl="0">
            <a:lnSpc>
              <a:spcPct val="111111"/>
            </a:lnSpc>
            <a:spcBef>
              <a:spcPts val="0"/>
            </a:spcBef>
            <a:spcAft>
              <a:spcPts val="0"/>
            </a:spcAft>
            <a:buNone/>
          </a:pPr>
          <a:r>
            <a:rPr lang="en-US" sz="1800" b="0" i="0" u="none" strike="noStrike">
              <a:solidFill>
                <a:srgbClr val="000000"/>
              </a:solidFill>
              <a:latin typeface="Calibri"/>
              <a:ea typeface="Calibri"/>
              <a:cs typeface="Calibri"/>
              <a:sym typeface="Calibri"/>
            </a:rPr>
            <a:t> Format Month/Day/Year   (i.e.   1/1/2022)</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workbookViewId="0"/>
  </sheetViews>
  <sheetFormatPr baseColWidth="10" defaultColWidth="14.5" defaultRowHeight="15" customHeight="1" x14ac:dyDescent="0.2"/>
  <cols>
    <col min="1" max="26" width="8.8320312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2" customHeight="1" x14ac:dyDescent="0.2">
      <c r="A5" s="83" t="s">
        <v>0</v>
      </c>
      <c r="B5" s="84"/>
      <c r="C5" s="84"/>
      <c r="D5" s="84"/>
      <c r="E5" s="84"/>
      <c r="F5" s="84"/>
      <c r="G5" s="84"/>
      <c r="H5" s="84"/>
      <c r="I5" s="84"/>
      <c r="J5" s="84"/>
      <c r="K5" s="84"/>
      <c r="L5" s="84"/>
      <c r="M5" s="84"/>
      <c r="N5" s="85"/>
      <c r="O5" s="1"/>
      <c r="P5" s="1"/>
      <c r="Q5" s="1"/>
      <c r="R5" s="1"/>
      <c r="S5" s="1"/>
      <c r="T5" s="1"/>
      <c r="U5" s="1"/>
      <c r="V5" s="1"/>
      <c r="W5" s="1"/>
      <c r="X5" s="1"/>
      <c r="Y5" s="1"/>
      <c r="Z5" s="1"/>
    </row>
    <row r="6" spans="1:26" ht="12.75" customHeight="1" x14ac:dyDescent="0.2">
      <c r="A6" s="86"/>
      <c r="B6" s="87"/>
      <c r="C6" s="87"/>
      <c r="D6" s="87"/>
      <c r="E6" s="87"/>
      <c r="F6" s="87"/>
      <c r="G6" s="87"/>
      <c r="H6" s="87"/>
      <c r="I6" s="87"/>
      <c r="J6" s="87"/>
      <c r="K6" s="87"/>
      <c r="L6" s="87"/>
      <c r="M6" s="87"/>
      <c r="N6" s="88"/>
      <c r="O6" s="1"/>
      <c r="P6" s="1"/>
      <c r="Q6" s="1"/>
      <c r="R6" s="1"/>
      <c r="S6" s="1"/>
      <c r="T6" s="1"/>
      <c r="U6" s="1"/>
      <c r="V6" s="1"/>
      <c r="W6" s="1"/>
      <c r="X6" s="1"/>
      <c r="Y6" s="1"/>
      <c r="Z6" s="1"/>
    </row>
    <row r="7" spans="1:26" ht="12.75" customHeight="1" x14ac:dyDescent="0.2">
      <c r="A7" s="86"/>
      <c r="B7" s="87"/>
      <c r="C7" s="87"/>
      <c r="D7" s="87"/>
      <c r="E7" s="87"/>
      <c r="F7" s="87"/>
      <c r="G7" s="87"/>
      <c r="H7" s="87"/>
      <c r="I7" s="87"/>
      <c r="J7" s="87"/>
      <c r="K7" s="87"/>
      <c r="L7" s="87"/>
      <c r="M7" s="87"/>
      <c r="N7" s="88"/>
      <c r="O7" s="1"/>
      <c r="P7" s="1"/>
      <c r="Q7" s="1"/>
      <c r="R7" s="1"/>
      <c r="S7" s="1"/>
      <c r="T7" s="1"/>
      <c r="U7" s="1"/>
      <c r="V7" s="1"/>
      <c r="W7" s="1"/>
      <c r="X7" s="1"/>
      <c r="Y7" s="1"/>
      <c r="Z7" s="1"/>
    </row>
    <row r="8" spans="1:26" ht="12.75" customHeight="1" x14ac:dyDescent="0.2">
      <c r="A8" s="86"/>
      <c r="B8" s="87"/>
      <c r="C8" s="87"/>
      <c r="D8" s="87"/>
      <c r="E8" s="87"/>
      <c r="F8" s="87"/>
      <c r="G8" s="87"/>
      <c r="H8" s="87"/>
      <c r="I8" s="87"/>
      <c r="J8" s="87"/>
      <c r="K8" s="87"/>
      <c r="L8" s="87"/>
      <c r="M8" s="87"/>
      <c r="N8" s="88"/>
      <c r="O8" s="1"/>
      <c r="P8" s="1"/>
      <c r="Q8" s="1"/>
      <c r="R8" s="1"/>
      <c r="S8" s="1"/>
      <c r="T8" s="1"/>
      <c r="U8" s="1"/>
      <c r="V8" s="1"/>
      <c r="W8" s="1"/>
      <c r="X8" s="1"/>
      <c r="Y8" s="1"/>
      <c r="Z8" s="1"/>
    </row>
    <row r="9" spans="1:26" ht="12.75" customHeight="1" x14ac:dyDescent="0.2">
      <c r="A9" s="86"/>
      <c r="B9" s="87"/>
      <c r="C9" s="87"/>
      <c r="D9" s="87"/>
      <c r="E9" s="87"/>
      <c r="F9" s="87"/>
      <c r="G9" s="87"/>
      <c r="H9" s="87"/>
      <c r="I9" s="87"/>
      <c r="J9" s="87"/>
      <c r="K9" s="87"/>
      <c r="L9" s="87"/>
      <c r="M9" s="87"/>
      <c r="N9" s="88"/>
      <c r="O9" s="1"/>
      <c r="P9" s="1"/>
      <c r="Q9" s="1"/>
      <c r="R9" s="1"/>
      <c r="S9" s="1"/>
      <c r="T9" s="1"/>
      <c r="U9" s="1"/>
      <c r="V9" s="1"/>
      <c r="W9" s="1"/>
      <c r="X9" s="1"/>
      <c r="Y9" s="1"/>
      <c r="Z9" s="1"/>
    </row>
    <row r="10" spans="1:26" ht="12.75" customHeight="1" x14ac:dyDescent="0.2">
      <c r="A10" s="86"/>
      <c r="B10" s="87"/>
      <c r="C10" s="87"/>
      <c r="D10" s="87"/>
      <c r="E10" s="87"/>
      <c r="F10" s="87"/>
      <c r="G10" s="87"/>
      <c r="H10" s="87"/>
      <c r="I10" s="87"/>
      <c r="J10" s="87"/>
      <c r="K10" s="87"/>
      <c r="L10" s="87"/>
      <c r="M10" s="87"/>
      <c r="N10" s="88"/>
      <c r="O10" s="1"/>
      <c r="P10" s="1"/>
      <c r="Q10" s="1"/>
      <c r="R10" s="1"/>
      <c r="S10" s="1"/>
      <c r="T10" s="1"/>
      <c r="U10" s="1"/>
      <c r="V10" s="1"/>
      <c r="W10" s="1"/>
      <c r="X10" s="1"/>
      <c r="Y10" s="1"/>
      <c r="Z10" s="1"/>
    </row>
    <row r="11" spans="1:26" ht="12.75" customHeight="1" x14ac:dyDescent="0.2">
      <c r="A11" s="86"/>
      <c r="B11" s="87"/>
      <c r="C11" s="87"/>
      <c r="D11" s="87"/>
      <c r="E11" s="87"/>
      <c r="F11" s="87"/>
      <c r="G11" s="87"/>
      <c r="H11" s="87"/>
      <c r="I11" s="87"/>
      <c r="J11" s="87"/>
      <c r="K11" s="87"/>
      <c r="L11" s="87"/>
      <c r="M11" s="87"/>
      <c r="N11" s="88"/>
      <c r="O11" s="1"/>
      <c r="P11" s="1"/>
      <c r="Q11" s="1"/>
      <c r="R11" s="1"/>
      <c r="S11" s="1"/>
      <c r="T11" s="1"/>
      <c r="U11" s="1"/>
      <c r="V11" s="1"/>
      <c r="W11" s="1"/>
      <c r="X11" s="1"/>
      <c r="Y11" s="1"/>
      <c r="Z11" s="1"/>
    </row>
    <row r="12" spans="1:26" ht="12.75" customHeight="1" x14ac:dyDescent="0.2">
      <c r="A12" s="86"/>
      <c r="B12" s="87"/>
      <c r="C12" s="87"/>
      <c r="D12" s="87"/>
      <c r="E12" s="87"/>
      <c r="F12" s="87"/>
      <c r="G12" s="87"/>
      <c r="H12" s="87"/>
      <c r="I12" s="87"/>
      <c r="J12" s="87"/>
      <c r="K12" s="87"/>
      <c r="L12" s="87"/>
      <c r="M12" s="87"/>
      <c r="N12" s="88"/>
      <c r="O12" s="1"/>
      <c r="P12" s="1"/>
      <c r="Q12" s="1"/>
      <c r="R12" s="1"/>
      <c r="S12" s="1"/>
      <c r="T12" s="1"/>
      <c r="U12" s="1"/>
      <c r="V12" s="1"/>
      <c r="W12" s="1"/>
      <c r="X12" s="1"/>
      <c r="Y12" s="1"/>
      <c r="Z12" s="1"/>
    </row>
    <row r="13" spans="1:26" ht="12.75" customHeight="1" x14ac:dyDescent="0.2">
      <c r="A13" s="86"/>
      <c r="B13" s="87"/>
      <c r="C13" s="87"/>
      <c r="D13" s="87"/>
      <c r="E13" s="87"/>
      <c r="F13" s="87"/>
      <c r="G13" s="87"/>
      <c r="H13" s="87"/>
      <c r="I13" s="87"/>
      <c r="J13" s="87"/>
      <c r="K13" s="87"/>
      <c r="L13" s="87"/>
      <c r="M13" s="87"/>
      <c r="N13" s="88"/>
      <c r="O13" s="1"/>
      <c r="P13" s="1"/>
      <c r="Q13" s="1"/>
      <c r="R13" s="1"/>
      <c r="S13" s="1"/>
      <c r="T13" s="1"/>
      <c r="U13" s="1"/>
      <c r="V13" s="1"/>
      <c r="W13" s="1"/>
      <c r="X13" s="1"/>
      <c r="Y13" s="1"/>
      <c r="Z13" s="1"/>
    </row>
    <row r="14" spans="1:26" ht="12.75" customHeight="1" x14ac:dyDescent="0.2">
      <c r="A14" s="86"/>
      <c r="B14" s="87"/>
      <c r="C14" s="87"/>
      <c r="D14" s="87"/>
      <c r="E14" s="87"/>
      <c r="F14" s="87"/>
      <c r="G14" s="87"/>
      <c r="H14" s="87"/>
      <c r="I14" s="87"/>
      <c r="J14" s="87"/>
      <c r="K14" s="87"/>
      <c r="L14" s="87"/>
      <c r="M14" s="87"/>
      <c r="N14" s="88"/>
      <c r="O14" s="1"/>
      <c r="P14" s="1"/>
      <c r="Q14" s="1"/>
      <c r="R14" s="1"/>
      <c r="S14" s="1"/>
      <c r="T14" s="1"/>
      <c r="U14" s="1"/>
      <c r="V14" s="1"/>
      <c r="W14" s="1"/>
      <c r="X14" s="1"/>
      <c r="Y14" s="1"/>
      <c r="Z14" s="1"/>
    </row>
    <row r="15" spans="1:26" ht="12.75" customHeight="1" x14ac:dyDescent="0.2">
      <c r="A15" s="86"/>
      <c r="B15" s="87"/>
      <c r="C15" s="87"/>
      <c r="D15" s="87"/>
      <c r="E15" s="87"/>
      <c r="F15" s="87"/>
      <c r="G15" s="87"/>
      <c r="H15" s="87"/>
      <c r="I15" s="87"/>
      <c r="J15" s="87"/>
      <c r="K15" s="87"/>
      <c r="L15" s="87"/>
      <c r="M15" s="87"/>
      <c r="N15" s="88"/>
      <c r="O15" s="1"/>
      <c r="P15" s="1"/>
      <c r="Q15" s="1"/>
      <c r="R15" s="1"/>
      <c r="S15" s="1"/>
      <c r="T15" s="1"/>
      <c r="U15" s="1"/>
      <c r="V15" s="1"/>
      <c r="W15" s="1"/>
      <c r="X15" s="1"/>
      <c r="Y15" s="1"/>
      <c r="Z15" s="1"/>
    </row>
    <row r="16" spans="1:26" ht="12.75" customHeight="1" x14ac:dyDescent="0.2">
      <c r="A16" s="86"/>
      <c r="B16" s="87"/>
      <c r="C16" s="87"/>
      <c r="D16" s="87"/>
      <c r="E16" s="87"/>
      <c r="F16" s="87"/>
      <c r="G16" s="87"/>
      <c r="H16" s="87"/>
      <c r="I16" s="87"/>
      <c r="J16" s="87"/>
      <c r="K16" s="87"/>
      <c r="L16" s="87"/>
      <c r="M16" s="87"/>
      <c r="N16" s="88"/>
      <c r="O16" s="1"/>
      <c r="P16" s="1"/>
      <c r="Q16" s="1"/>
      <c r="R16" s="1"/>
      <c r="S16" s="1"/>
      <c r="T16" s="1"/>
      <c r="U16" s="1"/>
      <c r="V16" s="1"/>
      <c r="W16" s="1"/>
      <c r="X16" s="1"/>
      <c r="Y16" s="1"/>
      <c r="Z16" s="1"/>
    </row>
    <row r="17" spans="1:26" ht="12.75" customHeight="1" x14ac:dyDescent="0.2">
      <c r="A17" s="86"/>
      <c r="B17" s="87"/>
      <c r="C17" s="87"/>
      <c r="D17" s="87"/>
      <c r="E17" s="87"/>
      <c r="F17" s="87"/>
      <c r="G17" s="87"/>
      <c r="H17" s="87"/>
      <c r="I17" s="87"/>
      <c r="J17" s="87"/>
      <c r="K17" s="87"/>
      <c r="L17" s="87"/>
      <c r="M17" s="87"/>
      <c r="N17" s="88"/>
      <c r="O17" s="1"/>
      <c r="P17" s="1"/>
      <c r="Q17" s="1"/>
      <c r="R17" s="1"/>
      <c r="S17" s="1"/>
      <c r="T17" s="1"/>
      <c r="U17" s="1"/>
      <c r="V17" s="1"/>
      <c r="W17" s="1"/>
      <c r="X17" s="1"/>
      <c r="Y17" s="1"/>
      <c r="Z17" s="1"/>
    </row>
    <row r="18" spans="1:26" ht="12.75" customHeight="1" x14ac:dyDescent="0.2">
      <c r="A18" s="86"/>
      <c r="B18" s="87"/>
      <c r="C18" s="87"/>
      <c r="D18" s="87"/>
      <c r="E18" s="87"/>
      <c r="F18" s="87"/>
      <c r="G18" s="87"/>
      <c r="H18" s="87"/>
      <c r="I18" s="87"/>
      <c r="J18" s="87"/>
      <c r="K18" s="87"/>
      <c r="L18" s="87"/>
      <c r="M18" s="87"/>
      <c r="N18" s="88"/>
      <c r="O18" s="1"/>
      <c r="P18" s="1"/>
      <c r="Q18" s="1"/>
      <c r="R18" s="1"/>
      <c r="S18" s="1"/>
      <c r="T18" s="1"/>
      <c r="U18" s="1"/>
      <c r="V18" s="1"/>
      <c r="W18" s="1"/>
      <c r="X18" s="1"/>
      <c r="Y18" s="1"/>
      <c r="Z18" s="1"/>
    </row>
    <row r="19" spans="1:26" ht="12.75" customHeight="1" x14ac:dyDescent="0.2">
      <c r="A19" s="86"/>
      <c r="B19" s="87"/>
      <c r="C19" s="87"/>
      <c r="D19" s="87"/>
      <c r="E19" s="87"/>
      <c r="F19" s="87"/>
      <c r="G19" s="87"/>
      <c r="H19" s="87"/>
      <c r="I19" s="87"/>
      <c r="J19" s="87"/>
      <c r="K19" s="87"/>
      <c r="L19" s="87"/>
      <c r="M19" s="87"/>
      <c r="N19" s="88"/>
      <c r="O19" s="1"/>
      <c r="P19" s="1"/>
      <c r="Q19" s="1"/>
      <c r="R19" s="1"/>
      <c r="S19" s="1"/>
      <c r="T19" s="1"/>
      <c r="U19" s="1"/>
      <c r="V19" s="1"/>
      <c r="W19" s="1"/>
      <c r="X19" s="1"/>
      <c r="Y19" s="1"/>
      <c r="Z19" s="1"/>
    </row>
    <row r="20" spans="1:26" ht="12.75" customHeight="1" x14ac:dyDescent="0.2">
      <c r="A20" s="86"/>
      <c r="B20" s="87"/>
      <c r="C20" s="87"/>
      <c r="D20" s="87"/>
      <c r="E20" s="87"/>
      <c r="F20" s="87"/>
      <c r="G20" s="87"/>
      <c r="H20" s="87"/>
      <c r="I20" s="87"/>
      <c r="J20" s="87"/>
      <c r="K20" s="87"/>
      <c r="L20" s="87"/>
      <c r="M20" s="87"/>
      <c r="N20" s="88"/>
      <c r="O20" s="1"/>
      <c r="P20" s="1"/>
      <c r="Q20" s="1"/>
      <c r="R20" s="1"/>
      <c r="S20" s="1"/>
      <c r="T20" s="1"/>
      <c r="U20" s="1"/>
      <c r="V20" s="1"/>
      <c r="W20" s="1"/>
      <c r="X20" s="1"/>
      <c r="Y20" s="1"/>
      <c r="Z20" s="1"/>
    </row>
    <row r="21" spans="1:26" ht="12.75" customHeight="1" x14ac:dyDescent="0.2">
      <c r="A21" s="86"/>
      <c r="B21" s="87"/>
      <c r="C21" s="87"/>
      <c r="D21" s="87"/>
      <c r="E21" s="87"/>
      <c r="F21" s="87"/>
      <c r="G21" s="87"/>
      <c r="H21" s="87"/>
      <c r="I21" s="87"/>
      <c r="J21" s="87"/>
      <c r="K21" s="87"/>
      <c r="L21" s="87"/>
      <c r="M21" s="87"/>
      <c r="N21" s="88"/>
      <c r="O21" s="1"/>
      <c r="P21" s="1"/>
      <c r="Q21" s="1"/>
      <c r="R21" s="1"/>
      <c r="S21" s="1"/>
      <c r="T21" s="1"/>
      <c r="U21" s="1"/>
      <c r="V21" s="1"/>
      <c r="W21" s="1"/>
      <c r="X21" s="1"/>
      <c r="Y21" s="1"/>
      <c r="Z21" s="1"/>
    </row>
    <row r="22" spans="1:26" ht="12.75" customHeight="1" x14ac:dyDescent="0.2">
      <c r="A22" s="86"/>
      <c r="B22" s="87"/>
      <c r="C22" s="87"/>
      <c r="D22" s="87"/>
      <c r="E22" s="87"/>
      <c r="F22" s="87"/>
      <c r="G22" s="87"/>
      <c r="H22" s="87"/>
      <c r="I22" s="87"/>
      <c r="J22" s="87"/>
      <c r="K22" s="87"/>
      <c r="L22" s="87"/>
      <c r="M22" s="87"/>
      <c r="N22" s="88"/>
      <c r="O22" s="1"/>
      <c r="P22" s="1"/>
      <c r="Q22" s="1"/>
      <c r="R22" s="1"/>
      <c r="S22" s="1"/>
      <c r="T22" s="1"/>
      <c r="U22" s="1"/>
      <c r="V22" s="1"/>
      <c r="W22" s="1"/>
      <c r="X22" s="1"/>
      <c r="Y22" s="1"/>
      <c r="Z22" s="1"/>
    </row>
    <row r="23" spans="1:26" ht="12.75" customHeight="1" x14ac:dyDescent="0.2">
      <c r="A23" s="86"/>
      <c r="B23" s="87"/>
      <c r="C23" s="87"/>
      <c r="D23" s="87"/>
      <c r="E23" s="87"/>
      <c r="F23" s="87"/>
      <c r="G23" s="87"/>
      <c r="H23" s="87"/>
      <c r="I23" s="87"/>
      <c r="J23" s="87"/>
      <c r="K23" s="87"/>
      <c r="L23" s="87"/>
      <c r="M23" s="87"/>
      <c r="N23" s="88"/>
      <c r="O23" s="1"/>
      <c r="P23" s="1"/>
      <c r="Q23" s="1"/>
      <c r="R23" s="1"/>
      <c r="S23" s="1"/>
      <c r="T23" s="1"/>
      <c r="U23" s="1"/>
      <c r="V23" s="1"/>
      <c r="W23" s="1"/>
      <c r="X23" s="1"/>
      <c r="Y23" s="1"/>
      <c r="Z23" s="1"/>
    </row>
    <row r="24" spans="1:26" ht="12.75" customHeight="1" x14ac:dyDescent="0.2">
      <c r="A24" s="86"/>
      <c r="B24" s="87"/>
      <c r="C24" s="87"/>
      <c r="D24" s="87"/>
      <c r="E24" s="87"/>
      <c r="F24" s="87"/>
      <c r="G24" s="87"/>
      <c r="H24" s="87"/>
      <c r="I24" s="87"/>
      <c r="J24" s="87"/>
      <c r="K24" s="87"/>
      <c r="L24" s="87"/>
      <c r="M24" s="87"/>
      <c r="N24" s="88"/>
      <c r="O24" s="1"/>
      <c r="P24" s="1"/>
      <c r="Q24" s="1"/>
      <c r="R24" s="1"/>
      <c r="S24" s="1"/>
      <c r="T24" s="1"/>
      <c r="U24" s="1"/>
      <c r="V24" s="1"/>
      <c r="W24" s="1"/>
      <c r="X24" s="1"/>
      <c r="Y24" s="1"/>
      <c r="Z24" s="1"/>
    </row>
    <row r="25" spans="1:26" ht="12.75" customHeight="1" x14ac:dyDescent="0.2">
      <c r="A25" s="86"/>
      <c r="B25" s="87"/>
      <c r="C25" s="87"/>
      <c r="D25" s="87"/>
      <c r="E25" s="87"/>
      <c r="F25" s="87"/>
      <c r="G25" s="87"/>
      <c r="H25" s="87"/>
      <c r="I25" s="87"/>
      <c r="J25" s="87"/>
      <c r="K25" s="87"/>
      <c r="L25" s="87"/>
      <c r="M25" s="87"/>
      <c r="N25" s="88"/>
      <c r="O25" s="1"/>
      <c r="P25" s="1"/>
      <c r="Q25" s="1"/>
      <c r="R25" s="1"/>
      <c r="S25" s="1"/>
      <c r="T25" s="1"/>
      <c r="U25" s="1"/>
      <c r="V25" s="1"/>
      <c r="W25" s="1"/>
      <c r="X25" s="1"/>
      <c r="Y25" s="1"/>
      <c r="Z25" s="1"/>
    </row>
    <row r="26" spans="1:26" ht="12.75" customHeight="1" x14ac:dyDescent="0.2">
      <c r="A26" s="86"/>
      <c r="B26" s="87"/>
      <c r="C26" s="87"/>
      <c r="D26" s="87"/>
      <c r="E26" s="87"/>
      <c r="F26" s="87"/>
      <c r="G26" s="87"/>
      <c r="H26" s="87"/>
      <c r="I26" s="87"/>
      <c r="J26" s="87"/>
      <c r="K26" s="87"/>
      <c r="L26" s="87"/>
      <c r="M26" s="87"/>
      <c r="N26" s="88"/>
      <c r="O26" s="1"/>
      <c r="P26" s="1"/>
      <c r="Q26" s="1"/>
      <c r="R26" s="1"/>
      <c r="S26" s="1"/>
      <c r="T26" s="1"/>
      <c r="U26" s="1"/>
      <c r="V26" s="1"/>
      <c r="W26" s="1"/>
      <c r="X26" s="1"/>
      <c r="Y26" s="1"/>
      <c r="Z26" s="1"/>
    </row>
    <row r="27" spans="1:26" ht="12.75" customHeight="1" x14ac:dyDescent="0.2">
      <c r="A27" s="86"/>
      <c r="B27" s="87"/>
      <c r="C27" s="87"/>
      <c r="D27" s="87"/>
      <c r="E27" s="87"/>
      <c r="F27" s="87"/>
      <c r="G27" s="87"/>
      <c r="H27" s="87"/>
      <c r="I27" s="87"/>
      <c r="J27" s="87"/>
      <c r="K27" s="87"/>
      <c r="L27" s="87"/>
      <c r="M27" s="87"/>
      <c r="N27" s="88"/>
      <c r="O27" s="1"/>
      <c r="P27" s="1"/>
      <c r="Q27" s="1"/>
      <c r="R27" s="1"/>
      <c r="S27" s="1"/>
      <c r="T27" s="1"/>
      <c r="U27" s="1"/>
      <c r="V27" s="1"/>
      <c r="W27" s="1"/>
      <c r="X27" s="1"/>
      <c r="Y27" s="1"/>
      <c r="Z27" s="1"/>
    </row>
    <row r="28" spans="1:26" ht="12.75" customHeight="1" x14ac:dyDescent="0.2">
      <c r="A28" s="86"/>
      <c r="B28" s="87"/>
      <c r="C28" s="87"/>
      <c r="D28" s="87"/>
      <c r="E28" s="87"/>
      <c r="F28" s="87"/>
      <c r="G28" s="87"/>
      <c r="H28" s="87"/>
      <c r="I28" s="87"/>
      <c r="J28" s="87"/>
      <c r="K28" s="87"/>
      <c r="L28" s="87"/>
      <c r="M28" s="87"/>
      <c r="N28" s="88"/>
      <c r="O28" s="1"/>
      <c r="P28" s="1"/>
      <c r="Q28" s="1"/>
      <c r="R28" s="1"/>
      <c r="S28" s="1"/>
      <c r="T28" s="1"/>
      <c r="U28" s="1"/>
      <c r="V28" s="1"/>
      <c r="W28" s="1"/>
      <c r="X28" s="1"/>
      <c r="Y28" s="1"/>
      <c r="Z28" s="1"/>
    </row>
    <row r="29" spans="1:26" ht="12.75" customHeight="1" x14ac:dyDescent="0.2">
      <c r="A29" s="86"/>
      <c r="B29" s="87"/>
      <c r="C29" s="87"/>
      <c r="D29" s="87"/>
      <c r="E29" s="87"/>
      <c r="F29" s="87"/>
      <c r="G29" s="87"/>
      <c r="H29" s="87"/>
      <c r="I29" s="87"/>
      <c r="J29" s="87"/>
      <c r="K29" s="87"/>
      <c r="L29" s="87"/>
      <c r="M29" s="87"/>
      <c r="N29" s="88"/>
      <c r="O29" s="1"/>
      <c r="P29" s="1"/>
      <c r="Q29" s="1"/>
      <c r="R29" s="1"/>
      <c r="S29" s="1"/>
      <c r="T29" s="1"/>
      <c r="U29" s="1"/>
      <c r="V29" s="1"/>
      <c r="W29" s="1"/>
      <c r="X29" s="1"/>
      <c r="Y29" s="1"/>
      <c r="Z29" s="1"/>
    </row>
    <row r="30" spans="1:26" ht="12.75" customHeight="1" x14ac:dyDescent="0.2">
      <c r="A30" s="86"/>
      <c r="B30" s="87"/>
      <c r="C30" s="87"/>
      <c r="D30" s="87"/>
      <c r="E30" s="87"/>
      <c r="F30" s="87"/>
      <c r="G30" s="87"/>
      <c r="H30" s="87"/>
      <c r="I30" s="87"/>
      <c r="J30" s="87"/>
      <c r="K30" s="87"/>
      <c r="L30" s="87"/>
      <c r="M30" s="87"/>
      <c r="N30" s="88"/>
      <c r="O30" s="1"/>
      <c r="P30" s="1"/>
      <c r="Q30" s="1"/>
      <c r="R30" s="1"/>
      <c r="S30" s="1"/>
      <c r="T30" s="1"/>
      <c r="U30" s="1"/>
      <c r="V30" s="1"/>
      <c r="W30" s="1"/>
      <c r="X30" s="1"/>
      <c r="Y30" s="1"/>
      <c r="Z30" s="1"/>
    </row>
    <row r="31" spans="1:26" ht="12.75" customHeight="1" x14ac:dyDescent="0.2">
      <c r="A31" s="86"/>
      <c r="B31" s="87"/>
      <c r="C31" s="87"/>
      <c r="D31" s="87"/>
      <c r="E31" s="87"/>
      <c r="F31" s="87"/>
      <c r="G31" s="87"/>
      <c r="H31" s="87"/>
      <c r="I31" s="87"/>
      <c r="J31" s="87"/>
      <c r="K31" s="87"/>
      <c r="L31" s="87"/>
      <c r="M31" s="87"/>
      <c r="N31" s="88"/>
      <c r="O31" s="1"/>
      <c r="P31" s="1"/>
      <c r="Q31" s="1"/>
      <c r="R31" s="1"/>
      <c r="S31" s="1"/>
      <c r="T31" s="1"/>
      <c r="U31" s="1"/>
      <c r="V31" s="1"/>
      <c r="W31" s="1"/>
      <c r="X31" s="1"/>
      <c r="Y31" s="1"/>
      <c r="Z31" s="1"/>
    </row>
    <row r="32" spans="1:26" ht="12.75" customHeight="1" x14ac:dyDescent="0.2">
      <c r="A32" s="89"/>
      <c r="B32" s="90"/>
      <c r="C32" s="90"/>
      <c r="D32" s="90"/>
      <c r="E32" s="90"/>
      <c r="F32" s="90"/>
      <c r="G32" s="90"/>
      <c r="H32" s="90"/>
      <c r="I32" s="90"/>
      <c r="J32" s="90"/>
      <c r="K32" s="90"/>
      <c r="L32" s="90"/>
      <c r="M32" s="90"/>
      <c r="N32" s="91"/>
      <c r="O32" s="1"/>
      <c r="P32" s="1"/>
      <c r="Q32" s="1"/>
      <c r="R32" s="1"/>
      <c r="S32" s="1"/>
      <c r="T32" s="1"/>
      <c r="U32" s="1"/>
      <c r="V32" s="1"/>
      <c r="W32" s="1"/>
      <c r="X32" s="1"/>
      <c r="Y32" s="1"/>
      <c r="Z32" s="1"/>
    </row>
    <row r="33" spans="1:26" ht="12.75" customHeight="1" x14ac:dyDescent="0.2">
      <c r="A33" s="2"/>
      <c r="B33" s="3"/>
      <c r="C33" s="3"/>
      <c r="D33" s="3"/>
      <c r="E33" s="3"/>
      <c r="F33" s="3"/>
      <c r="G33" s="3"/>
      <c r="H33" s="3"/>
      <c r="I33" s="3"/>
      <c r="J33" s="3"/>
      <c r="K33" s="3"/>
      <c r="L33" s="3"/>
      <c r="M33" s="3"/>
      <c r="N33" s="4"/>
      <c r="O33" s="1"/>
      <c r="P33" s="1"/>
      <c r="Q33" s="1"/>
      <c r="R33" s="1"/>
      <c r="S33" s="1"/>
      <c r="T33" s="1"/>
      <c r="U33" s="1"/>
      <c r="V33" s="1"/>
      <c r="W33" s="1"/>
      <c r="X33" s="1"/>
      <c r="Y33" s="1"/>
      <c r="Z33" s="1"/>
    </row>
    <row r="34" spans="1:26" ht="12.75" customHeight="1" x14ac:dyDescent="0.2">
      <c r="A34" s="92" t="str">
        <f ca="1">"©  "&amp;YEAR(TODAY())&amp;" Tala Partners (www.TalaPartners.com). All Rights Reserved."</f>
        <v>©  2025 Tala Partners (www.TalaPartners.com). All Rights Reserved.</v>
      </c>
      <c r="B34" s="93"/>
      <c r="C34" s="93"/>
      <c r="D34" s="93"/>
      <c r="E34" s="93"/>
      <c r="F34" s="93"/>
      <c r="G34" s="93"/>
      <c r="H34" s="93"/>
      <c r="I34" s="93"/>
      <c r="J34" s="93"/>
      <c r="K34" s="93"/>
      <c r="L34" s="93"/>
      <c r="M34" s="93"/>
      <c r="N34" s="94"/>
      <c r="O34" s="1"/>
      <c r="P34" s="1"/>
      <c r="Q34" s="1"/>
      <c r="R34" s="1"/>
      <c r="S34" s="1"/>
      <c r="T34" s="1"/>
      <c r="U34" s="1"/>
      <c r="V34" s="1"/>
      <c r="W34" s="1"/>
      <c r="X34" s="1"/>
      <c r="Y34" s="1"/>
      <c r="Z34" s="1"/>
    </row>
    <row r="35" spans="1:26" ht="12.75" customHeight="1" x14ac:dyDescent="0.2">
      <c r="A35" s="5"/>
      <c r="B35" s="6"/>
      <c r="C35" s="6"/>
      <c r="D35" s="6"/>
      <c r="E35" s="6"/>
      <c r="F35" s="6"/>
      <c r="G35" s="6"/>
      <c r="H35" s="6"/>
      <c r="I35" s="6"/>
      <c r="J35" s="6"/>
      <c r="K35" s="6"/>
      <c r="L35" s="6"/>
      <c r="M35" s="6"/>
      <c r="N35" s="7"/>
      <c r="O35" s="1"/>
      <c r="P35" s="1"/>
      <c r="Q35" s="1"/>
      <c r="R35" s="1"/>
      <c r="S35" s="1"/>
      <c r="T35" s="1"/>
      <c r="U35" s="1"/>
      <c r="V35" s="1"/>
      <c r="W35" s="1"/>
      <c r="X35" s="1"/>
      <c r="Y35" s="1"/>
      <c r="Z35" s="1"/>
    </row>
    <row r="36" spans="1:26" ht="12.75" customHeight="1" x14ac:dyDescent="0.2">
      <c r="A36" s="8"/>
      <c r="B36" s="8"/>
      <c r="C36" s="8"/>
      <c r="D36" s="8"/>
      <c r="E36" s="8"/>
      <c r="F36" s="8"/>
      <c r="G36" s="8"/>
      <c r="H36" s="9"/>
      <c r="I36" s="8"/>
      <c r="J36" s="8"/>
      <c r="K36" s="8"/>
      <c r="L36" s="8"/>
      <c r="M36" s="8"/>
      <c r="N36" s="8"/>
      <c r="O36" s="1"/>
      <c r="P36" s="1"/>
      <c r="Q36" s="1"/>
      <c r="R36" s="1"/>
      <c r="S36" s="1"/>
      <c r="T36" s="1"/>
      <c r="U36" s="1"/>
      <c r="V36" s="1"/>
      <c r="W36" s="1"/>
      <c r="X36" s="1"/>
      <c r="Y36" s="1"/>
      <c r="Z36" s="1"/>
    </row>
    <row r="37" spans="1:26" ht="12.75" customHeight="1" x14ac:dyDescent="0.2">
      <c r="A37" s="10"/>
      <c r="B37" s="10"/>
      <c r="C37" s="10"/>
      <c r="D37" s="10"/>
      <c r="E37" s="10"/>
      <c r="F37" s="10"/>
      <c r="G37" s="10"/>
      <c r="H37" s="10"/>
      <c r="I37" s="10"/>
      <c r="J37" s="10"/>
      <c r="K37" s="10"/>
      <c r="L37" s="10"/>
      <c r="M37" s="10"/>
      <c r="N37" s="10"/>
      <c r="O37" s="1"/>
      <c r="P37" s="1"/>
      <c r="Q37" s="1"/>
      <c r="R37" s="1"/>
      <c r="S37" s="1"/>
      <c r="T37" s="1"/>
      <c r="U37" s="1"/>
      <c r="V37" s="1"/>
      <c r="W37" s="1"/>
      <c r="X37" s="1"/>
      <c r="Y37" s="1"/>
      <c r="Z37" s="1"/>
    </row>
    <row r="38" spans="1:26" ht="12.75" customHeight="1" x14ac:dyDescent="0.2">
      <c r="A38" s="10"/>
      <c r="B38" s="10"/>
      <c r="C38" s="10"/>
      <c r="D38" s="10"/>
      <c r="E38" s="10"/>
      <c r="F38" s="10"/>
      <c r="G38" s="10"/>
      <c r="H38" s="10"/>
      <c r="I38" s="10"/>
      <c r="J38" s="10"/>
      <c r="K38" s="10"/>
      <c r="L38" s="10"/>
      <c r="M38" s="10"/>
      <c r="N38" s="10"/>
      <c r="O38" s="1"/>
      <c r="P38" s="1"/>
      <c r="Q38" s="1"/>
      <c r="R38" s="1"/>
      <c r="S38" s="1"/>
      <c r="T38" s="1"/>
      <c r="U38" s="1"/>
      <c r="V38" s="1"/>
      <c r="W38" s="1"/>
      <c r="X38" s="1"/>
      <c r="Y38" s="1"/>
      <c r="Z38" s="1"/>
    </row>
    <row r="39" spans="1:26" ht="12.75" customHeight="1" x14ac:dyDescent="0.2">
      <c r="A39" s="10"/>
      <c r="B39" s="10"/>
      <c r="C39" s="10"/>
      <c r="D39" s="10"/>
      <c r="E39" s="10"/>
      <c r="F39" s="10"/>
      <c r="G39" s="10"/>
      <c r="H39" s="10"/>
      <c r="I39" s="10"/>
      <c r="J39" s="10"/>
      <c r="K39" s="10"/>
      <c r="L39" s="10"/>
      <c r="M39" s="10"/>
      <c r="N39" s="10"/>
      <c r="O39" s="1"/>
      <c r="P39" s="1"/>
      <c r="Q39" s="1"/>
      <c r="R39" s="1"/>
      <c r="S39" s="1"/>
      <c r="T39" s="1"/>
      <c r="U39" s="1"/>
      <c r="V39" s="1"/>
      <c r="W39" s="1"/>
      <c r="X39" s="1"/>
      <c r="Y39" s="1"/>
      <c r="Z39" s="1"/>
    </row>
    <row r="40" spans="1:26" ht="12.75" customHeight="1" x14ac:dyDescent="0.2">
      <c r="A40" s="10"/>
      <c r="B40" s="10"/>
      <c r="C40" s="10"/>
      <c r="D40" s="10"/>
      <c r="E40" s="10"/>
      <c r="F40" s="10"/>
      <c r="G40" s="10"/>
      <c r="H40" s="10"/>
      <c r="I40" s="10"/>
      <c r="J40" s="10"/>
      <c r="K40" s="10"/>
      <c r="L40" s="10"/>
      <c r="M40" s="10"/>
      <c r="N40" s="10"/>
      <c r="O40" s="1"/>
      <c r="P40" s="1"/>
      <c r="Q40" s="1"/>
      <c r="R40" s="1"/>
      <c r="S40" s="1"/>
      <c r="T40" s="1"/>
      <c r="U40" s="1"/>
      <c r="V40" s="1"/>
      <c r="W40" s="1"/>
      <c r="X40" s="1"/>
      <c r="Y40" s="1"/>
      <c r="Z40" s="1"/>
    </row>
    <row r="41" spans="1:26" ht="12.75" customHeight="1" x14ac:dyDescent="0.2">
      <c r="A41" s="10"/>
      <c r="B41" s="10"/>
      <c r="C41" s="10"/>
      <c r="D41" s="10"/>
      <c r="E41" s="10"/>
      <c r="F41" s="10"/>
      <c r="G41" s="10"/>
      <c r="H41" s="10"/>
      <c r="I41" s="10"/>
      <c r="J41" s="10"/>
      <c r="K41" s="10"/>
      <c r="L41" s="10"/>
      <c r="M41" s="10"/>
      <c r="N41" s="10"/>
      <c r="O41" s="1"/>
      <c r="P41" s="1"/>
      <c r="Q41" s="1"/>
      <c r="R41" s="1"/>
      <c r="S41" s="1"/>
      <c r="T41" s="1"/>
      <c r="U41" s="1"/>
      <c r="V41" s="1"/>
      <c r="W41" s="1"/>
      <c r="X41" s="1"/>
      <c r="Y41" s="1"/>
      <c r="Z41" s="1"/>
    </row>
    <row r="42" spans="1:26" ht="12.75" customHeight="1" x14ac:dyDescent="0.2">
      <c r="A42" s="10"/>
      <c r="B42" s="10"/>
      <c r="C42" s="10"/>
      <c r="D42" s="10"/>
      <c r="E42" s="10"/>
      <c r="F42" s="10"/>
      <c r="G42" s="10"/>
      <c r="H42" s="10"/>
      <c r="I42" s="10"/>
      <c r="J42" s="10"/>
      <c r="K42" s="10"/>
      <c r="L42" s="10"/>
      <c r="M42" s="10"/>
      <c r="N42" s="10"/>
      <c r="O42" s="1"/>
      <c r="P42" s="1"/>
      <c r="Q42" s="1"/>
      <c r="R42" s="1"/>
      <c r="S42" s="1"/>
      <c r="T42" s="1"/>
      <c r="U42" s="1"/>
      <c r="V42" s="1"/>
      <c r="W42" s="1"/>
      <c r="X42" s="1"/>
      <c r="Y42" s="1"/>
      <c r="Z42" s="1"/>
    </row>
    <row r="43" spans="1:26" ht="12.75" customHeight="1" x14ac:dyDescent="0.2">
      <c r="A43" s="10"/>
      <c r="B43" s="10"/>
      <c r="C43" s="10"/>
      <c r="D43" s="10"/>
      <c r="E43" s="10"/>
      <c r="F43" s="10"/>
      <c r="G43" s="10"/>
      <c r="H43" s="10"/>
      <c r="I43" s="10"/>
      <c r="J43" s="10"/>
      <c r="K43" s="10"/>
      <c r="L43" s="10"/>
      <c r="M43" s="10"/>
      <c r="N43" s="10"/>
      <c r="O43" s="1"/>
      <c r="P43" s="1"/>
      <c r="Q43" s="1"/>
      <c r="R43" s="1"/>
      <c r="S43" s="1"/>
      <c r="T43" s="1"/>
      <c r="U43" s="1"/>
      <c r="V43" s="1"/>
      <c r="W43" s="1"/>
      <c r="X43" s="1"/>
      <c r="Y43" s="1"/>
      <c r="Z43" s="1"/>
    </row>
    <row r="44" spans="1:26" ht="12.75" customHeight="1" x14ac:dyDescent="0.2">
      <c r="A44" s="10"/>
      <c r="B44" s="10"/>
      <c r="C44" s="10"/>
      <c r="D44" s="10"/>
      <c r="E44" s="10"/>
      <c r="F44" s="10"/>
      <c r="G44" s="10"/>
      <c r="H44" s="10"/>
      <c r="I44" s="10"/>
      <c r="J44" s="10"/>
      <c r="K44" s="10"/>
      <c r="L44" s="10"/>
      <c r="M44" s="10"/>
      <c r="N44" s="10"/>
      <c r="O44" s="1"/>
      <c r="P44" s="1"/>
      <c r="Q44" s="1"/>
      <c r="R44" s="1"/>
      <c r="S44" s="1"/>
      <c r="T44" s="1"/>
      <c r="U44" s="1"/>
      <c r="V44" s="1"/>
      <c r="W44" s="1"/>
      <c r="X44" s="1"/>
      <c r="Y44" s="1"/>
      <c r="Z44" s="1"/>
    </row>
    <row r="45" spans="1:26" ht="12.75" customHeight="1" x14ac:dyDescent="0.2">
      <c r="A45" s="10"/>
      <c r="B45" s="10"/>
      <c r="C45" s="10"/>
      <c r="D45" s="10"/>
      <c r="E45" s="10"/>
      <c r="F45" s="10"/>
      <c r="G45" s="10"/>
      <c r="H45" s="10"/>
      <c r="I45" s="10"/>
      <c r="J45" s="10"/>
      <c r="K45" s="10"/>
      <c r="L45" s="10"/>
      <c r="M45" s="10"/>
      <c r="N45" s="10"/>
      <c r="O45" s="1"/>
      <c r="P45" s="1"/>
      <c r="Q45" s="1"/>
      <c r="R45" s="1"/>
      <c r="S45" s="1"/>
      <c r="T45" s="1"/>
      <c r="U45" s="1"/>
      <c r="V45" s="1"/>
      <c r="W45" s="1"/>
      <c r="X45" s="1"/>
      <c r="Y45" s="1"/>
      <c r="Z45" s="1"/>
    </row>
    <row r="46" spans="1:26" ht="12.75" customHeight="1" x14ac:dyDescent="0.2">
      <c r="A46" s="10"/>
      <c r="B46" s="10"/>
      <c r="C46" s="10"/>
      <c r="D46" s="10"/>
      <c r="E46" s="10"/>
      <c r="F46" s="10"/>
      <c r="G46" s="10"/>
      <c r="H46" s="10"/>
      <c r="I46" s="10"/>
      <c r="J46" s="10"/>
      <c r="K46" s="10"/>
      <c r="L46" s="10"/>
      <c r="M46" s="10"/>
      <c r="N46" s="10"/>
      <c r="O46" s="1"/>
      <c r="P46" s="1"/>
      <c r="Q46" s="1"/>
      <c r="R46" s="1"/>
      <c r="S46" s="1"/>
      <c r="T46" s="1"/>
      <c r="U46" s="1"/>
      <c r="V46" s="1"/>
      <c r="W46" s="1"/>
      <c r="X46" s="1"/>
      <c r="Y46" s="1"/>
      <c r="Z46" s="1"/>
    </row>
    <row r="47" spans="1:26" ht="12.75" customHeight="1" x14ac:dyDescent="0.2">
      <c r="A47" s="10"/>
      <c r="B47" s="10"/>
      <c r="C47" s="10"/>
      <c r="D47" s="10"/>
      <c r="E47" s="10"/>
      <c r="F47" s="10"/>
      <c r="G47" s="10"/>
      <c r="H47" s="10"/>
      <c r="I47" s="10"/>
      <c r="J47" s="10"/>
      <c r="K47" s="10"/>
      <c r="L47" s="10"/>
      <c r="M47" s="10"/>
      <c r="N47" s="10"/>
      <c r="O47" s="1"/>
      <c r="P47" s="1"/>
      <c r="Q47" s="1"/>
      <c r="R47" s="1"/>
      <c r="S47" s="1"/>
      <c r="T47" s="1"/>
      <c r="U47" s="1"/>
      <c r="V47" s="1"/>
      <c r="W47" s="1"/>
      <c r="X47" s="1"/>
      <c r="Y47" s="1"/>
      <c r="Z47" s="1"/>
    </row>
    <row r="48" spans="1:26" ht="12.75" customHeight="1" x14ac:dyDescent="0.2">
      <c r="A48" s="10"/>
      <c r="B48" s="10"/>
      <c r="C48" s="10"/>
      <c r="D48" s="10"/>
      <c r="E48" s="10"/>
      <c r="F48" s="10"/>
      <c r="G48" s="10"/>
      <c r="H48" s="10"/>
      <c r="I48" s="10"/>
      <c r="J48" s="10"/>
      <c r="K48" s="10"/>
      <c r="L48" s="10"/>
      <c r="M48" s="10"/>
      <c r="N48" s="10"/>
      <c r="O48" s="1"/>
      <c r="P48" s="1"/>
      <c r="Q48" s="1"/>
      <c r="R48" s="1"/>
      <c r="S48" s="1"/>
      <c r="T48" s="1"/>
      <c r="U48" s="1"/>
      <c r="V48" s="1"/>
      <c r="W48" s="1"/>
      <c r="X48" s="1"/>
      <c r="Y48" s="1"/>
      <c r="Z48" s="1"/>
    </row>
    <row r="49" spans="1:26" ht="12.75" customHeight="1" x14ac:dyDescent="0.2">
      <c r="A49" s="10"/>
      <c r="B49" s="10"/>
      <c r="C49" s="10"/>
      <c r="D49" s="10"/>
      <c r="E49" s="10"/>
      <c r="F49" s="10"/>
      <c r="G49" s="10"/>
      <c r="H49" s="10"/>
      <c r="I49" s="10"/>
      <c r="J49" s="10"/>
      <c r="K49" s="10"/>
      <c r="L49" s="10"/>
      <c r="M49" s="10"/>
      <c r="N49" s="10"/>
      <c r="O49" s="1"/>
      <c r="P49" s="1"/>
      <c r="Q49" s="1"/>
      <c r="R49" s="1"/>
      <c r="S49" s="1"/>
      <c r="T49" s="1"/>
      <c r="U49" s="1"/>
      <c r="V49" s="1"/>
      <c r="W49" s="1"/>
      <c r="X49" s="1"/>
      <c r="Y49" s="1"/>
      <c r="Z49" s="1"/>
    </row>
    <row r="50" spans="1:26" ht="12.75" customHeight="1" x14ac:dyDescent="0.2">
      <c r="A50" s="10"/>
      <c r="B50" s="10"/>
      <c r="C50" s="10"/>
      <c r="D50" s="10"/>
      <c r="E50" s="10"/>
      <c r="F50" s="10"/>
      <c r="G50" s="10"/>
      <c r="H50" s="10"/>
      <c r="I50" s="10"/>
      <c r="J50" s="10"/>
      <c r="K50" s="10"/>
      <c r="L50" s="10"/>
      <c r="M50" s="10"/>
      <c r="N50" s="10"/>
      <c r="O50" s="1"/>
      <c r="P50" s="1"/>
      <c r="Q50" s="1"/>
      <c r="R50" s="1"/>
      <c r="S50" s="1"/>
      <c r="T50" s="1"/>
      <c r="U50" s="1"/>
      <c r="V50" s="1"/>
      <c r="W50" s="1"/>
      <c r="X50" s="1"/>
      <c r="Y50" s="1"/>
      <c r="Z50" s="1"/>
    </row>
    <row r="51" spans="1:26" ht="12.75" customHeight="1" x14ac:dyDescent="0.2">
      <c r="A51" s="10"/>
      <c r="B51" s="10"/>
      <c r="C51" s="10"/>
      <c r="D51" s="10"/>
      <c r="E51" s="10"/>
      <c r="F51" s="10"/>
      <c r="G51" s="10"/>
      <c r="H51" s="10"/>
      <c r="I51" s="10"/>
      <c r="J51" s="10"/>
      <c r="K51" s="10"/>
      <c r="L51" s="10"/>
      <c r="M51" s="10"/>
      <c r="N51" s="10"/>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
    <mergeCell ref="A5:N32"/>
    <mergeCell ref="A34:N34"/>
  </mergeCells>
  <pageMargins left="0.7" right="0.7" top="0.75" bottom="0.75" header="0" footer="0"/>
  <pageSetup scale="72"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workbookViewId="0">
      <selection activeCell="D23" sqref="D23"/>
    </sheetView>
  </sheetViews>
  <sheetFormatPr baseColWidth="10" defaultColWidth="14.5" defaultRowHeight="15" customHeight="1" x14ac:dyDescent="0.2"/>
  <cols>
    <col min="1" max="1" width="6.1640625" customWidth="1"/>
    <col min="2" max="2" width="32.83203125" customWidth="1"/>
    <col min="3" max="3" width="11.1640625" customWidth="1"/>
    <col min="4" max="4" width="15.1640625" customWidth="1"/>
    <col min="5" max="5" width="8.1640625" customWidth="1"/>
    <col min="6" max="6" width="37.33203125" customWidth="1"/>
    <col min="7" max="7" width="15.33203125" customWidth="1"/>
    <col min="8" max="8" width="3.83203125" customWidth="1"/>
    <col min="9" max="9" width="21.6640625" customWidth="1"/>
    <col min="10" max="10" width="17.1640625" customWidth="1"/>
    <col min="11" max="11" width="21.1640625" customWidth="1"/>
    <col min="12" max="12" width="16.1640625" customWidth="1"/>
    <col min="13" max="13" width="9.1640625" customWidth="1"/>
    <col min="14" max="14" width="10.6640625" customWidth="1"/>
    <col min="15" max="17" width="9.1640625" customWidth="1"/>
    <col min="18" max="18" width="9.1640625" hidden="1" customWidth="1"/>
    <col min="19" max="26" width="9.1640625" customWidth="1"/>
  </cols>
  <sheetData>
    <row r="1" spans="1:26" x14ac:dyDescent="0.2">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19" x14ac:dyDescent="0.25">
      <c r="A2" s="11"/>
      <c r="B2" s="123" t="s">
        <v>1</v>
      </c>
      <c r="C2" s="124"/>
      <c r="D2" s="98"/>
      <c r="E2" s="11"/>
      <c r="F2" s="118" t="s">
        <v>2</v>
      </c>
      <c r="G2" s="120"/>
      <c r="H2" s="11"/>
      <c r="I2" s="101" t="s">
        <v>3</v>
      </c>
      <c r="J2" s="103"/>
      <c r="K2" s="101" t="s">
        <v>4</v>
      </c>
      <c r="L2" s="103"/>
      <c r="M2" s="11"/>
      <c r="N2" s="11"/>
      <c r="O2" s="11"/>
      <c r="P2" s="11"/>
      <c r="Q2" s="11"/>
      <c r="R2" s="11"/>
      <c r="S2" s="11"/>
      <c r="T2" s="11"/>
      <c r="U2" s="11"/>
      <c r="V2" s="11"/>
      <c r="W2" s="11"/>
      <c r="X2" s="11"/>
      <c r="Y2" s="11"/>
      <c r="Z2" s="11"/>
    </row>
    <row r="3" spans="1:26" x14ac:dyDescent="0.2">
      <c r="A3" s="11"/>
      <c r="B3" s="125" t="s">
        <v>90</v>
      </c>
      <c r="C3" s="124"/>
      <c r="D3" s="98"/>
      <c r="E3" s="11"/>
      <c r="F3" s="12" t="s">
        <v>5</v>
      </c>
      <c r="G3" s="13">
        <f>Property!D18*12</f>
        <v>35305.919999999998</v>
      </c>
      <c r="H3" s="11"/>
      <c r="I3" s="14" t="s">
        <v>6</v>
      </c>
      <c r="J3" s="15">
        <v>0</v>
      </c>
      <c r="K3" s="14" t="s">
        <v>6</v>
      </c>
      <c r="L3" s="15">
        <v>1599</v>
      </c>
      <c r="M3" s="11"/>
      <c r="N3" s="11"/>
      <c r="O3" s="11"/>
      <c r="P3" s="11"/>
      <c r="Q3" s="11"/>
      <c r="R3" s="11"/>
      <c r="S3" s="11"/>
      <c r="T3" s="11"/>
      <c r="U3" s="11"/>
      <c r="V3" s="11"/>
      <c r="W3" s="11"/>
      <c r="X3" s="11"/>
      <c r="Y3" s="11"/>
      <c r="Z3" s="11"/>
    </row>
    <row r="4" spans="1:26" x14ac:dyDescent="0.2">
      <c r="A4" s="11"/>
      <c r="B4" s="16"/>
      <c r="C4" s="16"/>
      <c r="D4" s="11"/>
      <c r="E4" s="11"/>
      <c r="F4" s="17" t="s">
        <v>7</v>
      </c>
      <c r="G4" s="18">
        <f>Property!D31</f>
        <v>15617.082000000002</v>
      </c>
      <c r="H4" s="11"/>
      <c r="I4" s="17" t="s">
        <v>8</v>
      </c>
      <c r="J4" s="19">
        <v>0</v>
      </c>
      <c r="K4" s="17" t="s">
        <v>8</v>
      </c>
      <c r="L4" s="19">
        <v>1599</v>
      </c>
      <c r="M4" s="11"/>
      <c r="N4" s="11"/>
      <c r="O4" s="11"/>
      <c r="P4" s="11"/>
      <c r="Q4" s="11"/>
      <c r="R4" s="11"/>
      <c r="S4" s="11"/>
      <c r="T4" s="11"/>
      <c r="U4" s="11"/>
      <c r="V4" s="11"/>
      <c r="W4" s="11"/>
      <c r="X4" s="11"/>
      <c r="Y4" s="11"/>
      <c r="Z4" s="11"/>
    </row>
    <row r="5" spans="1:26" ht="18" x14ac:dyDescent="0.2">
      <c r="A5" s="11"/>
      <c r="B5" s="118" t="s">
        <v>9</v>
      </c>
      <c r="C5" s="119"/>
      <c r="D5" s="120"/>
      <c r="E5" s="20"/>
      <c r="F5" s="17" t="s">
        <v>10</v>
      </c>
      <c r="G5" s="21">
        <f>G3-G4</f>
        <v>19688.837999999996</v>
      </c>
      <c r="H5" s="11"/>
      <c r="I5" s="17" t="s">
        <v>11</v>
      </c>
      <c r="J5" s="19"/>
      <c r="K5" s="17" t="s">
        <v>11</v>
      </c>
      <c r="L5" s="19"/>
      <c r="M5" s="11"/>
      <c r="N5" s="11"/>
      <c r="O5" s="11"/>
      <c r="P5" s="11"/>
      <c r="Q5" s="11"/>
      <c r="R5" s="11" t="s">
        <v>12</v>
      </c>
      <c r="S5" s="11"/>
      <c r="T5" s="11"/>
      <c r="U5" s="11"/>
      <c r="V5" s="11"/>
      <c r="W5" s="11"/>
      <c r="X5" s="11"/>
      <c r="Y5" s="11"/>
      <c r="Z5" s="11"/>
    </row>
    <row r="6" spans="1:26" x14ac:dyDescent="0.2">
      <c r="A6" s="11"/>
      <c r="B6" s="121" t="s">
        <v>13</v>
      </c>
      <c r="C6" s="122"/>
      <c r="D6" s="22">
        <v>205000</v>
      </c>
      <c r="E6" s="20"/>
      <c r="F6" s="17" t="s">
        <v>14</v>
      </c>
      <c r="G6" s="23">
        <f>ABS('Math Page (Dont Touch)'!B9*12)</f>
        <v>13760.541528318696</v>
      </c>
      <c r="H6" s="11"/>
      <c r="I6" s="17" t="s">
        <v>15</v>
      </c>
      <c r="J6" s="19"/>
      <c r="K6" s="17" t="s">
        <v>15</v>
      </c>
      <c r="L6" s="19"/>
      <c r="M6" s="11"/>
      <c r="N6" s="11"/>
      <c r="O6" s="11"/>
      <c r="P6" s="11"/>
      <c r="Q6" s="11"/>
      <c r="R6" s="11" t="s">
        <v>16</v>
      </c>
      <c r="S6" s="11"/>
      <c r="T6" s="11"/>
      <c r="U6" s="11"/>
      <c r="V6" s="11"/>
      <c r="W6" s="11"/>
      <c r="X6" s="11"/>
      <c r="Y6" s="11"/>
      <c r="Z6" s="11"/>
    </row>
    <row r="7" spans="1:26" x14ac:dyDescent="0.2">
      <c r="A7" s="11"/>
      <c r="B7" s="99" t="s">
        <v>17</v>
      </c>
      <c r="C7" s="98"/>
      <c r="D7" s="24">
        <v>205000</v>
      </c>
      <c r="E7" s="20"/>
      <c r="F7" s="17" t="s">
        <v>18</v>
      </c>
      <c r="G7" s="25">
        <f>G5/G6</f>
        <v>1.4308185444214592</v>
      </c>
      <c r="H7" s="11"/>
      <c r="I7" s="26" t="s">
        <v>19</v>
      </c>
      <c r="J7" s="27">
        <f>SUM(J3:J6)</f>
        <v>0</v>
      </c>
      <c r="K7" s="26" t="s">
        <v>19</v>
      </c>
      <c r="L7" s="27">
        <f>SUM(L3:L6)</f>
        <v>3198</v>
      </c>
      <c r="M7" s="11"/>
      <c r="N7" s="11"/>
      <c r="O7" s="11"/>
      <c r="P7" s="11"/>
      <c r="Q7" s="11"/>
      <c r="R7" s="11" t="s">
        <v>20</v>
      </c>
      <c r="S7" s="11"/>
      <c r="T7" s="11"/>
      <c r="U7" s="11"/>
      <c r="V7" s="11"/>
      <c r="W7" s="11"/>
      <c r="X7" s="11"/>
      <c r="Y7" s="11"/>
      <c r="Z7" s="11"/>
    </row>
    <row r="8" spans="1:26" x14ac:dyDescent="0.2">
      <c r="A8" s="11"/>
      <c r="B8" s="79" t="s">
        <v>91</v>
      </c>
      <c r="C8" s="32">
        <v>0.05</v>
      </c>
      <c r="D8" s="28">
        <f>C8*D6</f>
        <v>10250</v>
      </c>
      <c r="E8" s="20"/>
      <c r="F8" s="17" t="s">
        <v>21</v>
      </c>
      <c r="G8" s="29">
        <f>G5/D7</f>
        <v>9.6043112195121932E-2</v>
      </c>
      <c r="H8" s="11"/>
      <c r="M8" s="11"/>
      <c r="N8" s="11"/>
      <c r="O8" s="11"/>
      <c r="P8" s="11"/>
      <c r="Q8" s="11"/>
      <c r="R8" s="11"/>
      <c r="S8" s="11"/>
      <c r="T8" s="11"/>
      <c r="U8" s="11"/>
      <c r="V8" s="11"/>
      <c r="W8" s="11"/>
      <c r="X8" s="11"/>
      <c r="Y8" s="11"/>
      <c r="Z8" s="11"/>
    </row>
    <row r="9" spans="1:26" x14ac:dyDescent="0.2">
      <c r="A9" s="11"/>
      <c r="B9" s="99" t="s">
        <v>22</v>
      </c>
      <c r="C9" s="98"/>
      <c r="D9" s="28">
        <v>0</v>
      </c>
      <c r="E9" s="20"/>
      <c r="F9" s="30" t="s">
        <v>23</v>
      </c>
      <c r="G9" s="31">
        <f>G10/12</f>
        <v>494.02470597344171</v>
      </c>
      <c r="H9" s="11"/>
      <c r="M9" s="11"/>
      <c r="N9" s="11"/>
      <c r="O9" s="11"/>
      <c r="P9" s="11"/>
      <c r="Q9" s="11"/>
      <c r="R9" s="11"/>
      <c r="S9" s="11"/>
      <c r="T9" s="11"/>
      <c r="U9" s="11"/>
      <c r="V9" s="11"/>
      <c r="W9" s="11"/>
      <c r="X9" s="11"/>
      <c r="Y9" s="11"/>
      <c r="Z9" s="11"/>
    </row>
    <row r="10" spans="1:26" ht="18" x14ac:dyDescent="0.2">
      <c r="A10" s="11"/>
      <c r="B10" s="17" t="s">
        <v>24</v>
      </c>
      <c r="C10" s="32">
        <v>0.2</v>
      </c>
      <c r="D10" s="33">
        <f>D7*C10</f>
        <v>41000</v>
      </c>
      <c r="E10" s="20"/>
      <c r="F10" s="80" t="s">
        <v>25</v>
      </c>
      <c r="G10" s="82">
        <f>G3-G4-G6</f>
        <v>5928.2964716813003</v>
      </c>
      <c r="H10" s="11"/>
      <c r="M10" s="11"/>
      <c r="N10" s="11"/>
      <c r="O10" s="11"/>
      <c r="P10" s="11"/>
      <c r="Q10" s="11"/>
      <c r="R10" s="11"/>
      <c r="S10" s="11"/>
      <c r="T10" s="11"/>
      <c r="U10" s="11"/>
      <c r="V10" s="11"/>
      <c r="W10" s="11"/>
      <c r="X10" s="11"/>
      <c r="Y10" s="11"/>
      <c r="Z10" s="11"/>
    </row>
    <row r="11" spans="1:26" x14ac:dyDescent="0.2">
      <c r="A11" s="11"/>
      <c r="B11" s="17" t="s">
        <v>26</v>
      </c>
      <c r="C11" s="32">
        <v>0.02</v>
      </c>
      <c r="D11" s="33">
        <f>D7*C11</f>
        <v>4100</v>
      </c>
      <c r="E11" s="34"/>
      <c r="F11" s="35"/>
      <c r="G11" s="36"/>
      <c r="H11" s="11"/>
      <c r="I11" s="11"/>
      <c r="J11" s="11"/>
      <c r="K11" s="11"/>
      <c r="L11" s="11"/>
      <c r="M11" s="11"/>
      <c r="N11" s="11"/>
      <c r="O11" s="11"/>
      <c r="P11" s="11"/>
      <c r="Q11" s="11"/>
      <c r="R11" s="11"/>
      <c r="S11" s="11"/>
      <c r="T11" s="11"/>
      <c r="U11" s="11"/>
      <c r="V11" s="11"/>
      <c r="W11" s="11"/>
      <c r="X11" s="11"/>
      <c r="Y11" s="11"/>
      <c r="Z11" s="11"/>
    </row>
    <row r="12" spans="1:26" ht="21" x14ac:dyDescent="0.25">
      <c r="A12" s="11"/>
      <c r="B12" s="111" t="s">
        <v>27</v>
      </c>
      <c r="C12" s="98"/>
      <c r="D12" s="37">
        <f>SUM(D8:D11)+(D34*D35)</f>
        <v>56990</v>
      </c>
      <c r="E12" s="34"/>
      <c r="F12" s="17" t="s">
        <v>28</v>
      </c>
      <c r="G12" s="18">
        <f>SUM('Math Page (Dont Touch)'!I8:I19)</f>
        <v>1511.8084610738465</v>
      </c>
      <c r="H12" s="11"/>
      <c r="I12" s="112"/>
      <c r="J12" s="87"/>
      <c r="K12" s="87"/>
      <c r="L12" s="87"/>
      <c r="M12" s="11"/>
      <c r="N12" s="11"/>
      <c r="O12" s="11"/>
      <c r="P12" s="11"/>
      <c r="Q12" s="11"/>
      <c r="R12" s="11"/>
      <c r="S12" s="11"/>
      <c r="T12" s="11"/>
      <c r="U12" s="11"/>
      <c r="V12" s="11"/>
      <c r="W12" s="11"/>
      <c r="X12" s="11"/>
      <c r="Y12" s="11"/>
      <c r="Z12" s="11"/>
    </row>
    <row r="13" spans="1:26" x14ac:dyDescent="0.2">
      <c r="A13" s="11"/>
      <c r="E13" s="38"/>
      <c r="F13" s="17" t="s">
        <v>29</v>
      </c>
      <c r="G13" s="18">
        <f>Property!D7*(D38)</f>
        <v>6150</v>
      </c>
      <c r="H13" s="11"/>
      <c r="I13" s="39"/>
      <c r="J13" s="39"/>
      <c r="K13" s="39"/>
      <c r="L13" s="39"/>
      <c r="M13" s="11"/>
      <c r="N13" s="11"/>
      <c r="O13" s="11"/>
      <c r="P13" s="11"/>
      <c r="Q13" s="11"/>
      <c r="R13" s="11"/>
      <c r="S13" s="11"/>
      <c r="T13" s="11"/>
      <c r="U13" s="11"/>
      <c r="V13" s="11"/>
      <c r="W13" s="11"/>
      <c r="X13" s="11"/>
      <c r="Y13" s="11"/>
      <c r="Z13" s="11"/>
    </row>
    <row r="14" spans="1:26" ht="18" x14ac:dyDescent="0.2">
      <c r="A14" s="11"/>
      <c r="B14" s="113" t="s">
        <v>30</v>
      </c>
      <c r="C14" s="114"/>
      <c r="D14" s="115"/>
      <c r="E14" s="20"/>
      <c r="F14" s="20"/>
      <c r="G14" s="40"/>
      <c r="H14" s="11"/>
      <c r="I14" s="39"/>
      <c r="J14" s="39"/>
      <c r="K14" s="39"/>
      <c r="L14" s="39"/>
      <c r="M14" s="11"/>
      <c r="N14" s="11"/>
      <c r="O14" s="11"/>
      <c r="P14" s="11"/>
      <c r="Q14" s="11"/>
      <c r="R14" s="11"/>
      <c r="S14" s="11"/>
      <c r="T14" s="11"/>
      <c r="U14" s="11"/>
      <c r="V14" s="11"/>
      <c r="W14" s="11"/>
      <c r="X14" s="11"/>
      <c r="Y14" s="11"/>
      <c r="Z14" s="11"/>
    </row>
    <row r="15" spans="1:26" ht="18" x14ac:dyDescent="0.2">
      <c r="A15" s="11"/>
      <c r="B15" s="41" t="s">
        <v>31</v>
      </c>
      <c r="C15" s="42" t="s">
        <v>20</v>
      </c>
      <c r="D15" s="18">
        <f>IF(C15="Current",J7,L7)</f>
        <v>3198</v>
      </c>
      <c r="E15" s="20"/>
      <c r="F15" s="116" t="s">
        <v>32</v>
      </c>
      <c r="G15" s="117"/>
      <c r="H15" s="11"/>
      <c r="I15" s="39"/>
      <c r="J15" s="39"/>
      <c r="K15" s="39"/>
      <c r="L15" s="39"/>
      <c r="M15" s="11"/>
      <c r="N15" s="11"/>
      <c r="O15" s="11"/>
      <c r="P15" s="11"/>
      <c r="Q15" s="11"/>
      <c r="R15" s="11"/>
      <c r="S15" s="11"/>
      <c r="T15" s="11"/>
      <c r="U15" s="11"/>
      <c r="V15" s="11"/>
      <c r="W15" s="11"/>
      <c r="X15" s="11"/>
      <c r="Y15" s="11"/>
      <c r="Z15" s="11"/>
    </row>
    <row r="16" spans="1:26" ht="18" x14ac:dyDescent="0.2">
      <c r="A16" s="11"/>
      <c r="B16" s="99" t="s">
        <v>33</v>
      </c>
      <c r="C16" s="98"/>
      <c r="D16" s="28">
        <v>0</v>
      </c>
      <c r="E16" s="20"/>
      <c r="F16" s="80" t="s">
        <v>34</v>
      </c>
      <c r="G16" s="81">
        <f>((G10/D12))</f>
        <v>0.1040234509858098</v>
      </c>
      <c r="H16" s="11"/>
      <c r="I16" s="39"/>
      <c r="J16" s="39"/>
      <c r="K16" s="39"/>
      <c r="L16" s="39"/>
      <c r="M16" s="11"/>
      <c r="N16" s="11"/>
      <c r="O16" s="11"/>
      <c r="P16" s="11"/>
      <c r="Q16" s="11"/>
      <c r="R16" s="11"/>
      <c r="S16" s="11"/>
      <c r="T16" s="11"/>
      <c r="U16" s="11"/>
      <c r="V16" s="11"/>
      <c r="W16" s="11"/>
      <c r="X16" s="11"/>
      <c r="Y16" s="11"/>
      <c r="Z16" s="11"/>
    </row>
    <row r="17" spans="1:26" ht="18" x14ac:dyDescent="0.2">
      <c r="A17" s="11"/>
      <c r="B17" s="17" t="s">
        <v>35</v>
      </c>
      <c r="C17" s="32">
        <v>0.08</v>
      </c>
      <c r="D17" s="18">
        <f>D15*C17</f>
        <v>255.84</v>
      </c>
      <c r="E17" s="20"/>
      <c r="F17" s="45" t="s">
        <v>36</v>
      </c>
      <c r="G17" s="44">
        <f>(G10+G12)/D12</f>
        <v>0.13055106040981132</v>
      </c>
      <c r="H17" s="11"/>
      <c r="I17" s="39"/>
      <c r="J17" s="39"/>
      <c r="K17" s="39"/>
      <c r="L17" s="39"/>
      <c r="M17" s="11"/>
      <c r="N17" s="11"/>
      <c r="O17" s="11"/>
      <c r="P17" s="11"/>
      <c r="Q17" s="11"/>
      <c r="R17" s="11"/>
      <c r="S17" s="11"/>
      <c r="T17" s="11"/>
      <c r="U17" s="11"/>
      <c r="V17" s="11"/>
      <c r="W17" s="11"/>
      <c r="X17" s="11"/>
      <c r="Y17" s="11"/>
      <c r="Z17" s="11"/>
    </row>
    <row r="18" spans="1:26" ht="18" x14ac:dyDescent="0.2">
      <c r="A18" s="11"/>
      <c r="B18" s="107" t="s">
        <v>37</v>
      </c>
      <c r="C18" s="98"/>
      <c r="D18" s="46">
        <f>D15+D16-D17</f>
        <v>2942.16</v>
      </c>
      <c r="E18" s="20"/>
      <c r="F18" s="45" t="s">
        <v>38</v>
      </c>
      <c r="G18" s="44">
        <f>((G13+G10)/D12)</f>
        <v>0.21193712005055801</v>
      </c>
      <c r="H18" s="11"/>
      <c r="I18" s="47"/>
      <c r="J18" s="11"/>
      <c r="K18" s="11"/>
      <c r="L18" s="11"/>
      <c r="M18" s="11"/>
      <c r="N18" s="11"/>
      <c r="O18" s="11"/>
      <c r="P18" s="11"/>
      <c r="Q18" s="11"/>
      <c r="R18" s="11"/>
      <c r="S18" s="11"/>
      <c r="T18" s="11"/>
      <c r="U18" s="11"/>
      <c r="V18" s="11"/>
      <c r="W18" s="11"/>
      <c r="X18" s="11"/>
      <c r="Y18" s="11"/>
      <c r="Z18" s="11"/>
    </row>
    <row r="19" spans="1:26" ht="18" x14ac:dyDescent="0.2">
      <c r="A19" s="11"/>
      <c r="E19" s="20"/>
      <c r="F19" s="43" t="s">
        <v>39</v>
      </c>
      <c r="G19" s="44">
        <f>(G13+G10+G12)/D12</f>
        <v>0.23846472947455952</v>
      </c>
      <c r="H19" s="11"/>
      <c r="I19" s="11"/>
      <c r="J19" s="11"/>
      <c r="K19" s="11"/>
      <c r="L19" s="11"/>
      <c r="M19" s="11"/>
      <c r="N19" s="11"/>
      <c r="O19" s="11"/>
      <c r="P19" s="11"/>
      <c r="Q19" s="11"/>
      <c r="R19" s="11"/>
      <c r="S19" s="11"/>
      <c r="T19" s="11"/>
      <c r="U19" s="11"/>
      <c r="V19" s="11"/>
      <c r="W19" s="11"/>
      <c r="X19" s="11"/>
      <c r="Y19" s="11"/>
      <c r="Z19" s="11"/>
    </row>
    <row r="20" spans="1:26" ht="18" x14ac:dyDescent="0.2">
      <c r="A20" s="11"/>
      <c r="B20" s="108" t="s">
        <v>40</v>
      </c>
      <c r="C20" s="90"/>
      <c r="D20" s="109"/>
      <c r="E20" s="20"/>
      <c r="H20" s="11"/>
      <c r="I20" s="11"/>
      <c r="J20" s="11"/>
      <c r="K20" s="11"/>
      <c r="L20" s="11"/>
      <c r="M20" s="11"/>
      <c r="N20" s="11"/>
      <c r="O20" s="11"/>
      <c r="P20" s="11"/>
      <c r="Q20" s="11"/>
      <c r="R20" s="11"/>
      <c r="S20" s="11"/>
      <c r="T20" s="11"/>
      <c r="U20" s="11"/>
      <c r="V20" s="11"/>
      <c r="W20" s="11"/>
      <c r="X20" s="11"/>
      <c r="Y20" s="11"/>
      <c r="Z20" s="11"/>
    </row>
    <row r="21" spans="1:26" ht="15.75" customHeight="1" x14ac:dyDescent="0.2">
      <c r="A21" s="11"/>
      <c r="B21" s="110" t="s">
        <v>41</v>
      </c>
      <c r="C21" s="105"/>
      <c r="D21" s="48">
        <v>0</v>
      </c>
      <c r="E21" s="20"/>
      <c r="H21" s="11"/>
      <c r="I21" s="11"/>
      <c r="J21" s="11"/>
      <c r="K21" s="11"/>
      <c r="L21" s="11"/>
      <c r="M21" s="11"/>
      <c r="N21" s="11"/>
      <c r="O21" s="11"/>
      <c r="P21" s="11"/>
      <c r="Q21" s="11"/>
      <c r="R21" s="11"/>
      <c r="S21" s="11"/>
      <c r="T21" s="11"/>
      <c r="U21" s="11"/>
      <c r="V21" s="11"/>
      <c r="W21" s="11"/>
      <c r="X21" s="11"/>
      <c r="Y21" s="11"/>
      <c r="Z21" s="11"/>
    </row>
    <row r="22" spans="1:26" ht="15.75" customHeight="1" x14ac:dyDescent="0.2">
      <c r="A22" s="11"/>
      <c r="B22" s="99" t="s">
        <v>42</v>
      </c>
      <c r="C22" s="98"/>
      <c r="D22" s="28">
        <v>150</v>
      </c>
      <c r="E22" s="20"/>
      <c r="H22" s="11"/>
      <c r="I22" s="11"/>
      <c r="J22" s="11"/>
      <c r="K22" s="11"/>
      <c r="L22" s="11"/>
      <c r="M22" s="11"/>
      <c r="N22" s="11"/>
      <c r="O22" s="11"/>
      <c r="P22" s="11"/>
      <c r="Q22" s="11"/>
      <c r="R22" s="11"/>
      <c r="S22" s="11"/>
      <c r="T22" s="11"/>
      <c r="U22" s="11"/>
      <c r="V22" s="11"/>
      <c r="W22" s="11"/>
      <c r="X22" s="11"/>
      <c r="Y22" s="11"/>
      <c r="Z22" s="11"/>
    </row>
    <row r="23" spans="1:26" ht="15.75" customHeight="1" x14ac:dyDescent="0.2">
      <c r="A23" s="11"/>
      <c r="B23" s="99" t="s">
        <v>43</v>
      </c>
      <c r="C23" s="98"/>
      <c r="D23" s="28">
        <v>0</v>
      </c>
      <c r="E23" s="20"/>
      <c r="H23" s="11"/>
      <c r="I23" s="11"/>
      <c r="J23" s="11"/>
      <c r="K23" s="11"/>
      <c r="L23" s="11"/>
      <c r="M23" s="11"/>
      <c r="N23" s="11"/>
      <c r="O23" s="11"/>
      <c r="P23" s="11"/>
      <c r="Q23" s="11"/>
      <c r="R23" s="11"/>
      <c r="S23" s="11"/>
      <c r="T23" s="11"/>
      <c r="U23" s="11"/>
      <c r="V23" s="11"/>
      <c r="W23" s="11"/>
      <c r="X23" s="11"/>
      <c r="Y23" s="11"/>
      <c r="Z23" s="11"/>
    </row>
    <row r="24" spans="1:26" ht="15.75" customHeight="1" x14ac:dyDescent="0.2">
      <c r="A24" s="11"/>
      <c r="E24" s="20"/>
      <c r="H24" s="11"/>
      <c r="I24" s="49"/>
      <c r="J24" s="11"/>
      <c r="K24" s="11"/>
      <c r="L24" s="11"/>
      <c r="M24" s="11"/>
      <c r="N24" s="11"/>
      <c r="O24" s="11"/>
      <c r="P24" s="11"/>
      <c r="Q24" s="11"/>
      <c r="R24" s="11"/>
      <c r="S24" s="11"/>
      <c r="T24" s="11"/>
      <c r="U24" s="11"/>
      <c r="V24" s="11"/>
      <c r="W24" s="11"/>
      <c r="X24" s="11"/>
      <c r="Y24" s="11"/>
      <c r="Z24" s="11"/>
    </row>
    <row r="25" spans="1:26" ht="15.75" customHeight="1" x14ac:dyDescent="0.2">
      <c r="A25" s="11"/>
      <c r="B25" s="95" t="s">
        <v>44</v>
      </c>
      <c r="C25" s="87"/>
      <c r="D25" s="96"/>
      <c r="E25" s="20"/>
      <c r="H25" s="11"/>
      <c r="I25" s="49"/>
      <c r="J25" s="11"/>
      <c r="K25" s="11"/>
      <c r="L25" s="11"/>
      <c r="M25" s="11"/>
      <c r="N25" s="11"/>
      <c r="O25" s="11"/>
      <c r="P25" s="11"/>
      <c r="Q25" s="11"/>
      <c r="R25" s="11"/>
      <c r="S25" s="11"/>
      <c r="T25" s="11"/>
      <c r="U25" s="11"/>
      <c r="V25" s="11"/>
      <c r="W25" s="11"/>
      <c r="X25" s="11"/>
      <c r="Y25" s="11"/>
      <c r="Z25" s="11"/>
    </row>
    <row r="26" spans="1:26" ht="15.75" customHeight="1" x14ac:dyDescent="0.2">
      <c r="A26" s="11"/>
      <c r="B26" s="99" t="s">
        <v>45</v>
      </c>
      <c r="C26" s="98"/>
      <c r="D26" s="28">
        <v>1750.29</v>
      </c>
      <c r="E26" s="50"/>
      <c r="H26" s="11"/>
      <c r="I26" s="11"/>
      <c r="J26" s="11"/>
      <c r="K26" s="11"/>
      <c r="L26" s="11"/>
      <c r="M26" s="11"/>
      <c r="N26" s="11"/>
      <c r="O26" s="11"/>
      <c r="P26" s="11"/>
      <c r="Q26" s="11"/>
      <c r="R26" s="11"/>
      <c r="S26" s="11"/>
      <c r="T26" s="11"/>
      <c r="U26" s="11"/>
      <c r="V26" s="11"/>
      <c r="W26" s="11"/>
      <c r="X26" s="11"/>
      <c r="Y26" s="11"/>
      <c r="Z26" s="11"/>
    </row>
    <row r="27" spans="1:26" ht="15.75" customHeight="1" x14ac:dyDescent="0.2">
      <c r="A27" s="11"/>
      <c r="B27" s="99" t="s">
        <v>46</v>
      </c>
      <c r="C27" s="98"/>
      <c r="D27" s="28">
        <v>861</v>
      </c>
      <c r="E27" s="50"/>
      <c r="H27" s="11"/>
      <c r="I27" s="11"/>
      <c r="J27" s="11"/>
      <c r="K27" s="11"/>
      <c r="L27" s="11"/>
      <c r="M27" s="11"/>
      <c r="N27" s="47"/>
      <c r="O27" s="11"/>
      <c r="P27" s="11"/>
      <c r="Q27" s="11"/>
      <c r="R27" s="11"/>
      <c r="S27" s="11"/>
      <c r="T27" s="11"/>
      <c r="U27" s="11"/>
      <c r="V27" s="11"/>
      <c r="W27" s="11"/>
      <c r="X27" s="11"/>
      <c r="Y27" s="11"/>
      <c r="Z27" s="11"/>
    </row>
    <row r="28" spans="1:26" ht="15.75" customHeight="1" x14ac:dyDescent="0.2">
      <c r="A28" s="11"/>
      <c r="B28" s="17" t="s">
        <v>47</v>
      </c>
      <c r="C28" s="32">
        <v>0.1</v>
      </c>
      <c r="D28" s="18">
        <f>C28*D15*12</f>
        <v>3837.6000000000004</v>
      </c>
      <c r="E28" s="11"/>
      <c r="H28" s="11"/>
      <c r="I28" s="11"/>
      <c r="J28" s="11"/>
      <c r="K28" s="11"/>
      <c r="L28" s="11"/>
      <c r="M28" s="11"/>
      <c r="N28" s="47"/>
      <c r="O28" s="11"/>
      <c r="P28" s="11"/>
      <c r="Q28" s="11"/>
      <c r="R28" s="11"/>
      <c r="S28" s="11"/>
      <c r="T28" s="11"/>
      <c r="U28" s="11"/>
      <c r="V28" s="11"/>
      <c r="W28" s="11"/>
      <c r="X28" s="11"/>
      <c r="Y28" s="11"/>
      <c r="Z28" s="11"/>
    </row>
    <row r="29" spans="1:26" ht="15.75" customHeight="1" x14ac:dyDescent="0.2">
      <c r="A29" s="11"/>
      <c r="B29" s="17" t="s">
        <v>48</v>
      </c>
      <c r="C29" s="32">
        <v>0.1</v>
      </c>
      <c r="D29" s="18">
        <f>C29*D15*12</f>
        <v>3837.6000000000004</v>
      </c>
      <c r="E29" s="20"/>
      <c r="H29" s="11"/>
      <c r="I29" s="11"/>
      <c r="J29" s="11"/>
      <c r="K29" s="11"/>
      <c r="L29" s="11"/>
      <c r="M29" s="11"/>
      <c r="N29" s="11"/>
      <c r="O29" s="11"/>
      <c r="P29" s="11"/>
      <c r="Q29" s="11"/>
      <c r="R29" s="11"/>
      <c r="S29" s="11"/>
      <c r="T29" s="11"/>
      <c r="U29" s="11"/>
      <c r="V29" s="11"/>
      <c r="W29" s="11"/>
      <c r="X29" s="11"/>
      <c r="Y29" s="11"/>
      <c r="Z29" s="11"/>
    </row>
    <row r="30" spans="1:26" x14ac:dyDescent="0.2">
      <c r="A30" s="11"/>
      <c r="B30" s="17" t="s">
        <v>49</v>
      </c>
      <c r="C30" s="32">
        <v>0.1</v>
      </c>
      <c r="D30" s="18">
        <f>C30*G3</f>
        <v>3530.5920000000001</v>
      </c>
      <c r="E30" s="51"/>
      <c r="H30" s="11"/>
      <c r="I30" s="11"/>
      <c r="J30" s="11"/>
      <c r="K30" s="11"/>
      <c r="L30" s="11"/>
      <c r="M30" s="11"/>
      <c r="N30" s="11"/>
      <c r="O30" s="11"/>
      <c r="P30" s="11"/>
      <c r="Q30" s="11"/>
      <c r="R30" s="11"/>
      <c r="S30" s="11"/>
      <c r="T30" s="11"/>
      <c r="U30" s="11"/>
      <c r="V30" s="11"/>
      <c r="W30" s="11"/>
      <c r="X30" s="11"/>
      <c r="Y30" s="11"/>
      <c r="Z30" s="11"/>
    </row>
    <row r="31" spans="1:26" ht="15.75" customHeight="1" x14ac:dyDescent="0.2">
      <c r="A31" s="11"/>
      <c r="B31" s="100" t="s">
        <v>50</v>
      </c>
      <c r="C31" s="98"/>
      <c r="D31" s="52">
        <f>SUM(D26:D30)+(SUM(D21:D23)*12)</f>
        <v>15617.082000000002</v>
      </c>
      <c r="E31" s="51"/>
      <c r="F31" s="51"/>
      <c r="G31" s="51"/>
      <c r="H31" s="11"/>
      <c r="I31" s="11"/>
      <c r="J31" s="11"/>
      <c r="K31" s="11"/>
      <c r="L31" s="11"/>
      <c r="M31" s="11"/>
      <c r="N31" s="11"/>
      <c r="O31" s="11"/>
      <c r="P31" s="11"/>
      <c r="Q31" s="11"/>
      <c r="R31" s="11"/>
      <c r="S31" s="11"/>
      <c r="T31" s="11"/>
      <c r="U31" s="11"/>
      <c r="V31" s="11"/>
      <c r="W31" s="11"/>
      <c r="X31" s="11"/>
      <c r="Y31" s="11"/>
      <c r="Z31" s="11"/>
    </row>
    <row r="32" spans="1:26" ht="15.75" customHeight="1" x14ac:dyDescent="0.2">
      <c r="A32" s="11"/>
      <c r="B32" s="51"/>
      <c r="C32" s="51"/>
      <c r="D32" s="51"/>
      <c r="E32" s="51"/>
      <c r="F32" s="51"/>
      <c r="G32" s="51"/>
      <c r="H32" s="11"/>
      <c r="I32" s="11"/>
      <c r="J32" s="11"/>
      <c r="K32" s="11"/>
      <c r="L32" s="11"/>
      <c r="M32" s="11"/>
      <c r="N32" s="11"/>
      <c r="O32" s="11"/>
      <c r="P32" s="11"/>
      <c r="Q32" s="11"/>
      <c r="R32" s="11"/>
      <c r="S32" s="11"/>
      <c r="T32" s="11"/>
      <c r="U32" s="11"/>
      <c r="V32" s="11"/>
      <c r="W32" s="11"/>
      <c r="X32" s="11"/>
      <c r="Y32" s="11"/>
      <c r="Z32" s="11"/>
    </row>
    <row r="33" spans="1:26" ht="15.75" customHeight="1" x14ac:dyDescent="0.2">
      <c r="A33" s="11"/>
      <c r="B33" s="101" t="s">
        <v>51</v>
      </c>
      <c r="C33" s="102"/>
      <c r="D33" s="103"/>
      <c r="E33" s="20"/>
      <c r="F33" s="11"/>
      <c r="G33" s="20"/>
      <c r="H33" s="11"/>
      <c r="I33" s="11"/>
      <c r="J33" s="11"/>
      <c r="K33" s="11"/>
      <c r="L33" s="11"/>
      <c r="M33" s="11"/>
      <c r="N33" s="11"/>
      <c r="O33" s="11"/>
      <c r="P33" s="11"/>
      <c r="Q33" s="11"/>
      <c r="R33" s="11"/>
      <c r="S33" s="11"/>
      <c r="T33" s="11"/>
      <c r="U33" s="11"/>
      <c r="V33" s="11"/>
      <c r="W33" s="11"/>
      <c r="X33" s="11"/>
      <c r="Y33" s="11"/>
      <c r="Z33" s="11"/>
    </row>
    <row r="34" spans="1:26" ht="15.75" customHeight="1" x14ac:dyDescent="0.2">
      <c r="A34" s="11"/>
      <c r="B34" s="104" t="s">
        <v>52</v>
      </c>
      <c r="C34" s="105"/>
      <c r="D34" s="53">
        <f>D7-D10</f>
        <v>164000</v>
      </c>
      <c r="E34" s="11"/>
      <c r="F34" s="11"/>
      <c r="G34" s="20"/>
      <c r="H34" s="54"/>
      <c r="I34" s="11"/>
      <c r="J34" s="11"/>
      <c r="K34" s="11"/>
      <c r="L34" s="11"/>
      <c r="M34" s="11"/>
      <c r="N34" s="11"/>
      <c r="O34" s="11"/>
      <c r="P34" s="11"/>
      <c r="Q34" s="11"/>
      <c r="R34" s="11"/>
      <c r="S34" s="11"/>
      <c r="T34" s="11"/>
      <c r="U34" s="11"/>
      <c r="V34" s="11"/>
      <c r="W34" s="11"/>
      <c r="X34" s="11"/>
      <c r="Y34" s="11"/>
      <c r="Z34" s="11"/>
    </row>
    <row r="35" spans="1:26" ht="15.75" customHeight="1" x14ac:dyDescent="0.2">
      <c r="A35" s="11"/>
      <c r="B35" s="106" t="s">
        <v>53</v>
      </c>
      <c r="C35" s="98"/>
      <c r="D35" s="55">
        <v>0.01</v>
      </c>
      <c r="E35" s="11"/>
      <c r="F35" s="20"/>
      <c r="G35" s="20"/>
      <c r="H35" s="49"/>
      <c r="I35" s="11"/>
      <c r="J35" s="11"/>
      <c r="K35" s="11"/>
      <c r="L35" s="11"/>
      <c r="M35" s="11"/>
      <c r="N35" s="11"/>
      <c r="O35" s="11"/>
      <c r="P35" s="11"/>
      <c r="Q35" s="11"/>
      <c r="R35" s="11"/>
      <c r="S35" s="11"/>
      <c r="T35" s="11"/>
      <c r="U35" s="11"/>
      <c r="V35" s="11"/>
      <c r="W35" s="11"/>
      <c r="X35" s="11"/>
      <c r="Y35" s="11"/>
      <c r="Z35" s="11"/>
    </row>
    <row r="36" spans="1:26" ht="15.75" customHeight="1" x14ac:dyDescent="0.2">
      <c r="A36" s="11"/>
      <c r="B36" s="106" t="s">
        <v>54</v>
      </c>
      <c r="C36" s="98"/>
      <c r="D36" s="56">
        <v>30</v>
      </c>
      <c r="E36" s="11"/>
      <c r="F36" s="20"/>
      <c r="G36" s="20"/>
      <c r="I36" s="11"/>
      <c r="J36" s="11"/>
      <c r="K36" s="11"/>
      <c r="L36" s="11"/>
      <c r="M36" s="11"/>
      <c r="N36" s="11"/>
      <c r="O36" s="11"/>
      <c r="P36" s="11"/>
      <c r="Q36" s="11"/>
      <c r="R36" s="11"/>
      <c r="S36" s="11"/>
      <c r="T36" s="11"/>
      <c r="U36" s="11"/>
      <c r="V36" s="11"/>
      <c r="W36" s="11"/>
      <c r="X36" s="11"/>
      <c r="Y36" s="11"/>
      <c r="Z36" s="11"/>
    </row>
    <row r="37" spans="1:26" ht="15.75" customHeight="1" x14ac:dyDescent="0.2">
      <c r="A37" s="11"/>
      <c r="B37" s="97" t="s">
        <v>55</v>
      </c>
      <c r="C37" s="98"/>
      <c r="D37" s="55">
        <v>7.4999999999999997E-2</v>
      </c>
      <c r="E37" s="11"/>
      <c r="F37" s="20"/>
      <c r="G37" s="20"/>
      <c r="H37" s="11"/>
      <c r="I37" s="11"/>
      <c r="J37" s="11"/>
      <c r="K37" s="11"/>
      <c r="L37" s="11"/>
      <c r="M37" s="11"/>
      <c r="N37" s="11"/>
      <c r="O37" s="11"/>
      <c r="P37" s="11"/>
      <c r="Q37" s="11"/>
      <c r="R37" s="11"/>
      <c r="S37" s="11"/>
      <c r="T37" s="11"/>
      <c r="U37" s="11"/>
      <c r="V37" s="11"/>
      <c r="W37" s="11"/>
      <c r="X37" s="11"/>
      <c r="Y37" s="11"/>
      <c r="Z37" s="11"/>
    </row>
    <row r="38" spans="1:26" ht="15.75" customHeight="1" x14ac:dyDescent="0.2">
      <c r="A38" s="11"/>
      <c r="B38" s="97" t="s">
        <v>56</v>
      </c>
      <c r="C38" s="98"/>
      <c r="D38" s="55">
        <v>0.03</v>
      </c>
      <c r="E38" s="11"/>
      <c r="F38" s="11"/>
      <c r="G38" s="11"/>
      <c r="H38" s="11"/>
      <c r="I38" s="11"/>
      <c r="J38" s="11"/>
      <c r="K38" s="11"/>
      <c r="L38" s="11"/>
      <c r="M38" s="11"/>
      <c r="N38" s="11"/>
      <c r="O38" s="11"/>
      <c r="P38" s="11"/>
      <c r="Q38" s="11"/>
      <c r="R38" s="11"/>
      <c r="S38" s="11"/>
      <c r="T38" s="11"/>
      <c r="U38" s="11"/>
      <c r="V38" s="11"/>
      <c r="W38" s="11"/>
      <c r="X38" s="11"/>
      <c r="Y38" s="11"/>
      <c r="Z38" s="11"/>
    </row>
    <row r="39" spans="1:26" ht="15.75" customHeight="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customHeigh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customHeight="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x14ac:dyDescent="0.2">
      <c r="A44" s="11"/>
      <c r="B44" s="11"/>
      <c r="C44" s="11"/>
      <c r="D44" s="11"/>
      <c r="E44" s="11"/>
      <c r="F44" s="57"/>
      <c r="G44" s="11"/>
      <c r="H44" s="11"/>
      <c r="I44" s="11"/>
      <c r="J44" s="11"/>
      <c r="K44" s="11"/>
      <c r="L44" s="11"/>
      <c r="M44" s="11"/>
      <c r="N44" s="11"/>
      <c r="O44" s="11"/>
      <c r="P44" s="11"/>
      <c r="Q44" s="11"/>
      <c r="R44" s="11"/>
      <c r="S44" s="11"/>
      <c r="T44" s="11"/>
      <c r="U44" s="11"/>
      <c r="V44" s="11"/>
      <c r="W44" s="11"/>
      <c r="X44" s="11"/>
      <c r="Y44" s="11"/>
      <c r="Z44" s="11"/>
    </row>
    <row r="45" spans="1:26" ht="15.75" customHeight="1" x14ac:dyDescent="0.2">
      <c r="A45" s="11"/>
      <c r="B45" s="11"/>
      <c r="C45" s="11"/>
      <c r="D45" s="11"/>
      <c r="E45" s="11"/>
      <c r="F45" s="58"/>
      <c r="G45" s="11"/>
      <c r="H45" s="11"/>
      <c r="I45" s="11"/>
      <c r="J45" s="11"/>
      <c r="K45" s="11"/>
      <c r="L45" s="11"/>
      <c r="M45" s="11"/>
      <c r="N45" s="11"/>
      <c r="O45" s="11"/>
      <c r="P45" s="11"/>
      <c r="Q45" s="11"/>
      <c r="R45" s="11"/>
      <c r="S45" s="11"/>
      <c r="T45" s="11"/>
      <c r="U45" s="11"/>
      <c r="V45" s="11"/>
      <c r="W45" s="11"/>
      <c r="X45" s="11"/>
      <c r="Y45" s="11"/>
      <c r="Z45" s="11"/>
    </row>
    <row r="46" spans="1:26" ht="15.75" customHeight="1" x14ac:dyDescent="0.2">
      <c r="A46" s="11"/>
      <c r="B46" s="11"/>
      <c r="C46" s="11"/>
      <c r="D46" s="11"/>
      <c r="E46" s="11"/>
      <c r="F46" s="49"/>
      <c r="G46" s="11"/>
      <c r="H46" s="11"/>
      <c r="I46" s="11"/>
      <c r="J46" s="11"/>
      <c r="K46" s="11"/>
      <c r="L46" s="11"/>
      <c r="M46" s="11"/>
      <c r="N46" s="11"/>
      <c r="O46" s="11"/>
      <c r="P46" s="11"/>
      <c r="Q46" s="11"/>
      <c r="R46" s="11"/>
      <c r="S46" s="11"/>
      <c r="T46" s="11"/>
      <c r="U46" s="11"/>
      <c r="V46" s="11"/>
      <c r="W46" s="11"/>
      <c r="X46" s="11"/>
      <c r="Y46" s="11"/>
      <c r="Z46" s="11"/>
    </row>
    <row r="47" spans="1:26" ht="15.75" customHeight="1" x14ac:dyDescent="0.2">
      <c r="A47" s="11"/>
      <c r="B47" s="11"/>
      <c r="C47" s="11"/>
      <c r="D47" s="11"/>
      <c r="E47" s="11"/>
      <c r="F47" s="58"/>
      <c r="G47" s="11"/>
      <c r="H47" s="11"/>
      <c r="I47" s="11"/>
      <c r="J47" s="11"/>
      <c r="K47" s="11"/>
      <c r="L47" s="11"/>
      <c r="M47" s="11"/>
      <c r="N47" s="11"/>
      <c r="O47" s="11"/>
      <c r="P47" s="11"/>
      <c r="Q47" s="11"/>
      <c r="R47" s="11"/>
      <c r="S47" s="11"/>
      <c r="T47" s="11"/>
      <c r="U47" s="11"/>
      <c r="V47" s="11"/>
      <c r="W47" s="11"/>
      <c r="X47" s="11"/>
      <c r="Y47" s="11"/>
      <c r="Z47" s="11"/>
    </row>
    <row r="48" spans="1:26" ht="15.75" customHeight="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
      <c r="A991" s="11"/>
      <c r="B991" s="11"/>
      <c r="C991" s="11"/>
      <c r="D991" s="11"/>
      <c r="E991" s="11"/>
      <c r="F991" s="11"/>
      <c r="G991" s="11"/>
      <c r="H991" s="11"/>
      <c r="M991" s="11"/>
      <c r="N991" s="11"/>
      <c r="O991" s="11"/>
      <c r="P991" s="11"/>
      <c r="Q991" s="11"/>
      <c r="R991" s="11"/>
      <c r="S991" s="11"/>
      <c r="T991" s="11"/>
      <c r="U991" s="11"/>
      <c r="V991" s="11"/>
      <c r="W991" s="11"/>
      <c r="X991" s="11"/>
      <c r="Y991" s="11"/>
      <c r="Z991" s="11"/>
    </row>
    <row r="992" spans="1:26" ht="15.75" customHeight="1" x14ac:dyDescent="0.2">
      <c r="A992" s="11"/>
      <c r="B992" s="11"/>
      <c r="C992" s="11"/>
      <c r="D992" s="11"/>
      <c r="E992" s="11"/>
      <c r="F992" s="11"/>
      <c r="G992" s="11"/>
      <c r="H992" s="11"/>
      <c r="M992" s="11"/>
      <c r="N992" s="11"/>
      <c r="O992" s="11"/>
      <c r="P992" s="11"/>
      <c r="Q992" s="11"/>
      <c r="R992" s="11"/>
      <c r="S992" s="11"/>
      <c r="T992" s="11"/>
      <c r="U992" s="11"/>
      <c r="V992" s="11"/>
      <c r="W992" s="11"/>
      <c r="X992" s="11"/>
      <c r="Y992" s="11"/>
      <c r="Z992" s="11"/>
    </row>
    <row r="993" spans="1:26" ht="15.75" customHeight="1" x14ac:dyDescent="0.2">
      <c r="A993" s="11"/>
      <c r="B993" s="11"/>
      <c r="C993" s="11"/>
      <c r="D993" s="11"/>
      <c r="E993" s="11"/>
      <c r="F993" s="11"/>
      <c r="G993" s="11"/>
      <c r="H993" s="11"/>
      <c r="M993" s="11"/>
      <c r="N993" s="11"/>
      <c r="O993" s="11"/>
      <c r="P993" s="11"/>
      <c r="Q993" s="11"/>
      <c r="R993" s="11"/>
      <c r="S993" s="11"/>
      <c r="T993" s="11"/>
      <c r="U993" s="11"/>
      <c r="V993" s="11"/>
      <c r="W993" s="11"/>
      <c r="X993" s="11"/>
      <c r="Y993" s="11"/>
      <c r="Z993" s="11"/>
    </row>
    <row r="994" spans="1:26" ht="15.75" customHeight="1" x14ac:dyDescent="0.2">
      <c r="A994" s="11"/>
      <c r="B994" s="11"/>
      <c r="C994" s="11"/>
      <c r="D994" s="11"/>
      <c r="E994" s="11"/>
      <c r="F994" s="11"/>
      <c r="G994" s="11"/>
      <c r="H994" s="11"/>
      <c r="M994" s="11"/>
      <c r="N994" s="11"/>
      <c r="O994" s="11"/>
      <c r="P994" s="11"/>
      <c r="Q994" s="11"/>
      <c r="R994" s="11"/>
      <c r="S994" s="11"/>
      <c r="T994" s="11"/>
      <c r="U994" s="11"/>
      <c r="V994" s="11"/>
      <c r="W994" s="11"/>
      <c r="X994" s="11"/>
      <c r="Y994" s="11"/>
      <c r="Z994" s="11"/>
    </row>
    <row r="995" spans="1:26" ht="15.75" customHeight="1" x14ac:dyDescent="0.2">
      <c r="A995" s="11"/>
      <c r="B995" s="11"/>
      <c r="C995" s="11"/>
      <c r="D995" s="11"/>
      <c r="E995" s="11"/>
      <c r="F995" s="11"/>
      <c r="G995" s="11"/>
      <c r="H995" s="11"/>
      <c r="M995" s="11"/>
      <c r="N995" s="11"/>
      <c r="O995" s="11"/>
      <c r="P995" s="11"/>
      <c r="Q995" s="11"/>
      <c r="R995" s="11"/>
      <c r="S995" s="11"/>
      <c r="T995" s="11"/>
      <c r="U995" s="11"/>
      <c r="V995" s="11"/>
      <c r="W995" s="11"/>
      <c r="X995" s="11"/>
      <c r="Y995" s="11"/>
      <c r="Z995" s="11"/>
    </row>
    <row r="996" spans="1:26" ht="15.75" customHeight="1" x14ac:dyDescent="0.2">
      <c r="A996" s="11"/>
      <c r="B996" s="11"/>
      <c r="C996" s="11"/>
      <c r="D996" s="11"/>
      <c r="E996" s="11"/>
      <c r="F996" s="11"/>
      <c r="G996" s="11"/>
      <c r="H996" s="11"/>
      <c r="M996" s="11"/>
      <c r="N996" s="11"/>
      <c r="O996" s="11"/>
      <c r="P996" s="11"/>
      <c r="Q996" s="11"/>
      <c r="R996" s="11"/>
      <c r="S996" s="11"/>
      <c r="T996" s="11"/>
      <c r="U996" s="11"/>
      <c r="V996" s="11"/>
      <c r="W996" s="11"/>
      <c r="X996" s="11"/>
      <c r="Y996" s="11"/>
      <c r="Z996" s="11"/>
    </row>
    <row r="997" spans="1:26" ht="15.75" customHeight="1" x14ac:dyDescent="0.2">
      <c r="A997" s="11"/>
      <c r="B997" s="11"/>
      <c r="C997" s="11"/>
      <c r="D997" s="11"/>
      <c r="E997" s="11"/>
      <c r="F997" s="11"/>
      <c r="G997" s="11"/>
      <c r="H997" s="11"/>
      <c r="M997" s="11"/>
      <c r="N997" s="11"/>
      <c r="O997" s="11"/>
      <c r="P997" s="11"/>
      <c r="Q997" s="11"/>
      <c r="R997" s="11"/>
      <c r="S997" s="11"/>
      <c r="T997" s="11"/>
      <c r="U997" s="11"/>
      <c r="V997" s="11"/>
      <c r="W997" s="11"/>
      <c r="X997" s="11"/>
      <c r="Y997" s="11"/>
      <c r="Z997" s="11"/>
    </row>
    <row r="998" spans="1:26" ht="15.75" customHeight="1" x14ac:dyDescent="0.2">
      <c r="A998" s="11"/>
      <c r="B998" s="11"/>
      <c r="C998" s="11"/>
      <c r="D998" s="11"/>
      <c r="E998" s="11"/>
      <c r="F998" s="11"/>
      <c r="G998" s="11"/>
      <c r="H998" s="11"/>
      <c r="M998" s="11"/>
      <c r="N998" s="11"/>
      <c r="O998" s="11"/>
      <c r="P998" s="11"/>
      <c r="Q998" s="11"/>
      <c r="R998" s="11"/>
      <c r="S998" s="11"/>
      <c r="T998" s="11"/>
      <c r="U998" s="11"/>
      <c r="V998" s="11"/>
      <c r="W998" s="11"/>
      <c r="X998" s="11"/>
      <c r="Y998" s="11"/>
      <c r="Z998" s="11"/>
    </row>
    <row r="999" spans="1:26" ht="15.75" customHeight="1" x14ac:dyDescent="0.2">
      <c r="A999" s="11"/>
      <c r="B999" s="11"/>
      <c r="C999" s="11"/>
      <c r="D999" s="11"/>
      <c r="E999" s="11"/>
      <c r="F999" s="11"/>
      <c r="G999" s="11"/>
      <c r="H999" s="11"/>
      <c r="M999" s="11"/>
      <c r="N999" s="11"/>
      <c r="O999" s="11"/>
      <c r="P999" s="11"/>
      <c r="Q999" s="11"/>
      <c r="R999" s="11"/>
      <c r="S999" s="11"/>
      <c r="T999" s="11"/>
      <c r="U999" s="11"/>
      <c r="V999" s="11"/>
      <c r="W999" s="11"/>
      <c r="X999" s="11"/>
      <c r="Y999" s="11"/>
      <c r="Z999" s="11"/>
    </row>
    <row r="1000" spans="1:26" ht="15.75" customHeight="1" x14ac:dyDescent="0.2">
      <c r="A1000" s="11"/>
      <c r="B1000" s="11"/>
      <c r="C1000" s="11"/>
      <c r="D1000" s="11"/>
      <c r="E1000" s="11"/>
      <c r="F1000" s="11"/>
      <c r="G1000" s="11"/>
      <c r="H1000" s="11"/>
      <c r="M1000" s="11"/>
      <c r="N1000" s="11"/>
      <c r="O1000" s="11"/>
      <c r="P1000" s="11"/>
      <c r="Q1000" s="11"/>
      <c r="R1000" s="11"/>
      <c r="S1000" s="11"/>
      <c r="T1000" s="11"/>
      <c r="U1000" s="11"/>
      <c r="V1000" s="11"/>
      <c r="W1000" s="11"/>
      <c r="X1000" s="11"/>
      <c r="Y1000" s="11"/>
      <c r="Z1000" s="11"/>
    </row>
  </sheetData>
  <mergeCells count="29">
    <mergeCell ref="F2:G2"/>
    <mergeCell ref="I2:J2"/>
    <mergeCell ref="K2:L2"/>
    <mergeCell ref="B3:D3"/>
    <mergeCell ref="B5:D5"/>
    <mergeCell ref="B6:C6"/>
    <mergeCell ref="B7:C7"/>
    <mergeCell ref="B9:C9"/>
    <mergeCell ref="B2:D2"/>
    <mergeCell ref="B12:C12"/>
    <mergeCell ref="I12:L12"/>
    <mergeCell ref="B14:D14"/>
    <mergeCell ref="F15:G15"/>
    <mergeCell ref="B16:C16"/>
    <mergeCell ref="B18:C18"/>
    <mergeCell ref="B20:D20"/>
    <mergeCell ref="B21:C21"/>
    <mergeCell ref="B22:C22"/>
    <mergeCell ref="B23:C23"/>
    <mergeCell ref="B25:D25"/>
    <mergeCell ref="B37:C37"/>
    <mergeCell ref="B38:C38"/>
    <mergeCell ref="B26:C26"/>
    <mergeCell ref="B27:C27"/>
    <mergeCell ref="B31:C31"/>
    <mergeCell ref="B33:D33"/>
    <mergeCell ref="B34:C34"/>
    <mergeCell ref="B35:C35"/>
    <mergeCell ref="B36:C36"/>
  </mergeCells>
  <conditionalFormatting sqref="G17:G20 D34:D35">
    <cfRule type="cellIs" dxfId="0" priority="1" operator="lessThan">
      <formula>0</formula>
    </cfRule>
  </conditionalFormatting>
  <dataValidations count="1">
    <dataValidation type="list" allowBlank="1" showErrorMessage="1" sqref="C15" xr:uid="{00000000-0002-0000-0100-000000000000}">
      <formula1>$R$6:$R$7</formula1>
    </dataValidation>
  </dataValidations>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workbookViewId="0"/>
  </sheetViews>
  <sheetFormatPr baseColWidth="10" defaultColWidth="14.5" defaultRowHeight="15" customHeight="1" x14ac:dyDescent="0.2"/>
  <cols>
    <col min="1" max="1" width="32.1640625" customWidth="1"/>
    <col min="2" max="2" width="14" customWidth="1"/>
    <col min="3" max="4" width="8.83203125" customWidth="1"/>
    <col min="5" max="5" width="12" customWidth="1"/>
    <col min="6" max="6" width="9" customWidth="1"/>
    <col min="7" max="7" width="30.1640625" customWidth="1"/>
    <col min="8" max="8" width="28.33203125" customWidth="1"/>
    <col min="9" max="9" width="31.33203125" customWidth="1"/>
    <col min="10" max="10" width="14.1640625" customWidth="1"/>
    <col min="11" max="11" width="14.83203125" customWidth="1"/>
    <col min="12" max="12" width="8.83203125" hidden="1" customWidth="1"/>
    <col min="13" max="26" width="8.83203125" customWidth="1"/>
  </cols>
  <sheetData>
    <row r="1" spans="1:12" x14ac:dyDescent="0.2">
      <c r="G1" s="59"/>
    </row>
    <row r="2" spans="1:12" ht="29" x14ac:dyDescent="0.35">
      <c r="A2" s="126" t="s">
        <v>57</v>
      </c>
      <c r="B2" s="98"/>
      <c r="E2" s="127" t="s">
        <v>58</v>
      </c>
      <c r="F2" s="124"/>
      <c r="G2" s="124"/>
      <c r="H2" s="124"/>
      <c r="I2" s="124"/>
      <c r="J2" s="124"/>
      <c r="K2" s="98"/>
    </row>
    <row r="3" spans="1:12" x14ac:dyDescent="0.2">
      <c r="G3" s="59"/>
    </row>
    <row r="4" spans="1:12" x14ac:dyDescent="0.2">
      <c r="A4" s="60" t="s">
        <v>59</v>
      </c>
      <c r="B4" s="47">
        <f>Property!D34</f>
        <v>164000</v>
      </c>
      <c r="G4" s="59"/>
    </row>
    <row r="5" spans="1:12" x14ac:dyDescent="0.2">
      <c r="A5" s="60" t="s">
        <v>60</v>
      </c>
      <c r="B5" s="61">
        <f>Property!D37</f>
        <v>7.4999999999999997E-2</v>
      </c>
    </row>
    <row r="6" spans="1:12" ht="32" x14ac:dyDescent="0.2">
      <c r="A6" s="60" t="s">
        <v>61</v>
      </c>
      <c r="B6" s="62">
        <f>Property!D36</f>
        <v>30</v>
      </c>
      <c r="E6" s="63" t="s">
        <v>62</v>
      </c>
      <c r="F6" s="64" t="s">
        <v>63</v>
      </c>
      <c r="G6" s="65" t="s">
        <v>64</v>
      </c>
      <c r="H6" s="65" t="s">
        <v>65</v>
      </c>
      <c r="I6" s="65" t="s">
        <v>66</v>
      </c>
      <c r="J6" s="65" t="s">
        <v>67</v>
      </c>
      <c r="K6" s="66" t="s">
        <v>68</v>
      </c>
      <c r="L6" s="67"/>
    </row>
    <row r="7" spans="1:12" x14ac:dyDescent="0.2">
      <c r="A7" s="60" t="s">
        <v>69</v>
      </c>
      <c r="B7" s="60">
        <v>12</v>
      </c>
      <c r="E7" s="68">
        <f ca="1">TODAY()</f>
        <v>45879</v>
      </c>
      <c r="F7" s="69"/>
      <c r="G7" s="69" t="s">
        <v>70</v>
      </c>
      <c r="H7" s="69"/>
      <c r="I7" s="69"/>
      <c r="J7" s="69"/>
      <c r="K7" s="70">
        <f>Property!D34</f>
        <v>164000</v>
      </c>
      <c r="L7" s="67" t="b">
        <f t="shared" ref="L7:L261" si="0">ROUND(K7,1)=0</f>
        <v>0</v>
      </c>
    </row>
    <row r="8" spans="1:12" x14ac:dyDescent="0.2">
      <c r="A8" s="60" t="s">
        <v>71</v>
      </c>
      <c r="B8" s="60">
        <f>B6*B7</f>
        <v>360</v>
      </c>
      <c r="E8" s="71">
        <f t="shared" ref="E8:E262" ca="1" si="1">DATE(YEAR(E7),MONTH(E7)+1,DAY(E7))</f>
        <v>45910</v>
      </c>
      <c r="F8" s="72">
        <v>1</v>
      </c>
      <c r="G8" s="73">
        <f t="shared" ref="G8:G262" si="2">IF(L7=TRUE,0,ABS(IF($B$9&lt;K7+(K7*(($B$5/$B$7))),$B$9,K7+(K7*(($B$5/$B$7))))))</f>
        <v>1146.711794026558</v>
      </c>
      <c r="H8" s="73">
        <f t="shared" ref="H8:H262" si="3">K7*($B$5)/$B$7</f>
        <v>1025</v>
      </c>
      <c r="I8" s="73">
        <f t="shared" ref="I8:I262" si="4">G8-H8</f>
        <v>121.71179402655798</v>
      </c>
      <c r="J8" s="72"/>
      <c r="K8" s="74">
        <f t="shared" ref="K8:K262" si="5">K7-I8-J8</f>
        <v>163878.28820597345</v>
      </c>
      <c r="L8" s="67" t="b">
        <f t="shared" si="0"/>
        <v>0</v>
      </c>
    </row>
    <row r="9" spans="1:12" x14ac:dyDescent="0.2">
      <c r="A9" s="60" t="s">
        <v>72</v>
      </c>
      <c r="B9" s="75">
        <f>PMT((B5)/B7,B8,B4,0)</f>
        <v>-1146.711794026558</v>
      </c>
      <c r="E9" s="76">
        <f t="shared" ca="1" si="1"/>
        <v>45940</v>
      </c>
      <c r="F9" s="60">
        <f t="shared" ref="F9:F263" si="6">F8+1</f>
        <v>2</v>
      </c>
      <c r="G9" s="47">
        <f t="shared" si="2"/>
        <v>1146.711794026558</v>
      </c>
      <c r="H9" s="47">
        <f t="shared" si="3"/>
        <v>1024.239301287334</v>
      </c>
      <c r="I9" s="47">
        <f t="shared" si="4"/>
        <v>122.47249273922398</v>
      </c>
      <c r="K9" s="47">
        <f t="shared" si="5"/>
        <v>163755.81571323422</v>
      </c>
      <c r="L9" s="67" t="b">
        <f t="shared" si="0"/>
        <v>0</v>
      </c>
    </row>
    <row r="10" spans="1:12" x14ac:dyDescent="0.2">
      <c r="A10" s="60" t="s">
        <v>73</v>
      </c>
      <c r="B10" s="75">
        <f>B9*B8</f>
        <v>-412816.24584956089</v>
      </c>
      <c r="E10" s="77">
        <f t="shared" ca="1" si="1"/>
        <v>45971</v>
      </c>
      <c r="F10" s="60">
        <f t="shared" si="6"/>
        <v>3</v>
      </c>
      <c r="G10" s="47">
        <f t="shared" si="2"/>
        <v>1146.711794026558</v>
      </c>
      <c r="H10" s="47">
        <f t="shared" si="3"/>
        <v>1023.4738482077138</v>
      </c>
      <c r="I10" s="47">
        <f t="shared" si="4"/>
        <v>123.2379458188442</v>
      </c>
      <c r="K10" s="47">
        <f t="shared" si="5"/>
        <v>163632.57776741538</v>
      </c>
      <c r="L10" s="67" t="b">
        <f t="shared" si="0"/>
        <v>0</v>
      </c>
    </row>
    <row r="11" spans="1:12" x14ac:dyDescent="0.2">
      <c r="A11" s="60" t="s">
        <v>74</v>
      </c>
      <c r="B11" s="75">
        <f>B10+B4</f>
        <v>-248816.24584956089</v>
      </c>
      <c r="E11" s="77">
        <f t="shared" ca="1" si="1"/>
        <v>46001</v>
      </c>
      <c r="F11" s="60">
        <f t="shared" si="6"/>
        <v>4</v>
      </c>
      <c r="G11" s="47">
        <f t="shared" si="2"/>
        <v>1146.711794026558</v>
      </c>
      <c r="H11" s="47">
        <f t="shared" si="3"/>
        <v>1022.7036110463461</v>
      </c>
      <c r="I11" s="47">
        <f t="shared" si="4"/>
        <v>124.00818298021193</v>
      </c>
      <c r="K11" s="47">
        <f t="shared" si="5"/>
        <v>163508.56958443517</v>
      </c>
      <c r="L11" s="67" t="b">
        <f t="shared" si="0"/>
        <v>0</v>
      </c>
    </row>
    <row r="12" spans="1:12" x14ac:dyDescent="0.2">
      <c r="E12" s="77">
        <f t="shared" ca="1" si="1"/>
        <v>46032</v>
      </c>
      <c r="F12" s="60">
        <f t="shared" si="6"/>
        <v>5</v>
      </c>
      <c r="G12" s="47">
        <f t="shared" si="2"/>
        <v>1146.711794026558</v>
      </c>
      <c r="H12" s="47">
        <f t="shared" si="3"/>
        <v>1021.9285599027198</v>
      </c>
      <c r="I12" s="47">
        <f t="shared" si="4"/>
        <v>124.78323412383816</v>
      </c>
      <c r="K12" s="47">
        <f t="shared" si="5"/>
        <v>163383.78635031133</v>
      </c>
      <c r="L12" s="67" t="b">
        <f t="shared" si="0"/>
        <v>0</v>
      </c>
    </row>
    <row r="13" spans="1:12" x14ac:dyDescent="0.2">
      <c r="E13" s="77">
        <f t="shared" ca="1" si="1"/>
        <v>46063</v>
      </c>
      <c r="F13" s="60">
        <f t="shared" si="6"/>
        <v>6</v>
      </c>
      <c r="G13" s="47">
        <f t="shared" si="2"/>
        <v>1146.711794026558</v>
      </c>
      <c r="H13" s="47">
        <f t="shared" si="3"/>
        <v>1021.1486646894458</v>
      </c>
      <c r="I13" s="47">
        <f t="shared" si="4"/>
        <v>125.56312933711217</v>
      </c>
      <c r="K13" s="47">
        <f t="shared" si="5"/>
        <v>163258.22322097421</v>
      </c>
      <c r="L13" s="67" t="b">
        <f t="shared" si="0"/>
        <v>0</v>
      </c>
    </row>
    <row r="14" spans="1:12" x14ac:dyDescent="0.2">
      <c r="E14" s="77">
        <f t="shared" ca="1" si="1"/>
        <v>46091</v>
      </c>
      <c r="F14" s="60">
        <f t="shared" si="6"/>
        <v>7</v>
      </c>
      <c r="G14" s="47">
        <f t="shared" si="2"/>
        <v>1146.711794026558</v>
      </c>
      <c r="H14" s="47">
        <f t="shared" si="3"/>
        <v>1020.3638951310887</v>
      </c>
      <c r="I14" s="47">
        <f t="shared" si="4"/>
        <v>126.34789889546926</v>
      </c>
      <c r="K14" s="47">
        <f t="shared" si="5"/>
        <v>163131.87532207873</v>
      </c>
      <c r="L14" s="67" t="b">
        <f t="shared" si="0"/>
        <v>0</v>
      </c>
    </row>
    <row r="15" spans="1:12" x14ac:dyDescent="0.2">
      <c r="E15" s="77">
        <f t="shared" ca="1" si="1"/>
        <v>46122</v>
      </c>
      <c r="F15" s="60">
        <f t="shared" si="6"/>
        <v>8</v>
      </c>
      <c r="G15" s="47">
        <f t="shared" si="2"/>
        <v>1146.711794026558</v>
      </c>
      <c r="H15" s="47">
        <f t="shared" si="3"/>
        <v>1019.574220762992</v>
      </c>
      <c r="I15" s="47">
        <f t="shared" si="4"/>
        <v>127.13757326356597</v>
      </c>
      <c r="K15" s="47">
        <f t="shared" si="5"/>
        <v>163004.73774881515</v>
      </c>
      <c r="L15" s="67" t="b">
        <f t="shared" si="0"/>
        <v>0</v>
      </c>
    </row>
    <row r="16" spans="1:12" x14ac:dyDescent="0.2">
      <c r="E16" s="77">
        <f t="shared" ca="1" si="1"/>
        <v>46152</v>
      </c>
      <c r="F16" s="60">
        <f t="shared" si="6"/>
        <v>9</v>
      </c>
      <c r="G16" s="47">
        <f t="shared" si="2"/>
        <v>1146.711794026558</v>
      </c>
      <c r="H16" s="47">
        <f t="shared" si="3"/>
        <v>1018.7796109300947</v>
      </c>
      <c r="I16" s="47">
        <f t="shared" si="4"/>
        <v>127.93218309646329</v>
      </c>
      <c r="K16" s="47">
        <f t="shared" si="5"/>
        <v>162876.80556571868</v>
      </c>
      <c r="L16" s="67" t="b">
        <f t="shared" si="0"/>
        <v>0</v>
      </c>
    </row>
    <row r="17" spans="2:12" x14ac:dyDescent="0.2">
      <c r="E17" s="77">
        <f t="shared" ca="1" si="1"/>
        <v>46183</v>
      </c>
      <c r="F17" s="60">
        <f t="shared" si="6"/>
        <v>10</v>
      </c>
      <c r="G17" s="47">
        <f t="shared" si="2"/>
        <v>1146.711794026558</v>
      </c>
      <c r="H17" s="47">
        <f t="shared" si="3"/>
        <v>1017.9800347857417</v>
      </c>
      <c r="I17" s="47">
        <f t="shared" si="4"/>
        <v>128.73175924081625</v>
      </c>
      <c r="K17" s="47">
        <f t="shared" si="5"/>
        <v>162748.07380647786</v>
      </c>
      <c r="L17" s="67" t="b">
        <f t="shared" si="0"/>
        <v>0</v>
      </c>
    </row>
    <row r="18" spans="2:12" x14ac:dyDescent="0.2">
      <c r="E18" s="77">
        <f t="shared" ca="1" si="1"/>
        <v>46213</v>
      </c>
      <c r="F18" s="60">
        <f t="shared" si="6"/>
        <v>11</v>
      </c>
      <c r="G18" s="47">
        <f t="shared" si="2"/>
        <v>1146.711794026558</v>
      </c>
      <c r="H18" s="47">
        <f t="shared" si="3"/>
        <v>1017.1754612904865</v>
      </c>
      <c r="I18" s="47">
        <f t="shared" si="4"/>
        <v>129.53633273607147</v>
      </c>
      <c r="K18" s="47">
        <f t="shared" si="5"/>
        <v>162618.53747374177</v>
      </c>
      <c r="L18" s="67" t="b">
        <f t="shared" si="0"/>
        <v>0</v>
      </c>
    </row>
    <row r="19" spans="2:12" x14ac:dyDescent="0.2">
      <c r="E19" s="77">
        <f t="shared" ca="1" si="1"/>
        <v>46244</v>
      </c>
      <c r="F19" s="60">
        <f t="shared" si="6"/>
        <v>12</v>
      </c>
      <c r="G19" s="47">
        <f t="shared" si="2"/>
        <v>1146.711794026558</v>
      </c>
      <c r="H19" s="47">
        <f t="shared" si="3"/>
        <v>1016.365859210886</v>
      </c>
      <c r="I19" s="47">
        <f t="shared" si="4"/>
        <v>130.34593481567197</v>
      </c>
      <c r="K19" s="47">
        <f t="shared" si="5"/>
        <v>162488.1915389261</v>
      </c>
      <c r="L19" s="67" t="b">
        <f t="shared" si="0"/>
        <v>0</v>
      </c>
    </row>
    <row r="20" spans="2:12" x14ac:dyDescent="0.2">
      <c r="E20" s="77">
        <f t="shared" ca="1" si="1"/>
        <v>46275</v>
      </c>
      <c r="F20" s="60">
        <f t="shared" si="6"/>
        <v>13</v>
      </c>
      <c r="G20" s="47">
        <f t="shared" si="2"/>
        <v>1146.711794026558</v>
      </c>
      <c r="H20" s="47">
        <f t="shared" si="3"/>
        <v>1015.5511971182881</v>
      </c>
      <c r="I20" s="47">
        <f t="shared" si="4"/>
        <v>131.16059690826989</v>
      </c>
      <c r="K20" s="47">
        <f t="shared" si="5"/>
        <v>162357.03094201782</v>
      </c>
      <c r="L20" s="67" t="b">
        <f t="shared" si="0"/>
        <v>0</v>
      </c>
    </row>
    <row r="21" spans="2:12" ht="15.75" customHeight="1" x14ac:dyDescent="0.2">
      <c r="E21" s="77">
        <f t="shared" ca="1" si="1"/>
        <v>46305</v>
      </c>
      <c r="F21" s="60">
        <f t="shared" si="6"/>
        <v>14</v>
      </c>
      <c r="G21" s="47">
        <f t="shared" si="2"/>
        <v>1146.711794026558</v>
      </c>
      <c r="H21" s="47">
        <f t="shared" si="3"/>
        <v>1014.7314433876113</v>
      </c>
      <c r="I21" s="47">
        <f t="shared" si="4"/>
        <v>131.98035063894667</v>
      </c>
      <c r="K21" s="47">
        <f t="shared" si="5"/>
        <v>162225.05059137888</v>
      </c>
      <c r="L21" s="67" t="b">
        <f t="shared" si="0"/>
        <v>0</v>
      </c>
    </row>
    <row r="22" spans="2:12" ht="15.75" customHeight="1" x14ac:dyDescent="0.2">
      <c r="E22" s="77">
        <f t="shared" ca="1" si="1"/>
        <v>46336</v>
      </c>
      <c r="F22" s="60">
        <f t="shared" si="6"/>
        <v>15</v>
      </c>
      <c r="G22" s="47">
        <f t="shared" si="2"/>
        <v>1146.711794026558</v>
      </c>
      <c r="H22" s="47">
        <f t="shared" si="3"/>
        <v>1013.906566196118</v>
      </c>
      <c r="I22" s="47">
        <f t="shared" si="4"/>
        <v>132.80522783044</v>
      </c>
      <c r="K22" s="47">
        <f t="shared" si="5"/>
        <v>162092.24536354843</v>
      </c>
      <c r="L22" s="67" t="b">
        <f t="shared" si="0"/>
        <v>0</v>
      </c>
    </row>
    <row r="23" spans="2:12" ht="15.75" customHeight="1" x14ac:dyDescent="0.2">
      <c r="E23" s="77">
        <f t="shared" ca="1" si="1"/>
        <v>46366</v>
      </c>
      <c r="F23" s="60">
        <f t="shared" si="6"/>
        <v>16</v>
      </c>
      <c r="G23" s="47">
        <f t="shared" si="2"/>
        <v>1146.711794026558</v>
      </c>
      <c r="H23" s="47">
        <f t="shared" si="3"/>
        <v>1013.0765335221777</v>
      </c>
      <c r="I23" s="47">
        <f t="shared" si="4"/>
        <v>133.63526050438031</v>
      </c>
      <c r="K23" s="47">
        <f t="shared" si="5"/>
        <v>161958.61010304405</v>
      </c>
      <c r="L23" s="67" t="b">
        <f t="shared" si="0"/>
        <v>0</v>
      </c>
    </row>
    <row r="24" spans="2:12" ht="15.75" customHeight="1" x14ac:dyDescent="0.2">
      <c r="E24" s="77">
        <f t="shared" ca="1" si="1"/>
        <v>46397</v>
      </c>
      <c r="F24" s="60">
        <f t="shared" si="6"/>
        <v>17</v>
      </c>
      <c r="G24" s="47">
        <f t="shared" si="2"/>
        <v>1146.711794026558</v>
      </c>
      <c r="H24" s="47">
        <f t="shared" si="3"/>
        <v>1012.2413131440253</v>
      </c>
      <c r="I24" s="47">
        <f t="shared" si="4"/>
        <v>134.47048088253268</v>
      </c>
      <c r="K24" s="47">
        <f t="shared" si="5"/>
        <v>161824.13962216151</v>
      </c>
      <c r="L24" s="67" t="b">
        <f t="shared" si="0"/>
        <v>0</v>
      </c>
    </row>
    <row r="25" spans="2:12" ht="15.75" customHeight="1" x14ac:dyDescent="0.2">
      <c r="E25" s="77">
        <f t="shared" ca="1" si="1"/>
        <v>46428</v>
      </c>
      <c r="F25" s="60">
        <f t="shared" si="6"/>
        <v>18</v>
      </c>
      <c r="G25" s="47">
        <f t="shared" si="2"/>
        <v>1146.711794026558</v>
      </c>
      <c r="H25" s="47">
        <f t="shared" si="3"/>
        <v>1011.4008726385094</v>
      </c>
      <c r="I25" s="47">
        <f t="shared" si="4"/>
        <v>135.31092138804854</v>
      </c>
      <c r="K25" s="47">
        <f t="shared" si="5"/>
        <v>161688.82870077348</v>
      </c>
      <c r="L25" s="67" t="b">
        <f t="shared" si="0"/>
        <v>0</v>
      </c>
    </row>
    <row r="26" spans="2:12" ht="15.75" customHeight="1" x14ac:dyDescent="0.2">
      <c r="E26" s="77">
        <f t="shared" ca="1" si="1"/>
        <v>46456</v>
      </c>
      <c r="F26" s="60">
        <f t="shared" si="6"/>
        <v>19</v>
      </c>
      <c r="G26" s="47">
        <f t="shared" si="2"/>
        <v>1146.711794026558</v>
      </c>
      <c r="H26" s="47">
        <f t="shared" si="3"/>
        <v>1010.5551793798342</v>
      </c>
      <c r="I26" s="47">
        <f t="shared" si="4"/>
        <v>136.15661464672382</v>
      </c>
      <c r="K26" s="47">
        <f t="shared" si="5"/>
        <v>161552.67208612675</v>
      </c>
      <c r="L26" s="67" t="b">
        <f t="shared" si="0"/>
        <v>0</v>
      </c>
    </row>
    <row r="27" spans="2:12" ht="15.75" customHeight="1" x14ac:dyDescent="0.2">
      <c r="B27" s="75"/>
      <c r="E27" s="77">
        <f t="shared" ca="1" si="1"/>
        <v>46487</v>
      </c>
      <c r="F27" s="60">
        <f t="shared" si="6"/>
        <v>20</v>
      </c>
      <c r="G27" s="47">
        <f t="shared" si="2"/>
        <v>1146.711794026558</v>
      </c>
      <c r="H27" s="47">
        <f t="shared" si="3"/>
        <v>1009.7042005382922</v>
      </c>
      <c r="I27" s="47">
        <f t="shared" si="4"/>
        <v>137.0075934882658</v>
      </c>
      <c r="K27" s="47">
        <f t="shared" si="5"/>
        <v>161415.66449263849</v>
      </c>
      <c r="L27" s="67" t="b">
        <f t="shared" si="0"/>
        <v>0</v>
      </c>
    </row>
    <row r="28" spans="2:12" ht="15.75" customHeight="1" x14ac:dyDescent="0.2">
      <c r="B28" s="75"/>
      <c r="E28" s="77">
        <f t="shared" ca="1" si="1"/>
        <v>46517</v>
      </c>
      <c r="F28" s="60">
        <f t="shared" si="6"/>
        <v>21</v>
      </c>
      <c r="G28" s="47">
        <f t="shared" si="2"/>
        <v>1146.711794026558</v>
      </c>
      <c r="H28" s="47">
        <f t="shared" si="3"/>
        <v>1008.8479030789905</v>
      </c>
      <c r="I28" s="47">
        <f t="shared" si="4"/>
        <v>137.86389094756748</v>
      </c>
      <c r="K28" s="47">
        <f t="shared" si="5"/>
        <v>161277.80060169092</v>
      </c>
      <c r="L28" s="67" t="b">
        <f t="shared" si="0"/>
        <v>0</v>
      </c>
    </row>
    <row r="29" spans="2:12" ht="15.75" customHeight="1" x14ac:dyDescent="0.2">
      <c r="B29" s="75"/>
      <c r="E29" s="77">
        <f t="shared" ca="1" si="1"/>
        <v>46548</v>
      </c>
      <c r="F29" s="60">
        <f t="shared" si="6"/>
        <v>22</v>
      </c>
      <c r="G29" s="47">
        <f t="shared" si="2"/>
        <v>1146.711794026558</v>
      </c>
      <c r="H29" s="47">
        <f t="shared" si="3"/>
        <v>1007.9862537605682</v>
      </c>
      <c r="I29" s="47">
        <f t="shared" si="4"/>
        <v>138.72554026598982</v>
      </c>
      <c r="K29" s="47">
        <f t="shared" si="5"/>
        <v>161139.07506142493</v>
      </c>
      <c r="L29" s="67" t="b">
        <f t="shared" si="0"/>
        <v>0</v>
      </c>
    </row>
    <row r="30" spans="2:12" ht="15.75" customHeight="1" x14ac:dyDescent="0.2">
      <c r="E30" s="77">
        <f t="shared" ca="1" si="1"/>
        <v>46578</v>
      </c>
      <c r="F30" s="60">
        <f t="shared" si="6"/>
        <v>23</v>
      </c>
      <c r="G30" s="47">
        <f t="shared" si="2"/>
        <v>1146.711794026558</v>
      </c>
      <c r="H30" s="47">
        <f t="shared" si="3"/>
        <v>1007.1192191339059</v>
      </c>
      <c r="I30" s="47">
        <f t="shared" si="4"/>
        <v>139.59257489265212</v>
      </c>
      <c r="K30" s="47">
        <f t="shared" si="5"/>
        <v>160999.48248653227</v>
      </c>
      <c r="L30" s="67" t="b">
        <f t="shared" si="0"/>
        <v>0</v>
      </c>
    </row>
    <row r="31" spans="2:12" ht="15.75" customHeight="1" x14ac:dyDescent="0.2">
      <c r="E31" s="77">
        <f t="shared" ca="1" si="1"/>
        <v>46609</v>
      </c>
      <c r="F31" s="60">
        <f t="shared" si="6"/>
        <v>24</v>
      </c>
      <c r="G31" s="47">
        <f t="shared" si="2"/>
        <v>1146.711794026558</v>
      </c>
      <c r="H31" s="47">
        <f t="shared" si="3"/>
        <v>1006.2467655408267</v>
      </c>
      <c r="I31" s="47">
        <f t="shared" si="4"/>
        <v>140.4650284857313</v>
      </c>
      <c r="K31" s="47">
        <f t="shared" si="5"/>
        <v>160859.01745804655</v>
      </c>
      <c r="L31" s="67" t="b">
        <f t="shared" si="0"/>
        <v>0</v>
      </c>
    </row>
    <row r="32" spans="2:12" ht="15.75" customHeight="1" x14ac:dyDescent="0.2">
      <c r="E32" s="77">
        <f t="shared" ca="1" si="1"/>
        <v>46640</v>
      </c>
      <c r="F32" s="60">
        <f t="shared" si="6"/>
        <v>25</v>
      </c>
      <c r="G32" s="47">
        <f t="shared" si="2"/>
        <v>1146.711794026558</v>
      </c>
      <c r="H32" s="47">
        <f t="shared" si="3"/>
        <v>1005.368859112791</v>
      </c>
      <c r="I32" s="47">
        <f t="shared" si="4"/>
        <v>141.34293491376695</v>
      </c>
      <c r="K32" s="47">
        <f t="shared" si="5"/>
        <v>160717.6745231328</v>
      </c>
      <c r="L32" s="67" t="b">
        <f t="shared" si="0"/>
        <v>0</v>
      </c>
    </row>
    <row r="33" spans="5:12" ht="15.75" customHeight="1" x14ac:dyDescent="0.2">
      <c r="E33" s="77">
        <f t="shared" ca="1" si="1"/>
        <v>46670</v>
      </c>
      <c r="F33" s="60">
        <f t="shared" si="6"/>
        <v>26</v>
      </c>
      <c r="G33" s="47">
        <f t="shared" si="2"/>
        <v>1146.711794026558</v>
      </c>
      <c r="H33" s="47">
        <f t="shared" si="3"/>
        <v>1004.4854657695799</v>
      </c>
      <c r="I33" s="47">
        <f t="shared" si="4"/>
        <v>142.22632825697804</v>
      </c>
      <c r="K33" s="47">
        <f t="shared" si="5"/>
        <v>160575.44819487582</v>
      </c>
      <c r="L33" s="67" t="b">
        <f t="shared" si="0"/>
        <v>0</v>
      </c>
    </row>
    <row r="34" spans="5:12" ht="15.75" customHeight="1" x14ac:dyDescent="0.2">
      <c r="E34" s="77">
        <f t="shared" ca="1" si="1"/>
        <v>46701</v>
      </c>
      <c r="F34" s="60">
        <f t="shared" si="6"/>
        <v>27</v>
      </c>
      <c r="G34" s="47">
        <f t="shared" si="2"/>
        <v>1146.711794026558</v>
      </c>
      <c r="H34" s="47">
        <f t="shared" si="3"/>
        <v>1003.5965512179738</v>
      </c>
      <c r="I34" s="47">
        <f t="shared" si="4"/>
        <v>143.11524280858418</v>
      </c>
      <c r="K34" s="47">
        <f t="shared" si="5"/>
        <v>160432.33295206723</v>
      </c>
      <c r="L34" s="67" t="b">
        <f t="shared" si="0"/>
        <v>0</v>
      </c>
    </row>
    <row r="35" spans="5:12" ht="15.75" customHeight="1" x14ac:dyDescent="0.2">
      <c r="E35" s="77">
        <f t="shared" ca="1" si="1"/>
        <v>46731</v>
      </c>
      <c r="F35" s="60">
        <f t="shared" si="6"/>
        <v>28</v>
      </c>
      <c r="G35" s="47">
        <f t="shared" si="2"/>
        <v>1146.711794026558</v>
      </c>
      <c r="H35" s="47">
        <f t="shared" si="3"/>
        <v>1002.7020809504202</v>
      </c>
      <c r="I35" s="47">
        <f t="shared" si="4"/>
        <v>144.00971307613781</v>
      </c>
      <c r="K35" s="47">
        <f t="shared" si="5"/>
        <v>160288.32323899108</v>
      </c>
      <c r="L35" s="67" t="b">
        <f t="shared" si="0"/>
        <v>0</v>
      </c>
    </row>
    <row r="36" spans="5:12" ht="15.75" customHeight="1" x14ac:dyDescent="0.2">
      <c r="E36" s="77">
        <f t="shared" ca="1" si="1"/>
        <v>46762</v>
      </c>
      <c r="F36" s="60">
        <f t="shared" si="6"/>
        <v>29</v>
      </c>
      <c r="G36" s="47">
        <f t="shared" si="2"/>
        <v>1146.711794026558</v>
      </c>
      <c r="H36" s="47">
        <f t="shared" si="3"/>
        <v>1001.8020202436942</v>
      </c>
      <c r="I36" s="47">
        <f t="shared" si="4"/>
        <v>144.90977378286379</v>
      </c>
      <c r="K36" s="47">
        <f t="shared" si="5"/>
        <v>160143.41346520823</v>
      </c>
      <c r="L36" s="67" t="b">
        <f t="shared" si="0"/>
        <v>0</v>
      </c>
    </row>
    <row r="37" spans="5:12" ht="15.75" customHeight="1" x14ac:dyDescent="0.2">
      <c r="E37" s="77">
        <f t="shared" ca="1" si="1"/>
        <v>46793</v>
      </c>
      <c r="F37" s="60">
        <f t="shared" si="6"/>
        <v>30</v>
      </c>
      <c r="G37" s="47">
        <f t="shared" si="2"/>
        <v>1146.711794026558</v>
      </c>
      <c r="H37" s="47">
        <f t="shared" si="3"/>
        <v>1000.8963341575513</v>
      </c>
      <c r="I37" s="47">
        <f t="shared" si="4"/>
        <v>145.81545986900665</v>
      </c>
      <c r="K37" s="47">
        <f t="shared" si="5"/>
        <v>159997.59800533921</v>
      </c>
      <c r="L37" s="67" t="b">
        <f t="shared" si="0"/>
        <v>0</v>
      </c>
    </row>
    <row r="38" spans="5:12" ht="15.75" customHeight="1" x14ac:dyDescent="0.2">
      <c r="E38" s="77">
        <f t="shared" ca="1" si="1"/>
        <v>46822</v>
      </c>
      <c r="F38" s="60">
        <f t="shared" si="6"/>
        <v>31</v>
      </c>
      <c r="G38" s="47">
        <f t="shared" si="2"/>
        <v>1146.711794026558</v>
      </c>
      <c r="H38" s="47">
        <f t="shared" si="3"/>
        <v>999.98498753337014</v>
      </c>
      <c r="I38" s="47">
        <f t="shared" si="4"/>
        <v>146.72680649318784</v>
      </c>
      <c r="K38" s="47">
        <f t="shared" si="5"/>
        <v>159850.87119884603</v>
      </c>
      <c r="L38" s="67" t="b">
        <f t="shared" si="0"/>
        <v>0</v>
      </c>
    </row>
    <row r="39" spans="5:12" ht="15.75" customHeight="1" x14ac:dyDescent="0.2">
      <c r="E39" s="77">
        <f t="shared" ca="1" si="1"/>
        <v>46853</v>
      </c>
      <c r="F39" s="60">
        <f t="shared" si="6"/>
        <v>32</v>
      </c>
      <c r="G39" s="47">
        <f t="shared" si="2"/>
        <v>1146.711794026558</v>
      </c>
      <c r="H39" s="47">
        <f t="shared" si="3"/>
        <v>999.0679449927876</v>
      </c>
      <c r="I39" s="47">
        <f t="shared" si="4"/>
        <v>147.64384903377038</v>
      </c>
      <c r="K39" s="47">
        <f t="shared" si="5"/>
        <v>159703.22734981225</v>
      </c>
      <c r="L39" s="67" t="b">
        <f t="shared" si="0"/>
        <v>0</v>
      </c>
    </row>
    <row r="40" spans="5:12" ht="15.75" customHeight="1" x14ac:dyDescent="0.2">
      <c r="E40" s="77">
        <f t="shared" ca="1" si="1"/>
        <v>46883</v>
      </c>
      <c r="F40" s="60">
        <f t="shared" si="6"/>
        <v>33</v>
      </c>
      <c r="G40" s="47">
        <f t="shared" si="2"/>
        <v>1146.711794026558</v>
      </c>
      <c r="H40" s="47">
        <f t="shared" si="3"/>
        <v>998.14517093632651</v>
      </c>
      <c r="I40" s="47">
        <f t="shared" si="4"/>
        <v>148.56662309023147</v>
      </c>
      <c r="K40" s="47">
        <f t="shared" si="5"/>
        <v>159554.66072672201</v>
      </c>
      <c r="L40" s="67" t="b">
        <f t="shared" si="0"/>
        <v>0</v>
      </c>
    </row>
    <row r="41" spans="5:12" ht="15.75" customHeight="1" x14ac:dyDescent="0.2">
      <c r="E41" s="77">
        <f t="shared" ca="1" si="1"/>
        <v>46914</v>
      </c>
      <c r="F41" s="60">
        <f t="shared" si="6"/>
        <v>34</v>
      </c>
      <c r="G41" s="47">
        <f t="shared" si="2"/>
        <v>1146.711794026558</v>
      </c>
      <c r="H41" s="47">
        <f t="shared" si="3"/>
        <v>997.21662954201247</v>
      </c>
      <c r="I41" s="47">
        <f t="shared" si="4"/>
        <v>149.49516448454551</v>
      </c>
      <c r="K41" s="47">
        <f t="shared" si="5"/>
        <v>159405.16556223747</v>
      </c>
      <c r="L41" s="67" t="b">
        <f t="shared" si="0"/>
        <v>0</v>
      </c>
    </row>
    <row r="42" spans="5:12" ht="15.75" customHeight="1" x14ac:dyDescent="0.2">
      <c r="E42" s="77">
        <f t="shared" ca="1" si="1"/>
        <v>46944</v>
      </c>
      <c r="F42" s="60">
        <f t="shared" si="6"/>
        <v>35</v>
      </c>
      <c r="G42" s="47">
        <f t="shared" si="2"/>
        <v>1146.711794026558</v>
      </c>
      <c r="H42" s="47">
        <f t="shared" si="3"/>
        <v>996.28228476398408</v>
      </c>
      <c r="I42" s="47">
        <f t="shared" si="4"/>
        <v>150.4295092625739</v>
      </c>
      <c r="K42" s="47">
        <f t="shared" si="5"/>
        <v>159254.73605297488</v>
      </c>
      <c r="L42" s="67" t="b">
        <f t="shared" si="0"/>
        <v>0</v>
      </c>
    </row>
    <row r="43" spans="5:12" ht="15.75" customHeight="1" x14ac:dyDescent="0.2">
      <c r="E43" s="77">
        <f t="shared" ca="1" si="1"/>
        <v>46975</v>
      </c>
      <c r="F43" s="60">
        <f t="shared" si="6"/>
        <v>36</v>
      </c>
      <c r="G43" s="47">
        <f t="shared" si="2"/>
        <v>1146.711794026558</v>
      </c>
      <c r="H43" s="47">
        <f t="shared" si="3"/>
        <v>995.34210033109309</v>
      </c>
      <c r="I43" s="47">
        <f t="shared" si="4"/>
        <v>151.36969369546489</v>
      </c>
      <c r="K43" s="47">
        <f t="shared" si="5"/>
        <v>159103.36635927943</v>
      </c>
      <c r="L43" s="67" t="b">
        <f t="shared" si="0"/>
        <v>0</v>
      </c>
    </row>
    <row r="44" spans="5:12" ht="15.75" customHeight="1" x14ac:dyDescent="0.2">
      <c r="E44" s="77">
        <f t="shared" ca="1" si="1"/>
        <v>47006</v>
      </c>
      <c r="F44" s="60">
        <f t="shared" si="6"/>
        <v>37</v>
      </c>
      <c r="G44" s="47">
        <f t="shared" si="2"/>
        <v>1146.711794026558</v>
      </c>
      <c r="H44" s="47">
        <f t="shared" si="3"/>
        <v>994.39603974549652</v>
      </c>
      <c r="I44" s="47">
        <f t="shared" si="4"/>
        <v>152.31575428106146</v>
      </c>
      <c r="K44" s="47">
        <f t="shared" si="5"/>
        <v>158951.05060499837</v>
      </c>
      <c r="L44" s="67" t="b">
        <f t="shared" si="0"/>
        <v>0</v>
      </c>
    </row>
    <row r="45" spans="5:12" ht="15.75" customHeight="1" x14ac:dyDescent="0.2">
      <c r="E45" s="77">
        <f t="shared" ca="1" si="1"/>
        <v>47036</v>
      </c>
      <c r="F45" s="60">
        <f t="shared" si="6"/>
        <v>38</v>
      </c>
      <c r="G45" s="47">
        <f t="shared" si="2"/>
        <v>1146.711794026558</v>
      </c>
      <c r="H45" s="47">
        <f t="shared" si="3"/>
        <v>993.44406628123977</v>
      </c>
      <c r="I45" s="47">
        <f t="shared" si="4"/>
        <v>153.26772774531821</v>
      </c>
      <c r="K45" s="47">
        <f t="shared" si="5"/>
        <v>158797.78287725305</v>
      </c>
      <c r="L45" s="67" t="b">
        <f t="shared" si="0"/>
        <v>0</v>
      </c>
    </row>
    <row r="46" spans="5:12" ht="15.75" customHeight="1" x14ac:dyDescent="0.2">
      <c r="E46" s="77">
        <f t="shared" ca="1" si="1"/>
        <v>47067</v>
      </c>
      <c r="F46" s="60">
        <f t="shared" si="6"/>
        <v>39</v>
      </c>
      <c r="G46" s="47">
        <f t="shared" si="2"/>
        <v>1146.711794026558</v>
      </c>
      <c r="H46" s="47">
        <f t="shared" si="3"/>
        <v>992.48614298283155</v>
      </c>
      <c r="I46" s="47">
        <f t="shared" si="4"/>
        <v>154.22565104372643</v>
      </c>
      <c r="K46" s="47">
        <f t="shared" si="5"/>
        <v>158643.55722620932</v>
      </c>
      <c r="L46" s="67" t="b">
        <f t="shared" si="0"/>
        <v>0</v>
      </c>
    </row>
    <row r="47" spans="5:12" ht="15.75" customHeight="1" x14ac:dyDescent="0.2">
      <c r="E47" s="77">
        <f t="shared" ca="1" si="1"/>
        <v>47097</v>
      </c>
      <c r="F47" s="60">
        <f t="shared" si="6"/>
        <v>40</v>
      </c>
      <c r="G47" s="47">
        <f t="shared" si="2"/>
        <v>1146.711794026558</v>
      </c>
      <c r="H47" s="47">
        <f t="shared" si="3"/>
        <v>991.52223266380815</v>
      </c>
      <c r="I47" s="47">
        <f t="shared" si="4"/>
        <v>155.18956136274983</v>
      </c>
      <c r="K47" s="47">
        <f t="shared" si="5"/>
        <v>158488.36766484656</v>
      </c>
      <c r="L47" s="67" t="b">
        <f t="shared" si="0"/>
        <v>0</v>
      </c>
    </row>
    <row r="48" spans="5:12" ht="15.75" customHeight="1" x14ac:dyDescent="0.2">
      <c r="E48" s="77">
        <f t="shared" ca="1" si="1"/>
        <v>47128</v>
      </c>
      <c r="F48" s="60">
        <f t="shared" si="6"/>
        <v>41</v>
      </c>
      <c r="G48" s="47">
        <f t="shared" si="2"/>
        <v>1146.711794026558</v>
      </c>
      <c r="H48" s="47">
        <f t="shared" si="3"/>
        <v>990.55229790529108</v>
      </c>
      <c r="I48" s="47">
        <f t="shared" si="4"/>
        <v>156.1594961212669</v>
      </c>
      <c r="K48" s="47">
        <f t="shared" si="5"/>
        <v>158332.20816872531</v>
      </c>
      <c r="L48" s="67" t="b">
        <f t="shared" si="0"/>
        <v>0</v>
      </c>
    </row>
    <row r="49" spans="5:12" ht="15.75" customHeight="1" x14ac:dyDescent="0.2">
      <c r="E49" s="77">
        <f t="shared" ca="1" si="1"/>
        <v>47159</v>
      </c>
      <c r="F49" s="60">
        <f t="shared" si="6"/>
        <v>42</v>
      </c>
      <c r="G49" s="47">
        <f t="shared" si="2"/>
        <v>1146.711794026558</v>
      </c>
      <c r="H49" s="47">
        <f t="shared" si="3"/>
        <v>989.57630105453325</v>
      </c>
      <c r="I49" s="47">
        <f t="shared" si="4"/>
        <v>157.13549297202474</v>
      </c>
      <c r="K49" s="47">
        <f t="shared" si="5"/>
        <v>158175.0726757533</v>
      </c>
      <c r="L49" s="67" t="b">
        <f t="shared" si="0"/>
        <v>0</v>
      </c>
    </row>
    <row r="50" spans="5:12" ht="15.75" customHeight="1" x14ac:dyDescent="0.2">
      <c r="E50" s="77">
        <f t="shared" ca="1" si="1"/>
        <v>47187</v>
      </c>
      <c r="F50" s="60">
        <f t="shared" si="6"/>
        <v>43</v>
      </c>
      <c r="G50" s="47">
        <f t="shared" si="2"/>
        <v>1146.711794026558</v>
      </c>
      <c r="H50" s="47">
        <f t="shared" si="3"/>
        <v>988.59420422345818</v>
      </c>
      <c r="I50" s="47">
        <f t="shared" si="4"/>
        <v>158.1175898030998</v>
      </c>
      <c r="K50" s="47">
        <f t="shared" si="5"/>
        <v>158016.95508595021</v>
      </c>
      <c r="L50" s="67" t="b">
        <f t="shared" si="0"/>
        <v>0</v>
      </c>
    </row>
    <row r="51" spans="5:12" ht="15.75" customHeight="1" x14ac:dyDescent="0.2">
      <c r="E51" s="77">
        <f t="shared" ca="1" si="1"/>
        <v>47218</v>
      </c>
      <c r="F51" s="60">
        <f t="shared" si="6"/>
        <v>44</v>
      </c>
      <c r="G51" s="47">
        <f t="shared" si="2"/>
        <v>1146.711794026558</v>
      </c>
      <c r="H51" s="47">
        <f t="shared" si="3"/>
        <v>987.60596928718871</v>
      </c>
      <c r="I51" s="47">
        <f t="shared" si="4"/>
        <v>159.10582473936927</v>
      </c>
      <c r="K51" s="47">
        <f t="shared" si="5"/>
        <v>157857.84926121082</v>
      </c>
      <c r="L51" s="67" t="b">
        <f t="shared" si="0"/>
        <v>0</v>
      </c>
    </row>
    <row r="52" spans="5:12" ht="15.75" customHeight="1" x14ac:dyDescent="0.2">
      <c r="E52" s="77">
        <f t="shared" ca="1" si="1"/>
        <v>47248</v>
      </c>
      <c r="F52" s="60">
        <f t="shared" si="6"/>
        <v>45</v>
      </c>
      <c r="G52" s="47">
        <f t="shared" si="2"/>
        <v>1146.711794026558</v>
      </c>
      <c r="H52" s="47">
        <f t="shared" si="3"/>
        <v>986.61155788256758</v>
      </c>
      <c r="I52" s="47">
        <f t="shared" si="4"/>
        <v>160.1002361439904</v>
      </c>
      <c r="K52" s="47">
        <f t="shared" si="5"/>
        <v>157697.74902506682</v>
      </c>
      <c r="L52" s="67" t="b">
        <f t="shared" si="0"/>
        <v>0</v>
      </c>
    </row>
    <row r="53" spans="5:12" ht="15.75" customHeight="1" x14ac:dyDescent="0.2">
      <c r="E53" s="77">
        <f t="shared" ca="1" si="1"/>
        <v>47279</v>
      </c>
      <c r="F53" s="60">
        <f t="shared" si="6"/>
        <v>46</v>
      </c>
      <c r="G53" s="47">
        <f t="shared" si="2"/>
        <v>1146.711794026558</v>
      </c>
      <c r="H53" s="47">
        <f t="shared" si="3"/>
        <v>985.61093140666753</v>
      </c>
      <c r="I53" s="47">
        <f t="shared" si="4"/>
        <v>161.10086261989045</v>
      </c>
      <c r="K53" s="47">
        <f t="shared" si="5"/>
        <v>157536.64816244692</v>
      </c>
      <c r="L53" s="67" t="b">
        <f t="shared" si="0"/>
        <v>0</v>
      </c>
    </row>
    <row r="54" spans="5:12" ht="15.75" customHeight="1" x14ac:dyDescent="0.2">
      <c r="E54" s="77">
        <f t="shared" ca="1" si="1"/>
        <v>47309</v>
      </c>
      <c r="F54" s="60">
        <f t="shared" si="6"/>
        <v>47</v>
      </c>
      <c r="G54" s="47">
        <f t="shared" si="2"/>
        <v>1146.711794026558</v>
      </c>
      <c r="H54" s="47">
        <f t="shared" si="3"/>
        <v>984.60405101529329</v>
      </c>
      <c r="I54" s="47">
        <f t="shared" si="4"/>
        <v>162.10774301126469</v>
      </c>
      <c r="K54" s="47">
        <f t="shared" si="5"/>
        <v>157374.54041943565</v>
      </c>
      <c r="L54" s="67" t="b">
        <f t="shared" si="0"/>
        <v>0</v>
      </c>
    </row>
    <row r="55" spans="5:12" ht="15.75" customHeight="1" x14ac:dyDescent="0.2">
      <c r="E55" s="77">
        <f t="shared" ca="1" si="1"/>
        <v>47340</v>
      </c>
      <c r="F55" s="60">
        <f t="shared" si="6"/>
        <v>48</v>
      </c>
      <c r="G55" s="47">
        <f t="shared" si="2"/>
        <v>1146.711794026558</v>
      </c>
      <c r="H55" s="47">
        <f t="shared" si="3"/>
        <v>983.59087762147283</v>
      </c>
      <c r="I55" s="47">
        <f t="shared" si="4"/>
        <v>163.12091640508515</v>
      </c>
      <c r="K55" s="47">
        <f t="shared" si="5"/>
        <v>157211.41950303057</v>
      </c>
      <c r="L55" s="67" t="b">
        <f t="shared" si="0"/>
        <v>0</v>
      </c>
    </row>
    <row r="56" spans="5:12" ht="15.75" customHeight="1" x14ac:dyDescent="0.2">
      <c r="E56" s="77">
        <f t="shared" ca="1" si="1"/>
        <v>47371</v>
      </c>
      <c r="F56" s="60">
        <f t="shared" si="6"/>
        <v>49</v>
      </c>
      <c r="G56" s="47">
        <f t="shared" si="2"/>
        <v>1146.711794026558</v>
      </c>
      <c r="H56" s="47">
        <f t="shared" si="3"/>
        <v>982.57137189394098</v>
      </c>
      <c r="I56" s="47">
        <f t="shared" si="4"/>
        <v>164.140422132617</v>
      </c>
      <c r="K56" s="47">
        <f t="shared" si="5"/>
        <v>157047.27908089795</v>
      </c>
      <c r="L56" s="67" t="b">
        <f t="shared" si="0"/>
        <v>0</v>
      </c>
    </row>
    <row r="57" spans="5:12" ht="15.75" customHeight="1" x14ac:dyDescent="0.2">
      <c r="E57" s="77">
        <f t="shared" ca="1" si="1"/>
        <v>47401</v>
      </c>
      <c r="F57" s="60">
        <f t="shared" si="6"/>
        <v>50</v>
      </c>
      <c r="G57" s="47">
        <f t="shared" si="2"/>
        <v>1146.711794026558</v>
      </c>
      <c r="H57" s="47">
        <f t="shared" si="3"/>
        <v>981.54549425561208</v>
      </c>
      <c r="I57" s="47">
        <f t="shared" si="4"/>
        <v>165.1662997709459</v>
      </c>
      <c r="K57" s="47">
        <f t="shared" si="5"/>
        <v>156882.11278112701</v>
      </c>
      <c r="L57" s="67" t="b">
        <f t="shared" si="0"/>
        <v>0</v>
      </c>
    </row>
    <row r="58" spans="5:12" ht="15.75" customHeight="1" x14ac:dyDescent="0.2">
      <c r="E58" s="77">
        <f t="shared" ca="1" si="1"/>
        <v>47432</v>
      </c>
      <c r="F58" s="60">
        <f t="shared" si="6"/>
        <v>51</v>
      </c>
      <c r="G58" s="47">
        <f t="shared" si="2"/>
        <v>1146.711794026558</v>
      </c>
      <c r="H58" s="47">
        <f t="shared" si="3"/>
        <v>980.51320488204374</v>
      </c>
      <c r="I58" s="47">
        <f t="shared" si="4"/>
        <v>166.19858914451424</v>
      </c>
      <c r="K58" s="47">
        <f t="shared" si="5"/>
        <v>156715.91419198251</v>
      </c>
      <c r="L58" s="67" t="b">
        <f t="shared" si="0"/>
        <v>0</v>
      </c>
    </row>
    <row r="59" spans="5:12" ht="15.75" customHeight="1" x14ac:dyDescent="0.2">
      <c r="E59" s="77">
        <f t="shared" ca="1" si="1"/>
        <v>47462</v>
      </c>
      <c r="F59" s="60">
        <f t="shared" si="6"/>
        <v>52</v>
      </c>
      <c r="G59" s="47">
        <f t="shared" si="2"/>
        <v>1146.711794026558</v>
      </c>
      <c r="H59" s="47">
        <f t="shared" si="3"/>
        <v>979.47446369989063</v>
      </c>
      <c r="I59" s="47">
        <f t="shared" si="4"/>
        <v>167.23733032666735</v>
      </c>
      <c r="K59" s="47">
        <f t="shared" si="5"/>
        <v>156548.67686165584</v>
      </c>
      <c r="L59" s="67" t="b">
        <f t="shared" si="0"/>
        <v>0</v>
      </c>
    </row>
    <row r="60" spans="5:12" ht="15.75" customHeight="1" x14ac:dyDescent="0.2">
      <c r="E60" s="77">
        <f t="shared" ca="1" si="1"/>
        <v>47493</v>
      </c>
      <c r="F60" s="60">
        <f t="shared" si="6"/>
        <v>53</v>
      </c>
      <c r="G60" s="47">
        <f t="shared" si="2"/>
        <v>1146.711794026558</v>
      </c>
      <c r="H60" s="47">
        <f t="shared" si="3"/>
        <v>978.429230385349</v>
      </c>
      <c r="I60" s="47">
        <f t="shared" si="4"/>
        <v>168.28256364120898</v>
      </c>
      <c r="K60" s="47">
        <f t="shared" si="5"/>
        <v>156380.39429801464</v>
      </c>
      <c r="L60" s="67" t="b">
        <f t="shared" si="0"/>
        <v>0</v>
      </c>
    </row>
    <row r="61" spans="5:12" ht="15.75" customHeight="1" x14ac:dyDescent="0.2">
      <c r="E61" s="77">
        <f t="shared" ca="1" si="1"/>
        <v>47524</v>
      </c>
      <c r="F61" s="60">
        <f t="shared" si="6"/>
        <v>54</v>
      </c>
      <c r="G61" s="47">
        <f t="shared" si="2"/>
        <v>1146.711794026558</v>
      </c>
      <c r="H61" s="47">
        <f t="shared" si="3"/>
        <v>977.37746436259147</v>
      </c>
      <c r="I61" s="47">
        <f t="shared" si="4"/>
        <v>169.33432966396651</v>
      </c>
      <c r="K61" s="47">
        <f t="shared" si="5"/>
        <v>156211.05996835066</v>
      </c>
      <c r="L61" s="67" t="b">
        <f t="shared" si="0"/>
        <v>0</v>
      </c>
    </row>
    <row r="62" spans="5:12" ht="15.75" customHeight="1" x14ac:dyDescent="0.2">
      <c r="E62" s="77">
        <f t="shared" ca="1" si="1"/>
        <v>47552</v>
      </c>
      <c r="F62" s="60">
        <f t="shared" si="6"/>
        <v>55</v>
      </c>
      <c r="G62" s="47">
        <f t="shared" si="2"/>
        <v>1146.711794026558</v>
      </c>
      <c r="H62" s="47">
        <f t="shared" si="3"/>
        <v>976.3191248021916</v>
      </c>
      <c r="I62" s="47">
        <f t="shared" si="4"/>
        <v>170.39266922436639</v>
      </c>
      <c r="K62" s="47">
        <f t="shared" si="5"/>
        <v>156040.6672991263</v>
      </c>
      <c r="L62" s="67" t="b">
        <f t="shared" si="0"/>
        <v>0</v>
      </c>
    </row>
    <row r="63" spans="5:12" ht="15.75" customHeight="1" x14ac:dyDescent="0.2">
      <c r="E63" s="77">
        <f t="shared" ca="1" si="1"/>
        <v>47583</v>
      </c>
      <c r="F63" s="60">
        <f t="shared" si="6"/>
        <v>56</v>
      </c>
      <c r="G63" s="47">
        <f t="shared" si="2"/>
        <v>1146.711794026558</v>
      </c>
      <c r="H63" s="47">
        <f t="shared" si="3"/>
        <v>975.25417061953931</v>
      </c>
      <c r="I63" s="47">
        <f t="shared" si="4"/>
        <v>171.45762340701867</v>
      </c>
      <c r="K63" s="47">
        <f t="shared" si="5"/>
        <v>155869.20967571929</v>
      </c>
      <c r="L63" s="67" t="b">
        <f t="shared" si="0"/>
        <v>0</v>
      </c>
    </row>
    <row r="64" spans="5:12" ht="15.75" customHeight="1" x14ac:dyDescent="0.2">
      <c r="E64" s="77">
        <f t="shared" ca="1" si="1"/>
        <v>47613</v>
      </c>
      <c r="F64" s="60">
        <f t="shared" si="6"/>
        <v>57</v>
      </c>
      <c r="G64" s="47">
        <f t="shared" si="2"/>
        <v>1146.711794026558</v>
      </c>
      <c r="H64" s="47">
        <f t="shared" si="3"/>
        <v>974.18256047324564</v>
      </c>
      <c r="I64" s="47">
        <f t="shared" si="4"/>
        <v>172.52923355331234</v>
      </c>
      <c r="K64" s="47">
        <f t="shared" si="5"/>
        <v>155696.68044216599</v>
      </c>
      <c r="L64" s="67" t="b">
        <f t="shared" si="0"/>
        <v>0</v>
      </c>
    </row>
    <row r="65" spans="5:12" ht="15.75" customHeight="1" x14ac:dyDescent="0.2">
      <c r="E65" s="77">
        <f t="shared" ca="1" si="1"/>
        <v>47644</v>
      </c>
      <c r="F65" s="60">
        <f t="shared" si="6"/>
        <v>58</v>
      </c>
      <c r="G65" s="47">
        <f t="shared" si="2"/>
        <v>1146.711794026558</v>
      </c>
      <c r="H65" s="47">
        <f t="shared" si="3"/>
        <v>973.10425276353737</v>
      </c>
      <c r="I65" s="47">
        <f t="shared" si="4"/>
        <v>173.60754126302061</v>
      </c>
      <c r="K65" s="47">
        <f t="shared" si="5"/>
        <v>155523.07290090297</v>
      </c>
      <c r="L65" s="67" t="b">
        <f t="shared" si="0"/>
        <v>0</v>
      </c>
    </row>
    <row r="66" spans="5:12" ht="15.75" customHeight="1" x14ac:dyDescent="0.2">
      <c r="E66" s="77">
        <f t="shared" ca="1" si="1"/>
        <v>47674</v>
      </c>
      <c r="F66" s="60">
        <f t="shared" si="6"/>
        <v>59</v>
      </c>
      <c r="G66" s="47">
        <f t="shared" si="2"/>
        <v>1146.711794026558</v>
      </c>
      <c r="H66" s="47">
        <f t="shared" si="3"/>
        <v>972.01920563064357</v>
      </c>
      <c r="I66" s="47">
        <f t="shared" si="4"/>
        <v>174.69258839591441</v>
      </c>
      <c r="K66" s="47">
        <f t="shared" si="5"/>
        <v>155348.38031250707</v>
      </c>
      <c r="L66" s="67" t="b">
        <f t="shared" si="0"/>
        <v>0</v>
      </c>
    </row>
    <row r="67" spans="5:12" ht="15.75" customHeight="1" x14ac:dyDescent="0.2">
      <c r="E67" s="77">
        <f t="shared" ca="1" si="1"/>
        <v>47705</v>
      </c>
      <c r="F67" s="60">
        <f t="shared" si="6"/>
        <v>60</v>
      </c>
      <c r="G67" s="47">
        <f t="shared" si="2"/>
        <v>1146.711794026558</v>
      </c>
      <c r="H67" s="47">
        <f t="shared" si="3"/>
        <v>970.92737695316919</v>
      </c>
      <c r="I67" s="47">
        <f t="shared" si="4"/>
        <v>175.78441707338879</v>
      </c>
      <c r="K67" s="47">
        <f t="shared" si="5"/>
        <v>155172.59589543368</v>
      </c>
      <c r="L67" s="67" t="b">
        <f t="shared" si="0"/>
        <v>0</v>
      </c>
    </row>
    <row r="68" spans="5:12" ht="15.75" customHeight="1" x14ac:dyDescent="0.2">
      <c r="E68" s="77">
        <f t="shared" ca="1" si="1"/>
        <v>47736</v>
      </c>
      <c r="F68" s="60">
        <f t="shared" si="6"/>
        <v>61</v>
      </c>
      <c r="G68" s="47">
        <f t="shared" si="2"/>
        <v>1146.711794026558</v>
      </c>
      <c r="H68" s="47">
        <f t="shared" si="3"/>
        <v>969.82872434646049</v>
      </c>
      <c r="I68" s="47">
        <f t="shared" si="4"/>
        <v>176.88306968009749</v>
      </c>
      <c r="K68" s="47">
        <f t="shared" si="5"/>
        <v>154995.71282575358</v>
      </c>
      <c r="L68" s="67" t="b">
        <f t="shared" si="0"/>
        <v>0</v>
      </c>
    </row>
    <row r="69" spans="5:12" ht="15.75" customHeight="1" x14ac:dyDescent="0.2">
      <c r="E69" s="77">
        <f t="shared" ca="1" si="1"/>
        <v>47766</v>
      </c>
      <c r="F69" s="60">
        <f t="shared" si="6"/>
        <v>62</v>
      </c>
      <c r="G69" s="47">
        <f t="shared" si="2"/>
        <v>1146.711794026558</v>
      </c>
      <c r="H69" s="47">
        <f t="shared" si="3"/>
        <v>968.72320516095988</v>
      </c>
      <c r="I69" s="47">
        <f t="shared" si="4"/>
        <v>177.9885888655981</v>
      </c>
      <c r="K69" s="47">
        <f t="shared" si="5"/>
        <v>154817.724236888</v>
      </c>
      <c r="L69" s="67" t="b">
        <f t="shared" si="0"/>
        <v>0</v>
      </c>
    </row>
    <row r="70" spans="5:12" ht="15.75" customHeight="1" x14ac:dyDescent="0.2">
      <c r="E70" s="77">
        <f t="shared" ca="1" si="1"/>
        <v>47797</v>
      </c>
      <c r="F70" s="60">
        <f t="shared" si="6"/>
        <v>63</v>
      </c>
      <c r="G70" s="47">
        <f t="shared" si="2"/>
        <v>1146.711794026558</v>
      </c>
      <c r="H70" s="47">
        <f t="shared" si="3"/>
        <v>967.61077648055004</v>
      </c>
      <c r="I70" s="47">
        <f t="shared" si="4"/>
        <v>179.10101754600794</v>
      </c>
      <c r="K70" s="47">
        <f t="shared" si="5"/>
        <v>154638.623219342</v>
      </c>
      <c r="L70" s="67" t="b">
        <f t="shared" si="0"/>
        <v>0</v>
      </c>
    </row>
    <row r="71" spans="5:12" ht="15.75" customHeight="1" x14ac:dyDescent="0.2">
      <c r="E71" s="77">
        <f t="shared" ca="1" si="1"/>
        <v>47827</v>
      </c>
      <c r="F71" s="60">
        <f t="shared" si="6"/>
        <v>64</v>
      </c>
      <c r="G71" s="47">
        <f t="shared" si="2"/>
        <v>1146.711794026558</v>
      </c>
      <c r="H71" s="47">
        <f t="shared" si="3"/>
        <v>966.49139512088743</v>
      </c>
      <c r="I71" s="47">
        <f t="shared" si="4"/>
        <v>180.22039890567055</v>
      </c>
      <c r="K71" s="47">
        <f t="shared" si="5"/>
        <v>154458.40282043634</v>
      </c>
      <c r="L71" s="67" t="b">
        <f t="shared" si="0"/>
        <v>0</v>
      </c>
    </row>
    <row r="72" spans="5:12" ht="15.75" customHeight="1" x14ac:dyDescent="0.2">
      <c r="E72" s="77">
        <f t="shared" ca="1" si="1"/>
        <v>47858</v>
      </c>
      <c r="F72" s="60">
        <f t="shared" si="6"/>
        <v>65</v>
      </c>
      <c r="G72" s="47">
        <f t="shared" si="2"/>
        <v>1146.711794026558</v>
      </c>
      <c r="H72" s="47">
        <f t="shared" si="3"/>
        <v>965.36501762772707</v>
      </c>
      <c r="I72" s="47">
        <f t="shared" si="4"/>
        <v>181.34677639883091</v>
      </c>
      <c r="K72" s="47">
        <f t="shared" si="5"/>
        <v>154277.05604403751</v>
      </c>
      <c r="L72" s="67" t="b">
        <f t="shared" si="0"/>
        <v>0</v>
      </c>
    </row>
    <row r="73" spans="5:12" ht="15.75" customHeight="1" x14ac:dyDescent="0.2">
      <c r="E73" s="77">
        <f t="shared" ca="1" si="1"/>
        <v>47889</v>
      </c>
      <c r="F73" s="60">
        <f t="shared" si="6"/>
        <v>66</v>
      </c>
      <c r="G73" s="47">
        <f t="shared" si="2"/>
        <v>1146.711794026558</v>
      </c>
      <c r="H73" s="47">
        <f t="shared" si="3"/>
        <v>964.23160027523443</v>
      </c>
      <c r="I73" s="47">
        <f t="shared" si="4"/>
        <v>182.48019375132355</v>
      </c>
      <c r="K73" s="47">
        <f t="shared" si="5"/>
        <v>154094.5758502862</v>
      </c>
      <c r="L73" s="67" t="b">
        <f t="shared" si="0"/>
        <v>0</v>
      </c>
    </row>
    <row r="74" spans="5:12" ht="15.75" customHeight="1" x14ac:dyDescent="0.2">
      <c r="E74" s="77">
        <f t="shared" ca="1" si="1"/>
        <v>47917</v>
      </c>
      <c r="F74" s="60">
        <f t="shared" si="6"/>
        <v>67</v>
      </c>
      <c r="G74" s="47">
        <f t="shared" si="2"/>
        <v>1146.711794026558</v>
      </c>
      <c r="H74" s="47">
        <f t="shared" si="3"/>
        <v>963.09109906428876</v>
      </c>
      <c r="I74" s="47">
        <f t="shared" si="4"/>
        <v>183.62069496226923</v>
      </c>
      <c r="K74" s="47">
        <f t="shared" si="5"/>
        <v>153910.95515532393</v>
      </c>
      <c r="L74" s="67" t="b">
        <f t="shared" si="0"/>
        <v>0</v>
      </c>
    </row>
    <row r="75" spans="5:12" ht="15.75" customHeight="1" x14ac:dyDescent="0.2">
      <c r="E75" s="77">
        <f t="shared" ca="1" si="1"/>
        <v>47948</v>
      </c>
      <c r="F75" s="60">
        <f t="shared" si="6"/>
        <v>68</v>
      </c>
      <c r="G75" s="47">
        <f t="shared" si="2"/>
        <v>1146.711794026558</v>
      </c>
      <c r="H75" s="47">
        <f t="shared" si="3"/>
        <v>961.94346972077449</v>
      </c>
      <c r="I75" s="47">
        <f t="shared" si="4"/>
        <v>184.76832430578349</v>
      </c>
      <c r="K75" s="47">
        <f t="shared" si="5"/>
        <v>153726.18683101816</v>
      </c>
      <c r="L75" s="67" t="b">
        <f t="shared" si="0"/>
        <v>0</v>
      </c>
    </row>
    <row r="76" spans="5:12" ht="15.75" customHeight="1" x14ac:dyDescent="0.2">
      <c r="E76" s="77">
        <f t="shared" ca="1" si="1"/>
        <v>47978</v>
      </c>
      <c r="F76" s="60">
        <f t="shared" si="6"/>
        <v>69</v>
      </c>
      <c r="G76" s="47">
        <f t="shared" si="2"/>
        <v>1146.711794026558</v>
      </c>
      <c r="H76" s="47">
        <f t="shared" si="3"/>
        <v>960.78866769386343</v>
      </c>
      <c r="I76" s="47">
        <f t="shared" si="4"/>
        <v>185.92312633269455</v>
      </c>
      <c r="K76" s="47">
        <f t="shared" si="5"/>
        <v>153540.26370468547</v>
      </c>
      <c r="L76" s="67" t="b">
        <f t="shared" si="0"/>
        <v>0</v>
      </c>
    </row>
    <row r="77" spans="5:12" ht="15.75" customHeight="1" x14ac:dyDescent="0.2">
      <c r="E77" s="77">
        <f t="shared" ca="1" si="1"/>
        <v>48009</v>
      </c>
      <c r="F77" s="60">
        <f t="shared" si="6"/>
        <v>70</v>
      </c>
      <c r="G77" s="47">
        <f t="shared" si="2"/>
        <v>1146.711794026558</v>
      </c>
      <c r="H77" s="47">
        <f t="shared" si="3"/>
        <v>959.62664815428423</v>
      </c>
      <c r="I77" s="47">
        <f t="shared" si="4"/>
        <v>187.08514587227376</v>
      </c>
      <c r="K77" s="47">
        <f t="shared" si="5"/>
        <v>153353.1785588132</v>
      </c>
      <c r="L77" s="67" t="b">
        <f t="shared" si="0"/>
        <v>0</v>
      </c>
    </row>
    <row r="78" spans="5:12" ht="15.75" customHeight="1" x14ac:dyDescent="0.2">
      <c r="E78" s="77">
        <f t="shared" ca="1" si="1"/>
        <v>48039</v>
      </c>
      <c r="F78" s="60">
        <f t="shared" si="6"/>
        <v>71</v>
      </c>
      <c r="G78" s="47">
        <f t="shared" si="2"/>
        <v>1146.711794026558</v>
      </c>
      <c r="H78" s="47">
        <f t="shared" si="3"/>
        <v>958.4573659925826</v>
      </c>
      <c r="I78" s="47">
        <f t="shared" si="4"/>
        <v>188.25442803397539</v>
      </c>
      <c r="K78" s="47">
        <f t="shared" si="5"/>
        <v>153164.92413077923</v>
      </c>
      <c r="L78" s="67" t="b">
        <f t="shared" si="0"/>
        <v>0</v>
      </c>
    </row>
    <row r="79" spans="5:12" ht="15.75" customHeight="1" x14ac:dyDescent="0.2">
      <c r="E79" s="77">
        <f t="shared" ca="1" si="1"/>
        <v>48070</v>
      </c>
      <c r="F79" s="60">
        <f t="shared" si="6"/>
        <v>72</v>
      </c>
      <c r="G79" s="47">
        <f t="shared" si="2"/>
        <v>1146.711794026558</v>
      </c>
      <c r="H79" s="47">
        <f t="shared" si="3"/>
        <v>957.28077581737023</v>
      </c>
      <c r="I79" s="47">
        <f t="shared" si="4"/>
        <v>189.43101820918776</v>
      </c>
      <c r="K79" s="47">
        <f t="shared" si="5"/>
        <v>152975.49311257002</v>
      </c>
      <c r="L79" s="67" t="b">
        <f t="shared" si="0"/>
        <v>0</v>
      </c>
    </row>
    <row r="80" spans="5:12" ht="15.75" customHeight="1" x14ac:dyDescent="0.2">
      <c r="E80" s="77">
        <f t="shared" ca="1" si="1"/>
        <v>48101</v>
      </c>
      <c r="F80" s="60">
        <f t="shared" si="6"/>
        <v>73</v>
      </c>
      <c r="G80" s="47">
        <f t="shared" si="2"/>
        <v>1146.711794026558</v>
      </c>
      <c r="H80" s="47">
        <f t="shared" si="3"/>
        <v>956.09683195356263</v>
      </c>
      <c r="I80" s="47">
        <f t="shared" si="4"/>
        <v>190.61496207299535</v>
      </c>
      <c r="K80" s="47">
        <f t="shared" si="5"/>
        <v>152784.87815049704</v>
      </c>
      <c r="L80" s="67" t="b">
        <f t="shared" si="0"/>
        <v>0</v>
      </c>
    </row>
    <row r="81" spans="5:12" ht="15.75" customHeight="1" x14ac:dyDescent="0.2">
      <c r="E81" s="77">
        <f t="shared" ca="1" si="1"/>
        <v>48131</v>
      </c>
      <c r="F81" s="60">
        <f t="shared" si="6"/>
        <v>74</v>
      </c>
      <c r="G81" s="47">
        <f t="shared" si="2"/>
        <v>1146.711794026558</v>
      </c>
      <c r="H81" s="47">
        <f t="shared" si="3"/>
        <v>954.9054884406064</v>
      </c>
      <c r="I81" s="47">
        <f t="shared" si="4"/>
        <v>191.80630558595158</v>
      </c>
      <c r="K81" s="47">
        <f t="shared" si="5"/>
        <v>152593.07184491109</v>
      </c>
      <c r="L81" s="67" t="b">
        <f t="shared" si="0"/>
        <v>0</v>
      </c>
    </row>
    <row r="82" spans="5:12" ht="15.75" customHeight="1" x14ac:dyDescent="0.2">
      <c r="E82" s="77">
        <f t="shared" ca="1" si="1"/>
        <v>48162</v>
      </c>
      <c r="F82" s="60">
        <f t="shared" si="6"/>
        <v>75</v>
      </c>
      <c r="G82" s="47">
        <f t="shared" si="2"/>
        <v>1146.711794026558</v>
      </c>
      <c r="H82" s="47">
        <f t="shared" si="3"/>
        <v>953.70669903069427</v>
      </c>
      <c r="I82" s="47">
        <f t="shared" si="4"/>
        <v>193.00509499586371</v>
      </c>
      <c r="K82" s="47">
        <f t="shared" si="5"/>
        <v>152400.06674991522</v>
      </c>
      <c r="L82" s="67" t="b">
        <f t="shared" si="0"/>
        <v>0</v>
      </c>
    </row>
    <row r="83" spans="5:12" ht="15.75" customHeight="1" x14ac:dyDescent="0.2">
      <c r="E83" s="77">
        <f t="shared" ca="1" si="1"/>
        <v>48192</v>
      </c>
      <c r="F83" s="60">
        <f t="shared" si="6"/>
        <v>76</v>
      </c>
      <c r="G83" s="47">
        <f t="shared" si="2"/>
        <v>1146.711794026558</v>
      </c>
      <c r="H83" s="47">
        <f t="shared" si="3"/>
        <v>952.50041718697003</v>
      </c>
      <c r="I83" s="47">
        <f t="shared" si="4"/>
        <v>194.21137683958796</v>
      </c>
      <c r="K83" s="47">
        <f t="shared" si="5"/>
        <v>152205.85537307564</v>
      </c>
      <c r="L83" s="67" t="b">
        <f t="shared" si="0"/>
        <v>0</v>
      </c>
    </row>
    <row r="84" spans="5:12" ht="15.75" customHeight="1" x14ac:dyDescent="0.2">
      <c r="E84" s="77">
        <f t="shared" ca="1" si="1"/>
        <v>48223</v>
      </c>
      <c r="F84" s="60">
        <f t="shared" si="6"/>
        <v>77</v>
      </c>
      <c r="G84" s="47">
        <f t="shared" si="2"/>
        <v>1146.711794026558</v>
      </c>
      <c r="H84" s="47">
        <f t="shared" si="3"/>
        <v>951.28659608172268</v>
      </c>
      <c r="I84" s="47">
        <f t="shared" si="4"/>
        <v>195.4251979448353</v>
      </c>
      <c r="K84" s="47">
        <f t="shared" si="5"/>
        <v>152010.43017513081</v>
      </c>
      <c r="L84" s="67" t="b">
        <f t="shared" si="0"/>
        <v>0</v>
      </c>
    </row>
    <row r="85" spans="5:12" ht="15.75" customHeight="1" x14ac:dyDescent="0.2">
      <c r="E85" s="77">
        <f t="shared" ca="1" si="1"/>
        <v>48254</v>
      </c>
      <c r="F85" s="60">
        <f t="shared" si="6"/>
        <v>78</v>
      </c>
      <c r="G85" s="47">
        <f t="shared" si="2"/>
        <v>1146.711794026558</v>
      </c>
      <c r="H85" s="47">
        <f t="shared" si="3"/>
        <v>950.06518859456753</v>
      </c>
      <c r="I85" s="47">
        <f t="shared" si="4"/>
        <v>196.64660543199045</v>
      </c>
      <c r="K85" s="47">
        <f t="shared" si="5"/>
        <v>151813.7835696988</v>
      </c>
      <c r="L85" s="67" t="b">
        <f t="shared" si="0"/>
        <v>0</v>
      </c>
    </row>
    <row r="86" spans="5:12" ht="15.75" customHeight="1" x14ac:dyDescent="0.2">
      <c r="E86" s="77">
        <f t="shared" ca="1" si="1"/>
        <v>48283</v>
      </c>
      <c r="F86" s="60">
        <f t="shared" si="6"/>
        <v>79</v>
      </c>
      <c r="G86" s="47">
        <f t="shared" si="2"/>
        <v>1146.711794026558</v>
      </c>
      <c r="H86" s="47">
        <f t="shared" si="3"/>
        <v>948.83614731061743</v>
      </c>
      <c r="I86" s="47">
        <f t="shared" si="4"/>
        <v>197.87564671594055</v>
      </c>
      <c r="K86" s="47">
        <f t="shared" si="5"/>
        <v>151615.90792298285</v>
      </c>
      <c r="L86" s="67" t="b">
        <f t="shared" si="0"/>
        <v>0</v>
      </c>
    </row>
    <row r="87" spans="5:12" ht="15.75" customHeight="1" x14ac:dyDescent="0.2">
      <c r="E87" s="77">
        <f t="shared" ca="1" si="1"/>
        <v>48314</v>
      </c>
      <c r="F87" s="60">
        <f t="shared" si="6"/>
        <v>80</v>
      </c>
      <c r="G87" s="47">
        <f t="shared" si="2"/>
        <v>1146.711794026558</v>
      </c>
      <c r="H87" s="47">
        <f t="shared" si="3"/>
        <v>947.59942451864288</v>
      </c>
      <c r="I87" s="47">
        <f t="shared" si="4"/>
        <v>199.1123695079151</v>
      </c>
      <c r="K87" s="47">
        <f t="shared" si="5"/>
        <v>151416.79555347492</v>
      </c>
      <c r="L87" s="67" t="b">
        <f t="shared" si="0"/>
        <v>0</v>
      </c>
    </row>
    <row r="88" spans="5:12" ht="15.75" customHeight="1" x14ac:dyDescent="0.2">
      <c r="E88" s="77">
        <f t="shared" ca="1" si="1"/>
        <v>48344</v>
      </c>
      <c r="F88" s="60">
        <f t="shared" si="6"/>
        <v>81</v>
      </c>
      <c r="G88" s="47">
        <f t="shared" si="2"/>
        <v>1146.711794026558</v>
      </c>
      <c r="H88" s="47">
        <f t="shared" si="3"/>
        <v>946.35497220921832</v>
      </c>
      <c r="I88" s="47">
        <f t="shared" si="4"/>
        <v>200.35682181733966</v>
      </c>
      <c r="K88" s="47">
        <f t="shared" si="5"/>
        <v>151216.43873165757</v>
      </c>
      <c r="L88" s="67" t="b">
        <f t="shared" si="0"/>
        <v>0</v>
      </c>
    </row>
    <row r="89" spans="5:12" ht="15.75" customHeight="1" x14ac:dyDescent="0.2">
      <c r="E89" s="77">
        <f t="shared" ca="1" si="1"/>
        <v>48375</v>
      </c>
      <c r="F89" s="60">
        <f t="shared" si="6"/>
        <v>82</v>
      </c>
      <c r="G89" s="47">
        <f t="shared" si="2"/>
        <v>1146.711794026558</v>
      </c>
      <c r="H89" s="47">
        <f t="shared" si="3"/>
        <v>945.10274207285977</v>
      </c>
      <c r="I89" s="47">
        <f t="shared" si="4"/>
        <v>201.60905195369821</v>
      </c>
      <c r="K89" s="47">
        <f t="shared" si="5"/>
        <v>151014.82967970386</v>
      </c>
      <c r="L89" s="67" t="b">
        <f t="shared" si="0"/>
        <v>0</v>
      </c>
    </row>
    <row r="90" spans="5:12" ht="15.75" customHeight="1" x14ac:dyDescent="0.2">
      <c r="E90" s="77">
        <f t="shared" ca="1" si="1"/>
        <v>48405</v>
      </c>
      <c r="F90" s="60">
        <f t="shared" si="6"/>
        <v>83</v>
      </c>
      <c r="G90" s="47">
        <f t="shared" si="2"/>
        <v>1146.711794026558</v>
      </c>
      <c r="H90" s="47">
        <f t="shared" si="3"/>
        <v>943.84268549814908</v>
      </c>
      <c r="I90" s="47">
        <f t="shared" si="4"/>
        <v>202.8691085284089</v>
      </c>
      <c r="K90" s="47">
        <f t="shared" si="5"/>
        <v>150811.96057117544</v>
      </c>
      <c r="L90" s="67" t="b">
        <f t="shared" si="0"/>
        <v>0</v>
      </c>
    </row>
    <row r="91" spans="5:12" ht="15.75" customHeight="1" x14ac:dyDescent="0.2">
      <c r="E91" s="77">
        <f t="shared" ca="1" si="1"/>
        <v>48436</v>
      </c>
      <c r="F91" s="60">
        <f t="shared" si="6"/>
        <v>84</v>
      </c>
      <c r="G91" s="47">
        <f t="shared" si="2"/>
        <v>1146.711794026558</v>
      </c>
      <c r="H91" s="47">
        <f t="shared" si="3"/>
        <v>942.57475356984651</v>
      </c>
      <c r="I91" s="47">
        <f t="shared" si="4"/>
        <v>204.13704045671147</v>
      </c>
      <c r="K91" s="47">
        <f t="shared" si="5"/>
        <v>150607.82353071874</v>
      </c>
      <c r="L91" s="67" t="b">
        <f t="shared" si="0"/>
        <v>0</v>
      </c>
    </row>
    <row r="92" spans="5:12" ht="15.75" customHeight="1" x14ac:dyDescent="0.2">
      <c r="E92" s="77">
        <f t="shared" ca="1" si="1"/>
        <v>48467</v>
      </c>
      <c r="F92" s="60">
        <f t="shared" si="6"/>
        <v>85</v>
      </c>
      <c r="G92" s="47">
        <f t="shared" si="2"/>
        <v>1146.711794026558</v>
      </c>
      <c r="H92" s="47">
        <f t="shared" si="3"/>
        <v>941.29889706699214</v>
      </c>
      <c r="I92" s="47">
        <f t="shared" si="4"/>
        <v>205.41289695956584</v>
      </c>
      <c r="K92" s="47">
        <f t="shared" si="5"/>
        <v>150402.41063375917</v>
      </c>
      <c r="L92" s="67" t="b">
        <f t="shared" si="0"/>
        <v>0</v>
      </c>
    </row>
    <row r="93" spans="5:12" ht="15.75" customHeight="1" x14ac:dyDescent="0.2">
      <c r="E93" s="77">
        <f t="shared" ca="1" si="1"/>
        <v>48497</v>
      </c>
      <c r="F93" s="60">
        <f t="shared" si="6"/>
        <v>86</v>
      </c>
      <c r="G93" s="47">
        <f t="shared" si="2"/>
        <v>1146.711794026558</v>
      </c>
      <c r="H93" s="47">
        <f t="shared" si="3"/>
        <v>940.01506646099472</v>
      </c>
      <c r="I93" s="47">
        <f t="shared" si="4"/>
        <v>206.69672756556326</v>
      </c>
      <c r="K93" s="47">
        <f t="shared" si="5"/>
        <v>150195.71390619359</v>
      </c>
      <c r="L93" s="67" t="b">
        <f t="shared" si="0"/>
        <v>0</v>
      </c>
    </row>
    <row r="94" spans="5:12" ht="15.75" customHeight="1" x14ac:dyDescent="0.2">
      <c r="E94" s="77">
        <f t="shared" ca="1" si="1"/>
        <v>48528</v>
      </c>
      <c r="F94" s="60">
        <f t="shared" si="6"/>
        <v>87</v>
      </c>
      <c r="G94" s="47">
        <f t="shared" si="2"/>
        <v>1146.711794026558</v>
      </c>
      <c r="H94" s="47">
        <f t="shared" si="3"/>
        <v>938.72321191370986</v>
      </c>
      <c r="I94" s="47">
        <f t="shared" si="4"/>
        <v>207.98858211284812</v>
      </c>
      <c r="K94" s="47">
        <f t="shared" si="5"/>
        <v>149987.72532408073</v>
      </c>
      <c r="L94" s="67" t="b">
        <f t="shared" si="0"/>
        <v>0</v>
      </c>
    </row>
    <row r="95" spans="5:12" ht="15.75" customHeight="1" x14ac:dyDescent="0.2">
      <c r="E95" s="77">
        <f t="shared" ca="1" si="1"/>
        <v>48558</v>
      </c>
      <c r="F95" s="60">
        <f t="shared" si="6"/>
        <v>88</v>
      </c>
      <c r="G95" s="47">
        <f t="shared" si="2"/>
        <v>1146.711794026558</v>
      </c>
      <c r="H95" s="47">
        <f t="shared" si="3"/>
        <v>937.42328327550456</v>
      </c>
      <c r="I95" s="47">
        <f t="shared" si="4"/>
        <v>209.28851075105342</v>
      </c>
      <c r="K95" s="47">
        <f t="shared" si="5"/>
        <v>149778.43681332967</v>
      </c>
      <c r="L95" s="67" t="b">
        <f t="shared" si="0"/>
        <v>0</v>
      </c>
    </row>
    <row r="96" spans="5:12" ht="15.75" customHeight="1" x14ac:dyDescent="0.2">
      <c r="E96" s="77">
        <f t="shared" ca="1" si="1"/>
        <v>48589</v>
      </c>
      <c r="F96" s="60">
        <f t="shared" si="6"/>
        <v>89</v>
      </c>
      <c r="G96" s="47">
        <f t="shared" si="2"/>
        <v>1146.711794026558</v>
      </c>
      <c r="H96" s="47">
        <f t="shared" si="3"/>
        <v>936.11523008331039</v>
      </c>
      <c r="I96" s="47">
        <f t="shared" si="4"/>
        <v>210.59656394324759</v>
      </c>
      <c r="K96" s="47">
        <f t="shared" si="5"/>
        <v>149567.84024938641</v>
      </c>
      <c r="L96" s="67" t="b">
        <f t="shared" si="0"/>
        <v>0</v>
      </c>
    </row>
    <row r="97" spans="5:12" ht="15.75" customHeight="1" x14ac:dyDescent="0.2">
      <c r="E97" s="77">
        <f t="shared" ca="1" si="1"/>
        <v>48620</v>
      </c>
      <c r="F97" s="60">
        <f t="shared" si="6"/>
        <v>90</v>
      </c>
      <c r="G97" s="47">
        <f t="shared" si="2"/>
        <v>1146.711794026558</v>
      </c>
      <c r="H97" s="47">
        <f t="shared" si="3"/>
        <v>934.79900155866505</v>
      </c>
      <c r="I97" s="47">
        <f t="shared" si="4"/>
        <v>211.91279246789293</v>
      </c>
      <c r="K97" s="47">
        <f t="shared" si="5"/>
        <v>149355.92745691852</v>
      </c>
      <c r="L97" s="67" t="b">
        <f t="shared" si="0"/>
        <v>0</v>
      </c>
    </row>
    <row r="98" spans="5:12" ht="15.75" customHeight="1" x14ac:dyDescent="0.2">
      <c r="E98" s="77">
        <f t="shared" ca="1" si="1"/>
        <v>48648</v>
      </c>
      <c r="F98" s="60">
        <f t="shared" si="6"/>
        <v>91</v>
      </c>
      <c r="G98" s="47">
        <f t="shared" si="2"/>
        <v>1146.711794026558</v>
      </c>
      <c r="H98" s="47">
        <f t="shared" si="3"/>
        <v>933.47454660574067</v>
      </c>
      <c r="I98" s="47">
        <f t="shared" si="4"/>
        <v>213.23724742081731</v>
      </c>
      <c r="K98" s="47">
        <f t="shared" si="5"/>
        <v>149142.6902094977</v>
      </c>
      <c r="L98" s="67" t="b">
        <f t="shared" si="0"/>
        <v>0</v>
      </c>
    </row>
    <row r="99" spans="5:12" ht="15.75" customHeight="1" x14ac:dyDescent="0.2">
      <c r="E99" s="77">
        <f t="shared" ca="1" si="1"/>
        <v>48679</v>
      </c>
      <c r="F99" s="60">
        <f t="shared" si="6"/>
        <v>92</v>
      </c>
      <c r="G99" s="47">
        <f t="shared" si="2"/>
        <v>1146.711794026558</v>
      </c>
      <c r="H99" s="47">
        <f t="shared" si="3"/>
        <v>932.14181380936054</v>
      </c>
      <c r="I99" s="47">
        <f t="shared" si="4"/>
        <v>214.56998021719744</v>
      </c>
      <c r="K99" s="47">
        <f t="shared" si="5"/>
        <v>148928.1202292805</v>
      </c>
      <c r="L99" s="67" t="b">
        <f t="shared" si="0"/>
        <v>0</v>
      </c>
    </row>
    <row r="100" spans="5:12" ht="15.75" customHeight="1" x14ac:dyDescent="0.2">
      <c r="E100" s="77">
        <f t="shared" ca="1" si="1"/>
        <v>48709</v>
      </c>
      <c r="F100" s="60">
        <f t="shared" si="6"/>
        <v>93</v>
      </c>
      <c r="G100" s="47">
        <f t="shared" si="2"/>
        <v>1146.711794026558</v>
      </c>
      <c r="H100" s="47">
        <f t="shared" si="3"/>
        <v>930.80075143300303</v>
      </c>
      <c r="I100" s="47">
        <f t="shared" si="4"/>
        <v>215.91104259355495</v>
      </c>
      <c r="K100" s="47">
        <f t="shared" si="5"/>
        <v>148712.20918668693</v>
      </c>
      <c r="L100" s="67" t="b">
        <f t="shared" si="0"/>
        <v>0</v>
      </c>
    </row>
    <row r="101" spans="5:12" ht="15.75" customHeight="1" x14ac:dyDescent="0.2">
      <c r="E101" s="77">
        <f t="shared" ca="1" si="1"/>
        <v>48740</v>
      </c>
      <c r="F101" s="60">
        <f t="shared" si="6"/>
        <v>94</v>
      </c>
      <c r="G101" s="47">
        <f t="shared" si="2"/>
        <v>1146.711794026558</v>
      </c>
      <c r="H101" s="47">
        <f t="shared" si="3"/>
        <v>929.45130741679338</v>
      </c>
      <c r="I101" s="47">
        <f t="shared" si="4"/>
        <v>217.2604866097646</v>
      </c>
      <c r="K101" s="47">
        <f t="shared" si="5"/>
        <v>148494.94870007716</v>
      </c>
      <c r="L101" s="67" t="b">
        <f t="shared" si="0"/>
        <v>0</v>
      </c>
    </row>
    <row r="102" spans="5:12" ht="15.75" customHeight="1" x14ac:dyDescent="0.2">
      <c r="E102" s="77">
        <f t="shared" ca="1" si="1"/>
        <v>48770</v>
      </c>
      <c r="F102" s="60">
        <f t="shared" si="6"/>
        <v>95</v>
      </c>
      <c r="G102" s="47">
        <f t="shared" si="2"/>
        <v>1146.711794026558</v>
      </c>
      <c r="H102" s="47">
        <f t="shared" si="3"/>
        <v>928.09342937548217</v>
      </c>
      <c r="I102" s="47">
        <f t="shared" si="4"/>
        <v>218.61836465107581</v>
      </c>
      <c r="K102" s="47">
        <f t="shared" si="5"/>
        <v>148276.33033542609</v>
      </c>
      <c r="L102" s="67" t="b">
        <f t="shared" si="0"/>
        <v>0</v>
      </c>
    </row>
    <row r="103" spans="5:12" ht="15.75" customHeight="1" x14ac:dyDescent="0.2">
      <c r="E103" s="77">
        <f t="shared" ca="1" si="1"/>
        <v>48801</v>
      </c>
      <c r="F103" s="60">
        <f t="shared" si="6"/>
        <v>96</v>
      </c>
      <c r="G103" s="47">
        <f t="shared" si="2"/>
        <v>1146.711794026558</v>
      </c>
      <c r="H103" s="47">
        <f t="shared" si="3"/>
        <v>926.72706459641302</v>
      </c>
      <c r="I103" s="47">
        <f t="shared" si="4"/>
        <v>219.98472943014497</v>
      </c>
      <c r="K103" s="47">
        <f t="shared" si="5"/>
        <v>148056.34560599594</v>
      </c>
      <c r="L103" s="67" t="b">
        <f t="shared" si="0"/>
        <v>0</v>
      </c>
    </row>
    <row r="104" spans="5:12" ht="15.75" customHeight="1" x14ac:dyDescent="0.2">
      <c r="E104" s="77">
        <f t="shared" ca="1" si="1"/>
        <v>48832</v>
      </c>
      <c r="F104" s="60">
        <f t="shared" si="6"/>
        <v>97</v>
      </c>
      <c r="G104" s="47">
        <f t="shared" si="2"/>
        <v>1146.711794026558</v>
      </c>
      <c r="H104" s="47">
        <f t="shared" si="3"/>
        <v>925.35216003747462</v>
      </c>
      <c r="I104" s="47">
        <f t="shared" si="4"/>
        <v>221.35963398908336</v>
      </c>
      <c r="K104" s="47">
        <f t="shared" si="5"/>
        <v>147834.98597200686</v>
      </c>
      <c r="L104" s="67" t="b">
        <f t="shared" si="0"/>
        <v>0</v>
      </c>
    </row>
    <row r="105" spans="5:12" ht="15.75" customHeight="1" x14ac:dyDescent="0.2">
      <c r="E105" s="77">
        <f t="shared" ca="1" si="1"/>
        <v>48862</v>
      </c>
      <c r="F105" s="60">
        <f t="shared" si="6"/>
        <v>98</v>
      </c>
      <c r="G105" s="47">
        <f t="shared" si="2"/>
        <v>1146.711794026558</v>
      </c>
      <c r="H105" s="47">
        <f t="shared" si="3"/>
        <v>923.96866232504283</v>
      </c>
      <c r="I105" s="47">
        <f t="shared" si="4"/>
        <v>222.74313170151515</v>
      </c>
      <c r="K105" s="47">
        <f t="shared" si="5"/>
        <v>147612.24284030535</v>
      </c>
      <c r="L105" s="67" t="b">
        <f t="shared" si="0"/>
        <v>0</v>
      </c>
    </row>
    <row r="106" spans="5:12" ht="15.75" customHeight="1" x14ac:dyDescent="0.2">
      <c r="E106" s="77">
        <f t="shared" ca="1" si="1"/>
        <v>48893</v>
      </c>
      <c r="F106" s="60">
        <f t="shared" si="6"/>
        <v>99</v>
      </c>
      <c r="G106" s="47">
        <f t="shared" si="2"/>
        <v>1146.711794026558</v>
      </c>
      <c r="H106" s="47">
        <f t="shared" si="3"/>
        <v>922.57651775190834</v>
      </c>
      <c r="I106" s="47">
        <f t="shared" si="4"/>
        <v>224.13527627464964</v>
      </c>
      <c r="K106" s="47">
        <f t="shared" si="5"/>
        <v>147388.10756403071</v>
      </c>
      <c r="L106" s="67" t="b">
        <f t="shared" si="0"/>
        <v>0</v>
      </c>
    </row>
    <row r="107" spans="5:12" ht="15.75" customHeight="1" x14ac:dyDescent="0.2">
      <c r="E107" s="77">
        <f t="shared" ca="1" si="1"/>
        <v>48923</v>
      </c>
      <c r="F107" s="60">
        <f t="shared" si="6"/>
        <v>100</v>
      </c>
      <c r="G107" s="47">
        <f t="shared" si="2"/>
        <v>1146.711794026558</v>
      </c>
      <c r="H107" s="47">
        <f t="shared" si="3"/>
        <v>921.17567227519191</v>
      </c>
      <c r="I107" s="47">
        <f t="shared" si="4"/>
        <v>225.53612175136607</v>
      </c>
      <c r="K107" s="47">
        <f t="shared" si="5"/>
        <v>147162.57144227935</v>
      </c>
      <c r="L107" s="67" t="b">
        <f t="shared" si="0"/>
        <v>0</v>
      </c>
    </row>
    <row r="108" spans="5:12" ht="15.75" customHeight="1" x14ac:dyDescent="0.2">
      <c r="E108" s="77">
        <f t="shared" ca="1" si="1"/>
        <v>48954</v>
      </c>
      <c r="F108" s="60">
        <f t="shared" si="6"/>
        <v>101</v>
      </c>
      <c r="G108" s="47">
        <f t="shared" si="2"/>
        <v>1146.711794026558</v>
      </c>
      <c r="H108" s="47">
        <f t="shared" si="3"/>
        <v>919.76607151424594</v>
      </c>
      <c r="I108" s="47">
        <f t="shared" si="4"/>
        <v>226.94572251231205</v>
      </c>
      <c r="K108" s="47">
        <f t="shared" si="5"/>
        <v>146935.62571976703</v>
      </c>
      <c r="L108" s="67" t="b">
        <f t="shared" si="0"/>
        <v>0</v>
      </c>
    </row>
    <row r="109" spans="5:12" ht="15.75" customHeight="1" x14ac:dyDescent="0.2">
      <c r="E109" s="77">
        <f t="shared" ca="1" si="1"/>
        <v>48985</v>
      </c>
      <c r="F109" s="60">
        <f t="shared" si="6"/>
        <v>102</v>
      </c>
      <c r="G109" s="47">
        <f t="shared" si="2"/>
        <v>1146.711794026558</v>
      </c>
      <c r="H109" s="47">
        <f t="shared" si="3"/>
        <v>918.34766074854394</v>
      </c>
      <c r="I109" s="47">
        <f t="shared" si="4"/>
        <v>228.36413327801404</v>
      </c>
      <c r="K109" s="47">
        <f t="shared" si="5"/>
        <v>146707.26158648901</v>
      </c>
      <c r="L109" s="67" t="b">
        <f t="shared" si="0"/>
        <v>0</v>
      </c>
    </row>
    <row r="110" spans="5:12" ht="15.75" customHeight="1" x14ac:dyDescent="0.2">
      <c r="E110" s="77">
        <f t="shared" ca="1" si="1"/>
        <v>49013</v>
      </c>
      <c r="F110" s="60">
        <f t="shared" si="6"/>
        <v>103</v>
      </c>
      <c r="G110" s="47">
        <f t="shared" si="2"/>
        <v>1146.711794026558</v>
      </c>
      <c r="H110" s="47">
        <f t="shared" si="3"/>
        <v>916.92038491555638</v>
      </c>
      <c r="I110" s="47">
        <f t="shared" si="4"/>
        <v>229.7914091110016</v>
      </c>
      <c r="K110" s="47">
        <f t="shared" si="5"/>
        <v>146477.47017737801</v>
      </c>
      <c r="L110" s="67" t="b">
        <f t="shared" si="0"/>
        <v>0</v>
      </c>
    </row>
    <row r="111" spans="5:12" ht="15.75" customHeight="1" x14ac:dyDescent="0.2">
      <c r="E111" s="77">
        <f t="shared" ca="1" si="1"/>
        <v>49044</v>
      </c>
      <c r="F111" s="60">
        <f t="shared" si="6"/>
        <v>104</v>
      </c>
      <c r="G111" s="47">
        <f t="shared" si="2"/>
        <v>1146.711794026558</v>
      </c>
      <c r="H111" s="47">
        <f t="shared" si="3"/>
        <v>915.4841886086125</v>
      </c>
      <c r="I111" s="47">
        <f t="shared" si="4"/>
        <v>231.22760541794548</v>
      </c>
      <c r="K111" s="47">
        <f t="shared" si="5"/>
        <v>146246.24257196006</v>
      </c>
      <c r="L111" s="67" t="b">
        <f t="shared" si="0"/>
        <v>0</v>
      </c>
    </row>
    <row r="112" spans="5:12" ht="15.75" customHeight="1" x14ac:dyDescent="0.2">
      <c r="E112" s="77">
        <f t="shared" ca="1" si="1"/>
        <v>49074</v>
      </c>
      <c r="F112" s="60">
        <f t="shared" si="6"/>
        <v>105</v>
      </c>
      <c r="G112" s="47">
        <f t="shared" si="2"/>
        <v>1146.711794026558</v>
      </c>
      <c r="H112" s="47">
        <f t="shared" si="3"/>
        <v>914.03901607475029</v>
      </c>
      <c r="I112" s="47">
        <f t="shared" si="4"/>
        <v>232.67277795180769</v>
      </c>
      <c r="K112" s="47">
        <f t="shared" si="5"/>
        <v>146013.56979400825</v>
      </c>
      <c r="L112" s="67" t="b">
        <f t="shared" si="0"/>
        <v>0</v>
      </c>
    </row>
    <row r="113" spans="5:12" ht="15.75" customHeight="1" x14ac:dyDescent="0.2">
      <c r="E113" s="77">
        <f t="shared" ca="1" si="1"/>
        <v>49105</v>
      </c>
      <c r="F113" s="60">
        <f t="shared" si="6"/>
        <v>106</v>
      </c>
      <c r="G113" s="47">
        <f t="shared" si="2"/>
        <v>1146.711794026558</v>
      </c>
      <c r="H113" s="47">
        <f t="shared" si="3"/>
        <v>912.58481121255147</v>
      </c>
      <c r="I113" s="47">
        <f t="shared" si="4"/>
        <v>234.12698281400651</v>
      </c>
      <c r="K113" s="47">
        <f t="shared" si="5"/>
        <v>145779.44281119425</v>
      </c>
      <c r="L113" s="67" t="b">
        <f t="shared" si="0"/>
        <v>0</v>
      </c>
    </row>
    <row r="114" spans="5:12" ht="15.75" customHeight="1" x14ac:dyDescent="0.2">
      <c r="E114" s="77">
        <f t="shared" ca="1" si="1"/>
        <v>49135</v>
      </c>
      <c r="F114" s="60">
        <f t="shared" si="6"/>
        <v>107</v>
      </c>
      <c r="G114" s="47">
        <f t="shared" si="2"/>
        <v>1146.711794026558</v>
      </c>
      <c r="H114" s="47">
        <f t="shared" si="3"/>
        <v>911.121517569964</v>
      </c>
      <c r="I114" s="47">
        <f t="shared" si="4"/>
        <v>235.59027645659398</v>
      </c>
      <c r="K114" s="47">
        <f t="shared" si="5"/>
        <v>145543.85253473767</v>
      </c>
      <c r="L114" s="67" t="b">
        <f t="shared" si="0"/>
        <v>0</v>
      </c>
    </row>
    <row r="115" spans="5:12" ht="15.75" customHeight="1" x14ac:dyDescent="0.2">
      <c r="E115" s="77">
        <f t="shared" ca="1" si="1"/>
        <v>49166</v>
      </c>
      <c r="F115" s="60">
        <f t="shared" si="6"/>
        <v>108</v>
      </c>
      <c r="G115" s="47">
        <f t="shared" si="2"/>
        <v>1146.711794026558</v>
      </c>
      <c r="H115" s="47">
        <f t="shared" si="3"/>
        <v>909.64907834211044</v>
      </c>
      <c r="I115" s="47">
        <f t="shared" si="4"/>
        <v>237.06271568444754</v>
      </c>
      <c r="K115" s="47">
        <f t="shared" si="5"/>
        <v>145306.78981905323</v>
      </c>
      <c r="L115" s="67" t="b">
        <f t="shared" si="0"/>
        <v>0</v>
      </c>
    </row>
    <row r="116" spans="5:12" ht="15.75" customHeight="1" x14ac:dyDescent="0.2">
      <c r="E116" s="77">
        <f t="shared" ca="1" si="1"/>
        <v>49197</v>
      </c>
      <c r="F116" s="60">
        <f t="shared" si="6"/>
        <v>109</v>
      </c>
      <c r="G116" s="47">
        <f t="shared" si="2"/>
        <v>1146.711794026558</v>
      </c>
      <c r="H116" s="47">
        <f t="shared" si="3"/>
        <v>908.16743636908268</v>
      </c>
      <c r="I116" s="47">
        <f t="shared" si="4"/>
        <v>238.5443576574753</v>
      </c>
      <c r="K116" s="47">
        <f t="shared" si="5"/>
        <v>145068.24546139577</v>
      </c>
      <c r="L116" s="67" t="b">
        <f t="shared" si="0"/>
        <v>0</v>
      </c>
    </row>
    <row r="117" spans="5:12" ht="15.75" customHeight="1" x14ac:dyDescent="0.2">
      <c r="E117" s="77">
        <f t="shared" ca="1" si="1"/>
        <v>49227</v>
      </c>
      <c r="F117" s="60">
        <f t="shared" si="6"/>
        <v>110</v>
      </c>
      <c r="G117" s="47">
        <f t="shared" si="2"/>
        <v>1146.711794026558</v>
      </c>
      <c r="H117" s="47">
        <f t="shared" si="3"/>
        <v>906.67653413372352</v>
      </c>
      <c r="I117" s="47">
        <f t="shared" si="4"/>
        <v>240.03525989283446</v>
      </c>
      <c r="K117" s="47">
        <f t="shared" si="5"/>
        <v>144828.21020150292</v>
      </c>
      <c r="L117" s="67" t="b">
        <f t="shared" si="0"/>
        <v>0</v>
      </c>
    </row>
    <row r="118" spans="5:12" ht="15.75" customHeight="1" x14ac:dyDescent="0.2">
      <c r="E118" s="77">
        <f t="shared" ca="1" si="1"/>
        <v>49258</v>
      </c>
      <c r="F118" s="60">
        <f t="shared" si="6"/>
        <v>111</v>
      </c>
      <c r="G118" s="47">
        <f t="shared" si="2"/>
        <v>1146.711794026558</v>
      </c>
      <c r="H118" s="47">
        <f t="shared" si="3"/>
        <v>905.17631375939334</v>
      </c>
      <c r="I118" s="47">
        <f t="shared" si="4"/>
        <v>241.53548026716464</v>
      </c>
      <c r="K118" s="47">
        <f t="shared" si="5"/>
        <v>144586.67472123576</v>
      </c>
      <c r="L118" s="67" t="b">
        <f t="shared" si="0"/>
        <v>0</v>
      </c>
    </row>
    <row r="119" spans="5:12" ht="15.75" customHeight="1" x14ac:dyDescent="0.2">
      <c r="E119" s="77">
        <f t="shared" ca="1" si="1"/>
        <v>49288</v>
      </c>
      <c r="F119" s="60">
        <f t="shared" si="6"/>
        <v>112</v>
      </c>
      <c r="G119" s="47">
        <f t="shared" si="2"/>
        <v>1146.711794026558</v>
      </c>
      <c r="H119" s="47">
        <f t="shared" si="3"/>
        <v>903.66671700772349</v>
      </c>
      <c r="I119" s="47">
        <f t="shared" si="4"/>
        <v>243.04507701883449</v>
      </c>
      <c r="K119" s="47">
        <f t="shared" si="5"/>
        <v>144343.62964421691</v>
      </c>
      <c r="L119" s="67" t="b">
        <f t="shared" si="0"/>
        <v>0</v>
      </c>
    </row>
    <row r="120" spans="5:12" ht="15.75" customHeight="1" x14ac:dyDescent="0.2">
      <c r="E120" s="77">
        <f t="shared" ca="1" si="1"/>
        <v>49319</v>
      </c>
      <c r="F120" s="60">
        <f t="shared" si="6"/>
        <v>113</v>
      </c>
      <c r="G120" s="47">
        <f t="shared" si="2"/>
        <v>1146.711794026558</v>
      </c>
      <c r="H120" s="47">
        <f t="shared" si="3"/>
        <v>902.14768527635567</v>
      </c>
      <c r="I120" s="47">
        <f t="shared" si="4"/>
        <v>244.56410875020231</v>
      </c>
      <c r="K120" s="47">
        <f t="shared" si="5"/>
        <v>144099.06553546671</v>
      </c>
      <c r="L120" s="67" t="b">
        <f t="shared" si="0"/>
        <v>0</v>
      </c>
    </row>
    <row r="121" spans="5:12" ht="15.75" customHeight="1" x14ac:dyDescent="0.2">
      <c r="E121" s="77">
        <f t="shared" ca="1" si="1"/>
        <v>49350</v>
      </c>
      <c r="F121" s="60">
        <f t="shared" si="6"/>
        <v>114</v>
      </c>
      <c r="G121" s="47">
        <f t="shared" si="2"/>
        <v>1146.711794026558</v>
      </c>
      <c r="H121" s="47">
        <f t="shared" si="3"/>
        <v>900.61915959666692</v>
      </c>
      <c r="I121" s="47">
        <f t="shared" si="4"/>
        <v>246.09263442989106</v>
      </c>
      <c r="K121" s="47">
        <f t="shared" si="5"/>
        <v>143852.97290103682</v>
      </c>
      <c r="L121" s="67" t="b">
        <f t="shared" si="0"/>
        <v>0</v>
      </c>
    </row>
    <row r="122" spans="5:12" ht="15.75" customHeight="1" x14ac:dyDescent="0.2">
      <c r="E122" s="77">
        <f t="shared" ca="1" si="1"/>
        <v>49378</v>
      </c>
      <c r="F122" s="60">
        <f t="shared" si="6"/>
        <v>115</v>
      </c>
      <c r="G122" s="47">
        <f t="shared" si="2"/>
        <v>1146.711794026558</v>
      </c>
      <c r="H122" s="47">
        <f t="shared" si="3"/>
        <v>899.08108063148018</v>
      </c>
      <c r="I122" s="47">
        <f t="shared" si="4"/>
        <v>247.63071339507781</v>
      </c>
      <c r="K122" s="47">
        <f t="shared" si="5"/>
        <v>143605.34218764174</v>
      </c>
      <c r="L122" s="67" t="b">
        <f t="shared" si="0"/>
        <v>0</v>
      </c>
    </row>
    <row r="123" spans="5:12" ht="15.75" customHeight="1" x14ac:dyDescent="0.2">
      <c r="E123" s="77">
        <f t="shared" ca="1" si="1"/>
        <v>49409</v>
      </c>
      <c r="F123" s="60">
        <f t="shared" si="6"/>
        <v>116</v>
      </c>
      <c r="G123" s="47">
        <f t="shared" si="2"/>
        <v>1146.711794026558</v>
      </c>
      <c r="H123" s="47">
        <f t="shared" si="3"/>
        <v>897.53338867276079</v>
      </c>
      <c r="I123" s="47">
        <f t="shared" si="4"/>
        <v>249.17840535379719</v>
      </c>
      <c r="K123" s="47">
        <f t="shared" si="5"/>
        <v>143356.16378228794</v>
      </c>
      <c r="L123" s="67" t="b">
        <f t="shared" si="0"/>
        <v>0</v>
      </c>
    </row>
    <row r="124" spans="5:12" ht="15.75" customHeight="1" x14ac:dyDescent="0.2">
      <c r="E124" s="77">
        <f t="shared" ca="1" si="1"/>
        <v>49439</v>
      </c>
      <c r="F124" s="60">
        <f t="shared" si="6"/>
        <v>117</v>
      </c>
      <c r="G124" s="47">
        <f t="shared" si="2"/>
        <v>1146.711794026558</v>
      </c>
      <c r="H124" s="47">
        <f t="shared" si="3"/>
        <v>895.97602363929957</v>
      </c>
      <c r="I124" s="47">
        <f t="shared" si="4"/>
        <v>250.73577038725841</v>
      </c>
      <c r="K124" s="47">
        <f t="shared" si="5"/>
        <v>143105.42801190069</v>
      </c>
      <c r="L124" s="67" t="b">
        <f t="shared" si="0"/>
        <v>0</v>
      </c>
    </row>
    <row r="125" spans="5:12" ht="15.75" customHeight="1" x14ac:dyDescent="0.2">
      <c r="E125" s="77">
        <f t="shared" ca="1" si="1"/>
        <v>49470</v>
      </c>
      <c r="F125" s="60">
        <f t="shared" si="6"/>
        <v>118</v>
      </c>
      <c r="G125" s="47">
        <f t="shared" si="2"/>
        <v>1146.711794026558</v>
      </c>
      <c r="H125" s="47">
        <f t="shared" si="3"/>
        <v>894.40892507437923</v>
      </c>
      <c r="I125" s="47">
        <f t="shared" si="4"/>
        <v>252.30286895217876</v>
      </c>
      <c r="K125" s="47">
        <f t="shared" si="5"/>
        <v>142853.1251429485</v>
      </c>
      <c r="L125" s="67" t="b">
        <f t="shared" si="0"/>
        <v>0</v>
      </c>
    </row>
    <row r="126" spans="5:12" ht="15.75" customHeight="1" x14ac:dyDescent="0.2">
      <c r="E126" s="77">
        <f t="shared" ca="1" si="1"/>
        <v>49500</v>
      </c>
      <c r="F126" s="60">
        <f t="shared" si="6"/>
        <v>119</v>
      </c>
      <c r="G126" s="47">
        <f t="shared" si="2"/>
        <v>1146.711794026558</v>
      </c>
      <c r="H126" s="47">
        <f t="shared" si="3"/>
        <v>892.83203214342802</v>
      </c>
      <c r="I126" s="47">
        <f t="shared" si="4"/>
        <v>253.87976188312996</v>
      </c>
      <c r="K126" s="47">
        <f t="shared" si="5"/>
        <v>142599.24538106538</v>
      </c>
      <c r="L126" s="67" t="b">
        <f t="shared" si="0"/>
        <v>0</v>
      </c>
    </row>
    <row r="127" spans="5:12" ht="15.75" customHeight="1" x14ac:dyDescent="0.2">
      <c r="E127" s="77">
        <f t="shared" ca="1" si="1"/>
        <v>49531</v>
      </c>
      <c r="F127" s="60">
        <f t="shared" si="6"/>
        <v>120</v>
      </c>
      <c r="G127" s="47">
        <f t="shared" si="2"/>
        <v>1146.711794026558</v>
      </c>
      <c r="H127" s="47">
        <f t="shared" si="3"/>
        <v>891.24528363165871</v>
      </c>
      <c r="I127" s="47">
        <f t="shared" si="4"/>
        <v>255.46651039489927</v>
      </c>
      <c r="K127" s="47">
        <f t="shared" si="5"/>
        <v>142343.77887067047</v>
      </c>
      <c r="L127" s="67" t="b">
        <f t="shared" si="0"/>
        <v>0</v>
      </c>
    </row>
    <row r="128" spans="5:12" ht="15.75" customHeight="1" x14ac:dyDescent="0.2">
      <c r="E128" s="77">
        <f t="shared" ca="1" si="1"/>
        <v>49562</v>
      </c>
      <c r="F128" s="60">
        <f t="shared" si="6"/>
        <v>121</v>
      </c>
      <c r="G128" s="47">
        <f t="shared" si="2"/>
        <v>1146.711794026558</v>
      </c>
      <c r="H128" s="47">
        <f t="shared" si="3"/>
        <v>889.64861794169053</v>
      </c>
      <c r="I128" s="47">
        <f t="shared" si="4"/>
        <v>257.06317608486745</v>
      </c>
      <c r="K128" s="47">
        <f t="shared" si="5"/>
        <v>142086.71569458561</v>
      </c>
      <c r="L128" s="67" t="b">
        <f t="shared" si="0"/>
        <v>0</v>
      </c>
    </row>
    <row r="129" spans="5:12" ht="15.75" customHeight="1" x14ac:dyDescent="0.2">
      <c r="E129" s="77">
        <f t="shared" ca="1" si="1"/>
        <v>49592</v>
      </c>
      <c r="F129" s="60">
        <f t="shared" si="6"/>
        <v>122</v>
      </c>
      <c r="G129" s="47">
        <f t="shared" si="2"/>
        <v>1146.711794026558</v>
      </c>
      <c r="H129" s="47">
        <f t="shared" si="3"/>
        <v>888.04197309116</v>
      </c>
      <c r="I129" s="47">
        <f t="shared" si="4"/>
        <v>258.66982093539798</v>
      </c>
      <c r="K129" s="47">
        <f t="shared" si="5"/>
        <v>141828.0458736502</v>
      </c>
      <c r="L129" s="67" t="b">
        <f t="shared" si="0"/>
        <v>0</v>
      </c>
    </row>
    <row r="130" spans="5:12" ht="15.75" customHeight="1" x14ac:dyDescent="0.2">
      <c r="E130" s="77">
        <f t="shared" ca="1" si="1"/>
        <v>49623</v>
      </c>
      <c r="F130" s="60">
        <f t="shared" si="6"/>
        <v>123</v>
      </c>
      <c r="G130" s="47">
        <f t="shared" si="2"/>
        <v>1146.711794026558</v>
      </c>
      <c r="H130" s="47">
        <f t="shared" si="3"/>
        <v>886.42528671031369</v>
      </c>
      <c r="I130" s="47">
        <f t="shared" si="4"/>
        <v>260.2865073162443</v>
      </c>
      <c r="K130" s="47">
        <f t="shared" si="5"/>
        <v>141567.75936633395</v>
      </c>
      <c r="L130" s="67" t="b">
        <f t="shared" si="0"/>
        <v>0</v>
      </c>
    </row>
    <row r="131" spans="5:12" ht="15.75" customHeight="1" x14ac:dyDescent="0.2">
      <c r="E131" s="77">
        <f t="shared" ca="1" si="1"/>
        <v>49653</v>
      </c>
      <c r="F131" s="60">
        <f t="shared" si="6"/>
        <v>124</v>
      </c>
      <c r="G131" s="47">
        <f t="shared" si="2"/>
        <v>1146.711794026558</v>
      </c>
      <c r="H131" s="47">
        <f t="shared" si="3"/>
        <v>884.79849603958712</v>
      </c>
      <c r="I131" s="47">
        <f t="shared" si="4"/>
        <v>261.91329798697086</v>
      </c>
      <c r="K131" s="47">
        <f t="shared" si="5"/>
        <v>141305.84606834699</v>
      </c>
      <c r="L131" s="67" t="b">
        <f t="shared" si="0"/>
        <v>0</v>
      </c>
    </row>
    <row r="132" spans="5:12" ht="15.75" customHeight="1" x14ac:dyDescent="0.2">
      <c r="E132" s="77">
        <f t="shared" ca="1" si="1"/>
        <v>49684</v>
      </c>
      <c r="F132" s="60">
        <f t="shared" si="6"/>
        <v>125</v>
      </c>
      <c r="G132" s="47">
        <f t="shared" si="2"/>
        <v>1146.711794026558</v>
      </c>
      <c r="H132" s="47">
        <f t="shared" si="3"/>
        <v>883.16153792716875</v>
      </c>
      <c r="I132" s="47">
        <f t="shared" si="4"/>
        <v>263.55025609938923</v>
      </c>
      <c r="K132" s="47">
        <f t="shared" si="5"/>
        <v>141042.29581224761</v>
      </c>
      <c r="L132" s="67" t="b">
        <f t="shared" si="0"/>
        <v>0</v>
      </c>
    </row>
    <row r="133" spans="5:12" ht="15.75" customHeight="1" x14ac:dyDescent="0.2">
      <c r="E133" s="77">
        <f t="shared" ca="1" si="1"/>
        <v>49715</v>
      </c>
      <c r="F133" s="60">
        <f t="shared" si="6"/>
        <v>126</v>
      </c>
      <c r="G133" s="47">
        <f t="shared" si="2"/>
        <v>1146.711794026558</v>
      </c>
      <c r="H133" s="47">
        <f t="shared" si="3"/>
        <v>881.51434882654758</v>
      </c>
      <c r="I133" s="47">
        <f t="shared" si="4"/>
        <v>265.19744520001041</v>
      </c>
      <c r="K133" s="47">
        <f t="shared" si="5"/>
        <v>140777.09836704761</v>
      </c>
      <c r="L133" s="67" t="b">
        <f t="shared" si="0"/>
        <v>0</v>
      </c>
    </row>
    <row r="134" spans="5:12" ht="15.75" customHeight="1" x14ac:dyDescent="0.2">
      <c r="E134" s="77">
        <f t="shared" ca="1" si="1"/>
        <v>49744</v>
      </c>
      <c r="F134" s="60">
        <f t="shared" si="6"/>
        <v>127</v>
      </c>
      <c r="G134" s="47">
        <f t="shared" si="2"/>
        <v>1146.711794026558</v>
      </c>
      <c r="H134" s="47">
        <f t="shared" si="3"/>
        <v>879.85686479404751</v>
      </c>
      <c r="I134" s="47">
        <f t="shared" si="4"/>
        <v>266.85492923251047</v>
      </c>
      <c r="K134" s="47">
        <f t="shared" si="5"/>
        <v>140510.24343781511</v>
      </c>
      <c r="L134" s="67" t="b">
        <f t="shared" si="0"/>
        <v>0</v>
      </c>
    </row>
    <row r="135" spans="5:12" ht="15.75" customHeight="1" x14ac:dyDescent="0.2">
      <c r="E135" s="77">
        <f t="shared" ca="1" si="1"/>
        <v>49775</v>
      </c>
      <c r="F135" s="60">
        <f t="shared" si="6"/>
        <v>128</v>
      </c>
      <c r="G135" s="47">
        <f t="shared" si="2"/>
        <v>1146.711794026558</v>
      </c>
      <c r="H135" s="47">
        <f t="shared" si="3"/>
        <v>878.18902148634436</v>
      </c>
      <c r="I135" s="47">
        <f t="shared" si="4"/>
        <v>268.52277254021362</v>
      </c>
      <c r="K135" s="47">
        <f t="shared" si="5"/>
        <v>140241.72066527489</v>
      </c>
      <c r="L135" s="67" t="b">
        <f t="shared" si="0"/>
        <v>0</v>
      </c>
    </row>
    <row r="136" spans="5:12" ht="15.75" customHeight="1" x14ac:dyDescent="0.2">
      <c r="E136" s="77">
        <f t="shared" ca="1" si="1"/>
        <v>49805</v>
      </c>
      <c r="F136" s="60">
        <f t="shared" si="6"/>
        <v>129</v>
      </c>
      <c r="G136" s="47">
        <f t="shared" si="2"/>
        <v>1146.711794026558</v>
      </c>
      <c r="H136" s="47">
        <f t="shared" si="3"/>
        <v>876.51075415796811</v>
      </c>
      <c r="I136" s="47">
        <f t="shared" si="4"/>
        <v>270.20103986858987</v>
      </c>
      <c r="K136" s="47">
        <f t="shared" si="5"/>
        <v>139971.5196254063</v>
      </c>
      <c r="L136" s="67" t="b">
        <f t="shared" si="0"/>
        <v>0</v>
      </c>
    </row>
    <row r="137" spans="5:12" ht="15.75" customHeight="1" x14ac:dyDescent="0.2">
      <c r="E137" s="77">
        <f t="shared" ca="1" si="1"/>
        <v>49836</v>
      </c>
      <c r="F137" s="60">
        <f t="shared" si="6"/>
        <v>130</v>
      </c>
      <c r="G137" s="47">
        <f t="shared" si="2"/>
        <v>1146.711794026558</v>
      </c>
      <c r="H137" s="47">
        <f t="shared" si="3"/>
        <v>874.82199765878931</v>
      </c>
      <c r="I137" s="47">
        <f t="shared" si="4"/>
        <v>271.88979636776867</v>
      </c>
      <c r="K137" s="47">
        <f t="shared" si="5"/>
        <v>139699.62982903855</v>
      </c>
      <c r="L137" s="67" t="b">
        <f t="shared" si="0"/>
        <v>0</v>
      </c>
    </row>
    <row r="138" spans="5:12" ht="15.75" customHeight="1" x14ac:dyDescent="0.2">
      <c r="E138" s="77">
        <f t="shared" ca="1" si="1"/>
        <v>49866</v>
      </c>
      <c r="F138" s="60">
        <f t="shared" si="6"/>
        <v>131</v>
      </c>
      <c r="G138" s="47">
        <f t="shared" si="2"/>
        <v>1146.711794026558</v>
      </c>
      <c r="H138" s="47">
        <f t="shared" si="3"/>
        <v>873.12268643149082</v>
      </c>
      <c r="I138" s="47">
        <f t="shared" si="4"/>
        <v>273.58910759506716</v>
      </c>
      <c r="K138" s="47">
        <f t="shared" si="5"/>
        <v>139426.04072144348</v>
      </c>
      <c r="L138" s="67" t="b">
        <f t="shared" si="0"/>
        <v>0</v>
      </c>
    </row>
    <row r="139" spans="5:12" ht="15.75" customHeight="1" x14ac:dyDescent="0.2">
      <c r="E139" s="77">
        <f t="shared" ca="1" si="1"/>
        <v>49897</v>
      </c>
      <c r="F139" s="60">
        <f t="shared" si="6"/>
        <v>132</v>
      </c>
      <c r="G139" s="47">
        <f t="shared" si="2"/>
        <v>1146.711794026558</v>
      </c>
      <c r="H139" s="47">
        <f t="shared" si="3"/>
        <v>871.41275450902174</v>
      </c>
      <c r="I139" s="47">
        <f t="shared" si="4"/>
        <v>275.29903951753624</v>
      </c>
      <c r="K139" s="47">
        <f t="shared" si="5"/>
        <v>139150.74168192595</v>
      </c>
      <c r="L139" s="67" t="b">
        <f t="shared" si="0"/>
        <v>0</v>
      </c>
    </row>
    <row r="140" spans="5:12" ht="15.75" customHeight="1" x14ac:dyDescent="0.2">
      <c r="E140" s="77">
        <f t="shared" ca="1" si="1"/>
        <v>49928</v>
      </c>
      <c r="F140" s="60">
        <f t="shared" si="6"/>
        <v>133</v>
      </c>
      <c r="G140" s="47">
        <f t="shared" si="2"/>
        <v>1146.711794026558</v>
      </c>
      <c r="H140" s="47">
        <f t="shared" si="3"/>
        <v>869.69213551203711</v>
      </c>
      <c r="I140" s="47">
        <f t="shared" si="4"/>
        <v>277.01965851452087</v>
      </c>
      <c r="K140" s="47">
        <f t="shared" si="5"/>
        <v>138873.72202341142</v>
      </c>
      <c r="L140" s="67" t="b">
        <f t="shared" si="0"/>
        <v>0</v>
      </c>
    </row>
    <row r="141" spans="5:12" ht="15.75" customHeight="1" x14ac:dyDescent="0.2">
      <c r="E141" s="77">
        <f t="shared" ca="1" si="1"/>
        <v>49958</v>
      </c>
      <c r="F141" s="60">
        <f t="shared" si="6"/>
        <v>134</v>
      </c>
      <c r="G141" s="47">
        <f t="shared" si="2"/>
        <v>1146.711794026558</v>
      </c>
      <c r="H141" s="47">
        <f t="shared" si="3"/>
        <v>867.96076264632131</v>
      </c>
      <c r="I141" s="47">
        <f t="shared" si="4"/>
        <v>278.75103138023667</v>
      </c>
      <c r="K141" s="47">
        <f t="shared" si="5"/>
        <v>138594.97099203119</v>
      </c>
      <c r="L141" s="67" t="b">
        <f t="shared" si="0"/>
        <v>0</v>
      </c>
    </row>
    <row r="142" spans="5:12" ht="15.75" customHeight="1" x14ac:dyDescent="0.2">
      <c r="E142" s="77">
        <f t="shared" ca="1" si="1"/>
        <v>49989</v>
      </c>
      <c r="F142" s="60">
        <f t="shared" si="6"/>
        <v>135</v>
      </c>
      <c r="G142" s="47">
        <f t="shared" si="2"/>
        <v>1146.711794026558</v>
      </c>
      <c r="H142" s="47">
        <f t="shared" si="3"/>
        <v>866.21856870019485</v>
      </c>
      <c r="I142" s="47">
        <f t="shared" si="4"/>
        <v>280.49322532636313</v>
      </c>
      <c r="K142" s="47">
        <f t="shared" si="5"/>
        <v>138314.47776670483</v>
      </c>
      <c r="L142" s="67" t="b">
        <f t="shared" si="0"/>
        <v>0</v>
      </c>
    </row>
    <row r="143" spans="5:12" ht="15.75" customHeight="1" x14ac:dyDescent="0.2">
      <c r="E143" s="77">
        <f t="shared" ca="1" si="1"/>
        <v>50019</v>
      </c>
      <c r="F143" s="60">
        <f t="shared" si="6"/>
        <v>136</v>
      </c>
      <c r="G143" s="47">
        <f t="shared" si="2"/>
        <v>1146.711794026558</v>
      </c>
      <c r="H143" s="47">
        <f t="shared" si="3"/>
        <v>864.46548604190514</v>
      </c>
      <c r="I143" s="47">
        <f t="shared" si="4"/>
        <v>282.24630798465284</v>
      </c>
      <c r="K143" s="47">
        <f t="shared" si="5"/>
        <v>138032.23145872017</v>
      </c>
      <c r="L143" s="67" t="b">
        <f t="shared" si="0"/>
        <v>0</v>
      </c>
    </row>
    <row r="144" spans="5:12" ht="15.75" customHeight="1" x14ac:dyDescent="0.2">
      <c r="E144" s="77">
        <f t="shared" ca="1" si="1"/>
        <v>50050</v>
      </c>
      <c r="F144" s="60">
        <f t="shared" si="6"/>
        <v>137</v>
      </c>
      <c r="G144" s="47">
        <f t="shared" si="2"/>
        <v>1146.711794026558</v>
      </c>
      <c r="H144" s="47">
        <f t="shared" si="3"/>
        <v>862.70144661700112</v>
      </c>
      <c r="I144" s="47">
        <f t="shared" si="4"/>
        <v>284.01034740955686</v>
      </c>
      <c r="K144" s="47">
        <f t="shared" si="5"/>
        <v>137748.22111131062</v>
      </c>
      <c r="L144" s="67" t="b">
        <f t="shared" si="0"/>
        <v>0</v>
      </c>
    </row>
    <row r="145" spans="5:12" ht="15.75" customHeight="1" x14ac:dyDescent="0.2">
      <c r="E145" s="77">
        <f t="shared" ca="1" si="1"/>
        <v>50081</v>
      </c>
      <c r="F145" s="60">
        <f t="shared" si="6"/>
        <v>138</v>
      </c>
      <c r="G145" s="47">
        <f t="shared" si="2"/>
        <v>1146.711794026558</v>
      </c>
      <c r="H145" s="47">
        <f t="shared" si="3"/>
        <v>860.92638194569133</v>
      </c>
      <c r="I145" s="47">
        <f t="shared" si="4"/>
        <v>285.78541208086665</v>
      </c>
      <c r="K145" s="47">
        <f t="shared" si="5"/>
        <v>137462.43569922974</v>
      </c>
      <c r="L145" s="67" t="b">
        <f t="shared" si="0"/>
        <v>0</v>
      </c>
    </row>
    <row r="146" spans="5:12" ht="15.75" customHeight="1" x14ac:dyDescent="0.2">
      <c r="E146" s="77">
        <f t="shared" ca="1" si="1"/>
        <v>50109</v>
      </c>
      <c r="F146" s="60">
        <f t="shared" si="6"/>
        <v>139</v>
      </c>
      <c r="G146" s="47">
        <f t="shared" si="2"/>
        <v>1146.711794026558</v>
      </c>
      <c r="H146" s="47">
        <f t="shared" si="3"/>
        <v>859.14022312018585</v>
      </c>
      <c r="I146" s="47">
        <f t="shared" si="4"/>
        <v>287.57157090637213</v>
      </c>
      <c r="K146" s="47">
        <f t="shared" si="5"/>
        <v>137174.86412832336</v>
      </c>
      <c r="L146" s="67" t="b">
        <f t="shared" si="0"/>
        <v>0</v>
      </c>
    </row>
    <row r="147" spans="5:12" ht="15.75" customHeight="1" x14ac:dyDescent="0.2">
      <c r="E147" s="77">
        <f t="shared" ca="1" si="1"/>
        <v>50140</v>
      </c>
      <c r="F147" s="60">
        <f t="shared" si="6"/>
        <v>140</v>
      </c>
      <c r="G147" s="47">
        <f t="shared" si="2"/>
        <v>1146.711794026558</v>
      </c>
      <c r="H147" s="47">
        <f t="shared" si="3"/>
        <v>857.34290080202106</v>
      </c>
      <c r="I147" s="47">
        <f t="shared" si="4"/>
        <v>289.36889322453692</v>
      </c>
      <c r="K147" s="47">
        <f t="shared" si="5"/>
        <v>136885.49523509882</v>
      </c>
      <c r="L147" s="67" t="b">
        <f t="shared" si="0"/>
        <v>0</v>
      </c>
    </row>
    <row r="148" spans="5:12" ht="15.75" customHeight="1" x14ac:dyDescent="0.2">
      <c r="E148" s="77">
        <f t="shared" ca="1" si="1"/>
        <v>50170</v>
      </c>
      <c r="F148" s="60">
        <f t="shared" si="6"/>
        <v>141</v>
      </c>
      <c r="G148" s="47">
        <f t="shared" si="2"/>
        <v>1146.711794026558</v>
      </c>
      <c r="H148" s="47">
        <f t="shared" si="3"/>
        <v>855.53434521936754</v>
      </c>
      <c r="I148" s="47">
        <f t="shared" si="4"/>
        <v>291.17744880719044</v>
      </c>
      <c r="K148" s="47">
        <f t="shared" si="5"/>
        <v>136594.31778629162</v>
      </c>
      <c r="L148" s="67" t="b">
        <f t="shared" si="0"/>
        <v>0</v>
      </c>
    </row>
    <row r="149" spans="5:12" ht="15.75" customHeight="1" x14ac:dyDescent="0.2">
      <c r="E149" s="77">
        <f t="shared" ca="1" si="1"/>
        <v>50201</v>
      </c>
      <c r="F149" s="60">
        <f t="shared" si="6"/>
        <v>142</v>
      </c>
      <c r="G149" s="47">
        <f t="shared" si="2"/>
        <v>1146.711794026558</v>
      </c>
      <c r="H149" s="47">
        <f t="shared" si="3"/>
        <v>853.71448616432269</v>
      </c>
      <c r="I149" s="47">
        <f t="shared" si="4"/>
        <v>292.99730786223529</v>
      </c>
      <c r="K149" s="47">
        <f t="shared" si="5"/>
        <v>136301.32047842938</v>
      </c>
      <c r="L149" s="67" t="b">
        <f t="shared" si="0"/>
        <v>0</v>
      </c>
    </row>
    <row r="150" spans="5:12" ht="15.75" customHeight="1" x14ac:dyDescent="0.2">
      <c r="E150" s="77">
        <f t="shared" ca="1" si="1"/>
        <v>50231</v>
      </c>
      <c r="F150" s="60">
        <f t="shared" si="6"/>
        <v>143</v>
      </c>
      <c r="G150" s="47">
        <f t="shared" si="2"/>
        <v>1146.711794026558</v>
      </c>
      <c r="H150" s="47">
        <f t="shared" si="3"/>
        <v>851.88325299018368</v>
      </c>
      <c r="I150" s="47">
        <f t="shared" si="4"/>
        <v>294.8285410363743</v>
      </c>
      <c r="K150" s="47">
        <f t="shared" si="5"/>
        <v>136006.491937393</v>
      </c>
      <c r="L150" s="67" t="b">
        <f t="shared" si="0"/>
        <v>0</v>
      </c>
    </row>
    <row r="151" spans="5:12" ht="15.75" customHeight="1" x14ac:dyDescent="0.2">
      <c r="E151" s="77">
        <f t="shared" ca="1" si="1"/>
        <v>50262</v>
      </c>
      <c r="F151" s="60">
        <f t="shared" si="6"/>
        <v>144</v>
      </c>
      <c r="G151" s="47">
        <f t="shared" si="2"/>
        <v>1146.711794026558</v>
      </c>
      <c r="H151" s="47">
        <f t="shared" si="3"/>
        <v>850.04057460870627</v>
      </c>
      <c r="I151" s="47">
        <f t="shared" si="4"/>
        <v>296.67121941785172</v>
      </c>
      <c r="K151" s="47">
        <f t="shared" si="5"/>
        <v>135709.82071797515</v>
      </c>
      <c r="L151" s="67" t="b">
        <f t="shared" si="0"/>
        <v>0</v>
      </c>
    </row>
    <row r="152" spans="5:12" ht="15.75" customHeight="1" x14ac:dyDescent="0.2">
      <c r="E152" s="77">
        <f t="shared" ca="1" si="1"/>
        <v>50293</v>
      </c>
      <c r="F152" s="60">
        <f t="shared" si="6"/>
        <v>145</v>
      </c>
      <c r="G152" s="47">
        <f t="shared" si="2"/>
        <v>1146.711794026558</v>
      </c>
      <c r="H152" s="47">
        <f t="shared" si="3"/>
        <v>848.18637948734465</v>
      </c>
      <c r="I152" s="47">
        <f t="shared" si="4"/>
        <v>298.52541453921333</v>
      </c>
      <c r="K152" s="47">
        <f t="shared" si="5"/>
        <v>135411.29530343594</v>
      </c>
      <c r="L152" s="67" t="b">
        <f t="shared" si="0"/>
        <v>0</v>
      </c>
    </row>
    <row r="153" spans="5:12" ht="15.75" customHeight="1" x14ac:dyDescent="0.2">
      <c r="E153" s="77">
        <f t="shared" ca="1" si="1"/>
        <v>50323</v>
      </c>
      <c r="F153" s="60">
        <f t="shared" si="6"/>
        <v>146</v>
      </c>
      <c r="G153" s="47">
        <f t="shared" si="2"/>
        <v>1146.711794026558</v>
      </c>
      <c r="H153" s="47">
        <f t="shared" si="3"/>
        <v>846.32059564647454</v>
      </c>
      <c r="I153" s="47">
        <f t="shared" si="4"/>
        <v>300.39119838008344</v>
      </c>
      <c r="K153" s="47">
        <f t="shared" si="5"/>
        <v>135110.90410505584</v>
      </c>
      <c r="L153" s="67" t="b">
        <f t="shared" si="0"/>
        <v>0</v>
      </c>
    </row>
    <row r="154" spans="5:12" ht="15.75" customHeight="1" x14ac:dyDescent="0.2">
      <c r="E154" s="77">
        <f t="shared" ca="1" si="1"/>
        <v>50354</v>
      </c>
      <c r="F154" s="60">
        <f t="shared" si="6"/>
        <v>147</v>
      </c>
      <c r="G154" s="47">
        <f t="shared" si="2"/>
        <v>1146.711794026558</v>
      </c>
      <c r="H154" s="47">
        <f t="shared" si="3"/>
        <v>844.44315065659896</v>
      </c>
      <c r="I154" s="47">
        <f t="shared" si="4"/>
        <v>302.26864336995902</v>
      </c>
      <c r="K154" s="47">
        <f t="shared" si="5"/>
        <v>134808.63546168589</v>
      </c>
      <c r="L154" s="67" t="b">
        <f t="shared" si="0"/>
        <v>0</v>
      </c>
    </row>
    <row r="155" spans="5:12" ht="15.75" customHeight="1" x14ac:dyDescent="0.2">
      <c r="E155" s="77">
        <f t="shared" ca="1" si="1"/>
        <v>50384</v>
      </c>
      <c r="F155" s="60">
        <f t="shared" si="6"/>
        <v>148</v>
      </c>
      <c r="G155" s="47">
        <f t="shared" si="2"/>
        <v>1146.711794026558</v>
      </c>
      <c r="H155" s="47">
        <f t="shared" si="3"/>
        <v>842.55397163553687</v>
      </c>
      <c r="I155" s="47">
        <f t="shared" si="4"/>
        <v>304.15782239102111</v>
      </c>
      <c r="K155" s="47">
        <f t="shared" si="5"/>
        <v>134504.47763929487</v>
      </c>
      <c r="L155" s="67" t="b">
        <f t="shared" si="0"/>
        <v>0</v>
      </c>
    </row>
    <row r="156" spans="5:12" ht="15.75" customHeight="1" x14ac:dyDescent="0.2">
      <c r="E156" s="77">
        <f t="shared" ca="1" si="1"/>
        <v>50415</v>
      </c>
      <c r="F156" s="60">
        <f t="shared" si="6"/>
        <v>149</v>
      </c>
      <c r="G156" s="47">
        <f t="shared" si="2"/>
        <v>1146.711794026558</v>
      </c>
      <c r="H156" s="47">
        <f t="shared" si="3"/>
        <v>840.65298524559284</v>
      </c>
      <c r="I156" s="47">
        <f t="shared" si="4"/>
        <v>306.05880878096514</v>
      </c>
      <c r="K156" s="47">
        <f t="shared" si="5"/>
        <v>134198.4188305139</v>
      </c>
      <c r="L156" s="67" t="b">
        <f t="shared" si="0"/>
        <v>0</v>
      </c>
    </row>
    <row r="157" spans="5:12" ht="15.75" customHeight="1" x14ac:dyDescent="0.2">
      <c r="E157" s="77">
        <f t="shared" ca="1" si="1"/>
        <v>50446</v>
      </c>
      <c r="F157" s="60">
        <f t="shared" si="6"/>
        <v>150</v>
      </c>
      <c r="G157" s="47">
        <f t="shared" si="2"/>
        <v>1146.711794026558</v>
      </c>
      <c r="H157" s="47">
        <f t="shared" si="3"/>
        <v>838.74011769071183</v>
      </c>
      <c r="I157" s="47">
        <f t="shared" si="4"/>
        <v>307.97167633584615</v>
      </c>
      <c r="K157" s="47">
        <f t="shared" si="5"/>
        <v>133890.44715417805</v>
      </c>
      <c r="L157" s="67" t="b">
        <f t="shared" si="0"/>
        <v>0</v>
      </c>
    </row>
    <row r="158" spans="5:12" ht="15.75" customHeight="1" x14ac:dyDescent="0.2">
      <c r="E158" s="77">
        <f t="shared" ca="1" si="1"/>
        <v>50474</v>
      </c>
      <c r="F158" s="60">
        <f t="shared" si="6"/>
        <v>151</v>
      </c>
      <c r="G158" s="47">
        <f t="shared" si="2"/>
        <v>1146.711794026558</v>
      </c>
      <c r="H158" s="47">
        <f t="shared" si="3"/>
        <v>836.81529471361273</v>
      </c>
      <c r="I158" s="47">
        <f t="shared" si="4"/>
        <v>309.89649931294525</v>
      </c>
      <c r="K158" s="47">
        <f t="shared" si="5"/>
        <v>133580.5506548651</v>
      </c>
      <c r="L158" s="67" t="b">
        <f t="shared" si="0"/>
        <v>0</v>
      </c>
    </row>
    <row r="159" spans="5:12" ht="15.75" customHeight="1" x14ac:dyDescent="0.2">
      <c r="E159" s="77">
        <f t="shared" ca="1" si="1"/>
        <v>50505</v>
      </c>
      <c r="F159" s="60">
        <f t="shared" si="6"/>
        <v>152</v>
      </c>
      <c r="G159" s="47">
        <f t="shared" si="2"/>
        <v>1146.711794026558</v>
      </c>
      <c r="H159" s="47">
        <f t="shared" si="3"/>
        <v>834.87844159290682</v>
      </c>
      <c r="I159" s="47">
        <f t="shared" si="4"/>
        <v>311.83335243365116</v>
      </c>
      <c r="K159" s="47">
        <f t="shared" si="5"/>
        <v>133268.71730243144</v>
      </c>
      <c r="L159" s="67" t="b">
        <f t="shared" si="0"/>
        <v>0</v>
      </c>
    </row>
    <row r="160" spans="5:12" ht="15.75" customHeight="1" x14ac:dyDescent="0.2">
      <c r="E160" s="77">
        <f t="shared" ca="1" si="1"/>
        <v>50535</v>
      </c>
      <c r="F160" s="60">
        <f t="shared" si="6"/>
        <v>153</v>
      </c>
      <c r="G160" s="47">
        <f t="shared" si="2"/>
        <v>1146.711794026558</v>
      </c>
      <c r="H160" s="47">
        <f t="shared" si="3"/>
        <v>832.92948314019657</v>
      </c>
      <c r="I160" s="47">
        <f t="shared" si="4"/>
        <v>313.78231088636142</v>
      </c>
      <c r="K160" s="47">
        <f t="shared" si="5"/>
        <v>132954.93499154507</v>
      </c>
      <c r="L160" s="67" t="b">
        <f t="shared" si="0"/>
        <v>0</v>
      </c>
    </row>
    <row r="161" spans="5:12" ht="15.75" customHeight="1" x14ac:dyDescent="0.2">
      <c r="E161" s="77">
        <f t="shared" ca="1" si="1"/>
        <v>50566</v>
      </c>
      <c r="F161" s="60">
        <f t="shared" si="6"/>
        <v>154</v>
      </c>
      <c r="G161" s="47">
        <f t="shared" si="2"/>
        <v>1146.711794026558</v>
      </c>
      <c r="H161" s="47">
        <f t="shared" si="3"/>
        <v>830.96834369715668</v>
      </c>
      <c r="I161" s="47">
        <f t="shared" si="4"/>
        <v>315.7434503294013</v>
      </c>
      <c r="K161" s="47">
        <f t="shared" si="5"/>
        <v>132639.19154121567</v>
      </c>
      <c r="L161" s="67" t="b">
        <f t="shared" si="0"/>
        <v>0</v>
      </c>
    </row>
    <row r="162" spans="5:12" ht="15.75" customHeight="1" x14ac:dyDescent="0.2">
      <c r="E162" s="77">
        <f t="shared" ca="1" si="1"/>
        <v>50596</v>
      </c>
      <c r="F162" s="60">
        <f t="shared" si="6"/>
        <v>155</v>
      </c>
      <c r="G162" s="47">
        <f t="shared" si="2"/>
        <v>1146.711794026558</v>
      </c>
      <c r="H162" s="47">
        <f t="shared" si="3"/>
        <v>828.99494713259799</v>
      </c>
      <c r="I162" s="47">
        <f t="shared" si="4"/>
        <v>317.71684689396</v>
      </c>
      <c r="K162" s="47">
        <f t="shared" si="5"/>
        <v>132321.47469432172</v>
      </c>
      <c r="L162" s="67" t="b">
        <f t="shared" si="0"/>
        <v>0</v>
      </c>
    </row>
    <row r="163" spans="5:12" ht="15.75" customHeight="1" x14ac:dyDescent="0.2">
      <c r="E163" s="77">
        <f t="shared" ca="1" si="1"/>
        <v>50627</v>
      </c>
      <c r="F163" s="60">
        <f t="shared" si="6"/>
        <v>156</v>
      </c>
      <c r="G163" s="47">
        <f t="shared" si="2"/>
        <v>1146.711794026558</v>
      </c>
      <c r="H163" s="47">
        <f t="shared" si="3"/>
        <v>827.00921683951071</v>
      </c>
      <c r="I163" s="47">
        <f t="shared" si="4"/>
        <v>319.70257718704727</v>
      </c>
      <c r="K163" s="47">
        <f t="shared" si="5"/>
        <v>132001.77211713468</v>
      </c>
      <c r="L163" s="67" t="b">
        <f t="shared" si="0"/>
        <v>0</v>
      </c>
    </row>
    <row r="164" spans="5:12" ht="15.75" customHeight="1" x14ac:dyDescent="0.2">
      <c r="E164" s="77">
        <f t="shared" ca="1" si="1"/>
        <v>50658</v>
      </c>
      <c r="F164" s="60">
        <f t="shared" si="6"/>
        <v>157</v>
      </c>
      <c r="G164" s="47">
        <f t="shared" si="2"/>
        <v>1146.711794026558</v>
      </c>
      <c r="H164" s="47">
        <f t="shared" si="3"/>
        <v>825.01107573209174</v>
      </c>
      <c r="I164" s="47">
        <f t="shared" si="4"/>
        <v>321.70071829446624</v>
      </c>
      <c r="K164" s="47">
        <f t="shared" si="5"/>
        <v>131680.0713988402</v>
      </c>
      <c r="L164" s="67" t="b">
        <f t="shared" si="0"/>
        <v>0</v>
      </c>
    </row>
    <row r="165" spans="5:12" ht="15.75" customHeight="1" x14ac:dyDescent="0.2">
      <c r="E165" s="77">
        <f t="shared" ca="1" si="1"/>
        <v>50688</v>
      </c>
      <c r="F165" s="60">
        <f t="shared" si="6"/>
        <v>158</v>
      </c>
      <c r="G165" s="47">
        <f t="shared" si="2"/>
        <v>1146.711794026558</v>
      </c>
      <c r="H165" s="47">
        <f t="shared" si="3"/>
        <v>823.00044624275131</v>
      </c>
      <c r="I165" s="47">
        <f t="shared" si="4"/>
        <v>323.71134778380667</v>
      </c>
      <c r="K165" s="47">
        <f t="shared" si="5"/>
        <v>131356.3600510564</v>
      </c>
      <c r="L165" s="67" t="b">
        <f t="shared" si="0"/>
        <v>0</v>
      </c>
    </row>
    <row r="166" spans="5:12" ht="15.75" customHeight="1" x14ac:dyDescent="0.2">
      <c r="E166" s="77">
        <f t="shared" ca="1" si="1"/>
        <v>50719</v>
      </c>
      <c r="F166" s="60">
        <f t="shared" si="6"/>
        <v>159</v>
      </c>
      <c r="G166" s="47">
        <f t="shared" si="2"/>
        <v>1146.711794026558</v>
      </c>
      <c r="H166" s="47">
        <f t="shared" si="3"/>
        <v>820.9772503191025</v>
      </c>
      <c r="I166" s="47">
        <f t="shared" si="4"/>
        <v>325.73454370745549</v>
      </c>
      <c r="K166" s="47">
        <f t="shared" si="5"/>
        <v>131030.62550734894</v>
      </c>
      <c r="L166" s="67" t="b">
        <f t="shared" si="0"/>
        <v>0</v>
      </c>
    </row>
    <row r="167" spans="5:12" ht="15.75" customHeight="1" x14ac:dyDescent="0.2">
      <c r="E167" s="77">
        <f t="shared" ca="1" si="1"/>
        <v>50749</v>
      </c>
      <c r="F167" s="60">
        <f t="shared" si="6"/>
        <v>160</v>
      </c>
      <c r="G167" s="47">
        <f t="shared" si="2"/>
        <v>1146.711794026558</v>
      </c>
      <c r="H167" s="47">
        <f t="shared" si="3"/>
        <v>818.94140942093088</v>
      </c>
      <c r="I167" s="47">
        <f t="shared" si="4"/>
        <v>327.7703846056271</v>
      </c>
      <c r="K167" s="47">
        <f t="shared" si="5"/>
        <v>130702.85512274332</v>
      </c>
      <c r="L167" s="67" t="b">
        <f t="shared" si="0"/>
        <v>0</v>
      </c>
    </row>
    <row r="168" spans="5:12" ht="15.75" customHeight="1" x14ac:dyDescent="0.2">
      <c r="E168" s="77">
        <f t="shared" ca="1" si="1"/>
        <v>50780</v>
      </c>
      <c r="F168" s="60">
        <f t="shared" si="6"/>
        <v>161</v>
      </c>
      <c r="G168" s="47">
        <f t="shared" si="2"/>
        <v>1146.711794026558</v>
      </c>
      <c r="H168" s="47">
        <f t="shared" si="3"/>
        <v>816.89284451714582</v>
      </c>
      <c r="I168" s="47">
        <f t="shared" si="4"/>
        <v>329.81894950941216</v>
      </c>
      <c r="K168" s="47">
        <f t="shared" si="5"/>
        <v>130373.03617323391</v>
      </c>
      <c r="L168" s="67" t="b">
        <f t="shared" si="0"/>
        <v>0</v>
      </c>
    </row>
    <row r="169" spans="5:12" ht="15.75" customHeight="1" x14ac:dyDescent="0.2">
      <c r="E169" s="77">
        <f t="shared" ca="1" si="1"/>
        <v>50811</v>
      </c>
      <c r="F169" s="60">
        <f t="shared" si="6"/>
        <v>162</v>
      </c>
      <c r="G169" s="47">
        <f t="shared" si="2"/>
        <v>1146.711794026558</v>
      </c>
      <c r="H169" s="47">
        <f t="shared" si="3"/>
        <v>814.8314760827119</v>
      </c>
      <c r="I169" s="47">
        <f t="shared" si="4"/>
        <v>331.88031794384608</v>
      </c>
      <c r="K169" s="47">
        <f t="shared" si="5"/>
        <v>130041.15585529007</v>
      </c>
      <c r="L169" s="67" t="b">
        <f t="shared" si="0"/>
        <v>0</v>
      </c>
    </row>
    <row r="170" spans="5:12" ht="15.75" customHeight="1" x14ac:dyDescent="0.2">
      <c r="E170" s="77">
        <f t="shared" ca="1" si="1"/>
        <v>50839</v>
      </c>
      <c r="F170" s="60">
        <f t="shared" si="6"/>
        <v>163</v>
      </c>
      <c r="G170" s="47">
        <f t="shared" si="2"/>
        <v>1146.711794026558</v>
      </c>
      <c r="H170" s="47">
        <f t="shared" si="3"/>
        <v>812.75722409556283</v>
      </c>
      <c r="I170" s="47">
        <f t="shared" si="4"/>
        <v>333.95456993099515</v>
      </c>
      <c r="K170" s="47">
        <f t="shared" si="5"/>
        <v>129707.20128535907</v>
      </c>
      <c r="L170" s="67" t="b">
        <f t="shared" si="0"/>
        <v>0</v>
      </c>
    </row>
    <row r="171" spans="5:12" ht="15.75" customHeight="1" x14ac:dyDescent="0.2">
      <c r="E171" s="77">
        <f t="shared" ca="1" si="1"/>
        <v>50870</v>
      </c>
      <c r="F171" s="60">
        <f t="shared" si="6"/>
        <v>164</v>
      </c>
      <c r="G171" s="47">
        <f t="shared" si="2"/>
        <v>1146.711794026558</v>
      </c>
      <c r="H171" s="47">
        <f t="shared" si="3"/>
        <v>810.67000803349413</v>
      </c>
      <c r="I171" s="47">
        <f t="shared" si="4"/>
        <v>336.04178599306385</v>
      </c>
      <c r="K171" s="47">
        <f t="shared" si="5"/>
        <v>129371.15949936601</v>
      </c>
      <c r="L171" s="67" t="b">
        <f t="shared" si="0"/>
        <v>0</v>
      </c>
    </row>
    <row r="172" spans="5:12" ht="15.75" customHeight="1" x14ac:dyDescent="0.2">
      <c r="E172" s="77">
        <f t="shared" ca="1" si="1"/>
        <v>50900</v>
      </c>
      <c r="F172" s="60">
        <f t="shared" si="6"/>
        <v>165</v>
      </c>
      <c r="G172" s="47">
        <f t="shared" si="2"/>
        <v>1146.711794026558</v>
      </c>
      <c r="H172" s="47">
        <f t="shared" si="3"/>
        <v>808.56974687103764</v>
      </c>
      <c r="I172" s="47">
        <f t="shared" si="4"/>
        <v>338.14204715552034</v>
      </c>
      <c r="K172" s="47">
        <f t="shared" si="5"/>
        <v>129033.01745221049</v>
      </c>
      <c r="L172" s="67" t="b">
        <f t="shared" si="0"/>
        <v>0</v>
      </c>
    </row>
    <row r="173" spans="5:12" ht="15.75" customHeight="1" x14ac:dyDescent="0.2">
      <c r="E173" s="77">
        <f t="shared" ca="1" si="1"/>
        <v>50931</v>
      </c>
      <c r="F173" s="60">
        <f t="shared" si="6"/>
        <v>166</v>
      </c>
      <c r="G173" s="47">
        <f t="shared" si="2"/>
        <v>1146.711794026558</v>
      </c>
      <c r="H173" s="47">
        <f t="shared" si="3"/>
        <v>806.45635907631549</v>
      </c>
      <c r="I173" s="47">
        <f t="shared" si="4"/>
        <v>340.25543495024249</v>
      </c>
      <c r="K173" s="47">
        <f t="shared" si="5"/>
        <v>128692.76201726025</v>
      </c>
      <c r="L173" s="67" t="b">
        <f t="shared" si="0"/>
        <v>0</v>
      </c>
    </row>
    <row r="174" spans="5:12" ht="15.75" customHeight="1" x14ac:dyDescent="0.2">
      <c r="E174" s="77">
        <f t="shared" ca="1" si="1"/>
        <v>50961</v>
      </c>
      <c r="F174" s="60">
        <f t="shared" si="6"/>
        <v>167</v>
      </c>
      <c r="G174" s="47">
        <f t="shared" si="2"/>
        <v>1146.711794026558</v>
      </c>
      <c r="H174" s="47">
        <f t="shared" si="3"/>
        <v>804.32976260787655</v>
      </c>
      <c r="I174" s="47">
        <f t="shared" si="4"/>
        <v>342.38203141868144</v>
      </c>
      <c r="K174" s="47">
        <f t="shared" si="5"/>
        <v>128350.37998584157</v>
      </c>
      <c r="L174" s="67" t="b">
        <f t="shared" si="0"/>
        <v>0</v>
      </c>
    </row>
    <row r="175" spans="5:12" ht="15.75" customHeight="1" x14ac:dyDescent="0.2">
      <c r="E175" s="77">
        <f t="shared" ca="1" si="1"/>
        <v>50992</v>
      </c>
      <c r="F175" s="60">
        <f t="shared" si="6"/>
        <v>168</v>
      </c>
      <c r="G175" s="47">
        <f t="shared" si="2"/>
        <v>1146.711794026558</v>
      </c>
      <c r="H175" s="47">
        <f t="shared" si="3"/>
        <v>802.18987491150983</v>
      </c>
      <c r="I175" s="47">
        <f t="shared" si="4"/>
        <v>344.52191911504815</v>
      </c>
      <c r="K175" s="47">
        <f t="shared" si="5"/>
        <v>128005.85806672652</v>
      </c>
      <c r="L175" s="67" t="b">
        <f t="shared" si="0"/>
        <v>0</v>
      </c>
    </row>
    <row r="176" spans="5:12" ht="15.75" customHeight="1" x14ac:dyDescent="0.2">
      <c r="E176" s="77">
        <f t="shared" ca="1" si="1"/>
        <v>51023</v>
      </c>
      <c r="F176" s="60">
        <f t="shared" si="6"/>
        <v>169</v>
      </c>
      <c r="G176" s="47">
        <f t="shared" si="2"/>
        <v>1146.711794026558</v>
      </c>
      <c r="H176" s="47">
        <f t="shared" si="3"/>
        <v>800.03661291704066</v>
      </c>
      <c r="I176" s="47">
        <f t="shared" si="4"/>
        <v>346.67518110951733</v>
      </c>
      <c r="K176" s="47">
        <f t="shared" si="5"/>
        <v>127659.182885617</v>
      </c>
      <c r="L176" s="67" t="b">
        <f t="shared" si="0"/>
        <v>0</v>
      </c>
    </row>
    <row r="177" spans="5:12" ht="15.75" customHeight="1" x14ac:dyDescent="0.2">
      <c r="E177" s="77">
        <f t="shared" ca="1" si="1"/>
        <v>51053</v>
      </c>
      <c r="F177" s="60">
        <f t="shared" si="6"/>
        <v>170</v>
      </c>
      <c r="G177" s="47">
        <f t="shared" si="2"/>
        <v>1146.711794026558</v>
      </c>
      <c r="H177" s="47">
        <f t="shared" si="3"/>
        <v>797.8698930351062</v>
      </c>
      <c r="I177" s="47">
        <f t="shared" si="4"/>
        <v>348.84190099145178</v>
      </c>
      <c r="K177" s="47">
        <f t="shared" si="5"/>
        <v>127310.34098462555</v>
      </c>
      <c r="L177" s="67" t="b">
        <f t="shared" si="0"/>
        <v>0</v>
      </c>
    </row>
    <row r="178" spans="5:12" ht="15.75" customHeight="1" x14ac:dyDescent="0.2">
      <c r="E178" s="77">
        <f t="shared" ca="1" si="1"/>
        <v>51084</v>
      </c>
      <c r="F178" s="60">
        <f t="shared" si="6"/>
        <v>171</v>
      </c>
      <c r="G178" s="47">
        <f t="shared" si="2"/>
        <v>1146.711794026558</v>
      </c>
      <c r="H178" s="47">
        <f t="shared" si="3"/>
        <v>795.68963115390977</v>
      </c>
      <c r="I178" s="47">
        <f t="shared" si="4"/>
        <v>351.02216287264821</v>
      </c>
      <c r="K178" s="47">
        <f t="shared" si="5"/>
        <v>126959.31882175291</v>
      </c>
      <c r="L178" s="67" t="b">
        <f t="shared" si="0"/>
        <v>0</v>
      </c>
    </row>
    <row r="179" spans="5:12" ht="15.75" customHeight="1" x14ac:dyDescent="0.2">
      <c r="E179" s="77">
        <f t="shared" ca="1" si="1"/>
        <v>51114</v>
      </c>
      <c r="F179" s="60">
        <f t="shared" si="6"/>
        <v>172</v>
      </c>
      <c r="G179" s="47">
        <f t="shared" si="2"/>
        <v>1146.711794026558</v>
      </c>
      <c r="H179" s="47">
        <f t="shared" si="3"/>
        <v>793.49574263595559</v>
      </c>
      <c r="I179" s="47">
        <f t="shared" si="4"/>
        <v>353.21605139060239</v>
      </c>
      <c r="K179" s="47">
        <f t="shared" si="5"/>
        <v>126606.10277036231</v>
      </c>
      <c r="L179" s="67" t="b">
        <f t="shared" si="0"/>
        <v>0</v>
      </c>
    </row>
    <row r="180" spans="5:12" ht="15.75" customHeight="1" x14ac:dyDescent="0.2">
      <c r="E180" s="77">
        <f t="shared" ca="1" si="1"/>
        <v>51145</v>
      </c>
      <c r="F180" s="60">
        <f t="shared" si="6"/>
        <v>173</v>
      </c>
      <c r="G180" s="47">
        <f t="shared" si="2"/>
        <v>1146.711794026558</v>
      </c>
      <c r="H180" s="47">
        <f t="shared" si="3"/>
        <v>791.28814231476451</v>
      </c>
      <c r="I180" s="47">
        <f t="shared" si="4"/>
        <v>355.42365171179347</v>
      </c>
      <c r="K180" s="47">
        <f t="shared" si="5"/>
        <v>126250.67911865051</v>
      </c>
      <c r="L180" s="67" t="b">
        <f t="shared" si="0"/>
        <v>0</v>
      </c>
    </row>
    <row r="181" spans="5:12" ht="15.75" customHeight="1" x14ac:dyDescent="0.2">
      <c r="E181" s="77">
        <f t="shared" ca="1" si="1"/>
        <v>51176</v>
      </c>
      <c r="F181" s="60">
        <f t="shared" si="6"/>
        <v>174</v>
      </c>
      <c r="G181" s="47">
        <f t="shared" si="2"/>
        <v>1146.711794026558</v>
      </c>
      <c r="H181" s="47">
        <f t="shared" si="3"/>
        <v>789.06674449156571</v>
      </c>
      <c r="I181" s="47">
        <f t="shared" si="4"/>
        <v>357.64504953499227</v>
      </c>
      <c r="K181" s="47">
        <f t="shared" si="5"/>
        <v>125893.03406911553</v>
      </c>
      <c r="L181" s="67" t="b">
        <f t="shared" si="0"/>
        <v>0</v>
      </c>
    </row>
    <row r="182" spans="5:12" ht="15.75" customHeight="1" x14ac:dyDescent="0.2">
      <c r="E182" s="77">
        <f t="shared" ca="1" si="1"/>
        <v>51205</v>
      </c>
      <c r="F182" s="60">
        <f t="shared" si="6"/>
        <v>175</v>
      </c>
      <c r="G182" s="47">
        <f t="shared" si="2"/>
        <v>1146.711794026558</v>
      </c>
      <c r="H182" s="47">
        <f t="shared" si="3"/>
        <v>786.83146293197206</v>
      </c>
      <c r="I182" s="47">
        <f t="shared" si="4"/>
        <v>359.88033109458593</v>
      </c>
      <c r="K182" s="47">
        <f t="shared" si="5"/>
        <v>125533.15373802095</v>
      </c>
      <c r="L182" s="67" t="b">
        <f t="shared" si="0"/>
        <v>0</v>
      </c>
    </row>
    <row r="183" spans="5:12" ht="15.75" customHeight="1" x14ac:dyDescent="0.2">
      <c r="E183" s="77">
        <f t="shared" ca="1" si="1"/>
        <v>51236</v>
      </c>
      <c r="F183" s="60">
        <f t="shared" si="6"/>
        <v>176</v>
      </c>
      <c r="G183" s="47">
        <f t="shared" si="2"/>
        <v>1146.711794026558</v>
      </c>
      <c r="H183" s="47">
        <f t="shared" si="3"/>
        <v>784.58221086263086</v>
      </c>
      <c r="I183" s="47">
        <f t="shared" si="4"/>
        <v>362.12958316392712</v>
      </c>
      <c r="K183" s="47">
        <f t="shared" si="5"/>
        <v>125171.02415485702</v>
      </c>
      <c r="L183" s="67" t="b">
        <f t="shared" si="0"/>
        <v>0</v>
      </c>
    </row>
    <row r="184" spans="5:12" ht="15.75" customHeight="1" x14ac:dyDescent="0.2">
      <c r="E184" s="77">
        <f t="shared" ca="1" si="1"/>
        <v>51266</v>
      </c>
      <c r="F184" s="60">
        <f t="shared" si="6"/>
        <v>177</v>
      </c>
      <c r="G184" s="47">
        <f t="shared" si="2"/>
        <v>1146.711794026558</v>
      </c>
      <c r="H184" s="47">
        <f t="shared" si="3"/>
        <v>782.31890096785628</v>
      </c>
      <c r="I184" s="47">
        <f t="shared" si="4"/>
        <v>364.3928930587017</v>
      </c>
      <c r="K184" s="47">
        <f t="shared" si="5"/>
        <v>124806.63126179832</v>
      </c>
      <c r="L184" s="67" t="b">
        <f t="shared" si="0"/>
        <v>0</v>
      </c>
    </row>
    <row r="185" spans="5:12" ht="15.75" customHeight="1" x14ac:dyDescent="0.2">
      <c r="E185" s="77">
        <f t="shared" ca="1" si="1"/>
        <v>51297</v>
      </c>
      <c r="F185" s="60">
        <f t="shared" si="6"/>
        <v>178</v>
      </c>
      <c r="G185" s="47">
        <f t="shared" si="2"/>
        <v>1146.711794026558</v>
      </c>
      <c r="H185" s="47">
        <f t="shared" si="3"/>
        <v>780.0414453862395</v>
      </c>
      <c r="I185" s="47">
        <f t="shared" si="4"/>
        <v>366.67034864031848</v>
      </c>
      <c r="K185" s="47">
        <f t="shared" si="5"/>
        <v>124439.96091315801</v>
      </c>
      <c r="L185" s="67" t="b">
        <f t="shared" si="0"/>
        <v>0</v>
      </c>
    </row>
    <row r="186" spans="5:12" ht="15.75" customHeight="1" x14ac:dyDescent="0.2">
      <c r="E186" s="77">
        <f t="shared" ca="1" si="1"/>
        <v>51327</v>
      </c>
      <c r="F186" s="60">
        <f t="shared" si="6"/>
        <v>179</v>
      </c>
      <c r="G186" s="47">
        <f t="shared" si="2"/>
        <v>1146.711794026558</v>
      </c>
      <c r="H186" s="47">
        <f t="shared" si="3"/>
        <v>777.74975570723745</v>
      </c>
      <c r="I186" s="47">
        <f t="shared" si="4"/>
        <v>368.96203831932053</v>
      </c>
      <c r="K186" s="47">
        <f t="shared" si="5"/>
        <v>124070.99887483868</v>
      </c>
      <c r="L186" s="67" t="b">
        <f t="shared" si="0"/>
        <v>0</v>
      </c>
    </row>
    <row r="187" spans="5:12" ht="15.75" customHeight="1" x14ac:dyDescent="0.2">
      <c r="E187" s="77">
        <f t="shared" ca="1" si="1"/>
        <v>51358</v>
      </c>
      <c r="F187" s="60">
        <f t="shared" si="6"/>
        <v>180</v>
      </c>
      <c r="G187" s="47">
        <f t="shared" si="2"/>
        <v>1146.711794026558</v>
      </c>
      <c r="H187" s="47">
        <f t="shared" si="3"/>
        <v>775.44374296774174</v>
      </c>
      <c r="I187" s="47">
        <f t="shared" si="4"/>
        <v>371.26805105881624</v>
      </c>
      <c r="K187" s="47">
        <f t="shared" si="5"/>
        <v>123699.73082377987</v>
      </c>
      <c r="L187" s="67" t="b">
        <f t="shared" si="0"/>
        <v>0</v>
      </c>
    </row>
    <row r="188" spans="5:12" ht="15.75" customHeight="1" x14ac:dyDescent="0.2">
      <c r="E188" s="77">
        <f t="shared" ca="1" si="1"/>
        <v>51389</v>
      </c>
      <c r="F188" s="60">
        <f t="shared" si="6"/>
        <v>181</v>
      </c>
      <c r="G188" s="47">
        <f t="shared" si="2"/>
        <v>1146.711794026558</v>
      </c>
      <c r="H188" s="47">
        <f t="shared" si="3"/>
        <v>773.12331764862427</v>
      </c>
      <c r="I188" s="47">
        <f t="shared" si="4"/>
        <v>373.58847637793372</v>
      </c>
      <c r="K188" s="47">
        <f t="shared" si="5"/>
        <v>123326.14234740194</v>
      </c>
      <c r="L188" s="67" t="b">
        <f t="shared" si="0"/>
        <v>0</v>
      </c>
    </row>
    <row r="189" spans="5:12" ht="15.75" customHeight="1" x14ac:dyDescent="0.2">
      <c r="E189" s="77">
        <f t="shared" ca="1" si="1"/>
        <v>51419</v>
      </c>
      <c r="F189" s="60">
        <f t="shared" si="6"/>
        <v>182</v>
      </c>
      <c r="G189" s="47">
        <f t="shared" si="2"/>
        <v>1146.711794026558</v>
      </c>
      <c r="H189" s="47">
        <f t="shared" si="3"/>
        <v>770.78838967126205</v>
      </c>
      <c r="I189" s="47">
        <f t="shared" si="4"/>
        <v>375.92340435529593</v>
      </c>
      <c r="K189" s="47">
        <f t="shared" si="5"/>
        <v>122950.21894304664</v>
      </c>
      <c r="L189" s="67" t="b">
        <f t="shared" si="0"/>
        <v>0</v>
      </c>
    </row>
    <row r="190" spans="5:12" ht="15.75" customHeight="1" x14ac:dyDescent="0.2">
      <c r="E190" s="77">
        <f t="shared" ca="1" si="1"/>
        <v>51450</v>
      </c>
      <c r="F190" s="60">
        <f t="shared" si="6"/>
        <v>183</v>
      </c>
      <c r="G190" s="47">
        <f t="shared" si="2"/>
        <v>1146.711794026558</v>
      </c>
      <c r="H190" s="47">
        <f t="shared" si="3"/>
        <v>768.43886839404149</v>
      </c>
      <c r="I190" s="47">
        <f t="shared" si="4"/>
        <v>378.27292563251649</v>
      </c>
      <c r="K190" s="47">
        <f t="shared" si="5"/>
        <v>122571.94601741413</v>
      </c>
      <c r="L190" s="67" t="b">
        <f t="shared" si="0"/>
        <v>0</v>
      </c>
    </row>
    <row r="191" spans="5:12" ht="15.75" customHeight="1" x14ac:dyDescent="0.2">
      <c r="E191" s="77">
        <f t="shared" ca="1" si="1"/>
        <v>51480</v>
      </c>
      <c r="F191" s="60">
        <f t="shared" si="6"/>
        <v>184</v>
      </c>
      <c r="G191" s="47">
        <f t="shared" si="2"/>
        <v>1146.711794026558</v>
      </c>
      <c r="H191" s="47">
        <f t="shared" si="3"/>
        <v>766.07466260883837</v>
      </c>
      <c r="I191" s="47">
        <f t="shared" si="4"/>
        <v>380.63713141771962</v>
      </c>
      <c r="K191" s="47">
        <f t="shared" si="5"/>
        <v>122191.3088859964</v>
      </c>
      <c r="L191" s="67" t="b">
        <f t="shared" si="0"/>
        <v>0</v>
      </c>
    </row>
    <row r="192" spans="5:12" ht="15.75" customHeight="1" x14ac:dyDescent="0.2">
      <c r="E192" s="77">
        <f t="shared" ca="1" si="1"/>
        <v>51511</v>
      </c>
      <c r="F192" s="60">
        <f t="shared" si="6"/>
        <v>185</v>
      </c>
      <c r="G192" s="47">
        <f t="shared" si="2"/>
        <v>1146.711794026558</v>
      </c>
      <c r="H192" s="47">
        <f t="shared" si="3"/>
        <v>763.69568053747753</v>
      </c>
      <c r="I192" s="47">
        <f t="shared" si="4"/>
        <v>383.01611348908045</v>
      </c>
      <c r="K192" s="47">
        <f t="shared" si="5"/>
        <v>121808.29277250732</v>
      </c>
      <c r="L192" s="67" t="b">
        <f t="shared" si="0"/>
        <v>0</v>
      </c>
    </row>
    <row r="193" spans="5:12" ht="15.75" customHeight="1" x14ac:dyDescent="0.2">
      <c r="E193" s="77">
        <f t="shared" ca="1" si="1"/>
        <v>51542</v>
      </c>
      <c r="F193" s="60">
        <f t="shared" si="6"/>
        <v>186</v>
      </c>
      <c r="G193" s="47">
        <f t="shared" si="2"/>
        <v>1146.711794026558</v>
      </c>
      <c r="H193" s="47">
        <f t="shared" si="3"/>
        <v>761.30182982817075</v>
      </c>
      <c r="I193" s="47">
        <f t="shared" si="4"/>
        <v>385.40996419838723</v>
      </c>
      <c r="K193" s="47">
        <f t="shared" si="5"/>
        <v>121422.88280830893</v>
      </c>
      <c r="L193" s="67" t="b">
        <f t="shared" si="0"/>
        <v>0</v>
      </c>
    </row>
    <row r="194" spans="5:12" ht="15.75" customHeight="1" x14ac:dyDescent="0.2">
      <c r="E194" s="77">
        <f t="shared" ca="1" si="1"/>
        <v>51570</v>
      </c>
      <c r="F194" s="60">
        <f t="shared" si="6"/>
        <v>187</v>
      </c>
      <c r="G194" s="47">
        <f t="shared" si="2"/>
        <v>1146.711794026558</v>
      </c>
      <c r="H194" s="47">
        <f t="shared" si="3"/>
        <v>758.89301755193082</v>
      </c>
      <c r="I194" s="47">
        <f t="shared" si="4"/>
        <v>387.81877647462716</v>
      </c>
      <c r="K194" s="47">
        <f t="shared" si="5"/>
        <v>121035.06403183431</v>
      </c>
      <c r="L194" s="67" t="b">
        <f t="shared" si="0"/>
        <v>0</v>
      </c>
    </row>
    <row r="195" spans="5:12" ht="15.75" customHeight="1" x14ac:dyDescent="0.2">
      <c r="E195" s="77">
        <f t="shared" ca="1" si="1"/>
        <v>51601</v>
      </c>
      <c r="F195" s="60">
        <f t="shared" si="6"/>
        <v>188</v>
      </c>
      <c r="G195" s="47">
        <f t="shared" si="2"/>
        <v>1146.711794026558</v>
      </c>
      <c r="H195" s="47">
        <f t="shared" si="3"/>
        <v>756.46915019896448</v>
      </c>
      <c r="I195" s="47">
        <f t="shared" si="4"/>
        <v>390.2426438275935</v>
      </c>
      <c r="K195" s="47">
        <f t="shared" si="5"/>
        <v>120644.82138800672</v>
      </c>
      <c r="L195" s="67" t="b">
        <f t="shared" si="0"/>
        <v>0</v>
      </c>
    </row>
    <row r="196" spans="5:12" ht="15.75" customHeight="1" x14ac:dyDescent="0.2">
      <c r="E196" s="77">
        <f t="shared" ca="1" si="1"/>
        <v>51631</v>
      </c>
      <c r="F196" s="60">
        <f t="shared" si="6"/>
        <v>189</v>
      </c>
      <c r="G196" s="47">
        <f t="shared" si="2"/>
        <v>1146.711794026558</v>
      </c>
      <c r="H196" s="47">
        <f t="shared" si="3"/>
        <v>754.03013367504207</v>
      </c>
      <c r="I196" s="47">
        <f t="shared" si="4"/>
        <v>392.68166035151592</v>
      </c>
      <c r="K196" s="47">
        <f t="shared" si="5"/>
        <v>120252.1397276552</v>
      </c>
      <c r="L196" s="67" t="b">
        <f t="shared" si="0"/>
        <v>0</v>
      </c>
    </row>
    <row r="197" spans="5:12" ht="15.75" customHeight="1" x14ac:dyDescent="0.2">
      <c r="E197" s="77">
        <f t="shared" ca="1" si="1"/>
        <v>51662</v>
      </c>
      <c r="F197" s="60">
        <f t="shared" si="6"/>
        <v>190</v>
      </c>
      <c r="G197" s="47">
        <f t="shared" si="2"/>
        <v>1146.711794026558</v>
      </c>
      <c r="H197" s="47">
        <f t="shared" si="3"/>
        <v>751.57587329784508</v>
      </c>
      <c r="I197" s="47">
        <f t="shared" si="4"/>
        <v>395.1359207287129</v>
      </c>
      <c r="K197" s="47">
        <f t="shared" si="5"/>
        <v>119857.00380692648</v>
      </c>
      <c r="L197" s="67" t="b">
        <f t="shared" si="0"/>
        <v>0</v>
      </c>
    </row>
    <row r="198" spans="5:12" ht="15.75" customHeight="1" x14ac:dyDescent="0.2">
      <c r="E198" s="77">
        <f t="shared" ca="1" si="1"/>
        <v>51692</v>
      </c>
      <c r="F198" s="60">
        <f t="shared" si="6"/>
        <v>191</v>
      </c>
      <c r="G198" s="47">
        <f t="shared" si="2"/>
        <v>1146.711794026558</v>
      </c>
      <c r="H198" s="47">
        <f t="shared" si="3"/>
        <v>749.1062737932906</v>
      </c>
      <c r="I198" s="47">
        <f t="shared" si="4"/>
        <v>397.60552023326738</v>
      </c>
      <c r="K198" s="47">
        <f t="shared" si="5"/>
        <v>119459.39828669322</v>
      </c>
      <c r="L198" s="67" t="b">
        <f t="shared" si="0"/>
        <v>0</v>
      </c>
    </row>
    <row r="199" spans="5:12" ht="15.75" customHeight="1" x14ac:dyDescent="0.2">
      <c r="E199" s="77">
        <f t="shared" ca="1" si="1"/>
        <v>51723</v>
      </c>
      <c r="F199" s="60">
        <f t="shared" si="6"/>
        <v>192</v>
      </c>
      <c r="G199" s="47">
        <f t="shared" si="2"/>
        <v>1146.711794026558</v>
      </c>
      <c r="H199" s="47">
        <f t="shared" si="3"/>
        <v>746.62123929183269</v>
      </c>
      <c r="I199" s="47">
        <f t="shared" si="4"/>
        <v>400.09055473472529</v>
      </c>
      <c r="K199" s="47">
        <f t="shared" si="5"/>
        <v>119059.3077319585</v>
      </c>
      <c r="L199" s="67" t="b">
        <f t="shared" si="0"/>
        <v>0</v>
      </c>
    </row>
    <row r="200" spans="5:12" ht="15.75" customHeight="1" x14ac:dyDescent="0.2">
      <c r="E200" s="77">
        <f t="shared" ca="1" si="1"/>
        <v>51754</v>
      </c>
      <c r="F200" s="60">
        <f t="shared" si="6"/>
        <v>193</v>
      </c>
      <c r="G200" s="47">
        <f t="shared" si="2"/>
        <v>1146.711794026558</v>
      </c>
      <c r="H200" s="47">
        <f t="shared" si="3"/>
        <v>744.12067332474055</v>
      </c>
      <c r="I200" s="47">
        <f t="shared" si="4"/>
        <v>402.59112070181743</v>
      </c>
      <c r="K200" s="47">
        <f t="shared" si="5"/>
        <v>118656.71661125668</v>
      </c>
      <c r="L200" s="67" t="b">
        <f t="shared" si="0"/>
        <v>0</v>
      </c>
    </row>
    <row r="201" spans="5:12" ht="15.75" customHeight="1" x14ac:dyDescent="0.2">
      <c r="E201" s="77">
        <f t="shared" ca="1" si="1"/>
        <v>51784</v>
      </c>
      <c r="F201" s="60">
        <f t="shared" si="6"/>
        <v>194</v>
      </c>
      <c r="G201" s="47">
        <f t="shared" si="2"/>
        <v>1146.711794026558</v>
      </c>
      <c r="H201" s="47">
        <f t="shared" si="3"/>
        <v>741.6044788203543</v>
      </c>
      <c r="I201" s="47">
        <f t="shared" si="4"/>
        <v>405.10731520620368</v>
      </c>
      <c r="K201" s="47">
        <f t="shared" si="5"/>
        <v>118251.60929605048</v>
      </c>
      <c r="L201" s="67" t="b">
        <f t="shared" si="0"/>
        <v>0</v>
      </c>
    </row>
    <row r="202" spans="5:12" ht="15.75" customHeight="1" x14ac:dyDescent="0.2">
      <c r="E202" s="77">
        <f t="shared" ca="1" si="1"/>
        <v>51815</v>
      </c>
      <c r="F202" s="60">
        <f t="shared" si="6"/>
        <v>195</v>
      </c>
      <c r="G202" s="47">
        <f t="shared" si="2"/>
        <v>1146.711794026558</v>
      </c>
      <c r="H202" s="47">
        <f t="shared" si="3"/>
        <v>739.0725581003154</v>
      </c>
      <c r="I202" s="47">
        <f t="shared" si="4"/>
        <v>407.63923592624258</v>
      </c>
      <c r="K202" s="47">
        <f t="shared" si="5"/>
        <v>117843.97006012424</v>
      </c>
      <c r="L202" s="67" t="b">
        <f t="shared" si="0"/>
        <v>0</v>
      </c>
    </row>
    <row r="203" spans="5:12" ht="15.75" customHeight="1" x14ac:dyDescent="0.2">
      <c r="E203" s="77">
        <f t="shared" ca="1" si="1"/>
        <v>51845</v>
      </c>
      <c r="F203" s="60">
        <f t="shared" si="6"/>
        <v>196</v>
      </c>
      <c r="G203" s="47">
        <f t="shared" si="2"/>
        <v>1146.711794026558</v>
      </c>
      <c r="H203" s="47">
        <f t="shared" si="3"/>
        <v>736.52481287577655</v>
      </c>
      <c r="I203" s="47">
        <f t="shared" si="4"/>
        <v>410.18698115078143</v>
      </c>
      <c r="K203" s="47">
        <f t="shared" si="5"/>
        <v>117433.78307897346</v>
      </c>
      <c r="L203" s="67" t="b">
        <f t="shared" si="0"/>
        <v>0</v>
      </c>
    </row>
    <row r="204" spans="5:12" ht="15.75" customHeight="1" x14ac:dyDescent="0.2">
      <c r="E204" s="77">
        <f t="shared" ca="1" si="1"/>
        <v>51876</v>
      </c>
      <c r="F204" s="60">
        <f t="shared" si="6"/>
        <v>197</v>
      </c>
      <c r="G204" s="47">
        <f t="shared" si="2"/>
        <v>1146.711794026558</v>
      </c>
      <c r="H204" s="47">
        <f t="shared" si="3"/>
        <v>733.96114424358404</v>
      </c>
      <c r="I204" s="47">
        <f t="shared" si="4"/>
        <v>412.75064978297394</v>
      </c>
      <c r="K204" s="47">
        <f t="shared" si="5"/>
        <v>117021.03242919048</v>
      </c>
      <c r="L204" s="67" t="b">
        <f t="shared" si="0"/>
        <v>0</v>
      </c>
    </row>
    <row r="205" spans="5:12" ht="15.75" customHeight="1" x14ac:dyDescent="0.2">
      <c r="E205" s="77">
        <f t="shared" ca="1" si="1"/>
        <v>51907</v>
      </c>
      <c r="F205" s="60">
        <f t="shared" si="6"/>
        <v>198</v>
      </c>
      <c r="G205" s="47">
        <f t="shared" si="2"/>
        <v>1146.711794026558</v>
      </c>
      <c r="H205" s="47">
        <f t="shared" si="3"/>
        <v>731.38145268244045</v>
      </c>
      <c r="I205" s="47">
        <f t="shared" si="4"/>
        <v>415.33034134411753</v>
      </c>
      <c r="K205" s="47">
        <f t="shared" si="5"/>
        <v>116605.70208784637</v>
      </c>
      <c r="L205" s="67" t="b">
        <f t="shared" si="0"/>
        <v>0</v>
      </c>
    </row>
    <row r="206" spans="5:12" ht="15.75" customHeight="1" x14ac:dyDescent="0.2">
      <c r="E206" s="77">
        <f t="shared" ca="1" si="1"/>
        <v>51935</v>
      </c>
      <c r="F206" s="60">
        <f t="shared" si="6"/>
        <v>199</v>
      </c>
      <c r="G206" s="47">
        <f t="shared" si="2"/>
        <v>1146.711794026558</v>
      </c>
      <c r="H206" s="47">
        <f t="shared" si="3"/>
        <v>728.78563804903979</v>
      </c>
      <c r="I206" s="47">
        <f t="shared" si="4"/>
        <v>417.92615597751819</v>
      </c>
      <c r="K206" s="47">
        <f t="shared" si="5"/>
        <v>116187.77593186885</v>
      </c>
      <c r="L206" s="67" t="b">
        <f t="shared" si="0"/>
        <v>0</v>
      </c>
    </row>
    <row r="207" spans="5:12" ht="15.75" customHeight="1" x14ac:dyDescent="0.2">
      <c r="E207" s="77">
        <f t="shared" ca="1" si="1"/>
        <v>51966</v>
      </c>
      <c r="F207" s="60">
        <f t="shared" si="6"/>
        <v>200</v>
      </c>
      <c r="G207" s="47">
        <f t="shared" si="2"/>
        <v>1146.711794026558</v>
      </c>
      <c r="H207" s="47">
        <f t="shared" si="3"/>
        <v>726.17359957418023</v>
      </c>
      <c r="I207" s="47">
        <f t="shared" si="4"/>
        <v>420.53819445237775</v>
      </c>
      <c r="K207" s="47">
        <f t="shared" si="5"/>
        <v>115767.23773741646</v>
      </c>
      <c r="L207" s="67" t="b">
        <f t="shared" si="0"/>
        <v>0</v>
      </c>
    </row>
    <row r="208" spans="5:12" ht="15.75" customHeight="1" x14ac:dyDescent="0.2">
      <c r="E208" s="77">
        <f t="shared" ca="1" si="1"/>
        <v>51996</v>
      </c>
      <c r="F208" s="60">
        <f t="shared" si="6"/>
        <v>201</v>
      </c>
      <c r="G208" s="47">
        <f t="shared" si="2"/>
        <v>1146.711794026558</v>
      </c>
      <c r="H208" s="47">
        <f t="shared" si="3"/>
        <v>723.54523585885283</v>
      </c>
      <c r="I208" s="47">
        <f t="shared" si="4"/>
        <v>423.16655816770515</v>
      </c>
      <c r="K208" s="47">
        <f t="shared" si="5"/>
        <v>115344.07117924876</v>
      </c>
      <c r="L208" s="67" t="b">
        <f t="shared" si="0"/>
        <v>0</v>
      </c>
    </row>
    <row r="209" spans="5:12" ht="15.75" customHeight="1" x14ac:dyDescent="0.2">
      <c r="E209" s="77">
        <f t="shared" ca="1" si="1"/>
        <v>52027</v>
      </c>
      <c r="F209" s="60">
        <f t="shared" si="6"/>
        <v>202</v>
      </c>
      <c r="G209" s="47">
        <f t="shared" si="2"/>
        <v>1146.711794026558</v>
      </c>
      <c r="H209" s="47">
        <f t="shared" si="3"/>
        <v>720.9004448703048</v>
      </c>
      <c r="I209" s="47">
        <f t="shared" si="4"/>
        <v>425.81134915625319</v>
      </c>
      <c r="K209" s="47">
        <f t="shared" si="5"/>
        <v>114918.2598300925</v>
      </c>
      <c r="L209" s="67" t="b">
        <f t="shared" si="0"/>
        <v>0</v>
      </c>
    </row>
    <row r="210" spans="5:12" ht="15.75" customHeight="1" x14ac:dyDescent="0.2">
      <c r="E210" s="77">
        <f t="shared" ca="1" si="1"/>
        <v>52057</v>
      </c>
      <c r="F210" s="60">
        <f t="shared" si="6"/>
        <v>203</v>
      </c>
      <c r="G210" s="47">
        <f t="shared" si="2"/>
        <v>1146.711794026558</v>
      </c>
      <c r="H210" s="47">
        <f t="shared" si="3"/>
        <v>718.23912393807814</v>
      </c>
      <c r="I210" s="47">
        <f t="shared" si="4"/>
        <v>428.47267008847984</v>
      </c>
      <c r="K210" s="47">
        <f t="shared" si="5"/>
        <v>114489.78716000402</v>
      </c>
      <c r="L210" s="67" t="b">
        <f t="shared" si="0"/>
        <v>0</v>
      </c>
    </row>
    <row r="211" spans="5:12" ht="15.75" customHeight="1" x14ac:dyDescent="0.2">
      <c r="E211" s="77">
        <f t="shared" ca="1" si="1"/>
        <v>52088</v>
      </c>
      <c r="F211" s="60">
        <f t="shared" si="6"/>
        <v>204</v>
      </c>
      <c r="G211" s="47">
        <f t="shared" si="2"/>
        <v>1146.711794026558</v>
      </c>
      <c r="H211" s="47">
        <f t="shared" si="3"/>
        <v>715.56116975002521</v>
      </c>
      <c r="I211" s="47">
        <f t="shared" si="4"/>
        <v>431.15062427653277</v>
      </c>
      <c r="K211" s="47">
        <f t="shared" si="5"/>
        <v>114058.63653572749</v>
      </c>
      <c r="L211" s="67" t="b">
        <f t="shared" si="0"/>
        <v>0</v>
      </c>
    </row>
    <row r="212" spans="5:12" ht="15.75" customHeight="1" x14ac:dyDescent="0.2">
      <c r="E212" s="77">
        <f t="shared" ca="1" si="1"/>
        <v>52119</v>
      </c>
      <c r="F212" s="60">
        <f t="shared" si="6"/>
        <v>205</v>
      </c>
      <c r="G212" s="47">
        <f t="shared" si="2"/>
        <v>1146.711794026558</v>
      </c>
      <c r="H212" s="47">
        <f t="shared" si="3"/>
        <v>712.86647834829682</v>
      </c>
      <c r="I212" s="47">
        <f t="shared" si="4"/>
        <v>433.84531567826116</v>
      </c>
      <c r="K212" s="47">
        <f t="shared" si="5"/>
        <v>113624.79122004923</v>
      </c>
      <c r="L212" s="67" t="b">
        <f t="shared" si="0"/>
        <v>0</v>
      </c>
    </row>
    <row r="213" spans="5:12" ht="15.75" customHeight="1" x14ac:dyDescent="0.2">
      <c r="E213" s="77">
        <f t="shared" ca="1" si="1"/>
        <v>52149</v>
      </c>
      <c r="F213" s="60">
        <f t="shared" si="6"/>
        <v>206</v>
      </c>
      <c r="G213" s="47">
        <f t="shared" si="2"/>
        <v>1146.711794026558</v>
      </c>
      <c r="H213" s="47">
        <f t="shared" si="3"/>
        <v>710.15494512530768</v>
      </c>
      <c r="I213" s="47">
        <f t="shared" si="4"/>
        <v>436.55684890125031</v>
      </c>
      <c r="K213" s="47">
        <f t="shared" si="5"/>
        <v>113188.23437114798</v>
      </c>
      <c r="L213" s="67" t="b">
        <f t="shared" si="0"/>
        <v>0</v>
      </c>
    </row>
    <row r="214" spans="5:12" ht="15.75" customHeight="1" x14ac:dyDescent="0.2">
      <c r="E214" s="77">
        <f t="shared" ca="1" si="1"/>
        <v>52180</v>
      </c>
      <c r="F214" s="60">
        <f t="shared" si="6"/>
        <v>207</v>
      </c>
      <c r="G214" s="47">
        <f t="shared" si="2"/>
        <v>1146.711794026558</v>
      </c>
      <c r="H214" s="47">
        <f t="shared" si="3"/>
        <v>707.42646481967483</v>
      </c>
      <c r="I214" s="47">
        <f t="shared" si="4"/>
        <v>439.28532920688315</v>
      </c>
      <c r="K214" s="47">
        <f t="shared" si="5"/>
        <v>112748.94904194109</v>
      </c>
      <c r="L214" s="67" t="b">
        <f t="shared" si="0"/>
        <v>0</v>
      </c>
    </row>
    <row r="215" spans="5:12" ht="15.75" customHeight="1" x14ac:dyDescent="0.2">
      <c r="E215" s="77">
        <f t="shared" ca="1" si="1"/>
        <v>52210</v>
      </c>
      <c r="F215" s="60">
        <f t="shared" si="6"/>
        <v>208</v>
      </c>
      <c r="G215" s="47">
        <f t="shared" si="2"/>
        <v>1146.711794026558</v>
      </c>
      <c r="H215" s="47">
        <f t="shared" si="3"/>
        <v>704.68093151213179</v>
      </c>
      <c r="I215" s="47">
        <f t="shared" si="4"/>
        <v>442.03086251442619</v>
      </c>
      <c r="K215" s="47">
        <f t="shared" si="5"/>
        <v>112306.91817942666</v>
      </c>
      <c r="L215" s="67" t="b">
        <f t="shared" si="0"/>
        <v>0</v>
      </c>
    </row>
    <row r="216" spans="5:12" ht="15.75" customHeight="1" x14ac:dyDescent="0.2">
      <c r="E216" s="77">
        <f t="shared" ca="1" si="1"/>
        <v>52241</v>
      </c>
      <c r="F216" s="60">
        <f t="shared" si="6"/>
        <v>209</v>
      </c>
      <c r="G216" s="47">
        <f t="shared" si="2"/>
        <v>1146.711794026558</v>
      </c>
      <c r="H216" s="47">
        <f t="shared" si="3"/>
        <v>701.91823862141655</v>
      </c>
      <c r="I216" s="47">
        <f t="shared" si="4"/>
        <v>444.79355540514143</v>
      </c>
      <c r="K216" s="47">
        <f t="shared" si="5"/>
        <v>111862.12462402153</v>
      </c>
      <c r="L216" s="67" t="b">
        <f t="shared" si="0"/>
        <v>0</v>
      </c>
    </row>
    <row r="217" spans="5:12" ht="15.75" customHeight="1" x14ac:dyDescent="0.2">
      <c r="E217" s="77">
        <f t="shared" ca="1" si="1"/>
        <v>52272</v>
      </c>
      <c r="F217" s="60">
        <f t="shared" si="6"/>
        <v>210</v>
      </c>
      <c r="G217" s="47">
        <f t="shared" si="2"/>
        <v>1146.711794026558</v>
      </c>
      <c r="H217" s="47">
        <f t="shared" si="3"/>
        <v>699.13827890013454</v>
      </c>
      <c r="I217" s="47">
        <f t="shared" si="4"/>
        <v>447.57351512642344</v>
      </c>
      <c r="K217" s="47">
        <f t="shared" si="5"/>
        <v>111414.5511088951</v>
      </c>
      <c r="L217" s="67" t="b">
        <f t="shared" si="0"/>
        <v>0</v>
      </c>
    </row>
    <row r="218" spans="5:12" ht="15.75" customHeight="1" x14ac:dyDescent="0.2">
      <c r="E218" s="77">
        <f t="shared" ca="1" si="1"/>
        <v>52300</v>
      </c>
      <c r="F218" s="60">
        <f t="shared" si="6"/>
        <v>211</v>
      </c>
      <c r="G218" s="47">
        <f t="shared" si="2"/>
        <v>1146.711794026558</v>
      </c>
      <c r="H218" s="47">
        <f t="shared" si="3"/>
        <v>696.34094443059439</v>
      </c>
      <c r="I218" s="47">
        <f t="shared" si="4"/>
        <v>450.37084959596359</v>
      </c>
      <c r="K218" s="47">
        <f t="shared" si="5"/>
        <v>110964.18025929914</v>
      </c>
      <c r="L218" s="67" t="b">
        <f t="shared" si="0"/>
        <v>0</v>
      </c>
    </row>
    <row r="219" spans="5:12" ht="15.75" customHeight="1" x14ac:dyDescent="0.2">
      <c r="E219" s="77">
        <f t="shared" ca="1" si="1"/>
        <v>52331</v>
      </c>
      <c r="F219" s="60">
        <f t="shared" si="6"/>
        <v>212</v>
      </c>
      <c r="G219" s="47">
        <f t="shared" si="2"/>
        <v>1146.711794026558</v>
      </c>
      <c r="H219" s="47">
        <f t="shared" si="3"/>
        <v>693.52612662061972</v>
      </c>
      <c r="I219" s="47">
        <f t="shared" si="4"/>
        <v>453.18566740593826</v>
      </c>
      <c r="K219" s="47">
        <f t="shared" si="5"/>
        <v>110510.99459189321</v>
      </c>
      <c r="L219" s="67" t="b">
        <f t="shared" si="0"/>
        <v>0</v>
      </c>
    </row>
    <row r="220" spans="5:12" ht="15.75" customHeight="1" x14ac:dyDescent="0.2">
      <c r="E220" s="77">
        <f t="shared" ca="1" si="1"/>
        <v>52361</v>
      </c>
      <c r="F220" s="60">
        <f t="shared" si="6"/>
        <v>213</v>
      </c>
      <c r="G220" s="47">
        <f t="shared" si="2"/>
        <v>1146.711794026558</v>
      </c>
      <c r="H220" s="47">
        <f t="shared" si="3"/>
        <v>690.69371619933247</v>
      </c>
      <c r="I220" s="47">
        <f t="shared" si="4"/>
        <v>456.01807782722551</v>
      </c>
      <c r="K220" s="47">
        <f t="shared" si="5"/>
        <v>110054.97651406599</v>
      </c>
      <c r="L220" s="67" t="b">
        <f t="shared" si="0"/>
        <v>0</v>
      </c>
    </row>
    <row r="221" spans="5:12" ht="15.75" customHeight="1" x14ac:dyDescent="0.2">
      <c r="E221" s="77">
        <f t="shared" ca="1" si="1"/>
        <v>52392</v>
      </c>
      <c r="F221" s="60">
        <f t="shared" si="6"/>
        <v>214</v>
      </c>
      <c r="G221" s="47">
        <f t="shared" si="2"/>
        <v>1146.711794026558</v>
      </c>
      <c r="H221" s="47">
        <f t="shared" si="3"/>
        <v>687.8436032129124</v>
      </c>
      <c r="I221" s="47">
        <f t="shared" si="4"/>
        <v>458.86819081364558</v>
      </c>
      <c r="K221" s="47">
        <f t="shared" si="5"/>
        <v>109596.10832325234</v>
      </c>
      <c r="L221" s="67" t="b">
        <f t="shared" si="0"/>
        <v>0</v>
      </c>
    </row>
    <row r="222" spans="5:12" ht="15.75" customHeight="1" x14ac:dyDescent="0.2">
      <c r="E222" s="77">
        <f t="shared" ca="1" si="1"/>
        <v>52422</v>
      </c>
      <c r="F222" s="60">
        <f t="shared" si="6"/>
        <v>215</v>
      </c>
      <c r="G222" s="47">
        <f t="shared" si="2"/>
        <v>1146.711794026558</v>
      </c>
      <c r="H222" s="47">
        <f t="shared" si="3"/>
        <v>684.97567702032711</v>
      </c>
      <c r="I222" s="47">
        <f t="shared" si="4"/>
        <v>461.73611700623087</v>
      </c>
      <c r="K222" s="47">
        <f t="shared" si="5"/>
        <v>109134.3722062461</v>
      </c>
      <c r="L222" s="67" t="b">
        <f t="shared" si="0"/>
        <v>0</v>
      </c>
    </row>
    <row r="223" spans="5:12" ht="15.75" customHeight="1" x14ac:dyDescent="0.2">
      <c r="E223" s="77">
        <f t="shared" ca="1" si="1"/>
        <v>52453</v>
      </c>
      <c r="F223" s="60">
        <f t="shared" si="6"/>
        <v>216</v>
      </c>
      <c r="G223" s="47">
        <f t="shared" si="2"/>
        <v>1146.711794026558</v>
      </c>
      <c r="H223" s="47">
        <f t="shared" si="3"/>
        <v>682.08982628903811</v>
      </c>
      <c r="I223" s="47">
        <f t="shared" si="4"/>
        <v>464.62196773751987</v>
      </c>
      <c r="K223" s="47">
        <f t="shared" si="5"/>
        <v>108669.75023850858</v>
      </c>
      <c r="L223" s="67" t="b">
        <f t="shared" si="0"/>
        <v>0</v>
      </c>
    </row>
    <row r="224" spans="5:12" ht="15.75" customHeight="1" x14ac:dyDescent="0.2">
      <c r="E224" s="77">
        <f t="shared" ca="1" si="1"/>
        <v>52484</v>
      </c>
      <c r="F224" s="60">
        <f t="shared" si="6"/>
        <v>217</v>
      </c>
      <c r="G224" s="47">
        <f t="shared" si="2"/>
        <v>1146.711794026558</v>
      </c>
      <c r="H224" s="47">
        <f t="shared" si="3"/>
        <v>679.18593899067866</v>
      </c>
      <c r="I224" s="47">
        <f t="shared" si="4"/>
        <v>467.52585503587932</v>
      </c>
      <c r="K224" s="47">
        <f t="shared" si="5"/>
        <v>108202.2243834727</v>
      </c>
      <c r="L224" s="67" t="b">
        <f t="shared" si="0"/>
        <v>0</v>
      </c>
    </row>
    <row r="225" spans="5:12" ht="15.75" customHeight="1" x14ac:dyDescent="0.2">
      <c r="E225" s="77">
        <f t="shared" ca="1" si="1"/>
        <v>52514</v>
      </c>
      <c r="F225" s="60">
        <f t="shared" si="6"/>
        <v>218</v>
      </c>
      <c r="G225" s="47">
        <f t="shared" si="2"/>
        <v>1146.711794026558</v>
      </c>
      <c r="H225" s="47">
        <f t="shared" si="3"/>
        <v>676.26390239670434</v>
      </c>
      <c r="I225" s="47">
        <f t="shared" si="4"/>
        <v>470.44789162985364</v>
      </c>
      <c r="K225" s="47">
        <f t="shared" si="5"/>
        <v>107731.77649184284</v>
      </c>
      <c r="L225" s="67" t="b">
        <f t="shared" si="0"/>
        <v>0</v>
      </c>
    </row>
    <row r="226" spans="5:12" ht="15.75" customHeight="1" x14ac:dyDescent="0.2">
      <c r="E226" s="77">
        <f t="shared" ca="1" si="1"/>
        <v>52545</v>
      </c>
      <c r="F226" s="60">
        <f t="shared" si="6"/>
        <v>219</v>
      </c>
      <c r="G226" s="47">
        <f t="shared" si="2"/>
        <v>1146.711794026558</v>
      </c>
      <c r="H226" s="47">
        <f t="shared" si="3"/>
        <v>673.3236030740178</v>
      </c>
      <c r="I226" s="47">
        <f t="shared" si="4"/>
        <v>473.38819095254019</v>
      </c>
      <c r="K226" s="47">
        <f t="shared" si="5"/>
        <v>107258.38830089031</v>
      </c>
      <c r="L226" s="67" t="b">
        <f t="shared" si="0"/>
        <v>0</v>
      </c>
    </row>
    <row r="227" spans="5:12" ht="15.75" customHeight="1" x14ac:dyDescent="0.2">
      <c r="E227" s="77">
        <f t="shared" ca="1" si="1"/>
        <v>52575</v>
      </c>
      <c r="F227" s="60">
        <f t="shared" si="6"/>
        <v>220</v>
      </c>
      <c r="G227" s="47">
        <f t="shared" si="2"/>
        <v>1146.711794026558</v>
      </c>
      <c r="H227" s="47">
        <f t="shared" si="3"/>
        <v>670.36492688056444</v>
      </c>
      <c r="I227" s="47">
        <f t="shared" si="4"/>
        <v>476.34686714599354</v>
      </c>
      <c r="K227" s="47">
        <f t="shared" si="5"/>
        <v>106782.04143374431</v>
      </c>
      <c r="L227" s="67" t="b">
        <f t="shared" si="0"/>
        <v>0</v>
      </c>
    </row>
    <row r="228" spans="5:12" ht="15.75" customHeight="1" x14ac:dyDescent="0.2">
      <c r="E228" s="77">
        <f t="shared" ca="1" si="1"/>
        <v>52606</v>
      </c>
      <c r="F228" s="60">
        <f t="shared" si="6"/>
        <v>221</v>
      </c>
      <c r="G228" s="47">
        <f t="shared" si="2"/>
        <v>1146.711794026558</v>
      </c>
      <c r="H228" s="47">
        <f t="shared" si="3"/>
        <v>667.38775896090192</v>
      </c>
      <c r="I228" s="47">
        <f t="shared" si="4"/>
        <v>479.32403506565606</v>
      </c>
      <c r="K228" s="47">
        <f t="shared" si="5"/>
        <v>106302.71739867865</v>
      </c>
      <c r="L228" s="67" t="b">
        <f t="shared" si="0"/>
        <v>0</v>
      </c>
    </row>
    <row r="229" spans="5:12" ht="15.75" customHeight="1" x14ac:dyDescent="0.2">
      <c r="E229" s="77">
        <f t="shared" ca="1" si="1"/>
        <v>52637</v>
      </c>
      <c r="F229" s="60">
        <f t="shared" si="6"/>
        <v>222</v>
      </c>
      <c r="G229" s="47">
        <f t="shared" si="2"/>
        <v>1146.711794026558</v>
      </c>
      <c r="H229" s="47">
        <f t="shared" si="3"/>
        <v>664.39198374174157</v>
      </c>
      <c r="I229" s="47">
        <f t="shared" si="4"/>
        <v>482.31981028481641</v>
      </c>
      <c r="K229" s="47">
        <f t="shared" si="5"/>
        <v>105820.39758839384</v>
      </c>
      <c r="L229" s="67" t="b">
        <f t="shared" si="0"/>
        <v>0</v>
      </c>
    </row>
    <row r="230" spans="5:12" ht="15.75" customHeight="1" x14ac:dyDescent="0.2">
      <c r="E230" s="77">
        <f t="shared" ca="1" si="1"/>
        <v>52666</v>
      </c>
      <c r="F230" s="60">
        <f t="shared" si="6"/>
        <v>223</v>
      </c>
      <c r="G230" s="47">
        <f t="shared" si="2"/>
        <v>1146.711794026558</v>
      </c>
      <c r="H230" s="47">
        <f t="shared" si="3"/>
        <v>661.37748492746152</v>
      </c>
      <c r="I230" s="47">
        <f t="shared" si="4"/>
        <v>485.33430909909646</v>
      </c>
      <c r="K230" s="47">
        <f t="shared" si="5"/>
        <v>105335.06327929474</v>
      </c>
      <c r="L230" s="67" t="b">
        <f t="shared" si="0"/>
        <v>0</v>
      </c>
    </row>
    <row r="231" spans="5:12" ht="15.75" customHeight="1" x14ac:dyDescent="0.2">
      <c r="E231" s="77">
        <f t="shared" ca="1" si="1"/>
        <v>52697</v>
      </c>
      <c r="F231" s="60">
        <f t="shared" si="6"/>
        <v>224</v>
      </c>
      <c r="G231" s="47">
        <f t="shared" si="2"/>
        <v>1146.711794026558</v>
      </c>
      <c r="H231" s="47">
        <f t="shared" si="3"/>
        <v>658.3441454955921</v>
      </c>
      <c r="I231" s="47">
        <f t="shared" si="4"/>
        <v>488.36764853096588</v>
      </c>
      <c r="K231" s="47">
        <f t="shared" si="5"/>
        <v>104846.69563076377</v>
      </c>
      <c r="L231" s="67" t="b">
        <f t="shared" si="0"/>
        <v>0</v>
      </c>
    </row>
    <row r="232" spans="5:12" ht="15.75" customHeight="1" x14ac:dyDescent="0.2">
      <c r="E232" s="77">
        <f t="shared" ca="1" si="1"/>
        <v>52727</v>
      </c>
      <c r="F232" s="60">
        <f t="shared" si="6"/>
        <v>225</v>
      </c>
      <c r="G232" s="47">
        <f t="shared" si="2"/>
        <v>1146.711794026558</v>
      </c>
      <c r="H232" s="47">
        <f t="shared" si="3"/>
        <v>655.29184769227356</v>
      </c>
      <c r="I232" s="47">
        <f t="shared" si="4"/>
        <v>491.41994633428442</v>
      </c>
      <c r="K232" s="47">
        <f t="shared" si="5"/>
        <v>104355.27568442949</v>
      </c>
      <c r="L232" s="67" t="b">
        <f t="shared" si="0"/>
        <v>0</v>
      </c>
    </row>
    <row r="233" spans="5:12" ht="15.75" customHeight="1" x14ac:dyDescent="0.2">
      <c r="E233" s="77">
        <f t="shared" ca="1" si="1"/>
        <v>52758</v>
      </c>
      <c r="F233" s="60">
        <f t="shared" si="6"/>
        <v>226</v>
      </c>
      <c r="G233" s="47">
        <f t="shared" si="2"/>
        <v>1146.711794026558</v>
      </c>
      <c r="H233" s="47">
        <f t="shared" si="3"/>
        <v>652.22047302768431</v>
      </c>
      <c r="I233" s="47">
        <f t="shared" si="4"/>
        <v>494.49132099887368</v>
      </c>
      <c r="K233" s="47">
        <f t="shared" si="5"/>
        <v>103860.78436343062</v>
      </c>
      <c r="L233" s="67" t="b">
        <f t="shared" si="0"/>
        <v>0</v>
      </c>
    </row>
    <row r="234" spans="5:12" ht="15.75" customHeight="1" x14ac:dyDescent="0.2">
      <c r="E234" s="77">
        <f t="shared" ca="1" si="1"/>
        <v>52788</v>
      </c>
      <c r="F234" s="60">
        <f t="shared" si="6"/>
        <v>227</v>
      </c>
      <c r="G234" s="47">
        <f t="shared" si="2"/>
        <v>1146.711794026558</v>
      </c>
      <c r="H234" s="47">
        <f t="shared" si="3"/>
        <v>649.12990227144132</v>
      </c>
      <c r="I234" s="47">
        <f t="shared" si="4"/>
        <v>497.58189175511666</v>
      </c>
      <c r="K234" s="47">
        <f t="shared" si="5"/>
        <v>103363.2024716755</v>
      </c>
      <c r="L234" s="67" t="b">
        <f t="shared" si="0"/>
        <v>0</v>
      </c>
    </row>
    <row r="235" spans="5:12" ht="15.75" customHeight="1" x14ac:dyDescent="0.2">
      <c r="E235" s="77">
        <f t="shared" ca="1" si="1"/>
        <v>52819</v>
      </c>
      <c r="F235" s="60">
        <f t="shared" si="6"/>
        <v>228</v>
      </c>
      <c r="G235" s="47">
        <f t="shared" si="2"/>
        <v>1146.711794026558</v>
      </c>
      <c r="H235" s="47">
        <f t="shared" si="3"/>
        <v>646.02001544797179</v>
      </c>
      <c r="I235" s="47">
        <f t="shared" si="4"/>
        <v>500.6917785785862</v>
      </c>
      <c r="K235" s="47">
        <f t="shared" si="5"/>
        <v>102862.51069309691</v>
      </c>
      <c r="L235" s="67" t="b">
        <f t="shared" si="0"/>
        <v>0</v>
      </c>
    </row>
    <row r="236" spans="5:12" ht="15.75" customHeight="1" x14ac:dyDescent="0.2">
      <c r="E236" s="77">
        <f t="shared" ca="1" si="1"/>
        <v>52850</v>
      </c>
      <c r="F236" s="60">
        <f t="shared" si="6"/>
        <v>229</v>
      </c>
      <c r="G236" s="47">
        <f t="shared" si="2"/>
        <v>1146.711794026558</v>
      </c>
      <c r="H236" s="47">
        <f t="shared" si="3"/>
        <v>642.89069183185563</v>
      </c>
      <c r="I236" s="47">
        <f t="shared" si="4"/>
        <v>503.82110219470235</v>
      </c>
      <c r="K236" s="47">
        <f t="shared" si="5"/>
        <v>102358.6895909022</v>
      </c>
      <c r="L236" s="67" t="b">
        <f t="shared" si="0"/>
        <v>0</v>
      </c>
    </row>
    <row r="237" spans="5:12" ht="15.75" customHeight="1" x14ac:dyDescent="0.2">
      <c r="E237" s="77">
        <f t="shared" ca="1" si="1"/>
        <v>52880</v>
      </c>
      <c r="F237" s="60">
        <f t="shared" si="6"/>
        <v>230</v>
      </c>
      <c r="G237" s="47">
        <f t="shared" si="2"/>
        <v>1146.711794026558</v>
      </c>
      <c r="H237" s="47">
        <f t="shared" si="3"/>
        <v>639.74180994313872</v>
      </c>
      <c r="I237" s="47">
        <f t="shared" si="4"/>
        <v>506.96998408341926</v>
      </c>
      <c r="K237" s="47">
        <f t="shared" si="5"/>
        <v>101851.71960681878</v>
      </c>
      <c r="L237" s="67" t="b">
        <f t="shared" si="0"/>
        <v>0</v>
      </c>
    </row>
    <row r="238" spans="5:12" ht="15.75" customHeight="1" x14ac:dyDescent="0.2">
      <c r="E238" s="77">
        <f t="shared" ca="1" si="1"/>
        <v>52911</v>
      </c>
      <c r="F238" s="60">
        <f t="shared" si="6"/>
        <v>231</v>
      </c>
      <c r="G238" s="47">
        <f t="shared" si="2"/>
        <v>1146.711794026558</v>
      </c>
      <c r="H238" s="47">
        <f t="shared" si="3"/>
        <v>636.57324754261731</v>
      </c>
      <c r="I238" s="47">
        <f t="shared" si="4"/>
        <v>510.13854648394067</v>
      </c>
      <c r="K238" s="47">
        <f t="shared" si="5"/>
        <v>101341.58106033484</v>
      </c>
      <c r="L238" s="67" t="b">
        <f t="shared" si="0"/>
        <v>0</v>
      </c>
    </row>
    <row r="239" spans="5:12" ht="15.75" customHeight="1" x14ac:dyDescent="0.2">
      <c r="E239" s="77">
        <f t="shared" ca="1" si="1"/>
        <v>52941</v>
      </c>
      <c r="F239" s="60">
        <f t="shared" si="6"/>
        <v>232</v>
      </c>
      <c r="G239" s="47">
        <f t="shared" si="2"/>
        <v>1146.711794026558</v>
      </c>
      <c r="H239" s="47">
        <f t="shared" si="3"/>
        <v>633.38488162709268</v>
      </c>
      <c r="I239" s="47">
        <f t="shared" si="4"/>
        <v>513.3269123994653</v>
      </c>
      <c r="K239" s="47">
        <f t="shared" si="5"/>
        <v>100828.25414793537</v>
      </c>
      <c r="L239" s="67" t="b">
        <f t="shared" si="0"/>
        <v>0</v>
      </c>
    </row>
    <row r="240" spans="5:12" ht="15.75" customHeight="1" x14ac:dyDescent="0.2">
      <c r="E240" s="77">
        <f t="shared" ca="1" si="1"/>
        <v>52972</v>
      </c>
      <c r="F240" s="60">
        <f t="shared" si="6"/>
        <v>233</v>
      </c>
      <c r="G240" s="47">
        <f t="shared" si="2"/>
        <v>1146.711794026558</v>
      </c>
      <c r="H240" s="47">
        <f t="shared" si="3"/>
        <v>630.17658842459605</v>
      </c>
      <c r="I240" s="47">
        <f t="shared" si="4"/>
        <v>516.53520560196193</v>
      </c>
      <c r="K240" s="47">
        <f t="shared" si="5"/>
        <v>100311.71894233341</v>
      </c>
      <c r="L240" s="67" t="b">
        <f t="shared" si="0"/>
        <v>0</v>
      </c>
    </row>
    <row r="241" spans="5:12" ht="15.75" customHeight="1" x14ac:dyDescent="0.2">
      <c r="E241" s="77">
        <f t="shared" ca="1" si="1"/>
        <v>53003</v>
      </c>
      <c r="F241" s="60">
        <f t="shared" si="6"/>
        <v>234</v>
      </c>
      <c r="G241" s="47">
        <f t="shared" si="2"/>
        <v>1146.711794026558</v>
      </c>
      <c r="H241" s="47">
        <f t="shared" si="3"/>
        <v>626.94824338958381</v>
      </c>
      <c r="I241" s="47">
        <f t="shared" si="4"/>
        <v>519.76355063697417</v>
      </c>
      <c r="K241" s="47">
        <f t="shared" si="5"/>
        <v>99791.955391696436</v>
      </c>
      <c r="L241" s="67" t="b">
        <f t="shared" si="0"/>
        <v>0</v>
      </c>
    </row>
    <row r="242" spans="5:12" ht="15.75" customHeight="1" x14ac:dyDescent="0.2">
      <c r="E242" s="77">
        <f t="shared" ca="1" si="1"/>
        <v>53031</v>
      </c>
      <c r="F242" s="60">
        <f t="shared" si="6"/>
        <v>235</v>
      </c>
      <c r="G242" s="47">
        <f t="shared" si="2"/>
        <v>1146.711794026558</v>
      </c>
      <c r="H242" s="47">
        <f t="shared" si="3"/>
        <v>623.69972119810268</v>
      </c>
      <c r="I242" s="47">
        <f t="shared" si="4"/>
        <v>523.0120728284553</v>
      </c>
      <c r="K242" s="47">
        <f t="shared" si="5"/>
        <v>99268.943318867983</v>
      </c>
      <c r="L242" s="67" t="b">
        <f t="shared" si="0"/>
        <v>0</v>
      </c>
    </row>
    <row r="243" spans="5:12" ht="15.75" customHeight="1" x14ac:dyDescent="0.2">
      <c r="E243" s="77">
        <f t="shared" ca="1" si="1"/>
        <v>53062</v>
      </c>
      <c r="F243" s="60">
        <f t="shared" si="6"/>
        <v>236</v>
      </c>
      <c r="G243" s="47">
        <f t="shared" si="2"/>
        <v>1146.711794026558</v>
      </c>
      <c r="H243" s="47">
        <f t="shared" si="3"/>
        <v>620.43089574292492</v>
      </c>
      <c r="I243" s="47">
        <f t="shared" si="4"/>
        <v>526.28089828363306</v>
      </c>
      <c r="K243" s="47">
        <f t="shared" si="5"/>
        <v>98742.662420584355</v>
      </c>
      <c r="L243" s="67" t="b">
        <f t="shared" si="0"/>
        <v>0</v>
      </c>
    </row>
    <row r="244" spans="5:12" ht="15.75" customHeight="1" x14ac:dyDescent="0.2">
      <c r="E244" s="77">
        <f t="shared" ca="1" si="1"/>
        <v>53092</v>
      </c>
      <c r="F244" s="60">
        <f t="shared" si="6"/>
        <v>237</v>
      </c>
      <c r="G244" s="47">
        <f t="shared" si="2"/>
        <v>1146.711794026558</v>
      </c>
      <c r="H244" s="47">
        <f t="shared" si="3"/>
        <v>617.14164012865217</v>
      </c>
      <c r="I244" s="47">
        <f t="shared" si="4"/>
        <v>529.57015389790581</v>
      </c>
      <c r="K244" s="47">
        <f t="shared" si="5"/>
        <v>98213.09226668645</v>
      </c>
      <c r="L244" s="67" t="b">
        <f t="shared" si="0"/>
        <v>0</v>
      </c>
    </row>
    <row r="245" spans="5:12" ht="15.75" customHeight="1" x14ac:dyDescent="0.2">
      <c r="E245" s="77">
        <f t="shared" ca="1" si="1"/>
        <v>53123</v>
      </c>
      <c r="F245" s="60">
        <f t="shared" si="6"/>
        <v>238</v>
      </c>
      <c r="G245" s="47">
        <f t="shared" si="2"/>
        <v>1146.711794026558</v>
      </c>
      <c r="H245" s="47">
        <f t="shared" si="3"/>
        <v>613.83182666679033</v>
      </c>
      <c r="I245" s="47">
        <f t="shared" si="4"/>
        <v>532.87996735976765</v>
      </c>
      <c r="K245" s="47">
        <f t="shared" si="5"/>
        <v>97680.212299326682</v>
      </c>
      <c r="L245" s="67" t="b">
        <f t="shared" si="0"/>
        <v>0</v>
      </c>
    </row>
    <row r="246" spans="5:12" ht="15.75" customHeight="1" x14ac:dyDescent="0.2">
      <c r="E246" s="77">
        <f t="shared" ca="1" si="1"/>
        <v>53153</v>
      </c>
      <c r="F246" s="60">
        <f t="shared" si="6"/>
        <v>239</v>
      </c>
      <c r="G246" s="47">
        <f t="shared" si="2"/>
        <v>1146.711794026558</v>
      </c>
      <c r="H246" s="47">
        <f t="shared" si="3"/>
        <v>610.50132687079179</v>
      </c>
      <c r="I246" s="47">
        <f t="shared" si="4"/>
        <v>536.2104671557662</v>
      </c>
      <c r="K246" s="47">
        <f t="shared" si="5"/>
        <v>97144.001832170921</v>
      </c>
      <c r="L246" s="67" t="b">
        <f t="shared" si="0"/>
        <v>0</v>
      </c>
    </row>
    <row r="247" spans="5:12" ht="15.75" customHeight="1" x14ac:dyDescent="0.2">
      <c r="E247" s="77">
        <f t="shared" ca="1" si="1"/>
        <v>53184</v>
      </c>
      <c r="F247" s="60">
        <f t="shared" si="6"/>
        <v>240</v>
      </c>
      <c r="G247" s="47">
        <f t="shared" si="2"/>
        <v>1146.711794026558</v>
      </c>
      <c r="H247" s="47">
        <f t="shared" si="3"/>
        <v>607.15001145106828</v>
      </c>
      <c r="I247" s="47">
        <f t="shared" si="4"/>
        <v>539.5617825754897</v>
      </c>
      <c r="K247" s="47">
        <f t="shared" si="5"/>
        <v>96604.440049595432</v>
      </c>
      <c r="L247" s="67" t="b">
        <f t="shared" si="0"/>
        <v>0</v>
      </c>
    </row>
    <row r="248" spans="5:12" ht="15.75" customHeight="1" x14ac:dyDescent="0.2">
      <c r="E248" s="77">
        <f t="shared" ca="1" si="1"/>
        <v>53215</v>
      </c>
      <c r="F248" s="60">
        <f t="shared" si="6"/>
        <v>241</v>
      </c>
      <c r="G248" s="47">
        <f t="shared" si="2"/>
        <v>1146.711794026558</v>
      </c>
      <c r="H248" s="47">
        <f t="shared" si="3"/>
        <v>603.77775030997145</v>
      </c>
      <c r="I248" s="47">
        <f t="shared" si="4"/>
        <v>542.93404371658653</v>
      </c>
      <c r="K248" s="47">
        <f t="shared" si="5"/>
        <v>96061.506005878851</v>
      </c>
      <c r="L248" s="67" t="b">
        <f t="shared" si="0"/>
        <v>0</v>
      </c>
    </row>
    <row r="249" spans="5:12" ht="15.75" customHeight="1" x14ac:dyDescent="0.2">
      <c r="E249" s="77">
        <f t="shared" ca="1" si="1"/>
        <v>53245</v>
      </c>
      <c r="F249" s="60">
        <f t="shared" si="6"/>
        <v>242</v>
      </c>
      <c r="G249" s="47">
        <f t="shared" si="2"/>
        <v>1146.711794026558</v>
      </c>
      <c r="H249" s="47">
        <f t="shared" si="3"/>
        <v>600.38441253674284</v>
      </c>
      <c r="I249" s="47">
        <f t="shared" si="4"/>
        <v>546.32738148981514</v>
      </c>
      <c r="K249" s="47">
        <f t="shared" si="5"/>
        <v>95515.178624389038</v>
      </c>
      <c r="L249" s="67" t="b">
        <f t="shared" si="0"/>
        <v>0</v>
      </c>
    </row>
    <row r="250" spans="5:12" ht="15.75" customHeight="1" x14ac:dyDescent="0.2">
      <c r="E250" s="77">
        <f t="shared" ca="1" si="1"/>
        <v>53276</v>
      </c>
      <c r="F250" s="60">
        <f t="shared" si="6"/>
        <v>243</v>
      </c>
      <c r="G250" s="47">
        <f t="shared" si="2"/>
        <v>1146.711794026558</v>
      </c>
      <c r="H250" s="47">
        <f t="shared" si="3"/>
        <v>596.96986640243142</v>
      </c>
      <c r="I250" s="47">
        <f t="shared" si="4"/>
        <v>549.74192762412656</v>
      </c>
      <c r="K250" s="47">
        <f t="shared" si="5"/>
        <v>94965.436696764911</v>
      </c>
      <c r="L250" s="67" t="b">
        <f t="shared" si="0"/>
        <v>0</v>
      </c>
    </row>
    <row r="251" spans="5:12" ht="15.75" customHeight="1" x14ac:dyDescent="0.2">
      <c r="E251" s="77">
        <f t="shared" ca="1" si="1"/>
        <v>53306</v>
      </c>
      <c r="F251" s="60">
        <f t="shared" si="6"/>
        <v>244</v>
      </c>
      <c r="G251" s="47">
        <f t="shared" si="2"/>
        <v>1146.711794026558</v>
      </c>
      <c r="H251" s="47">
        <f t="shared" si="3"/>
        <v>593.53397935478063</v>
      </c>
      <c r="I251" s="47">
        <f t="shared" si="4"/>
        <v>553.17781467177736</v>
      </c>
      <c r="K251" s="47">
        <f t="shared" si="5"/>
        <v>94412.258882093127</v>
      </c>
      <c r="L251" s="67" t="b">
        <f t="shared" si="0"/>
        <v>0</v>
      </c>
    </row>
    <row r="252" spans="5:12" ht="15.75" customHeight="1" x14ac:dyDescent="0.2">
      <c r="E252" s="77">
        <f t="shared" ca="1" si="1"/>
        <v>53337</v>
      </c>
      <c r="F252" s="60">
        <f t="shared" si="6"/>
        <v>245</v>
      </c>
      <c r="G252" s="47">
        <f t="shared" si="2"/>
        <v>1146.711794026558</v>
      </c>
      <c r="H252" s="47">
        <f t="shared" si="3"/>
        <v>590.076618013082</v>
      </c>
      <c r="I252" s="47">
        <f t="shared" si="4"/>
        <v>556.63517601347598</v>
      </c>
      <c r="K252" s="47">
        <f t="shared" si="5"/>
        <v>93855.623706079656</v>
      </c>
      <c r="L252" s="67" t="b">
        <f t="shared" si="0"/>
        <v>0</v>
      </c>
    </row>
    <row r="253" spans="5:12" ht="15.75" customHeight="1" x14ac:dyDescent="0.2">
      <c r="E253" s="77">
        <f t="shared" ca="1" si="1"/>
        <v>53368</v>
      </c>
      <c r="F253" s="60">
        <f t="shared" si="6"/>
        <v>246</v>
      </c>
      <c r="G253" s="47">
        <f t="shared" si="2"/>
        <v>1146.711794026558</v>
      </c>
      <c r="H253" s="47">
        <f t="shared" si="3"/>
        <v>586.59764816299787</v>
      </c>
      <c r="I253" s="47">
        <f t="shared" si="4"/>
        <v>560.11414586356011</v>
      </c>
      <c r="K253" s="47">
        <f t="shared" si="5"/>
        <v>93295.509560216102</v>
      </c>
      <c r="L253" s="67" t="b">
        <f t="shared" si="0"/>
        <v>0</v>
      </c>
    </row>
    <row r="254" spans="5:12" ht="15.75" customHeight="1" x14ac:dyDescent="0.2">
      <c r="E254" s="77">
        <f t="shared" ca="1" si="1"/>
        <v>53396</v>
      </c>
      <c r="F254" s="60">
        <f t="shared" si="6"/>
        <v>247</v>
      </c>
      <c r="G254" s="47">
        <f t="shared" si="2"/>
        <v>1146.711794026558</v>
      </c>
      <c r="H254" s="47">
        <f t="shared" si="3"/>
        <v>583.09693475135066</v>
      </c>
      <c r="I254" s="47">
        <f t="shared" si="4"/>
        <v>563.61485927520732</v>
      </c>
      <c r="K254" s="47">
        <f t="shared" si="5"/>
        <v>92731.894700940888</v>
      </c>
      <c r="L254" s="67" t="b">
        <f t="shared" si="0"/>
        <v>0</v>
      </c>
    </row>
    <row r="255" spans="5:12" ht="15.75" customHeight="1" x14ac:dyDescent="0.2">
      <c r="E255" s="77">
        <f t="shared" ca="1" si="1"/>
        <v>53427</v>
      </c>
      <c r="F255" s="60">
        <f t="shared" si="6"/>
        <v>248</v>
      </c>
      <c r="G255" s="47">
        <f t="shared" si="2"/>
        <v>1146.711794026558</v>
      </c>
      <c r="H255" s="47">
        <f t="shared" si="3"/>
        <v>579.57434188088052</v>
      </c>
      <c r="I255" s="47">
        <f t="shared" si="4"/>
        <v>567.13745214567746</v>
      </c>
      <c r="K255" s="47">
        <f t="shared" si="5"/>
        <v>92164.757248795213</v>
      </c>
      <c r="L255" s="67" t="b">
        <f t="shared" si="0"/>
        <v>0</v>
      </c>
    </row>
    <row r="256" spans="5:12" ht="15.75" customHeight="1" x14ac:dyDescent="0.2">
      <c r="E256" s="77">
        <f t="shared" ca="1" si="1"/>
        <v>53457</v>
      </c>
      <c r="F256" s="60">
        <f t="shared" si="6"/>
        <v>249</v>
      </c>
      <c r="G256" s="47">
        <f t="shared" si="2"/>
        <v>1146.711794026558</v>
      </c>
      <c r="H256" s="47">
        <f t="shared" si="3"/>
        <v>576.02973280497008</v>
      </c>
      <c r="I256" s="47">
        <f t="shared" si="4"/>
        <v>570.6820612215879</v>
      </c>
      <c r="K256" s="47">
        <f t="shared" si="5"/>
        <v>91594.075187573631</v>
      </c>
      <c r="L256" s="67" t="b">
        <f t="shared" si="0"/>
        <v>0</v>
      </c>
    </row>
    <row r="257" spans="5:12" ht="15.75" customHeight="1" x14ac:dyDescent="0.2">
      <c r="E257" s="77">
        <f t="shared" ca="1" si="1"/>
        <v>53488</v>
      </c>
      <c r="F257" s="60">
        <f t="shared" si="6"/>
        <v>250</v>
      </c>
      <c r="G257" s="47">
        <f t="shared" si="2"/>
        <v>1146.711794026558</v>
      </c>
      <c r="H257" s="47">
        <f t="shared" si="3"/>
        <v>572.46296992233522</v>
      </c>
      <c r="I257" s="47">
        <f t="shared" si="4"/>
        <v>574.24882410422276</v>
      </c>
      <c r="K257" s="47">
        <f t="shared" si="5"/>
        <v>91019.826363469416</v>
      </c>
      <c r="L257" s="67" t="b">
        <f t="shared" si="0"/>
        <v>0</v>
      </c>
    </row>
    <row r="258" spans="5:12" ht="15.75" customHeight="1" x14ac:dyDescent="0.2">
      <c r="E258" s="77">
        <f t="shared" ca="1" si="1"/>
        <v>53518</v>
      </c>
      <c r="F258" s="60">
        <f t="shared" si="6"/>
        <v>251</v>
      </c>
      <c r="G258" s="47">
        <f t="shared" si="2"/>
        <v>1146.711794026558</v>
      </c>
      <c r="H258" s="47">
        <f t="shared" si="3"/>
        <v>568.87391477168387</v>
      </c>
      <c r="I258" s="47">
        <f t="shared" si="4"/>
        <v>577.83787925487411</v>
      </c>
      <c r="K258" s="47">
        <f t="shared" si="5"/>
        <v>90441.98848421454</v>
      </c>
      <c r="L258" s="67" t="b">
        <f t="shared" si="0"/>
        <v>0</v>
      </c>
    </row>
    <row r="259" spans="5:12" ht="15.75" customHeight="1" x14ac:dyDescent="0.2">
      <c r="E259" s="77">
        <f t="shared" ca="1" si="1"/>
        <v>53549</v>
      </c>
      <c r="F259" s="60">
        <f t="shared" si="6"/>
        <v>252</v>
      </c>
      <c r="G259" s="47">
        <f t="shared" si="2"/>
        <v>1146.711794026558</v>
      </c>
      <c r="H259" s="47">
        <f t="shared" si="3"/>
        <v>565.2624280263409</v>
      </c>
      <c r="I259" s="47">
        <f t="shared" si="4"/>
        <v>581.44936600021708</v>
      </c>
      <c r="K259" s="47">
        <f t="shared" si="5"/>
        <v>89860.539118214321</v>
      </c>
      <c r="L259" s="67" t="b">
        <f t="shared" si="0"/>
        <v>0</v>
      </c>
    </row>
    <row r="260" spans="5:12" ht="15.75" customHeight="1" x14ac:dyDescent="0.2">
      <c r="E260" s="77">
        <f t="shared" ca="1" si="1"/>
        <v>53580</v>
      </c>
      <c r="F260" s="60">
        <f t="shared" si="6"/>
        <v>253</v>
      </c>
      <c r="G260" s="47">
        <f t="shared" si="2"/>
        <v>1146.711794026558</v>
      </c>
      <c r="H260" s="47">
        <f t="shared" si="3"/>
        <v>561.62836948883944</v>
      </c>
      <c r="I260" s="47">
        <f t="shared" si="4"/>
        <v>585.08342453771854</v>
      </c>
      <c r="K260" s="47">
        <f t="shared" si="5"/>
        <v>89275.455693676602</v>
      </c>
      <c r="L260" s="67" t="b">
        <f t="shared" si="0"/>
        <v>0</v>
      </c>
    </row>
    <row r="261" spans="5:12" ht="15.75" customHeight="1" x14ac:dyDescent="0.2">
      <c r="E261" s="77">
        <f t="shared" ca="1" si="1"/>
        <v>53610</v>
      </c>
      <c r="F261" s="60">
        <f t="shared" si="6"/>
        <v>254</v>
      </c>
      <c r="G261" s="47">
        <f t="shared" si="2"/>
        <v>1146.711794026558</v>
      </c>
      <c r="H261" s="47">
        <f t="shared" si="3"/>
        <v>557.97159808547872</v>
      </c>
      <c r="I261" s="47">
        <f t="shared" si="4"/>
        <v>588.74019594107926</v>
      </c>
      <c r="K261" s="47">
        <f t="shared" si="5"/>
        <v>88686.715497735524</v>
      </c>
      <c r="L261" s="67" t="b">
        <f t="shared" si="0"/>
        <v>0</v>
      </c>
    </row>
    <row r="262" spans="5:12" ht="15.75" customHeight="1" x14ac:dyDescent="0.2">
      <c r="E262" s="77">
        <f t="shared" ca="1" si="1"/>
        <v>53641</v>
      </c>
      <c r="F262" s="60">
        <f t="shared" si="6"/>
        <v>255</v>
      </c>
      <c r="G262" s="47">
        <f t="shared" si="2"/>
        <v>1146.711794026558</v>
      </c>
      <c r="H262" s="47">
        <f t="shared" si="3"/>
        <v>554.29197186084696</v>
      </c>
      <c r="I262" s="47">
        <f t="shared" si="4"/>
        <v>592.41982216571103</v>
      </c>
      <c r="K262" s="47">
        <f t="shared" si="5"/>
        <v>88094.295675569811</v>
      </c>
      <c r="L262" s="67" t="b">
        <f t="shared" ref="L262:L367" si="7">ROUND(K262,1)=0</f>
        <v>0</v>
      </c>
    </row>
    <row r="263" spans="5:12" ht="15.75" customHeight="1" x14ac:dyDescent="0.2">
      <c r="E263" s="77">
        <f t="shared" ref="E263:E367" ca="1" si="8">DATE(YEAR(E262),MONTH(E262)+1,DAY(E262))</f>
        <v>53671</v>
      </c>
      <c r="F263" s="60">
        <f t="shared" si="6"/>
        <v>256</v>
      </c>
      <c r="G263" s="47">
        <f t="shared" ref="G263:G367" si="9">IF(L262=TRUE,0,ABS(IF($B$9&lt;K262+(K262*(($B$5/$B$7))),$B$9,K262+(K262*(($B$5/$B$7))))))</f>
        <v>1146.711794026558</v>
      </c>
      <c r="H263" s="47">
        <f t="shared" ref="H263:H367" si="10">K262*($B$5)/$B$7</f>
        <v>550.58934797231132</v>
      </c>
      <c r="I263" s="47">
        <f t="shared" ref="I263:I367" si="11">G263-H263</f>
        <v>596.12244605424667</v>
      </c>
      <c r="K263" s="47">
        <f t="shared" ref="K263:K367" si="12">K262-I263-J263</f>
        <v>87498.173229515567</v>
      </c>
      <c r="L263" s="67" t="b">
        <f t="shared" si="7"/>
        <v>0</v>
      </c>
    </row>
    <row r="264" spans="5:12" ht="15.75" customHeight="1" x14ac:dyDescent="0.2">
      <c r="E264" s="77">
        <f t="shared" ca="1" si="8"/>
        <v>53702</v>
      </c>
      <c r="F264" s="60">
        <f t="shared" ref="F264:F367" si="13">F263+1</f>
        <v>257</v>
      </c>
      <c r="G264" s="47">
        <f t="shared" si="9"/>
        <v>1146.711794026558</v>
      </c>
      <c r="H264" s="47">
        <f t="shared" si="10"/>
        <v>546.86358268447225</v>
      </c>
      <c r="I264" s="47">
        <f t="shared" si="11"/>
        <v>599.84821134208573</v>
      </c>
      <c r="K264" s="47">
        <f t="shared" si="12"/>
        <v>86898.325018173477</v>
      </c>
      <c r="L264" s="67" t="b">
        <f t="shared" si="7"/>
        <v>0</v>
      </c>
    </row>
    <row r="265" spans="5:12" ht="15.75" customHeight="1" x14ac:dyDescent="0.2">
      <c r="E265" s="77">
        <f t="shared" ca="1" si="8"/>
        <v>53733</v>
      </c>
      <c r="F265" s="60">
        <f t="shared" si="13"/>
        <v>258</v>
      </c>
      <c r="G265" s="47">
        <f t="shared" si="9"/>
        <v>1146.711794026558</v>
      </c>
      <c r="H265" s="47">
        <f t="shared" si="10"/>
        <v>543.11453136358421</v>
      </c>
      <c r="I265" s="47">
        <f t="shared" si="11"/>
        <v>603.59726266297378</v>
      </c>
      <c r="K265" s="47">
        <f t="shared" si="12"/>
        <v>86294.727755510496</v>
      </c>
      <c r="L265" s="67" t="b">
        <f t="shared" si="7"/>
        <v>0</v>
      </c>
    </row>
    <row r="266" spans="5:12" ht="15.75" customHeight="1" x14ac:dyDescent="0.2">
      <c r="E266" s="77">
        <f t="shared" ca="1" si="8"/>
        <v>53761</v>
      </c>
      <c r="F266" s="60">
        <f t="shared" si="13"/>
        <v>259</v>
      </c>
      <c r="G266" s="47">
        <f t="shared" si="9"/>
        <v>1146.711794026558</v>
      </c>
      <c r="H266" s="47">
        <f t="shared" si="10"/>
        <v>539.34204847194053</v>
      </c>
      <c r="I266" s="47">
        <f t="shared" si="11"/>
        <v>607.36974555461745</v>
      </c>
      <c r="K266" s="47">
        <f t="shared" si="12"/>
        <v>85687.358009955875</v>
      </c>
      <c r="L266" s="67" t="b">
        <f t="shared" si="7"/>
        <v>0</v>
      </c>
    </row>
    <row r="267" spans="5:12" ht="15.75" customHeight="1" x14ac:dyDescent="0.2">
      <c r="E267" s="77">
        <f t="shared" ca="1" si="8"/>
        <v>53792</v>
      </c>
      <c r="F267" s="60">
        <f t="shared" si="13"/>
        <v>260</v>
      </c>
      <c r="G267" s="47">
        <f t="shared" si="9"/>
        <v>1146.711794026558</v>
      </c>
      <c r="H267" s="47">
        <f t="shared" si="10"/>
        <v>535.54598756222424</v>
      </c>
      <c r="I267" s="47">
        <f t="shared" si="11"/>
        <v>611.16580646433374</v>
      </c>
      <c r="K267" s="47">
        <f t="shared" si="12"/>
        <v>85076.192203491548</v>
      </c>
      <c r="L267" s="67" t="b">
        <f t="shared" si="7"/>
        <v>0</v>
      </c>
    </row>
    <row r="268" spans="5:12" ht="15.75" customHeight="1" x14ac:dyDescent="0.2">
      <c r="E268" s="77">
        <f t="shared" ca="1" si="8"/>
        <v>53822</v>
      </c>
      <c r="F268" s="60">
        <f t="shared" si="13"/>
        <v>261</v>
      </c>
      <c r="G268" s="47">
        <f t="shared" si="9"/>
        <v>1146.711794026558</v>
      </c>
      <c r="H268" s="47">
        <f t="shared" si="10"/>
        <v>531.72620127182211</v>
      </c>
      <c r="I268" s="47">
        <f t="shared" si="11"/>
        <v>614.98559275473588</v>
      </c>
      <c r="K268" s="47">
        <f t="shared" si="12"/>
        <v>84461.206610736815</v>
      </c>
      <c r="L268" s="67" t="b">
        <f t="shared" si="7"/>
        <v>0</v>
      </c>
    </row>
    <row r="269" spans="5:12" ht="15.75" customHeight="1" x14ac:dyDescent="0.2">
      <c r="E269" s="77">
        <f t="shared" ca="1" si="8"/>
        <v>53853</v>
      </c>
      <c r="F269" s="60">
        <f t="shared" si="13"/>
        <v>262</v>
      </c>
      <c r="G269" s="47">
        <f t="shared" si="9"/>
        <v>1146.711794026558</v>
      </c>
      <c r="H269" s="47">
        <f t="shared" si="10"/>
        <v>527.88254131710505</v>
      </c>
      <c r="I269" s="47">
        <f t="shared" si="11"/>
        <v>618.82925270945293</v>
      </c>
      <c r="K269" s="47">
        <f t="shared" si="12"/>
        <v>83842.377358027356</v>
      </c>
      <c r="L269" s="67" t="b">
        <f t="shared" si="7"/>
        <v>0</v>
      </c>
    </row>
    <row r="270" spans="5:12" ht="15.75" customHeight="1" x14ac:dyDescent="0.2">
      <c r="E270" s="77">
        <f t="shared" ca="1" si="8"/>
        <v>53883</v>
      </c>
      <c r="F270" s="60">
        <f t="shared" si="13"/>
        <v>263</v>
      </c>
      <c r="G270" s="47">
        <f t="shared" si="9"/>
        <v>1146.711794026558</v>
      </c>
      <c r="H270" s="47">
        <f t="shared" si="10"/>
        <v>524.01485848767095</v>
      </c>
      <c r="I270" s="47">
        <f t="shared" si="11"/>
        <v>622.69693553888703</v>
      </c>
      <c r="K270" s="47">
        <f t="shared" si="12"/>
        <v>83219.680422488469</v>
      </c>
      <c r="L270" s="67" t="b">
        <f t="shared" si="7"/>
        <v>0</v>
      </c>
    </row>
    <row r="271" spans="5:12" ht="15.75" customHeight="1" x14ac:dyDescent="0.2">
      <c r="E271" s="77">
        <f t="shared" ca="1" si="8"/>
        <v>53914</v>
      </c>
      <c r="F271" s="60">
        <f t="shared" si="13"/>
        <v>264</v>
      </c>
      <c r="G271" s="47">
        <f t="shared" si="9"/>
        <v>1146.711794026558</v>
      </c>
      <c r="H271" s="47">
        <f t="shared" si="10"/>
        <v>520.12300264055295</v>
      </c>
      <c r="I271" s="47">
        <f t="shared" si="11"/>
        <v>626.58879138600503</v>
      </c>
      <c r="K271" s="47">
        <f t="shared" si="12"/>
        <v>82593.091631102463</v>
      </c>
      <c r="L271" s="67" t="b">
        <f t="shared" si="7"/>
        <v>0</v>
      </c>
    </row>
    <row r="272" spans="5:12" ht="15.75" customHeight="1" x14ac:dyDescent="0.2">
      <c r="E272" s="77">
        <f t="shared" ca="1" si="8"/>
        <v>53945</v>
      </c>
      <c r="F272" s="60">
        <f t="shared" si="13"/>
        <v>265</v>
      </c>
      <c r="G272" s="47">
        <f t="shared" si="9"/>
        <v>1146.711794026558</v>
      </c>
      <c r="H272" s="47">
        <f t="shared" si="10"/>
        <v>516.20682269439033</v>
      </c>
      <c r="I272" s="47">
        <f t="shared" si="11"/>
        <v>630.50497133216766</v>
      </c>
      <c r="K272" s="47">
        <f t="shared" si="12"/>
        <v>81962.586659770299</v>
      </c>
      <c r="L272" s="67" t="b">
        <f t="shared" si="7"/>
        <v>0</v>
      </c>
    </row>
    <row r="273" spans="5:12" ht="15.75" customHeight="1" x14ac:dyDescent="0.2">
      <c r="E273" s="77">
        <f t="shared" ca="1" si="8"/>
        <v>53975</v>
      </c>
      <c r="F273" s="60">
        <f t="shared" si="13"/>
        <v>266</v>
      </c>
      <c r="G273" s="47">
        <f t="shared" si="9"/>
        <v>1146.711794026558</v>
      </c>
      <c r="H273" s="47">
        <f t="shared" si="10"/>
        <v>512.26616662356435</v>
      </c>
      <c r="I273" s="47">
        <f t="shared" si="11"/>
        <v>634.44562740299364</v>
      </c>
      <c r="K273" s="47">
        <f t="shared" si="12"/>
        <v>81328.141032367304</v>
      </c>
      <c r="L273" s="67" t="b">
        <f t="shared" si="7"/>
        <v>0</v>
      </c>
    </row>
    <row r="274" spans="5:12" ht="15.75" customHeight="1" x14ac:dyDescent="0.2">
      <c r="E274" s="77">
        <f t="shared" ca="1" si="8"/>
        <v>54006</v>
      </c>
      <c r="F274" s="60">
        <f t="shared" si="13"/>
        <v>267</v>
      </c>
      <c r="G274" s="47">
        <f t="shared" si="9"/>
        <v>1146.711794026558</v>
      </c>
      <c r="H274" s="47">
        <f t="shared" si="10"/>
        <v>508.30088145229564</v>
      </c>
      <c r="I274" s="47">
        <f t="shared" si="11"/>
        <v>638.41091257426228</v>
      </c>
      <c r="K274" s="47">
        <f t="shared" si="12"/>
        <v>80689.730119793036</v>
      </c>
      <c r="L274" s="67" t="b">
        <f t="shared" si="7"/>
        <v>0</v>
      </c>
    </row>
    <row r="275" spans="5:12" ht="15.75" customHeight="1" x14ac:dyDescent="0.2">
      <c r="E275" s="77">
        <f t="shared" ca="1" si="8"/>
        <v>54036</v>
      </c>
      <c r="F275" s="60">
        <f t="shared" si="13"/>
        <v>268</v>
      </c>
      <c r="G275" s="47">
        <f t="shared" si="9"/>
        <v>1146.711794026558</v>
      </c>
      <c r="H275" s="47">
        <f t="shared" si="10"/>
        <v>504.31081324870644</v>
      </c>
      <c r="I275" s="47">
        <f t="shared" si="11"/>
        <v>642.4009807778516</v>
      </c>
      <c r="K275" s="47">
        <f t="shared" si="12"/>
        <v>80047.329139015186</v>
      </c>
      <c r="L275" s="67" t="b">
        <f t="shared" si="7"/>
        <v>0</v>
      </c>
    </row>
    <row r="276" spans="5:12" ht="15.75" customHeight="1" x14ac:dyDescent="0.2">
      <c r="E276" s="77">
        <f t="shared" ca="1" si="8"/>
        <v>54067</v>
      </c>
      <c r="F276" s="60">
        <f t="shared" si="13"/>
        <v>269</v>
      </c>
      <c r="G276" s="47">
        <f t="shared" si="9"/>
        <v>1146.711794026558</v>
      </c>
      <c r="H276" s="47">
        <f t="shared" si="10"/>
        <v>500.29580711884495</v>
      </c>
      <c r="I276" s="47">
        <f t="shared" si="11"/>
        <v>646.41598690771298</v>
      </c>
      <c r="K276" s="47">
        <f t="shared" si="12"/>
        <v>79400.913152107474</v>
      </c>
      <c r="L276" s="67" t="b">
        <f t="shared" si="7"/>
        <v>0</v>
      </c>
    </row>
    <row r="277" spans="5:12" ht="15.75" customHeight="1" x14ac:dyDescent="0.2">
      <c r="E277" s="77">
        <f t="shared" ca="1" si="8"/>
        <v>54098</v>
      </c>
      <c r="F277" s="60">
        <f t="shared" si="13"/>
        <v>270</v>
      </c>
      <c r="G277" s="47">
        <f t="shared" si="9"/>
        <v>1146.711794026558</v>
      </c>
      <c r="H277" s="47">
        <f t="shared" si="10"/>
        <v>496.25570720067168</v>
      </c>
      <c r="I277" s="47">
        <f t="shared" si="11"/>
        <v>650.45608682588636</v>
      </c>
      <c r="K277" s="47">
        <f t="shared" si="12"/>
        <v>78750.457065281589</v>
      </c>
      <c r="L277" s="67" t="b">
        <f t="shared" si="7"/>
        <v>0</v>
      </c>
    </row>
    <row r="278" spans="5:12" ht="15.75" customHeight="1" x14ac:dyDescent="0.2">
      <c r="E278" s="77">
        <f t="shared" ca="1" si="8"/>
        <v>54127</v>
      </c>
      <c r="F278" s="60">
        <f t="shared" si="13"/>
        <v>271</v>
      </c>
      <c r="G278" s="47">
        <f t="shared" si="9"/>
        <v>1146.711794026558</v>
      </c>
      <c r="H278" s="47">
        <f t="shared" si="10"/>
        <v>492.19035665800993</v>
      </c>
      <c r="I278" s="47">
        <f t="shared" si="11"/>
        <v>654.52143736854805</v>
      </c>
      <c r="K278" s="47">
        <f t="shared" si="12"/>
        <v>78095.935627913044</v>
      </c>
      <c r="L278" s="67" t="b">
        <f t="shared" si="7"/>
        <v>0</v>
      </c>
    </row>
    <row r="279" spans="5:12" ht="15.75" customHeight="1" x14ac:dyDescent="0.2">
      <c r="E279" s="77">
        <f t="shared" ca="1" si="8"/>
        <v>54158</v>
      </c>
      <c r="F279" s="60">
        <f t="shared" si="13"/>
        <v>272</v>
      </c>
      <c r="G279" s="47">
        <f t="shared" si="9"/>
        <v>1146.711794026558</v>
      </c>
      <c r="H279" s="47">
        <f t="shared" si="10"/>
        <v>488.09959767445656</v>
      </c>
      <c r="I279" s="47">
        <f t="shared" si="11"/>
        <v>658.61219635210136</v>
      </c>
      <c r="K279" s="47">
        <f t="shared" si="12"/>
        <v>77437.323431560944</v>
      </c>
      <c r="L279" s="67" t="b">
        <f t="shared" si="7"/>
        <v>0</v>
      </c>
    </row>
    <row r="280" spans="5:12" ht="15.75" customHeight="1" x14ac:dyDescent="0.2">
      <c r="E280" s="77">
        <f t="shared" ca="1" si="8"/>
        <v>54188</v>
      </c>
      <c r="F280" s="60">
        <f t="shared" si="13"/>
        <v>273</v>
      </c>
      <c r="G280" s="47">
        <f t="shared" si="9"/>
        <v>1146.711794026558</v>
      </c>
      <c r="H280" s="47">
        <f t="shared" si="10"/>
        <v>483.9832714472559</v>
      </c>
      <c r="I280" s="47">
        <f t="shared" si="11"/>
        <v>662.72852257930208</v>
      </c>
      <c r="K280" s="47">
        <f t="shared" si="12"/>
        <v>76774.594908981642</v>
      </c>
      <c r="L280" s="67" t="b">
        <f t="shared" si="7"/>
        <v>0</v>
      </c>
    </row>
    <row r="281" spans="5:12" ht="15.75" customHeight="1" x14ac:dyDescent="0.2">
      <c r="E281" s="77">
        <f t="shared" ca="1" si="8"/>
        <v>54219</v>
      </c>
      <c r="F281" s="60">
        <f t="shared" si="13"/>
        <v>274</v>
      </c>
      <c r="G281" s="47">
        <f t="shared" si="9"/>
        <v>1146.711794026558</v>
      </c>
      <c r="H281" s="47">
        <f t="shared" si="10"/>
        <v>479.84121818113522</v>
      </c>
      <c r="I281" s="47">
        <f t="shared" si="11"/>
        <v>666.87057584542276</v>
      </c>
      <c r="K281" s="47">
        <f t="shared" si="12"/>
        <v>76107.724333136226</v>
      </c>
      <c r="L281" s="67" t="b">
        <f t="shared" si="7"/>
        <v>0</v>
      </c>
    </row>
    <row r="282" spans="5:12" ht="15.75" customHeight="1" x14ac:dyDescent="0.2">
      <c r="E282" s="77">
        <f t="shared" ca="1" si="8"/>
        <v>54249</v>
      </c>
      <c r="F282" s="60">
        <f t="shared" si="13"/>
        <v>275</v>
      </c>
      <c r="G282" s="47">
        <f t="shared" si="9"/>
        <v>1146.711794026558</v>
      </c>
      <c r="H282" s="47">
        <f t="shared" si="10"/>
        <v>475.67327708210138</v>
      </c>
      <c r="I282" s="47">
        <f t="shared" si="11"/>
        <v>671.03851694445666</v>
      </c>
      <c r="K282" s="47">
        <f t="shared" si="12"/>
        <v>75436.685816191763</v>
      </c>
      <c r="L282" s="67" t="b">
        <f t="shared" si="7"/>
        <v>0</v>
      </c>
    </row>
    <row r="283" spans="5:12" ht="15.75" customHeight="1" x14ac:dyDescent="0.2">
      <c r="E283" s="77">
        <f t="shared" ca="1" si="8"/>
        <v>54280</v>
      </c>
      <c r="F283" s="60">
        <f t="shared" si="13"/>
        <v>276</v>
      </c>
      <c r="G283" s="47">
        <f t="shared" si="9"/>
        <v>1146.711794026558</v>
      </c>
      <c r="H283" s="47">
        <f t="shared" si="10"/>
        <v>471.47928635119848</v>
      </c>
      <c r="I283" s="47">
        <f t="shared" si="11"/>
        <v>675.23250767535956</v>
      </c>
      <c r="K283" s="47">
        <f t="shared" si="12"/>
        <v>74761.4533085164</v>
      </c>
      <c r="L283" s="67" t="b">
        <f t="shared" si="7"/>
        <v>0</v>
      </c>
    </row>
    <row r="284" spans="5:12" ht="15.75" customHeight="1" x14ac:dyDescent="0.2">
      <c r="E284" s="77">
        <f t="shared" ca="1" si="8"/>
        <v>54311</v>
      </c>
      <c r="F284" s="60">
        <f t="shared" si="13"/>
        <v>277</v>
      </c>
      <c r="G284" s="47">
        <f t="shared" si="9"/>
        <v>1146.711794026558</v>
      </c>
      <c r="H284" s="47">
        <f t="shared" si="10"/>
        <v>467.25908317822746</v>
      </c>
      <c r="I284" s="47">
        <f t="shared" si="11"/>
        <v>679.45271084833053</v>
      </c>
      <c r="K284" s="47">
        <f t="shared" si="12"/>
        <v>74082.00059766807</v>
      </c>
      <c r="L284" s="67" t="b">
        <f t="shared" si="7"/>
        <v>0</v>
      </c>
    </row>
    <row r="285" spans="5:12" ht="15.75" customHeight="1" x14ac:dyDescent="0.2">
      <c r="E285" s="77">
        <f t="shared" ca="1" si="8"/>
        <v>54341</v>
      </c>
      <c r="F285" s="60">
        <f t="shared" si="13"/>
        <v>278</v>
      </c>
      <c r="G285" s="47">
        <f t="shared" si="9"/>
        <v>1146.711794026558</v>
      </c>
      <c r="H285" s="47">
        <f t="shared" si="10"/>
        <v>463.01250373542547</v>
      </c>
      <c r="I285" s="47">
        <f t="shared" si="11"/>
        <v>683.69929029113246</v>
      </c>
      <c r="K285" s="47">
        <f t="shared" si="12"/>
        <v>73398.30130737694</v>
      </c>
      <c r="L285" s="67" t="b">
        <f t="shared" si="7"/>
        <v>0</v>
      </c>
    </row>
    <row r="286" spans="5:12" ht="15.75" customHeight="1" x14ac:dyDescent="0.2">
      <c r="E286" s="77">
        <f t="shared" ca="1" si="8"/>
        <v>54372</v>
      </c>
      <c r="F286" s="60">
        <f t="shared" si="13"/>
        <v>279</v>
      </c>
      <c r="G286" s="47">
        <f t="shared" si="9"/>
        <v>1146.711794026558</v>
      </c>
      <c r="H286" s="47">
        <f t="shared" si="10"/>
        <v>458.73938317110583</v>
      </c>
      <c r="I286" s="47">
        <f t="shared" si="11"/>
        <v>687.97241085545215</v>
      </c>
      <c r="K286" s="47">
        <f t="shared" si="12"/>
        <v>72710.328896521489</v>
      </c>
      <c r="L286" s="67" t="b">
        <f t="shared" si="7"/>
        <v>0</v>
      </c>
    </row>
    <row r="287" spans="5:12" ht="15.75" customHeight="1" x14ac:dyDescent="0.2">
      <c r="E287" s="77">
        <f t="shared" ca="1" si="8"/>
        <v>54402</v>
      </c>
      <c r="F287" s="60">
        <f t="shared" si="13"/>
        <v>280</v>
      </c>
      <c r="G287" s="47">
        <f t="shared" si="9"/>
        <v>1146.711794026558</v>
      </c>
      <c r="H287" s="47">
        <f t="shared" si="10"/>
        <v>454.43955560325929</v>
      </c>
      <c r="I287" s="47">
        <f t="shared" si="11"/>
        <v>692.27223842329863</v>
      </c>
      <c r="K287" s="47">
        <f t="shared" si="12"/>
        <v>72018.056658098183</v>
      </c>
      <c r="L287" s="67" t="b">
        <f t="shared" si="7"/>
        <v>0</v>
      </c>
    </row>
    <row r="288" spans="5:12" ht="15.75" customHeight="1" x14ac:dyDescent="0.2">
      <c r="E288" s="77">
        <f t="shared" ca="1" si="8"/>
        <v>54433</v>
      </c>
      <c r="F288" s="60">
        <f t="shared" si="13"/>
        <v>281</v>
      </c>
      <c r="G288" s="47">
        <f t="shared" si="9"/>
        <v>1146.711794026558</v>
      </c>
      <c r="H288" s="47">
        <f t="shared" si="10"/>
        <v>450.1128541131136</v>
      </c>
      <c r="I288" s="47">
        <f t="shared" si="11"/>
        <v>696.59893991344438</v>
      </c>
      <c r="K288" s="47">
        <f t="shared" si="12"/>
        <v>71321.457718184742</v>
      </c>
      <c r="L288" s="67" t="b">
        <f t="shared" si="7"/>
        <v>0</v>
      </c>
    </row>
    <row r="289" spans="5:12" ht="15.75" customHeight="1" x14ac:dyDescent="0.2">
      <c r="E289" s="77">
        <f t="shared" ca="1" si="8"/>
        <v>54464</v>
      </c>
      <c r="F289" s="60">
        <f t="shared" si="13"/>
        <v>282</v>
      </c>
      <c r="G289" s="47">
        <f t="shared" si="9"/>
        <v>1146.711794026558</v>
      </c>
      <c r="H289" s="47">
        <f t="shared" si="10"/>
        <v>445.75911073865467</v>
      </c>
      <c r="I289" s="47">
        <f t="shared" si="11"/>
        <v>700.95268328790326</v>
      </c>
      <c r="K289" s="47">
        <f t="shared" si="12"/>
        <v>70620.505034896836</v>
      </c>
      <c r="L289" s="67" t="b">
        <f t="shared" si="7"/>
        <v>0</v>
      </c>
    </row>
    <row r="290" spans="5:12" ht="15.75" customHeight="1" x14ac:dyDescent="0.2">
      <c r="E290" s="77">
        <f t="shared" ca="1" si="8"/>
        <v>54492</v>
      </c>
      <c r="F290" s="60">
        <f t="shared" si="13"/>
        <v>283</v>
      </c>
      <c r="G290" s="47">
        <f t="shared" si="9"/>
        <v>1146.711794026558</v>
      </c>
      <c r="H290" s="47">
        <f t="shared" si="10"/>
        <v>441.37815646810526</v>
      </c>
      <c r="I290" s="47">
        <f t="shared" si="11"/>
        <v>705.33363755845266</v>
      </c>
      <c r="K290" s="47">
        <f t="shared" si="12"/>
        <v>69915.171397338388</v>
      </c>
      <c r="L290" s="67" t="b">
        <f t="shared" si="7"/>
        <v>0</v>
      </c>
    </row>
    <row r="291" spans="5:12" ht="15.75" customHeight="1" x14ac:dyDescent="0.2">
      <c r="E291" s="77">
        <f t="shared" ca="1" si="8"/>
        <v>54523</v>
      </c>
      <c r="F291" s="60">
        <f t="shared" si="13"/>
        <v>284</v>
      </c>
      <c r="G291" s="47">
        <f t="shared" si="9"/>
        <v>1146.711794026558</v>
      </c>
      <c r="H291" s="47">
        <f t="shared" si="10"/>
        <v>436.96982123336488</v>
      </c>
      <c r="I291" s="47">
        <f t="shared" si="11"/>
        <v>709.7419727931931</v>
      </c>
      <c r="K291" s="47">
        <f t="shared" si="12"/>
        <v>69205.429424545189</v>
      </c>
      <c r="L291" s="67" t="b">
        <f t="shared" si="7"/>
        <v>0</v>
      </c>
    </row>
    <row r="292" spans="5:12" ht="15.75" customHeight="1" x14ac:dyDescent="0.2">
      <c r="E292" s="77">
        <f t="shared" ca="1" si="8"/>
        <v>54553</v>
      </c>
      <c r="F292" s="60">
        <f t="shared" si="13"/>
        <v>285</v>
      </c>
      <c r="G292" s="47">
        <f t="shared" si="9"/>
        <v>1146.711794026558</v>
      </c>
      <c r="H292" s="47">
        <f t="shared" si="10"/>
        <v>432.53393390340739</v>
      </c>
      <c r="I292" s="47">
        <f t="shared" si="11"/>
        <v>714.17786012315059</v>
      </c>
      <c r="K292" s="47">
        <f t="shared" si="12"/>
        <v>68491.25156442204</v>
      </c>
      <c r="L292" s="67" t="b">
        <f t="shared" si="7"/>
        <v>0</v>
      </c>
    </row>
    <row r="293" spans="5:12" ht="15.75" customHeight="1" x14ac:dyDescent="0.2">
      <c r="E293" s="77">
        <f t="shared" ca="1" si="8"/>
        <v>54584</v>
      </c>
      <c r="F293" s="60">
        <f t="shared" si="13"/>
        <v>286</v>
      </c>
      <c r="G293" s="47">
        <f t="shared" si="9"/>
        <v>1146.711794026558</v>
      </c>
      <c r="H293" s="47">
        <f t="shared" si="10"/>
        <v>428.07032227763779</v>
      </c>
      <c r="I293" s="47">
        <f t="shared" si="11"/>
        <v>718.64147174892014</v>
      </c>
      <c r="K293" s="47">
        <f t="shared" si="12"/>
        <v>67772.610092673116</v>
      </c>
      <c r="L293" s="67" t="b">
        <f t="shared" si="7"/>
        <v>0</v>
      </c>
    </row>
    <row r="294" spans="5:12" ht="15.75" customHeight="1" x14ac:dyDescent="0.2">
      <c r="E294" s="77">
        <f t="shared" ca="1" si="8"/>
        <v>54614</v>
      </c>
      <c r="F294" s="60">
        <f t="shared" si="13"/>
        <v>287</v>
      </c>
      <c r="G294" s="47">
        <f t="shared" si="9"/>
        <v>1146.711794026558</v>
      </c>
      <c r="H294" s="47">
        <f t="shared" si="10"/>
        <v>423.57881307920701</v>
      </c>
      <c r="I294" s="47">
        <f t="shared" si="11"/>
        <v>723.13298094735092</v>
      </c>
      <c r="K294" s="47">
        <f t="shared" si="12"/>
        <v>67049.477111725762</v>
      </c>
      <c r="L294" s="67" t="b">
        <f t="shared" si="7"/>
        <v>0</v>
      </c>
    </row>
    <row r="295" spans="5:12" ht="15.75" customHeight="1" x14ac:dyDescent="0.2">
      <c r="E295" s="77">
        <f t="shared" ca="1" si="8"/>
        <v>54645</v>
      </c>
      <c r="F295" s="60">
        <f t="shared" si="13"/>
        <v>288</v>
      </c>
      <c r="G295" s="47">
        <f t="shared" si="9"/>
        <v>1146.711794026558</v>
      </c>
      <c r="H295" s="47">
        <f t="shared" si="10"/>
        <v>419.05923194828597</v>
      </c>
      <c r="I295" s="47">
        <f t="shared" si="11"/>
        <v>727.65256207827201</v>
      </c>
      <c r="K295" s="47">
        <f t="shared" si="12"/>
        <v>66321.824549647485</v>
      </c>
      <c r="L295" s="67" t="b">
        <f t="shared" si="7"/>
        <v>0</v>
      </c>
    </row>
    <row r="296" spans="5:12" ht="15.75" customHeight="1" x14ac:dyDescent="0.2">
      <c r="E296" s="77">
        <f t="shared" ca="1" si="8"/>
        <v>54676</v>
      </c>
      <c r="F296" s="60">
        <f t="shared" si="13"/>
        <v>289</v>
      </c>
      <c r="G296" s="47">
        <f t="shared" si="9"/>
        <v>1146.711794026558</v>
      </c>
      <c r="H296" s="47">
        <f t="shared" si="10"/>
        <v>414.51140343529681</v>
      </c>
      <c r="I296" s="47">
        <f t="shared" si="11"/>
        <v>732.20039059126111</v>
      </c>
      <c r="K296" s="47">
        <f t="shared" si="12"/>
        <v>65589.624159056228</v>
      </c>
      <c r="L296" s="67" t="b">
        <f t="shared" si="7"/>
        <v>0</v>
      </c>
    </row>
    <row r="297" spans="5:12" ht="15.75" customHeight="1" x14ac:dyDescent="0.2">
      <c r="E297" s="77">
        <f t="shared" ca="1" si="8"/>
        <v>54706</v>
      </c>
      <c r="F297" s="60">
        <f t="shared" si="13"/>
        <v>290</v>
      </c>
      <c r="G297" s="47">
        <f t="shared" si="9"/>
        <v>1146.711794026558</v>
      </c>
      <c r="H297" s="47">
        <f t="shared" si="10"/>
        <v>409.93515099410138</v>
      </c>
      <c r="I297" s="47">
        <f t="shared" si="11"/>
        <v>736.7766430324566</v>
      </c>
      <c r="K297" s="47">
        <f t="shared" si="12"/>
        <v>64852.847516023772</v>
      </c>
      <c r="L297" s="67" t="b">
        <f t="shared" si="7"/>
        <v>0</v>
      </c>
    </row>
    <row r="298" spans="5:12" ht="15.75" customHeight="1" x14ac:dyDescent="0.2">
      <c r="E298" s="77">
        <f t="shared" ca="1" si="8"/>
        <v>54737</v>
      </c>
      <c r="F298" s="60">
        <f t="shared" si="13"/>
        <v>291</v>
      </c>
      <c r="G298" s="47">
        <f t="shared" si="9"/>
        <v>1146.711794026558</v>
      </c>
      <c r="H298" s="47">
        <f t="shared" si="10"/>
        <v>405.33029697514854</v>
      </c>
      <c r="I298" s="47">
        <f t="shared" si="11"/>
        <v>741.3814970514095</v>
      </c>
      <c r="K298" s="47">
        <f t="shared" si="12"/>
        <v>64111.466018972365</v>
      </c>
      <c r="L298" s="67" t="b">
        <f t="shared" si="7"/>
        <v>0</v>
      </c>
    </row>
    <row r="299" spans="5:12" ht="15.75" customHeight="1" x14ac:dyDescent="0.2">
      <c r="E299" s="77">
        <f t="shared" ca="1" si="8"/>
        <v>54767</v>
      </c>
      <c r="F299" s="60">
        <f t="shared" si="13"/>
        <v>292</v>
      </c>
      <c r="G299" s="47">
        <f t="shared" si="9"/>
        <v>1146.711794026558</v>
      </c>
      <c r="H299" s="47">
        <f t="shared" si="10"/>
        <v>400.69666261857725</v>
      </c>
      <c r="I299" s="47">
        <f t="shared" si="11"/>
        <v>746.01513140798079</v>
      </c>
      <c r="K299" s="47">
        <f t="shared" si="12"/>
        <v>63365.450887564388</v>
      </c>
      <c r="L299" s="67" t="b">
        <f t="shared" si="7"/>
        <v>0</v>
      </c>
    </row>
    <row r="300" spans="5:12" ht="15.75" customHeight="1" x14ac:dyDescent="0.2">
      <c r="E300" s="77">
        <f t="shared" ca="1" si="8"/>
        <v>54798</v>
      </c>
      <c r="F300" s="60">
        <f t="shared" si="13"/>
        <v>293</v>
      </c>
      <c r="G300" s="47">
        <f t="shared" si="9"/>
        <v>1146.711794026558</v>
      </c>
      <c r="H300" s="47">
        <f t="shared" si="10"/>
        <v>396.03406804727746</v>
      </c>
      <c r="I300" s="47">
        <f t="shared" si="11"/>
        <v>750.67772597928047</v>
      </c>
      <c r="K300" s="47">
        <f t="shared" si="12"/>
        <v>62614.773161585108</v>
      </c>
      <c r="L300" s="67" t="b">
        <f t="shared" si="7"/>
        <v>0</v>
      </c>
    </row>
    <row r="301" spans="5:12" ht="15.75" customHeight="1" x14ac:dyDescent="0.2">
      <c r="E301" s="77">
        <f t="shared" ca="1" si="8"/>
        <v>54829</v>
      </c>
      <c r="F301" s="60">
        <f t="shared" si="13"/>
        <v>294</v>
      </c>
      <c r="G301" s="47">
        <f t="shared" si="9"/>
        <v>1146.711794026558</v>
      </c>
      <c r="H301" s="47">
        <f t="shared" si="10"/>
        <v>391.34233225990693</v>
      </c>
      <c r="I301" s="47">
        <f t="shared" si="11"/>
        <v>755.36946176665106</v>
      </c>
      <c r="K301" s="47">
        <f t="shared" si="12"/>
        <v>61859.40369981846</v>
      </c>
      <c r="L301" s="67" t="b">
        <f t="shared" si="7"/>
        <v>0</v>
      </c>
    </row>
    <row r="302" spans="5:12" ht="15.75" customHeight="1" x14ac:dyDescent="0.2">
      <c r="E302" s="77">
        <f t="shared" ca="1" si="8"/>
        <v>54857</v>
      </c>
      <c r="F302" s="60">
        <f t="shared" si="13"/>
        <v>295</v>
      </c>
      <c r="G302" s="47">
        <f t="shared" si="9"/>
        <v>1146.711794026558</v>
      </c>
      <c r="H302" s="47">
        <f t="shared" si="10"/>
        <v>386.62127312386536</v>
      </c>
      <c r="I302" s="47">
        <f t="shared" si="11"/>
        <v>760.09052090269256</v>
      </c>
      <c r="K302" s="47">
        <f t="shared" si="12"/>
        <v>61099.313178915771</v>
      </c>
      <c r="L302" s="67" t="b">
        <f t="shared" si="7"/>
        <v>0</v>
      </c>
    </row>
    <row r="303" spans="5:12" ht="15.75" customHeight="1" x14ac:dyDescent="0.2">
      <c r="E303" s="77">
        <f t="shared" ca="1" si="8"/>
        <v>54888</v>
      </c>
      <c r="F303" s="60">
        <f t="shared" si="13"/>
        <v>296</v>
      </c>
      <c r="G303" s="47">
        <f t="shared" si="9"/>
        <v>1146.711794026558</v>
      </c>
      <c r="H303" s="47">
        <f t="shared" si="10"/>
        <v>381.87070736822352</v>
      </c>
      <c r="I303" s="47">
        <f t="shared" si="11"/>
        <v>764.84108665833446</v>
      </c>
      <c r="K303" s="47">
        <f t="shared" si="12"/>
        <v>60334.472092257434</v>
      </c>
      <c r="L303" s="67" t="b">
        <f t="shared" si="7"/>
        <v>0</v>
      </c>
    </row>
    <row r="304" spans="5:12" ht="15.75" customHeight="1" x14ac:dyDescent="0.2">
      <c r="E304" s="77">
        <f t="shared" ca="1" si="8"/>
        <v>54918</v>
      </c>
      <c r="F304" s="60">
        <f t="shared" si="13"/>
        <v>297</v>
      </c>
      <c r="G304" s="47">
        <f t="shared" si="9"/>
        <v>1146.711794026558</v>
      </c>
      <c r="H304" s="47">
        <f t="shared" si="10"/>
        <v>377.09045057660893</v>
      </c>
      <c r="I304" s="47">
        <f t="shared" si="11"/>
        <v>769.62134344994911</v>
      </c>
      <c r="K304" s="47">
        <f t="shared" si="12"/>
        <v>59564.850748807483</v>
      </c>
      <c r="L304" s="67" t="b">
        <f t="shared" si="7"/>
        <v>0</v>
      </c>
    </row>
    <row r="305" spans="5:12" ht="15.75" customHeight="1" x14ac:dyDescent="0.2">
      <c r="E305" s="77">
        <f t="shared" ca="1" si="8"/>
        <v>54949</v>
      </c>
      <c r="F305" s="60">
        <f t="shared" si="13"/>
        <v>298</v>
      </c>
      <c r="G305" s="47">
        <f t="shared" si="9"/>
        <v>1146.711794026558</v>
      </c>
      <c r="H305" s="47">
        <f t="shared" si="10"/>
        <v>372.28031718004672</v>
      </c>
      <c r="I305" s="47">
        <f t="shared" si="11"/>
        <v>774.43147684651126</v>
      </c>
      <c r="K305" s="47">
        <f t="shared" si="12"/>
        <v>58790.419271960971</v>
      </c>
      <c r="L305" s="67" t="b">
        <f t="shared" si="7"/>
        <v>0</v>
      </c>
    </row>
    <row r="306" spans="5:12" ht="15.75" customHeight="1" x14ac:dyDescent="0.2">
      <c r="E306" s="77">
        <f t="shared" ca="1" si="8"/>
        <v>54979</v>
      </c>
      <c r="F306" s="60">
        <f t="shared" si="13"/>
        <v>299</v>
      </c>
      <c r="G306" s="47">
        <f t="shared" si="9"/>
        <v>1146.711794026558</v>
      </c>
      <c r="H306" s="47">
        <f t="shared" si="10"/>
        <v>367.44012044975602</v>
      </c>
      <c r="I306" s="47">
        <f t="shared" si="11"/>
        <v>779.27167357680196</v>
      </c>
      <c r="K306" s="47">
        <f t="shared" si="12"/>
        <v>58011.147598384166</v>
      </c>
      <c r="L306" s="67" t="b">
        <f t="shared" si="7"/>
        <v>0</v>
      </c>
    </row>
    <row r="307" spans="5:12" ht="15.75" customHeight="1" x14ac:dyDescent="0.2">
      <c r="E307" s="77">
        <f t="shared" ca="1" si="8"/>
        <v>55010</v>
      </c>
      <c r="F307" s="60">
        <f t="shared" si="13"/>
        <v>300</v>
      </c>
      <c r="G307" s="47">
        <f t="shared" si="9"/>
        <v>1146.711794026558</v>
      </c>
      <c r="H307" s="47">
        <f t="shared" si="10"/>
        <v>362.569672489901</v>
      </c>
      <c r="I307" s="47">
        <f t="shared" si="11"/>
        <v>784.14212153665699</v>
      </c>
      <c r="K307" s="47">
        <f t="shared" si="12"/>
        <v>57227.005476847509</v>
      </c>
      <c r="L307" s="67" t="b">
        <f t="shared" si="7"/>
        <v>0</v>
      </c>
    </row>
    <row r="308" spans="5:12" ht="15.75" customHeight="1" x14ac:dyDescent="0.2">
      <c r="E308" s="77">
        <f t="shared" ca="1" si="8"/>
        <v>55041</v>
      </c>
      <c r="F308" s="60">
        <f t="shared" si="13"/>
        <v>301</v>
      </c>
      <c r="G308" s="47">
        <f t="shared" si="9"/>
        <v>1146.711794026558</v>
      </c>
      <c r="H308" s="47">
        <f t="shared" si="10"/>
        <v>357.66878423029692</v>
      </c>
      <c r="I308" s="47">
        <f t="shared" si="11"/>
        <v>789.043009796261</v>
      </c>
      <c r="K308" s="47">
        <f t="shared" si="12"/>
        <v>56437.962467051249</v>
      </c>
      <c r="L308" s="67" t="b">
        <f t="shared" si="7"/>
        <v>0</v>
      </c>
    </row>
    <row r="309" spans="5:12" ht="15.75" customHeight="1" x14ac:dyDescent="0.2">
      <c r="E309" s="77">
        <f t="shared" ca="1" si="8"/>
        <v>55071</v>
      </c>
      <c r="F309" s="60">
        <f t="shared" si="13"/>
        <v>302</v>
      </c>
      <c r="G309" s="47">
        <f t="shared" si="9"/>
        <v>1146.711794026558</v>
      </c>
      <c r="H309" s="47">
        <f t="shared" si="10"/>
        <v>352.7372654190703</v>
      </c>
      <c r="I309" s="47">
        <f t="shared" si="11"/>
        <v>793.97452860748763</v>
      </c>
      <c r="K309" s="47">
        <f t="shared" si="12"/>
        <v>55643.987938443759</v>
      </c>
      <c r="L309" s="67" t="b">
        <f t="shared" si="7"/>
        <v>0</v>
      </c>
    </row>
    <row r="310" spans="5:12" ht="15.75" customHeight="1" x14ac:dyDescent="0.2">
      <c r="E310" s="77">
        <f t="shared" ca="1" si="8"/>
        <v>55102</v>
      </c>
      <c r="F310" s="60">
        <f t="shared" si="13"/>
        <v>303</v>
      </c>
      <c r="G310" s="47">
        <f t="shared" si="9"/>
        <v>1146.711794026558</v>
      </c>
      <c r="H310" s="47">
        <f t="shared" si="10"/>
        <v>347.77492461527345</v>
      </c>
      <c r="I310" s="47">
        <f t="shared" si="11"/>
        <v>798.93686941128453</v>
      </c>
      <c r="K310" s="47">
        <f t="shared" si="12"/>
        <v>54845.051069032474</v>
      </c>
      <c r="L310" s="67" t="b">
        <f t="shared" si="7"/>
        <v>0</v>
      </c>
    </row>
    <row r="311" spans="5:12" ht="15.75" customHeight="1" x14ac:dyDescent="0.2">
      <c r="E311" s="77">
        <f t="shared" ca="1" si="8"/>
        <v>55132</v>
      </c>
      <c r="F311" s="60">
        <f t="shared" si="13"/>
        <v>304</v>
      </c>
      <c r="G311" s="47">
        <f t="shared" si="9"/>
        <v>1146.711794026558</v>
      </c>
      <c r="H311" s="47">
        <f t="shared" si="10"/>
        <v>342.78156918145299</v>
      </c>
      <c r="I311" s="47">
        <f t="shared" si="11"/>
        <v>803.93022484510493</v>
      </c>
      <c r="K311" s="47">
        <f t="shared" si="12"/>
        <v>54041.120844187368</v>
      </c>
      <c r="L311" s="67" t="b">
        <f t="shared" si="7"/>
        <v>0</v>
      </c>
    </row>
    <row r="312" spans="5:12" ht="15.75" customHeight="1" x14ac:dyDescent="0.2">
      <c r="E312" s="77">
        <f t="shared" ca="1" si="8"/>
        <v>55163</v>
      </c>
      <c r="F312" s="60">
        <f t="shared" si="13"/>
        <v>305</v>
      </c>
      <c r="G312" s="47">
        <f t="shared" si="9"/>
        <v>1146.711794026558</v>
      </c>
      <c r="H312" s="47">
        <f t="shared" si="10"/>
        <v>337.75700527617101</v>
      </c>
      <c r="I312" s="47">
        <f t="shared" si="11"/>
        <v>808.95478875038702</v>
      </c>
      <c r="K312" s="47">
        <f t="shared" si="12"/>
        <v>53232.166055436981</v>
      </c>
      <c r="L312" s="67" t="b">
        <f t="shared" si="7"/>
        <v>0</v>
      </c>
    </row>
    <row r="313" spans="5:12" ht="15.75" customHeight="1" x14ac:dyDescent="0.2">
      <c r="E313" s="77">
        <f t="shared" ca="1" si="8"/>
        <v>55194</v>
      </c>
      <c r="F313" s="60">
        <f t="shared" si="13"/>
        <v>306</v>
      </c>
      <c r="G313" s="47">
        <f t="shared" si="9"/>
        <v>1146.711794026558</v>
      </c>
      <c r="H313" s="47">
        <f t="shared" si="10"/>
        <v>332.70103784648114</v>
      </c>
      <c r="I313" s="47">
        <f t="shared" si="11"/>
        <v>814.0107561800769</v>
      </c>
      <c r="K313" s="47">
        <f t="shared" si="12"/>
        <v>52418.155299256905</v>
      </c>
      <c r="L313" s="67" t="b">
        <f t="shared" si="7"/>
        <v>0</v>
      </c>
    </row>
    <row r="314" spans="5:12" ht="15.75" customHeight="1" x14ac:dyDescent="0.2">
      <c r="E314" s="77">
        <f t="shared" ca="1" si="8"/>
        <v>55222</v>
      </c>
      <c r="F314" s="60">
        <f t="shared" si="13"/>
        <v>307</v>
      </c>
      <c r="G314" s="47">
        <f t="shared" si="9"/>
        <v>1146.711794026558</v>
      </c>
      <c r="H314" s="47">
        <f t="shared" si="10"/>
        <v>327.61347062035566</v>
      </c>
      <c r="I314" s="47">
        <f t="shared" si="11"/>
        <v>819.09832340620233</v>
      </c>
      <c r="K314" s="47">
        <f t="shared" si="12"/>
        <v>51599.056975850704</v>
      </c>
      <c r="L314" s="67" t="b">
        <f t="shared" si="7"/>
        <v>0</v>
      </c>
    </row>
    <row r="315" spans="5:12" ht="15.75" customHeight="1" x14ac:dyDescent="0.2">
      <c r="E315" s="77">
        <f t="shared" ca="1" si="8"/>
        <v>55253</v>
      </c>
      <c r="F315" s="60">
        <f t="shared" si="13"/>
        <v>308</v>
      </c>
      <c r="G315" s="47">
        <f t="shared" si="9"/>
        <v>1146.711794026558</v>
      </c>
      <c r="H315" s="47">
        <f t="shared" si="10"/>
        <v>322.49410609906687</v>
      </c>
      <c r="I315" s="47">
        <f t="shared" si="11"/>
        <v>824.21768792749117</v>
      </c>
      <c r="K315" s="47">
        <f t="shared" si="12"/>
        <v>50774.839287923212</v>
      </c>
      <c r="L315" s="67" t="b">
        <f t="shared" si="7"/>
        <v>0</v>
      </c>
    </row>
    <row r="316" spans="5:12" ht="15.75" customHeight="1" x14ac:dyDescent="0.2">
      <c r="E316" s="77">
        <f t="shared" ca="1" si="8"/>
        <v>55283</v>
      </c>
      <c r="F316" s="60">
        <f t="shared" si="13"/>
        <v>309</v>
      </c>
      <c r="G316" s="47">
        <f t="shared" si="9"/>
        <v>1146.711794026558</v>
      </c>
      <c r="H316" s="47">
        <f t="shared" si="10"/>
        <v>317.34274554952009</v>
      </c>
      <c r="I316" s="47">
        <f t="shared" si="11"/>
        <v>829.36904847703795</v>
      </c>
      <c r="K316" s="47">
        <f t="shared" si="12"/>
        <v>49945.470239446171</v>
      </c>
      <c r="L316" s="67" t="b">
        <f t="shared" si="7"/>
        <v>0</v>
      </c>
    </row>
    <row r="317" spans="5:12" ht="15.75" customHeight="1" x14ac:dyDescent="0.2">
      <c r="E317" s="77">
        <f t="shared" ca="1" si="8"/>
        <v>55314</v>
      </c>
      <c r="F317" s="60">
        <f t="shared" si="13"/>
        <v>310</v>
      </c>
      <c r="G317" s="47">
        <f t="shared" si="9"/>
        <v>1146.711794026558</v>
      </c>
      <c r="H317" s="47">
        <f t="shared" si="10"/>
        <v>312.15918899653855</v>
      </c>
      <c r="I317" s="47">
        <f t="shared" si="11"/>
        <v>834.55260503001944</v>
      </c>
      <c r="K317" s="47">
        <f t="shared" si="12"/>
        <v>49110.917634416153</v>
      </c>
      <c r="L317" s="67" t="b">
        <f t="shared" si="7"/>
        <v>0</v>
      </c>
    </row>
    <row r="318" spans="5:12" ht="15.75" customHeight="1" x14ac:dyDescent="0.2">
      <c r="E318" s="77">
        <f t="shared" ca="1" si="8"/>
        <v>55344</v>
      </c>
      <c r="F318" s="60">
        <f t="shared" si="13"/>
        <v>311</v>
      </c>
      <c r="G318" s="47">
        <f t="shared" si="9"/>
        <v>1146.711794026558</v>
      </c>
      <c r="H318" s="47">
        <f t="shared" si="10"/>
        <v>306.94323521510097</v>
      </c>
      <c r="I318" s="47">
        <f t="shared" si="11"/>
        <v>839.76855881145707</v>
      </c>
      <c r="K318" s="47">
        <f t="shared" si="12"/>
        <v>48271.149075604699</v>
      </c>
      <c r="L318" s="67" t="b">
        <f t="shared" si="7"/>
        <v>0</v>
      </c>
    </row>
    <row r="319" spans="5:12" ht="15.75" customHeight="1" x14ac:dyDescent="0.2">
      <c r="E319" s="77">
        <f t="shared" ca="1" si="8"/>
        <v>55375</v>
      </c>
      <c r="F319" s="60">
        <f t="shared" si="13"/>
        <v>312</v>
      </c>
      <c r="G319" s="47">
        <f t="shared" si="9"/>
        <v>1146.711794026558</v>
      </c>
      <c r="H319" s="47">
        <f t="shared" si="10"/>
        <v>301.69468172252937</v>
      </c>
      <c r="I319" s="47">
        <f t="shared" si="11"/>
        <v>845.01711230402861</v>
      </c>
      <c r="K319" s="47">
        <f t="shared" si="12"/>
        <v>47426.131963300671</v>
      </c>
      <c r="L319" s="67" t="b">
        <f t="shared" si="7"/>
        <v>0</v>
      </c>
    </row>
    <row r="320" spans="5:12" ht="15.75" customHeight="1" x14ac:dyDescent="0.2">
      <c r="E320" s="77">
        <f t="shared" ca="1" si="8"/>
        <v>55406</v>
      </c>
      <c r="F320" s="60">
        <f t="shared" si="13"/>
        <v>313</v>
      </c>
      <c r="G320" s="47">
        <f t="shared" si="9"/>
        <v>1146.711794026558</v>
      </c>
      <c r="H320" s="47">
        <f t="shared" si="10"/>
        <v>296.41332477062917</v>
      </c>
      <c r="I320" s="47">
        <f t="shared" si="11"/>
        <v>850.29846925592881</v>
      </c>
      <c r="K320" s="47">
        <f t="shared" si="12"/>
        <v>46575.833494044746</v>
      </c>
      <c r="L320" s="67" t="b">
        <f t="shared" si="7"/>
        <v>0</v>
      </c>
    </row>
    <row r="321" spans="5:12" ht="15.75" customHeight="1" x14ac:dyDescent="0.2">
      <c r="E321" s="77">
        <f t="shared" ca="1" si="8"/>
        <v>55436</v>
      </c>
      <c r="F321" s="60">
        <f t="shared" si="13"/>
        <v>314</v>
      </c>
      <c r="G321" s="47">
        <f t="shared" si="9"/>
        <v>1146.711794026558</v>
      </c>
      <c r="H321" s="47">
        <f t="shared" si="10"/>
        <v>291.09895933777966</v>
      </c>
      <c r="I321" s="47">
        <f t="shared" si="11"/>
        <v>855.61283468877832</v>
      </c>
      <c r="K321" s="47">
        <f t="shared" si="12"/>
        <v>45720.220659355968</v>
      </c>
      <c r="L321" s="67" t="b">
        <f t="shared" si="7"/>
        <v>0</v>
      </c>
    </row>
    <row r="322" spans="5:12" ht="15.75" customHeight="1" x14ac:dyDescent="0.2">
      <c r="E322" s="77">
        <f t="shared" ca="1" si="8"/>
        <v>55467</v>
      </c>
      <c r="F322" s="60">
        <f t="shared" si="13"/>
        <v>315</v>
      </c>
      <c r="G322" s="47">
        <f t="shared" si="9"/>
        <v>1146.711794026558</v>
      </c>
      <c r="H322" s="47">
        <f t="shared" si="10"/>
        <v>285.75137912097478</v>
      </c>
      <c r="I322" s="47">
        <f t="shared" si="11"/>
        <v>860.96041490558321</v>
      </c>
      <c r="K322" s="47">
        <f t="shared" si="12"/>
        <v>44859.260244450386</v>
      </c>
      <c r="L322" s="67" t="b">
        <f t="shared" si="7"/>
        <v>0</v>
      </c>
    </row>
    <row r="323" spans="5:12" ht="15.75" customHeight="1" x14ac:dyDescent="0.2">
      <c r="E323" s="77">
        <f t="shared" ca="1" si="8"/>
        <v>55497</v>
      </c>
      <c r="F323" s="60">
        <f t="shared" si="13"/>
        <v>316</v>
      </c>
      <c r="G323" s="47">
        <f t="shared" si="9"/>
        <v>1146.711794026558</v>
      </c>
      <c r="H323" s="47">
        <f t="shared" si="10"/>
        <v>280.37037652781493</v>
      </c>
      <c r="I323" s="47">
        <f t="shared" si="11"/>
        <v>866.34141749874311</v>
      </c>
      <c r="K323" s="47">
        <f t="shared" si="12"/>
        <v>43992.918826951645</v>
      </c>
      <c r="L323" s="67" t="b">
        <f t="shared" si="7"/>
        <v>0</v>
      </c>
    </row>
    <row r="324" spans="5:12" ht="15.75" customHeight="1" x14ac:dyDescent="0.2">
      <c r="E324" s="77">
        <f t="shared" ca="1" si="8"/>
        <v>55528</v>
      </c>
      <c r="F324" s="60">
        <f t="shared" si="13"/>
        <v>317</v>
      </c>
      <c r="G324" s="47">
        <f t="shared" si="9"/>
        <v>1146.711794026558</v>
      </c>
      <c r="H324" s="47">
        <f t="shared" si="10"/>
        <v>274.95574266844778</v>
      </c>
      <c r="I324" s="47">
        <f t="shared" si="11"/>
        <v>871.7560513581102</v>
      </c>
      <c r="K324" s="47">
        <f t="shared" si="12"/>
        <v>43121.162775593533</v>
      </c>
      <c r="L324" s="67" t="b">
        <f t="shared" si="7"/>
        <v>0</v>
      </c>
    </row>
    <row r="325" spans="5:12" ht="15.75" customHeight="1" x14ac:dyDescent="0.2">
      <c r="E325" s="77">
        <f t="shared" ca="1" si="8"/>
        <v>55559</v>
      </c>
      <c r="F325" s="60">
        <f t="shared" si="13"/>
        <v>318</v>
      </c>
      <c r="G325" s="47">
        <f t="shared" si="9"/>
        <v>1146.711794026558</v>
      </c>
      <c r="H325" s="47">
        <f t="shared" si="10"/>
        <v>269.50726734745956</v>
      </c>
      <c r="I325" s="47">
        <f t="shared" si="11"/>
        <v>877.20452667909842</v>
      </c>
      <c r="K325" s="47">
        <f t="shared" si="12"/>
        <v>42243.958248914438</v>
      </c>
      <c r="L325" s="67" t="b">
        <f t="shared" si="7"/>
        <v>0</v>
      </c>
    </row>
    <row r="326" spans="5:12" ht="15.75" customHeight="1" x14ac:dyDescent="0.2">
      <c r="E326" s="77">
        <f t="shared" ca="1" si="8"/>
        <v>55588</v>
      </c>
      <c r="F326" s="60">
        <f t="shared" si="13"/>
        <v>319</v>
      </c>
      <c r="G326" s="47">
        <f t="shared" si="9"/>
        <v>1146.711794026558</v>
      </c>
      <c r="H326" s="47">
        <f t="shared" si="10"/>
        <v>264.0247390557152</v>
      </c>
      <c r="I326" s="47">
        <f t="shared" si="11"/>
        <v>882.68705497084284</v>
      </c>
      <c r="K326" s="47">
        <f t="shared" si="12"/>
        <v>41361.271193943598</v>
      </c>
      <c r="L326" s="67" t="b">
        <f t="shared" si="7"/>
        <v>0</v>
      </c>
    </row>
    <row r="327" spans="5:12" ht="15.75" customHeight="1" x14ac:dyDescent="0.2">
      <c r="E327" s="77">
        <f t="shared" ca="1" si="8"/>
        <v>55619</v>
      </c>
      <c r="F327" s="60">
        <f t="shared" si="13"/>
        <v>320</v>
      </c>
      <c r="G327" s="47">
        <f t="shared" si="9"/>
        <v>1146.711794026558</v>
      </c>
      <c r="H327" s="47">
        <f t="shared" si="10"/>
        <v>258.50794496214746</v>
      </c>
      <c r="I327" s="47">
        <f t="shared" si="11"/>
        <v>888.20384906441052</v>
      </c>
      <c r="K327" s="47">
        <f t="shared" si="12"/>
        <v>40473.067344879186</v>
      </c>
      <c r="L327" s="67" t="b">
        <f t="shared" si="7"/>
        <v>0</v>
      </c>
    </row>
    <row r="328" spans="5:12" ht="15.75" customHeight="1" x14ac:dyDescent="0.2">
      <c r="E328" s="77">
        <f t="shared" ca="1" si="8"/>
        <v>55649</v>
      </c>
      <c r="F328" s="60">
        <f t="shared" si="13"/>
        <v>321</v>
      </c>
      <c r="G328" s="47">
        <f t="shared" si="9"/>
        <v>1146.711794026558</v>
      </c>
      <c r="H328" s="47">
        <f t="shared" si="10"/>
        <v>252.95667090549489</v>
      </c>
      <c r="I328" s="47">
        <f t="shared" si="11"/>
        <v>893.75512312106309</v>
      </c>
      <c r="K328" s="47">
        <f t="shared" si="12"/>
        <v>39579.312221758126</v>
      </c>
      <c r="L328" s="67" t="b">
        <f t="shared" si="7"/>
        <v>0</v>
      </c>
    </row>
    <row r="329" spans="5:12" ht="15.75" customHeight="1" x14ac:dyDescent="0.2">
      <c r="E329" s="77">
        <f t="shared" ca="1" si="8"/>
        <v>55680</v>
      </c>
      <c r="F329" s="60">
        <f t="shared" si="13"/>
        <v>322</v>
      </c>
      <c r="G329" s="47">
        <f t="shared" si="9"/>
        <v>1146.711794026558</v>
      </c>
      <c r="H329" s="47">
        <f t="shared" si="10"/>
        <v>247.37070138598827</v>
      </c>
      <c r="I329" s="47">
        <f t="shared" si="11"/>
        <v>899.34109264056974</v>
      </c>
      <c r="K329" s="47">
        <f t="shared" si="12"/>
        <v>38679.971129117555</v>
      </c>
      <c r="L329" s="67" t="b">
        <f t="shared" si="7"/>
        <v>0</v>
      </c>
    </row>
    <row r="330" spans="5:12" ht="15.75" customHeight="1" x14ac:dyDescent="0.2">
      <c r="E330" s="77">
        <f t="shared" ca="1" si="8"/>
        <v>55710</v>
      </c>
      <c r="F330" s="60">
        <f t="shared" si="13"/>
        <v>323</v>
      </c>
      <c r="G330" s="47">
        <f t="shared" si="9"/>
        <v>1146.711794026558</v>
      </c>
      <c r="H330" s="47">
        <f t="shared" si="10"/>
        <v>241.7498195569847</v>
      </c>
      <c r="I330" s="47">
        <f t="shared" si="11"/>
        <v>904.96197446957331</v>
      </c>
      <c r="K330" s="47">
        <f t="shared" si="12"/>
        <v>37775.009154647982</v>
      </c>
      <c r="L330" s="67" t="b">
        <f t="shared" si="7"/>
        <v>0</v>
      </c>
    </row>
    <row r="331" spans="5:12" ht="15.75" customHeight="1" x14ac:dyDescent="0.2">
      <c r="E331" s="77">
        <f t="shared" ca="1" si="8"/>
        <v>55741</v>
      </c>
      <c r="F331" s="60">
        <f t="shared" si="13"/>
        <v>324</v>
      </c>
      <c r="G331" s="47">
        <f t="shared" si="9"/>
        <v>1146.711794026558</v>
      </c>
      <c r="H331" s="47">
        <f t="shared" si="10"/>
        <v>236.09380721654986</v>
      </c>
      <c r="I331" s="47">
        <f t="shared" si="11"/>
        <v>910.61798681000812</v>
      </c>
      <c r="K331" s="47">
        <f t="shared" si="12"/>
        <v>36864.391167837974</v>
      </c>
      <c r="L331" s="67" t="b">
        <f t="shared" si="7"/>
        <v>0</v>
      </c>
    </row>
    <row r="332" spans="5:12" ht="15.75" customHeight="1" x14ac:dyDescent="0.2">
      <c r="E332" s="77">
        <f t="shared" ca="1" si="8"/>
        <v>55772</v>
      </c>
      <c r="F332" s="60">
        <f t="shared" si="13"/>
        <v>325</v>
      </c>
      <c r="G332" s="47">
        <f t="shared" si="9"/>
        <v>1146.711794026558</v>
      </c>
      <c r="H332" s="47">
        <f t="shared" si="10"/>
        <v>230.40244479898732</v>
      </c>
      <c r="I332" s="47">
        <f t="shared" si="11"/>
        <v>916.30934922757069</v>
      </c>
      <c r="K332" s="47">
        <f t="shared" si="12"/>
        <v>35948.081818610401</v>
      </c>
      <c r="L332" s="67" t="b">
        <f t="shared" si="7"/>
        <v>0</v>
      </c>
    </row>
    <row r="333" spans="5:12" ht="15.75" customHeight="1" x14ac:dyDescent="0.2">
      <c r="E333" s="77">
        <f t="shared" ca="1" si="8"/>
        <v>55802</v>
      </c>
      <c r="F333" s="60">
        <f t="shared" si="13"/>
        <v>326</v>
      </c>
      <c r="G333" s="47">
        <f t="shared" si="9"/>
        <v>1146.711794026558</v>
      </c>
      <c r="H333" s="47">
        <f t="shared" si="10"/>
        <v>224.67551136631502</v>
      </c>
      <c r="I333" s="47">
        <f t="shared" si="11"/>
        <v>922.03628266024293</v>
      </c>
      <c r="K333" s="47">
        <f t="shared" si="12"/>
        <v>35026.045535950158</v>
      </c>
      <c r="L333" s="67" t="b">
        <f t="shared" si="7"/>
        <v>0</v>
      </c>
    </row>
    <row r="334" spans="5:12" ht="15.75" customHeight="1" x14ac:dyDescent="0.2">
      <c r="E334" s="77">
        <f t="shared" ca="1" si="8"/>
        <v>55833</v>
      </c>
      <c r="F334" s="60">
        <f t="shared" si="13"/>
        <v>327</v>
      </c>
      <c r="G334" s="47">
        <f t="shared" si="9"/>
        <v>1146.711794026558</v>
      </c>
      <c r="H334" s="47">
        <f t="shared" si="10"/>
        <v>218.91278459968848</v>
      </c>
      <c r="I334" s="47">
        <f t="shared" si="11"/>
        <v>927.79900942686947</v>
      </c>
      <c r="K334" s="47">
        <f t="shared" si="12"/>
        <v>34098.24652652329</v>
      </c>
      <c r="L334" s="67" t="b">
        <f t="shared" si="7"/>
        <v>0</v>
      </c>
    </row>
    <row r="335" spans="5:12" ht="15.75" customHeight="1" x14ac:dyDescent="0.2">
      <c r="E335" s="77">
        <f t="shared" ca="1" si="8"/>
        <v>55863</v>
      </c>
      <c r="F335" s="60">
        <f t="shared" si="13"/>
        <v>328</v>
      </c>
      <c r="G335" s="47">
        <f t="shared" si="9"/>
        <v>1146.711794026558</v>
      </c>
      <c r="H335" s="47">
        <f t="shared" si="10"/>
        <v>213.11404079077056</v>
      </c>
      <c r="I335" s="47">
        <f t="shared" si="11"/>
        <v>933.59775323578742</v>
      </c>
      <c r="K335" s="47">
        <f t="shared" si="12"/>
        <v>33164.648773287503</v>
      </c>
      <c r="L335" s="67" t="b">
        <f t="shared" si="7"/>
        <v>0</v>
      </c>
    </row>
    <row r="336" spans="5:12" ht="15.75" customHeight="1" x14ac:dyDescent="0.2">
      <c r="E336" s="77">
        <f t="shared" ca="1" si="8"/>
        <v>55894</v>
      </c>
      <c r="F336" s="60">
        <f t="shared" si="13"/>
        <v>329</v>
      </c>
      <c r="G336" s="47">
        <f t="shared" si="9"/>
        <v>1146.711794026558</v>
      </c>
      <c r="H336" s="47">
        <f t="shared" si="10"/>
        <v>207.27905483304687</v>
      </c>
      <c r="I336" s="47">
        <f t="shared" si="11"/>
        <v>939.43273919351111</v>
      </c>
      <c r="K336" s="47">
        <f t="shared" si="12"/>
        <v>32225.216034093992</v>
      </c>
      <c r="L336" s="67" t="b">
        <f t="shared" si="7"/>
        <v>0</v>
      </c>
    </row>
    <row r="337" spans="5:12" ht="15.75" customHeight="1" x14ac:dyDescent="0.2">
      <c r="E337" s="77">
        <f t="shared" ca="1" si="8"/>
        <v>55925</v>
      </c>
      <c r="F337" s="60">
        <f t="shared" si="13"/>
        <v>330</v>
      </c>
      <c r="G337" s="47">
        <f t="shared" si="9"/>
        <v>1146.711794026558</v>
      </c>
      <c r="H337" s="47">
        <f t="shared" si="10"/>
        <v>201.40760021308745</v>
      </c>
      <c r="I337" s="47">
        <f t="shared" si="11"/>
        <v>945.30419381347053</v>
      </c>
      <c r="K337" s="47">
        <f t="shared" si="12"/>
        <v>31279.911840280522</v>
      </c>
      <c r="L337" s="67" t="b">
        <f t="shared" si="7"/>
        <v>0</v>
      </c>
    </row>
    <row r="338" spans="5:12" ht="15.75" customHeight="1" x14ac:dyDescent="0.2">
      <c r="E338" s="77">
        <f t="shared" ca="1" si="8"/>
        <v>55953</v>
      </c>
      <c r="F338" s="60">
        <f t="shared" si="13"/>
        <v>331</v>
      </c>
      <c r="G338" s="47">
        <f t="shared" si="9"/>
        <v>1146.711794026558</v>
      </c>
      <c r="H338" s="47">
        <f t="shared" si="10"/>
        <v>195.49944900175328</v>
      </c>
      <c r="I338" s="47">
        <f t="shared" si="11"/>
        <v>951.21234502480468</v>
      </c>
      <c r="K338" s="47">
        <f t="shared" si="12"/>
        <v>30328.699495255718</v>
      </c>
      <c r="L338" s="67" t="b">
        <f t="shared" si="7"/>
        <v>0</v>
      </c>
    </row>
    <row r="339" spans="5:12" ht="15.75" customHeight="1" x14ac:dyDescent="0.2">
      <c r="E339" s="77">
        <f t="shared" ca="1" si="8"/>
        <v>55984</v>
      </c>
      <c r="F339" s="60">
        <f t="shared" si="13"/>
        <v>332</v>
      </c>
      <c r="G339" s="47">
        <f t="shared" si="9"/>
        <v>1146.711794026558</v>
      </c>
      <c r="H339" s="47">
        <f t="shared" si="10"/>
        <v>189.55437184534821</v>
      </c>
      <c r="I339" s="47">
        <f t="shared" si="11"/>
        <v>957.15742218120977</v>
      </c>
      <c r="K339" s="47">
        <f t="shared" si="12"/>
        <v>29371.54207307451</v>
      </c>
      <c r="L339" s="67" t="b">
        <f t="shared" si="7"/>
        <v>0</v>
      </c>
    </row>
    <row r="340" spans="5:12" ht="15.75" customHeight="1" x14ac:dyDescent="0.2">
      <c r="E340" s="77">
        <f t="shared" ca="1" si="8"/>
        <v>56014</v>
      </c>
      <c r="F340" s="60">
        <f t="shared" si="13"/>
        <v>333</v>
      </c>
      <c r="G340" s="47">
        <f t="shared" si="9"/>
        <v>1146.711794026558</v>
      </c>
      <c r="H340" s="47">
        <f t="shared" si="10"/>
        <v>183.57213795671566</v>
      </c>
      <c r="I340" s="47">
        <f t="shared" si="11"/>
        <v>963.13965606984232</v>
      </c>
      <c r="K340" s="47">
        <f t="shared" si="12"/>
        <v>28408.402417004669</v>
      </c>
      <c r="L340" s="67" t="b">
        <f t="shared" si="7"/>
        <v>0</v>
      </c>
    </row>
    <row r="341" spans="5:12" ht="15.75" customHeight="1" x14ac:dyDescent="0.2">
      <c r="E341" s="77">
        <f t="shared" ca="1" si="8"/>
        <v>56045</v>
      </c>
      <c r="F341" s="60">
        <f t="shared" si="13"/>
        <v>334</v>
      </c>
      <c r="G341" s="47">
        <f t="shared" si="9"/>
        <v>1146.711794026558</v>
      </c>
      <c r="H341" s="47">
        <f t="shared" si="10"/>
        <v>177.55251510627917</v>
      </c>
      <c r="I341" s="47">
        <f t="shared" si="11"/>
        <v>969.15927892027878</v>
      </c>
      <c r="K341" s="47">
        <f t="shared" si="12"/>
        <v>27439.243138084388</v>
      </c>
      <c r="L341" s="67" t="b">
        <f t="shared" si="7"/>
        <v>0</v>
      </c>
    </row>
    <row r="342" spans="5:12" ht="15.75" customHeight="1" x14ac:dyDescent="0.2">
      <c r="E342" s="77">
        <f t="shared" ca="1" si="8"/>
        <v>56075</v>
      </c>
      <c r="F342" s="60">
        <f t="shared" si="13"/>
        <v>335</v>
      </c>
      <c r="G342" s="47">
        <f t="shared" si="9"/>
        <v>1146.711794026558</v>
      </c>
      <c r="H342" s="47">
        <f t="shared" si="10"/>
        <v>171.4952696130274</v>
      </c>
      <c r="I342" s="47">
        <f t="shared" si="11"/>
        <v>975.21652441353058</v>
      </c>
      <c r="K342" s="47">
        <f t="shared" si="12"/>
        <v>26464.026613670856</v>
      </c>
      <c r="L342" s="67" t="b">
        <f t="shared" si="7"/>
        <v>0</v>
      </c>
    </row>
    <row r="343" spans="5:12" ht="15.75" customHeight="1" x14ac:dyDescent="0.2">
      <c r="E343" s="77">
        <f t="shared" ca="1" si="8"/>
        <v>56106</v>
      </c>
      <c r="F343" s="60">
        <f t="shared" si="13"/>
        <v>336</v>
      </c>
      <c r="G343" s="47">
        <f t="shared" si="9"/>
        <v>1146.711794026558</v>
      </c>
      <c r="H343" s="47">
        <f t="shared" si="10"/>
        <v>165.40016633544283</v>
      </c>
      <c r="I343" s="47">
        <f t="shared" si="11"/>
        <v>981.31162769111518</v>
      </c>
      <c r="K343" s="47">
        <f t="shared" si="12"/>
        <v>25482.714985979739</v>
      </c>
      <c r="L343" s="67" t="b">
        <f t="shared" si="7"/>
        <v>0</v>
      </c>
    </row>
    <row r="344" spans="5:12" ht="15.75" customHeight="1" x14ac:dyDescent="0.2">
      <c r="E344" s="77">
        <f t="shared" ca="1" si="8"/>
        <v>56137</v>
      </c>
      <c r="F344" s="60">
        <f t="shared" si="13"/>
        <v>337</v>
      </c>
      <c r="G344" s="47">
        <f t="shared" si="9"/>
        <v>1146.711794026558</v>
      </c>
      <c r="H344" s="47">
        <f t="shared" si="10"/>
        <v>159.26696866237336</v>
      </c>
      <c r="I344" s="47">
        <f t="shared" si="11"/>
        <v>987.44482536418468</v>
      </c>
      <c r="K344" s="47">
        <f t="shared" si="12"/>
        <v>24495.270160615553</v>
      </c>
      <c r="L344" s="67" t="b">
        <f t="shared" si="7"/>
        <v>0</v>
      </c>
    </row>
    <row r="345" spans="5:12" ht="15.75" customHeight="1" x14ac:dyDescent="0.2">
      <c r="E345" s="77">
        <f t="shared" ca="1" si="8"/>
        <v>56167</v>
      </c>
      <c r="F345" s="60">
        <f t="shared" si="13"/>
        <v>338</v>
      </c>
      <c r="G345" s="47">
        <f t="shared" si="9"/>
        <v>1146.711794026558</v>
      </c>
      <c r="H345" s="47">
        <f t="shared" si="10"/>
        <v>153.09543850384719</v>
      </c>
      <c r="I345" s="47">
        <f t="shared" si="11"/>
        <v>993.61635552271082</v>
      </c>
      <c r="K345" s="47">
        <f t="shared" si="12"/>
        <v>23501.653805092843</v>
      </c>
      <c r="L345" s="67" t="b">
        <f t="shared" si="7"/>
        <v>0</v>
      </c>
    </row>
    <row r="346" spans="5:12" ht="15.75" customHeight="1" x14ac:dyDescent="0.2">
      <c r="E346" s="77">
        <f t="shared" ca="1" si="8"/>
        <v>56198</v>
      </c>
      <c r="F346" s="60">
        <f t="shared" si="13"/>
        <v>339</v>
      </c>
      <c r="G346" s="47">
        <f t="shared" si="9"/>
        <v>1146.711794026558</v>
      </c>
      <c r="H346" s="47">
        <f t="shared" si="10"/>
        <v>146.88533628183026</v>
      </c>
      <c r="I346" s="47">
        <f t="shared" si="11"/>
        <v>999.82645774472769</v>
      </c>
      <c r="K346" s="47">
        <f t="shared" si="12"/>
        <v>22501.827347348117</v>
      </c>
      <c r="L346" s="67" t="b">
        <f t="shared" si="7"/>
        <v>0</v>
      </c>
    </row>
    <row r="347" spans="5:12" ht="15.75" customHeight="1" x14ac:dyDescent="0.2">
      <c r="E347" s="77">
        <f t="shared" ca="1" si="8"/>
        <v>56228</v>
      </c>
      <c r="F347" s="60">
        <f t="shared" si="13"/>
        <v>340</v>
      </c>
      <c r="G347" s="47">
        <f t="shared" si="9"/>
        <v>1146.711794026558</v>
      </c>
      <c r="H347" s="47">
        <f t="shared" si="10"/>
        <v>140.63642092092573</v>
      </c>
      <c r="I347" s="47">
        <f t="shared" si="11"/>
        <v>1006.0753731056323</v>
      </c>
      <c r="K347" s="47">
        <f t="shared" si="12"/>
        <v>21495.751974242485</v>
      </c>
      <c r="L347" s="67" t="b">
        <f t="shared" si="7"/>
        <v>0</v>
      </c>
    </row>
    <row r="348" spans="5:12" ht="15.75" customHeight="1" x14ac:dyDescent="0.2">
      <c r="E348" s="77">
        <f t="shared" ca="1" si="8"/>
        <v>56259</v>
      </c>
      <c r="F348" s="60">
        <f t="shared" si="13"/>
        <v>341</v>
      </c>
      <c r="G348" s="47">
        <f t="shared" si="9"/>
        <v>1146.711794026558</v>
      </c>
      <c r="H348" s="47">
        <f t="shared" si="10"/>
        <v>134.34844983901553</v>
      </c>
      <c r="I348" s="47">
        <f t="shared" si="11"/>
        <v>1012.3633441875425</v>
      </c>
      <c r="K348" s="47">
        <f t="shared" si="12"/>
        <v>20483.388630054942</v>
      </c>
      <c r="L348" s="67" t="b">
        <f t="shared" si="7"/>
        <v>0</v>
      </c>
    </row>
    <row r="349" spans="5:12" ht="15.75" customHeight="1" x14ac:dyDescent="0.2">
      <c r="E349" s="77">
        <f t="shared" ca="1" si="8"/>
        <v>56290</v>
      </c>
      <c r="F349" s="60">
        <f t="shared" si="13"/>
        <v>342</v>
      </c>
      <c r="G349" s="47">
        <f t="shared" si="9"/>
        <v>1146.711794026558</v>
      </c>
      <c r="H349" s="47">
        <f t="shared" si="10"/>
        <v>128.02117893784339</v>
      </c>
      <c r="I349" s="47">
        <f t="shared" si="11"/>
        <v>1018.6906150887146</v>
      </c>
      <c r="K349" s="47">
        <f t="shared" si="12"/>
        <v>19464.698014966227</v>
      </c>
      <c r="L349" s="67" t="b">
        <f t="shared" si="7"/>
        <v>0</v>
      </c>
    </row>
    <row r="350" spans="5:12" ht="15.75" customHeight="1" x14ac:dyDescent="0.2">
      <c r="E350" s="77">
        <f t="shared" ca="1" si="8"/>
        <v>56318</v>
      </c>
      <c r="F350" s="60">
        <f t="shared" si="13"/>
        <v>343</v>
      </c>
      <c r="G350" s="47">
        <f t="shared" si="9"/>
        <v>1146.711794026558</v>
      </c>
      <c r="H350" s="47">
        <f t="shared" si="10"/>
        <v>121.65436259353891</v>
      </c>
      <c r="I350" s="47">
        <f t="shared" si="11"/>
        <v>1025.057431433019</v>
      </c>
      <c r="K350" s="47">
        <f t="shared" si="12"/>
        <v>18439.640583533208</v>
      </c>
      <c r="L350" s="67" t="b">
        <f t="shared" si="7"/>
        <v>0</v>
      </c>
    </row>
    <row r="351" spans="5:12" ht="15.75" customHeight="1" x14ac:dyDescent="0.2">
      <c r="E351" s="77">
        <f t="shared" ca="1" si="8"/>
        <v>56349</v>
      </c>
      <c r="F351" s="60">
        <f t="shared" si="13"/>
        <v>344</v>
      </c>
      <c r="G351" s="47">
        <f t="shared" si="9"/>
        <v>1146.711794026558</v>
      </c>
      <c r="H351" s="47">
        <f t="shared" si="10"/>
        <v>115.24775364708255</v>
      </c>
      <c r="I351" s="47">
        <f t="shared" si="11"/>
        <v>1031.4640403794754</v>
      </c>
      <c r="K351" s="47">
        <f t="shared" si="12"/>
        <v>17408.176543153731</v>
      </c>
      <c r="L351" s="67" t="b">
        <f t="shared" si="7"/>
        <v>0</v>
      </c>
    </row>
    <row r="352" spans="5:12" ht="15.75" customHeight="1" x14ac:dyDescent="0.2">
      <c r="E352" s="77">
        <f t="shared" ca="1" si="8"/>
        <v>56379</v>
      </c>
      <c r="F352" s="60">
        <f t="shared" si="13"/>
        <v>345</v>
      </c>
      <c r="G352" s="47">
        <f t="shared" si="9"/>
        <v>1146.711794026558</v>
      </c>
      <c r="H352" s="47">
        <f t="shared" si="10"/>
        <v>108.80110339471082</v>
      </c>
      <c r="I352" s="47">
        <f t="shared" si="11"/>
        <v>1037.910690631847</v>
      </c>
      <c r="K352" s="47">
        <f t="shared" si="12"/>
        <v>16370.265852521885</v>
      </c>
      <c r="L352" s="67" t="b">
        <f t="shared" si="7"/>
        <v>0</v>
      </c>
    </row>
    <row r="353" spans="5:12" ht="15.75" customHeight="1" x14ac:dyDescent="0.2">
      <c r="E353" s="77">
        <f t="shared" ca="1" si="8"/>
        <v>56410</v>
      </c>
      <c r="F353" s="60">
        <f t="shared" si="13"/>
        <v>346</v>
      </c>
      <c r="G353" s="47">
        <f t="shared" si="9"/>
        <v>1146.711794026558</v>
      </c>
      <c r="H353" s="47">
        <f t="shared" si="10"/>
        <v>102.31416157826179</v>
      </c>
      <c r="I353" s="47">
        <f t="shared" si="11"/>
        <v>1044.3976324482962</v>
      </c>
      <c r="K353" s="47">
        <f t="shared" si="12"/>
        <v>15325.868220073589</v>
      </c>
      <c r="L353" s="67" t="b">
        <f t="shared" si="7"/>
        <v>0</v>
      </c>
    </row>
    <row r="354" spans="5:12" ht="15.75" customHeight="1" x14ac:dyDescent="0.2">
      <c r="E354" s="77">
        <f t="shared" ca="1" si="8"/>
        <v>56440</v>
      </c>
      <c r="F354" s="60">
        <f t="shared" si="13"/>
        <v>347</v>
      </c>
      <c r="G354" s="47">
        <f t="shared" si="9"/>
        <v>1146.711794026558</v>
      </c>
      <c r="H354" s="47">
        <f t="shared" si="10"/>
        <v>95.786676375459933</v>
      </c>
      <c r="I354" s="47">
        <f t="shared" si="11"/>
        <v>1050.9251176510979</v>
      </c>
      <c r="K354" s="47">
        <f t="shared" si="12"/>
        <v>14274.94310242249</v>
      </c>
      <c r="L354" s="67" t="b">
        <f t="shared" si="7"/>
        <v>0</v>
      </c>
    </row>
    <row r="355" spans="5:12" ht="15.75" customHeight="1" x14ac:dyDescent="0.2">
      <c r="E355" s="77">
        <f t="shared" ca="1" si="8"/>
        <v>56471</v>
      </c>
      <c r="F355" s="60">
        <f t="shared" si="13"/>
        <v>348</v>
      </c>
      <c r="G355" s="47">
        <f t="shared" si="9"/>
        <v>1146.711794026558</v>
      </c>
      <c r="H355" s="47">
        <f t="shared" si="10"/>
        <v>89.218394390140574</v>
      </c>
      <c r="I355" s="47">
        <f t="shared" si="11"/>
        <v>1057.4933996364175</v>
      </c>
      <c r="K355" s="47">
        <f t="shared" si="12"/>
        <v>13217.449702786073</v>
      </c>
      <c r="L355" s="67" t="b">
        <f t="shared" si="7"/>
        <v>0</v>
      </c>
    </row>
    <row r="356" spans="5:12" ht="15.75" customHeight="1" x14ac:dyDescent="0.2">
      <c r="E356" s="77">
        <f t="shared" ca="1" si="8"/>
        <v>56502</v>
      </c>
      <c r="F356" s="60">
        <f t="shared" si="13"/>
        <v>349</v>
      </c>
      <c r="G356" s="47">
        <f t="shared" si="9"/>
        <v>1146.711794026558</v>
      </c>
      <c r="H356" s="47">
        <f t="shared" si="10"/>
        <v>82.609060642412956</v>
      </c>
      <c r="I356" s="47">
        <f t="shared" si="11"/>
        <v>1064.102733384145</v>
      </c>
      <c r="K356" s="47">
        <f t="shared" si="12"/>
        <v>12153.346969401928</v>
      </c>
      <c r="L356" s="67" t="b">
        <f t="shared" si="7"/>
        <v>0</v>
      </c>
    </row>
    <row r="357" spans="5:12" ht="15.75" customHeight="1" x14ac:dyDescent="0.2">
      <c r="E357" s="77">
        <f t="shared" ca="1" si="8"/>
        <v>56532</v>
      </c>
      <c r="F357" s="60">
        <f t="shared" si="13"/>
        <v>350</v>
      </c>
      <c r="G357" s="47">
        <f t="shared" si="9"/>
        <v>1146.711794026558</v>
      </c>
      <c r="H357" s="47">
        <f t="shared" si="10"/>
        <v>75.958418558762048</v>
      </c>
      <c r="I357" s="47">
        <f t="shared" si="11"/>
        <v>1070.7533754677959</v>
      </c>
      <c r="K357" s="47">
        <f t="shared" si="12"/>
        <v>11082.593593934133</v>
      </c>
      <c r="L357" s="67" t="b">
        <f t="shared" si="7"/>
        <v>0</v>
      </c>
    </row>
    <row r="358" spans="5:12" ht="15.75" customHeight="1" x14ac:dyDescent="0.2">
      <c r="E358" s="77">
        <f t="shared" ca="1" si="8"/>
        <v>56563</v>
      </c>
      <c r="F358" s="60">
        <f t="shared" si="13"/>
        <v>351</v>
      </c>
      <c r="G358" s="47">
        <f t="shared" si="9"/>
        <v>1146.711794026558</v>
      </c>
      <c r="H358" s="47">
        <f t="shared" si="10"/>
        <v>69.266209962088325</v>
      </c>
      <c r="I358" s="47">
        <f t="shared" si="11"/>
        <v>1077.4455840644696</v>
      </c>
      <c r="K358" s="47">
        <f t="shared" si="12"/>
        <v>10005.148009869663</v>
      </c>
      <c r="L358" s="67" t="b">
        <f t="shared" si="7"/>
        <v>0</v>
      </c>
    </row>
    <row r="359" spans="5:12" ht="15.75" customHeight="1" x14ac:dyDescent="0.2">
      <c r="E359" s="77">
        <f t="shared" ca="1" si="8"/>
        <v>56593</v>
      </c>
      <c r="F359" s="60">
        <f t="shared" si="13"/>
        <v>352</v>
      </c>
      <c r="G359" s="47">
        <f t="shared" si="9"/>
        <v>1146.711794026558</v>
      </c>
      <c r="H359" s="47">
        <f t="shared" si="10"/>
        <v>62.532175061685393</v>
      </c>
      <c r="I359" s="47">
        <f t="shared" si="11"/>
        <v>1084.1796189648726</v>
      </c>
      <c r="K359" s="47">
        <f t="shared" si="12"/>
        <v>8920.9683909047908</v>
      </c>
      <c r="L359" s="67" t="b">
        <f t="shared" si="7"/>
        <v>0</v>
      </c>
    </row>
    <row r="360" spans="5:12" ht="15.75" customHeight="1" x14ac:dyDescent="0.2">
      <c r="E360" s="77">
        <f t="shared" ca="1" si="8"/>
        <v>56624</v>
      </c>
      <c r="F360" s="60">
        <f t="shared" si="13"/>
        <v>353</v>
      </c>
      <c r="G360" s="47">
        <f t="shared" si="9"/>
        <v>1146.711794026558</v>
      </c>
      <c r="H360" s="47">
        <f t="shared" si="10"/>
        <v>55.756052443154942</v>
      </c>
      <c r="I360" s="47">
        <f t="shared" si="11"/>
        <v>1090.9557415834031</v>
      </c>
      <c r="K360" s="47">
        <f t="shared" si="12"/>
        <v>7830.0126493213875</v>
      </c>
      <c r="L360" s="67" t="b">
        <f t="shared" si="7"/>
        <v>0</v>
      </c>
    </row>
    <row r="361" spans="5:12" ht="15.75" customHeight="1" x14ac:dyDescent="0.2">
      <c r="E361" s="77">
        <f t="shared" ca="1" si="8"/>
        <v>56655</v>
      </c>
      <c r="F361" s="60">
        <f t="shared" si="13"/>
        <v>354</v>
      </c>
      <c r="G361" s="47">
        <f t="shared" si="9"/>
        <v>1146.711794026558</v>
      </c>
      <c r="H361" s="47">
        <f t="shared" si="10"/>
        <v>48.93757905825867</v>
      </c>
      <c r="I361" s="47">
        <f t="shared" si="11"/>
        <v>1097.7742149682992</v>
      </c>
      <c r="K361" s="47">
        <f t="shared" si="12"/>
        <v>6732.2384343530885</v>
      </c>
      <c r="L361" s="67" t="b">
        <f t="shared" si="7"/>
        <v>0</v>
      </c>
    </row>
    <row r="362" spans="5:12" ht="15.75" customHeight="1" x14ac:dyDescent="0.2">
      <c r="E362" s="77">
        <f t="shared" ca="1" si="8"/>
        <v>56683</v>
      </c>
      <c r="F362" s="60">
        <f t="shared" si="13"/>
        <v>355</v>
      </c>
      <c r="G362" s="47">
        <f t="shared" si="9"/>
        <v>1146.711794026558</v>
      </c>
      <c r="H362" s="47">
        <f t="shared" si="10"/>
        <v>42.076490214706801</v>
      </c>
      <c r="I362" s="47">
        <f t="shared" si="11"/>
        <v>1104.6353038118511</v>
      </c>
      <c r="K362" s="47">
        <f t="shared" si="12"/>
        <v>5627.6031305412371</v>
      </c>
      <c r="L362" s="67" t="b">
        <f t="shared" si="7"/>
        <v>0</v>
      </c>
    </row>
    <row r="363" spans="5:12" ht="15.75" customHeight="1" x14ac:dyDescent="0.2">
      <c r="E363" s="77">
        <f t="shared" ca="1" si="8"/>
        <v>56714</v>
      </c>
      <c r="F363" s="60">
        <f t="shared" si="13"/>
        <v>356</v>
      </c>
      <c r="G363" s="47">
        <f t="shared" si="9"/>
        <v>1146.711794026558</v>
      </c>
      <c r="H363" s="47">
        <f t="shared" si="10"/>
        <v>35.17251956588273</v>
      </c>
      <c r="I363" s="47">
        <f t="shared" si="11"/>
        <v>1111.5392744606752</v>
      </c>
      <c r="K363" s="47">
        <f t="shared" si="12"/>
        <v>4516.0638560805619</v>
      </c>
      <c r="L363" s="67" t="b">
        <f t="shared" si="7"/>
        <v>0</v>
      </c>
    </row>
    <row r="364" spans="5:12" ht="15.75" customHeight="1" x14ac:dyDescent="0.2">
      <c r="E364" s="77">
        <f t="shared" ca="1" si="8"/>
        <v>56744</v>
      </c>
      <c r="F364" s="60">
        <f t="shared" si="13"/>
        <v>357</v>
      </c>
      <c r="G364" s="47">
        <f t="shared" si="9"/>
        <v>1146.711794026558</v>
      </c>
      <c r="H364" s="47">
        <f t="shared" si="10"/>
        <v>28.225399100503509</v>
      </c>
      <c r="I364" s="47">
        <f t="shared" si="11"/>
        <v>1118.4863949260546</v>
      </c>
      <c r="K364" s="47">
        <f t="shared" si="12"/>
        <v>3397.5774611545075</v>
      </c>
      <c r="L364" s="67" t="b">
        <f t="shared" si="7"/>
        <v>0</v>
      </c>
    </row>
    <row r="365" spans="5:12" ht="15.75" customHeight="1" x14ac:dyDescent="0.2">
      <c r="E365" s="77">
        <f t="shared" ca="1" si="8"/>
        <v>56775</v>
      </c>
      <c r="F365" s="60">
        <f t="shared" si="13"/>
        <v>358</v>
      </c>
      <c r="G365" s="47">
        <f t="shared" si="9"/>
        <v>1146.711794026558</v>
      </c>
      <c r="H365" s="47">
        <f t="shared" si="10"/>
        <v>21.234859132215671</v>
      </c>
      <c r="I365" s="47">
        <f t="shared" si="11"/>
        <v>1125.4769348943423</v>
      </c>
      <c r="K365" s="47">
        <f t="shared" si="12"/>
        <v>2272.1005262601652</v>
      </c>
      <c r="L365" s="67" t="b">
        <f t="shared" si="7"/>
        <v>0</v>
      </c>
    </row>
    <row r="366" spans="5:12" ht="15.75" customHeight="1" x14ac:dyDescent="0.2">
      <c r="E366" s="77">
        <f t="shared" ca="1" si="8"/>
        <v>56805</v>
      </c>
      <c r="F366" s="60">
        <f t="shared" si="13"/>
        <v>359</v>
      </c>
      <c r="G366" s="47">
        <f t="shared" si="9"/>
        <v>1146.711794026558</v>
      </c>
      <c r="H366" s="47">
        <f t="shared" si="10"/>
        <v>14.200628289126032</v>
      </c>
      <c r="I366" s="47">
        <f t="shared" si="11"/>
        <v>1132.5111657374318</v>
      </c>
      <c r="K366" s="47">
        <f t="shared" si="12"/>
        <v>1139.5893605227334</v>
      </c>
      <c r="L366" s="67" t="b">
        <f t="shared" si="7"/>
        <v>0</v>
      </c>
    </row>
    <row r="367" spans="5:12" ht="15.75" customHeight="1" x14ac:dyDescent="0.2">
      <c r="E367" s="77">
        <f t="shared" ca="1" si="8"/>
        <v>56836</v>
      </c>
      <c r="F367" s="60">
        <f t="shared" si="13"/>
        <v>360</v>
      </c>
      <c r="G367" s="47">
        <f t="shared" si="9"/>
        <v>1146.711794026558</v>
      </c>
      <c r="H367" s="47">
        <f t="shared" si="10"/>
        <v>7.1224335032670831</v>
      </c>
      <c r="I367" s="47">
        <f t="shared" si="11"/>
        <v>1139.5893605232909</v>
      </c>
      <c r="K367" s="47">
        <f t="shared" si="12"/>
        <v>-5.5752025218680501E-10</v>
      </c>
      <c r="L367" s="67" t="b">
        <f t="shared" si="7"/>
        <v>1</v>
      </c>
    </row>
    <row r="368" spans="5:12" ht="15.75" customHeight="1" x14ac:dyDescent="0.2">
      <c r="E368" s="77"/>
      <c r="G368" s="59"/>
      <c r="H368" s="47"/>
      <c r="I368" s="47"/>
      <c r="K368" s="47"/>
    </row>
    <row r="369" spans="7:11" ht="15.75" customHeight="1" x14ac:dyDescent="0.2">
      <c r="G369" s="59"/>
    </row>
    <row r="370" spans="7:11" ht="15.75" customHeight="1" x14ac:dyDescent="0.2">
      <c r="G370" s="59"/>
      <c r="H370" s="47">
        <f t="shared" ref="H370:I370" si="14">SUM(H8:H369)</f>
        <v>248816.24584956016</v>
      </c>
      <c r="I370" s="47">
        <f t="shared" si="14"/>
        <v>164000.00000000044</v>
      </c>
      <c r="J370" s="47">
        <f>I370+H370</f>
        <v>412816.2458495606</v>
      </c>
      <c r="K370" s="60" t="s">
        <v>75</v>
      </c>
    </row>
    <row r="371" spans="7:11" ht="15.75" customHeight="1" x14ac:dyDescent="0.2">
      <c r="G371" s="59"/>
    </row>
    <row r="372" spans="7:11" ht="15.75" customHeight="1" x14ac:dyDescent="0.2">
      <c r="G372" s="59"/>
    </row>
    <row r="373" spans="7:11" ht="15.75" customHeight="1" x14ac:dyDescent="0.2">
      <c r="G373" s="59"/>
    </row>
    <row r="374" spans="7:11" ht="15.75" customHeight="1" x14ac:dyDescent="0.2">
      <c r="G374" s="59"/>
    </row>
    <row r="375" spans="7:11" ht="15.75" customHeight="1" x14ac:dyDescent="0.2">
      <c r="G375" s="59"/>
    </row>
    <row r="376" spans="7:11" ht="15.75" customHeight="1" x14ac:dyDescent="0.2">
      <c r="G376" s="59"/>
    </row>
    <row r="377" spans="7:11" ht="15.75" customHeight="1" x14ac:dyDescent="0.2">
      <c r="G377" s="59"/>
    </row>
    <row r="378" spans="7:11" ht="15.75" customHeight="1" x14ac:dyDescent="0.2">
      <c r="G378" s="59"/>
    </row>
    <row r="379" spans="7:11" ht="15.75" customHeight="1" x14ac:dyDescent="0.2">
      <c r="G379" s="59"/>
    </row>
    <row r="380" spans="7:11" ht="15.75" customHeight="1" x14ac:dyDescent="0.2">
      <c r="G380" s="59"/>
    </row>
    <row r="381" spans="7:11" ht="15.75" customHeight="1" x14ac:dyDescent="0.2">
      <c r="G381" s="59"/>
    </row>
    <row r="382" spans="7:11" ht="15.75" customHeight="1" x14ac:dyDescent="0.2">
      <c r="G382" s="59"/>
    </row>
    <row r="383" spans="7:11" ht="15.75" customHeight="1" x14ac:dyDescent="0.2">
      <c r="G383" s="59"/>
    </row>
    <row r="384" spans="7:11" ht="15.75" customHeight="1" x14ac:dyDescent="0.2">
      <c r="G384" s="59"/>
    </row>
    <row r="385" spans="7:7" ht="15.75" customHeight="1" x14ac:dyDescent="0.2">
      <c r="G385" s="59"/>
    </row>
    <row r="386" spans="7:7" ht="15.75" customHeight="1" x14ac:dyDescent="0.2">
      <c r="G386" s="59"/>
    </row>
    <row r="387" spans="7:7" ht="15.75" customHeight="1" x14ac:dyDescent="0.2">
      <c r="G387" s="59"/>
    </row>
    <row r="388" spans="7:7" ht="15.75" customHeight="1" x14ac:dyDescent="0.2">
      <c r="G388" s="59"/>
    </row>
    <row r="389" spans="7:7" ht="15.75" customHeight="1" x14ac:dyDescent="0.2">
      <c r="G389" s="59"/>
    </row>
    <row r="390" spans="7:7" ht="15.75" customHeight="1" x14ac:dyDescent="0.2">
      <c r="G390" s="59"/>
    </row>
    <row r="391" spans="7:7" ht="15.75" customHeight="1" x14ac:dyDescent="0.2">
      <c r="G391" s="59"/>
    </row>
    <row r="392" spans="7:7" ht="15.75" customHeight="1" x14ac:dyDescent="0.2">
      <c r="G392" s="59"/>
    </row>
    <row r="393" spans="7:7" ht="15.75" customHeight="1" x14ac:dyDescent="0.2">
      <c r="G393" s="59"/>
    </row>
    <row r="394" spans="7:7" ht="15.75" customHeight="1" x14ac:dyDescent="0.2">
      <c r="G394" s="59"/>
    </row>
    <row r="395" spans="7:7" ht="15.75" customHeight="1" x14ac:dyDescent="0.2">
      <c r="G395" s="59"/>
    </row>
    <row r="396" spans="7:7" ht="15.75" customHeight="1" x14ac:dyDescent="0.2">
      <c r="G396" s="59"/>
    </row>
    <row r="397" spans="7:7" ht="15.75" customHeight="1" x14ac:dyDescent="0.2">
      <c r="G397" s="59"/>
    </row>
    <row r="398" spans="7:7" ht="15.75" customHeight="1" x14ac:dyDescent="0.2">
      <c r="G398" s="59"/>
    </row>
    <row r="399" spans="7:7" ht="15.75" customHeight="1" x14ac:dyDescent="0.2">
      <c r="G399" s="59"/>
    </row>
    <row r="400" spans="7:7" ht="15.75" customHeight="1" x14ac:dyDescent="0.2">
      <c r="G400" s="59"/>
    </row>
    <row r="401" spans="7:7" ht="15.75" customHeight="1" x14ac:dyDescent="0.2">
      <c r="G401" s="59"/>
    </row>
    <row r="402" spans="7:7" ht="15.75" customHeight="1" x14ac:dyDescent="0.2">
      <c r="G402" s="59"/>
    </row>
    <row r="403" spans="7:7" ht="15.75" customHeight="1" x14ac:dyDescent="0.2">
      <c r="G403" s="59"/>
    </row>
    <row r="404" spans="7:7" ht="15.75" customHeight="1" x14ac:dyDescent="0.2">
      <c r="G404" s="59"/>
    </row>
    <row r="405" spans="7:7" ht="15.75" customHeight="1" x14ac:dyDescent="0.2">
      <c r="G405" s="59"/>
    </row>
    <row r="406" spans="7:7" ht="15.75" customHeight="1" x14ac:dyDescent="0.2">
      <c r="G406" s="59"/>
    </row>
    <row r="407" spans="7:7" ht="15.75" customHeight="1" x14ac:dyDescent="0.2">
      <c r="G407" s="59"/>
    </row>
    <row r="408" spans="7:7" ht="15.75" customHeight="1" x14ac:dyDescent="0.2">
      <c r="G408" s="59"/>
    </row>
    <row r="409" spans="7:7" ht="15.75" customHeight="1" x14ac:dyDescent="0.2">
      <c r="G409" s="59"/>
    </row>
    <row r="410" spans="7:7" ht="15.75" customHeight="1" x14ac:dyDescent="0.2">
      <c r="G410" s="59"/>
    </row>
    <row r="411" spans="7:7" ht="15.75" customHeight="1" x14ac:dyDescent="0.2">
      <c r="G411" s="59"/>
    </row>
    <row r="412" spans="7:7" ht="15.75" customHeight="1" x14ac:dyDescent="0.2">
      <c r="G412" s="59"/>
    </row>
    <row r="413" spans="7:7" ht="15.75" customHeight="1" x14ac:dyDescent="0.2">
      <c r="G413" s="59"/>
    </row>
    <row r="414" spans="7:7" ht="15.75" customHeight="1" x14ac:dyDescent="0.2">
      <c r="G414" s="59"/>
    </row>
    <row r="415" spans="7:7" ht="15.75" customHeight="1" x14ac:dyDescent="0.2">
      <c r="G415" s="59"/>
    </row>
    <row r="416" spans="7:7" ht="15.75" customHeight="1" x14ac:dyDescent="0.2">
      <c r="G416" s="59"/>
    </row>
    <row r="417" spans="7:7" ht="15.75" customHeight="1" x14ac:dyDescent="0.2">
      <c r="G417" s="59"/>
    </row>
    <row r="418" spans="7:7" ht="15.75" customHeight="1" x14ac:dyDescent="0.2">
      <c r="G418" s="59"/>
    </row>
    <row r="419" spans="7:7" ht="15.75" customHeight="1" x14ac:dyDescent="0.2">
      <c r="G419" s="59"/>
    </row>
    <row r="420" spans="7:7" ht="15.75" customHeight="1" x14ac:dyDescent="0.2">
      <c r="G420" s="59"/>
    </row>
    <row r="421" spans="7:7" ht="15.75" customHeight="1" x14ac:dyDescent="0.2">
      <c r="G421" s="59"/>
    </row>
    <row r="422" spans="7:7" ht="15.75" customHeight="1" x14ac:dyDescent="0.2">
      <c r="G422" s="59"/>
    </row>
    <row r="423" spans="7:7" ht="15.75" customHeight="1" x14ac:dyDescent="0.2">
      <c r="G423" s="59"/>
    </row>
    <row r="424" spans="7:7" ht="15.75" customHeight="1" x14ac:dyDescent="0.2">
      <c r="G424" s="59"/>
    </row>
    <row r="425" spans="7:7" ht="15.75" customHeight="1" x14ac:dyDescent="0.2">
      <c r="G425" s="59"/>
    </row>
    <row r="426" spans="7:7" ht="15.75" customHeight="1" x14ac:dyDescent="0.2">
      <c r="G426" s="59"/>
    </row>
    <row r="427" spans="7:7" ht="15.75" customHeight="1" x14ac:dyDescent="0.2">
      <c r="G427" s="59"/>
    </row>
    <row r="428" spans="7:7" ht="15.75" customHeight="1" x14ac:dyDescent="0.2">
      <c r="G428" s="59"/>
    </row>
    <row r="429" spans="7:7" ht="15.75" customHeight="1" x14ac:dyDescent="0.2">
      <c r="G429" s="59"/>
    </row>
    <row r="430" spans="7:7" ht="15.75" customHeight="1" x14ac:dyDescent="0.2">
      <c r="G430" s="59"/>
    </row>
    <row r="431" spans="7:7" ht="15.75" customHeight="1" x14ac:dyDescent="0.2">
      <c r="G431" s="59"/>
    </row>
    <row r="432" spans="7:7" ht="15.75" customHeight="1" x14ac:dyDescent="0.2">
      <c r="G432" s="59"/>
    </row>
    <row r="433" spans="7:7" ht="15.75" customHeight="1" x14ac:dyDescent="0.2">
      <c r="G433" s="59"/>
    </row>
    <row r="434" spans="7:7" ht="15.75" customHeight="1" x14ac:dyDescent="0.2">
      <c r="G434" s="59"/>
    </row>
    <row r="435" spans="7:7" ht="15.75" customHeight="1" x14ac:dyDescent="0.2">
      <c r="G435" s="59"/>
    </row>
    <row r="436" spans="7:7" ht="15.75" customHeight="1" x14ac:dyDescent="0.2">
      <c r="G436" s="59"/>
    </row>
    <row r="437" spans="7:7" ht="15.75" customHeight="1" x14ac:dyDescent="0.2">
      <c r="G437" s="59"/>
    </row>
    <row r="438" spans="7:7" ht="15.75" customHeight="1" x14ac:dyDescent="0.2">
      <c r="G438" s="59"/>
    </row>
    <row r="439" spans="7:7" ht="15.75" customHeight="1" x14ac:dyDescent="0.2">
      <c r="G439" s="59"/>
    </row>
    <row r="440" spans="7:7" ht="15.75" customHeight="1" x14ac:dyDescent="0.2">
      <c r="G440" s="59"/>
    </row>
    <row r="441" spans="7:7" ht="15.75" customHeight="1" x14ac:dyDescent="0.2">
      <c r="G441" s="59"/>
    </row>
    <row r="442" spans="7:7" ht="15.75" customHeight="1" x14ac:dyDescent="0.2">
      <c r="G442" s="59"/>
    </row>
    <row r="443" spans="7:7" ht="15.75" customHeight="1" x14ac:dyDescent="0.2">
      <c r="G443" s="59"/>
    </row>
    <row r="444" spans="7:7" ht="15.75" customHeight="1" x14ac:dyDescent="0.2">
      <c r="G444" s="59"/>
    </row>
    <row r="445" spans="7:7" ht="15.75" customHeight="1" x14ac:dyDescent="0.2">
      <c r="G445" s="59"/>
    </row>
    <row r="446" spans="7:7" ht="15.75" customHeight="1" x14ac:dyDescent="0.2">
      <c r="G446" s="59"/>
    </row>
    <row r="447" spans="7:7" ht="15.75" customHeight="1" x14ac:dyDescent="0.2">
      <c r="G447" s="59"/>
    </row>
    <row r="448" spans="7:7" ht="15.75" customHeight="1" x14ac:dyDescent="0.2">
      <c r="G448" s="59"/>
    </row>
    <row r="449" spans="7:7" ht="15.75" customHeight="1" x14ac:dyDescent="0.2">
      <c r="G449" s="59"/>
    </row>
    <row r="450" spans="7:7" ht="15.75" customHeight="1" x14ac:dyDescent="0.2">
      <c r="G450" s="59"/>
    </row>
    <row r="451" spans="7:7" ht="15.75" customHeight="1" x14ac:dyDescent="0.2">
      <c r="G451" s="59"/>
    </row>
    <row r="452" spans="7:7" ht="15.75" customHeight="1" x14ac:dyDescent="0.2">
      <c r="G452" s="59"/>
    </row>
    <row r="453" spans="7:7" ht="15.75" customHeight="1" x14ac:dyDescent="0.2">
      <c r="G453" s="59"/>
    </row>
    <row r="454" spans="7:7" ht="15.75" customHeight="1" x14ac:dyDescent="0.2">
      <c r="G454" s="59"/>
    </row>
    <row r="455" spans="7:7" ht="15.75" customHeight="1" x14ac:dyDescent="0.2">
      <c r="G455" s="59"/>
    </row>
    <row r="456" spans="7:7" ht="15.75" customHeight="1" x14ac:dyDescent="0.2">
      <c r="G456" s="59"/>
    </row>
    <row r="457" spans="7:7" ht="15.75" customHeight="1" x14ac:dyDescent="0.2">
      <c r="G457" s="59"/>
    </row>
    <row r="458" spans="7:7" ht="15.75" customHeight="1" x14ac:dyDescent="0.2">
      <c r="G458" s="59"/>
    </row>
    <row r="459" spans="7:7" ht="15.75" customHeight="1" x14ac:dyDescent="0.2">
      <c r="G459" s="59"/>
    </row>
    <row r="460" spans="7:7" ht="15.75" customHeight="1" x14ac:dyDescent="0.2">
      <c r="G460" s="59"/>
    </row>
    <row r="461" spans="7:7" ht="15.75" customHeight="1" x14ac:dyDescent="0.2">
      <c r="G461" s="59"/>
    </row>
    <row r="462" spans="7:7" ht="15.75" customHeight="1" x14ac:dyDescent="0.2">
      <c r="G462" s="59"/>
    </row>
    <row r="463" spans="7:7" ht="15.75" customHeight="1" x14ac:dyDescent="0.2">
      <c r="G463" s="59"/>
    </row>
    <row r="464" spans="7:7" ht="15.75" customHeight="1" x14ac:dyDescent="0.2">
      <c r="G464" s="59"/>
    </row>
    <row r="465" spans="7:7" ht="15.75" customHeight="1" x14ac:dyDescent="0.2">
      <c r="G465" s="59"/>
    </row>
    <row r="466" spans="7:7" ht="15.75" customHeight="1" x14ac:dyDescent="0.2">
      <c r="G466" s="59"/>
    </row>
    <row r="467" spans="7:7" ht="15.75" customHeight="1" x14ac:dyDescent="0.2">
      <c r="G467" s="59"/>
    </row>
    <row r="468" spans="7:7" ht="15.75" customHeight="1" x14ac:dyDescent="0.2">
      <c r="G468" s="59"/>
    </row>
    <row r="469" spans="7:7" ht="15.75" customHeight="1" x14ac:dyDescent="0.2">
      <c r="G469" s="59"/>
    </row>
    <row r="470" spans="7:7" ht="15.75" customHeight="1" x14ac:dyDescent="0.2">
      <c r="G470" s="59"/>
    </row>
    <row r="471" spans="7:7" ht="15.75" customHeight="1" x14ac:dyDescent="0.2">
      <c r="G471" s="59"/>
    </row>
    <row r="472" spans="7:7" ht="15.75" customHeight="1" x14ac:dyDescent="0.2">
      <c r="G472" s="59"/>
    </row>
    <row r="473" spans="7:7" ht="15.75" customHeight="1" x14ac:dyDescent="0.2">
      <c r="G473" s="59"/>
    </row>
    <row r="474" spans="7:7" ht="15.75" customHeight="1" x14ac:dyDescent="0.2">
      <c r="G474" s="59"/>
    </row>
    <row r="475" spans="7:7" ht="15.75" customHeight="1" x14ac:dyDescent="0.2">
      <c r="G475" s="59"/>
    </row>
    <row r="476" spans="7:7" ht="15.75" customHeight="1" x14ac:dyDescent="0.2">
      <c r="G476" s="59"/>
    </row>
    <row r="477" spans="7:7" ht="15.75" customHeight="1" x14ac:dyDescent="0.2">
      <c r="G477" s="59"/>
    </row>
    <row r="478" spans="7:7" ht="15.75" customHeight="1" x14ac:dyDescent="0.2">
      <c r="G478" s="59"/>
    </row>
    <row r="479" spans="7:7" ht="15.75" customHeight="1" x14ac:dyDescent="0.2">
      <c r="G479" s="59"/>
    </row>
    <row r="480" spans="7:7" ht="15.75" customHeight="1" x14ac:dyDescent="0.2">
      <c r="G480" s="59"/>
    </row>
    <row r="481" spans="7:7" ht="15.75" customHeight="1" x14ac:dyDescent="0.2">
      <c r="G481" s="59"/>
    </row>
    <row r="482" spans="7:7" ht="15.75" customHeight="1" x14ac:dyDescent="0.2">
      <c r="G482" s="59"/>
    </row>
    <row r="483" spans="7:7" ht="15.75" customHeight="1" x14ac:dyDescent="0.2">
      <c r="G483" s="59"/>
    </row>
    <row r="484" spans="7:7" ht="15.75" customHeight="1" x14ac:dyDescent="0.2">
      <c r="G484" s="59"/>
    </row>
    <row r="485" spans="7:7" ht="15.75" customHeight="1" x14ac:dyDescent="0.2">
      <c r="G485" s="59"/>
    </row>
    <row r="486" spans="7:7" ht="15.75" customHeight="1" x14ac:dyDescent="0.2">
      <c r="G486" s="59"/>
    </row>
    <row r="487" spans="7:7" ht="15.75" customHeight="1" x14ac:dyDescent="0.2">
      <c r="G487" s="59"/>
    </row>
    <row r="488" spans="7:7" ht="15.75" customHeight="1" x14ac:dyDescent="0.2">
      <c r="G488" s="59"/>
    </row>
    <row r="489" spans="7:7" ht="15.75" customHeight="1" x14ac:dyDescent="0.2">
      <c r="G489" s="59"/>
    </row>
    <row r="490" spans="7:7" ht="15.75" customHeight="1" x14ac:dyDescent="0.2">
      <c r="G490" s="59"/>
    </row>
    <row r="491" spans="7:7" ht="15.75" customHeight="1" x14ac:dyDescent="0.2">
      <c r="G491" s="59"/>
    </row>
    <row r="492" spans="7:7" ht="15.75" customHeight="1" x14ac:dyDescent="0.2">
      <c r="G492" s="59"/>
    </row>
    <row r="493" spans="7:7" ht="15.75" customHeight="1" x14ac:dyDescent="0.2">
      <c r="G493" s="59"/>
    </row>
    <row r="494" spans="7:7" ht="15.75" customHeight="1" x14ac:dyDescent="0.2">
      <c r="G494" s="59"/>
    </row>
    <row r="495" spans="7:7" ht="15.75" customHeight="1" x14ac:dyDescent="0.2">
      <c r="G495" s="59"/>
    </row>
    <row r="496" spans="7:7" ht="15.75" customHeight="1" x14ac:dyDescent="0.2">
      <c r="G496" s="59"/>
    </row>
    <row r="497" spans="7:7" ht="15.75" customHeight="1" x14ac:dyDescent="0.2">
      <c r="G497" s="59"/>
    </row>
    <row r="498" spans="7:7" ht="15.75" customHeight="1" x14ac:dyDescent="0.2">
      <c r="G498" s="59"/>
    </row>
    <row r="499" spans="7:7" ht="15.75" customHeight="1" x14ac:dyDescent="0.2">
      <c r="G499" s="59"/>
    </row>
    <row r="500" spans="7:7" ht="15.75" customHeight="1" x14ac:dyDescent="0.2">
      <c r="G500" s="59"/>
    </row>
    <row r="501" spans="7:7" ht="15.75" customHeight="1" x14ac:dyDescent="0.2">
      <c r="G501" s="59"/>
    </row>
    <row r="502" spans="7:7" ht="15.75" customHeight="1" x14ac:dyDescent="0.2">
      <c r="G502" s="59"/>
    </row>
    <row r="503" spans="7:7" ht="15.75" customHeight="1" x14ac:dyDescent="0.2">
      <c r="G503" s="59"/>
    </row>
    <row r="504" spans="7:7" ht="15.75" customHeight="1" x14ac:dyDescent="0.2">
      <c r="G504" s="59"/>
    </row>
    <row r="505" spans="7:7" ht="15.75" customHeight="1" x14ac:dyDescent="0.2">
      <c r="G505" s="59"/>
    </row>
    <row r="506" spans="7:7" ht="15.75" customHeight="1" x14ac:dyDescent="0.2">
      <c r="G506" s="59"/>
    </row>
    <row r="507" spans="7:7" ht="15.75" customHeight="1" x14ac:dyDescent="0.2">
      <c r="G507" s="59"/>
    </row>
    <row r="508" spans="7:7" ht="15.75" customHeight="1" x14ac:dyDescent="0.2">
      <c r="G508" s="59"/>
    </row>
    <row r="509" spans="7:7" ht="15.75" customHeight="1" x14ac:dyDescent="0.2">
      <c r="G509" s="59"/>
    </row>
    <row r="510" spans="7:7" ht="15.75" customHeight="1" x14ac:dyDescent="0.2">
      <c r="G510" s="59"/>
    </row>
    <row r="511" spans="7:7" ht="15.75" customHeight="1" x14ac:dyDescent="0.2">
      <c r="G511" s="59"/>
    </row>
    <row r="512" spans="7:7" ht="15.75" customHeight="1" x14ac:dyDescent="0.2">
      <c r="G512" s="59"/>
    </row>
    <row r="513" spans="7:7" ht="15.75" customHeight="1" x14ac:dyDescent="0.2">
      <c r="G513" s="59"/>
    </row>
    <row r="514" spans="7:7" ht="15.75" customHeight="1" x14ac:dyDescent="0.2">
      <c r="G514" s="59"/>
    </row>
    <row r="515" spans="7:7" ht="15.75" customHeight="1" x14ac:dyDescent="0.2">
      <c r="G515" s="59"/>
    </row>
    <row r="516" spans="7:7" ht="15.75" customHeight="1" x14ac:dyDescent="0.2">
      <c r="G516" s="59"/>
    </row>
    <row r="517" spans="7:7" ht="15.75" customHeight="1" x14ac:dyDescent="0.2">
      <c r="G517" s="59"/>
    </row>
    <row r="518" spans="7:7" ht="15.75" customHeight="1" x14ac:dyDescent="0.2">
      <c r="G518" s="59"/>
    </row>
    <row r="519" spans="7:7" ht="15.75" customHeight="1" x14ac:dyDescent="0.2">
      <c r="G519" s="59"/>
    </row>
    <row r="520" spans="7:7" ht="15.75" customHeight="1" x14ac:dyDescent="0.2">
      <c r="G520" s="59"/>
    </row>
    <row r="521" spans="7:7" ht="15.75" customHeight="1" x14ac:dyDescent="0.2">
      <c r="G521" s="59"/>
    </row>
    <row r="522" spans="7:7" ht="15.75" customHeight="1" x14ac:dyDescent="0.2">
      <c r="G522" s="59"/>
    </row>
    <row r="523" spans="7:7" ht="15.75" customHeight="1" x14ac:dyDescent="0.2">
      <c r="G523" s="59"/>
    </row>
    <row r="524" spans="7:7" ht="15.75" customHeight="1" x14ac:dyDescent="0.2">
      <c r="G524" s="59"/>
    </row>
    <row r="525" spans="7:7" ht="15.75" customHeight="1" x14ac:dyDescent="0.2">
      <c r="G525" s="59"/>
    </row>
    <row r="526" spans="7:7" ht="15.75" customHeight="1" x14ac:dyDescent="0.2">
      <c r="G526" s="59"/>
    </row>
    <row r="527" spans="7:7" ht="15.75" customHeight="1" x14ac:dyDescent="0.2">
      <c r="G527" s="59"/>
    </row>
    <row r="528" spans="7:7" ht="15.75" customHeight="1" x14ac:dyDescent="0.2">
      <c r="G528" s="59"/>
    </row>
    <row r="529" spans="7:7" ht="15.75" customHeight="1" x14ac:dyDescent="0.2">
      <c r="G529" s="59"/>
    </row>
    <row r="530" spans="7:7" ht="15.75" customHeight="1" x14ac:dyDescent="0.2">
      <c r="G530" s="59"/>
    </row>
    <row r="531" spans="7:7" ht="15.75" customHeight="1" x14ac:dyDescent="0.2">
      <c r="G531" s="59"/>
    </row>
    <row r="532" spans="7:7" ht="15.75" customHeight="1" x14ac:dyDescent="0.2">
      <c r="G532" s="59"/>
    </row>
    <row r="533" spans="7:7" ht="15.75" customHeight="1" x14ac:dyDescent="0.2">
      <c r="G533" s="59"/>
    </row>
    <row r="534" spans="7:7" ht="15.75" customHeight="1" x14ac:dyDescent="0.2">
      <c r="G534" s="59"/>
    </row>
    <row r="535" spans="7:7" ht="15.75" customHeight="1" x14ac:dyDescent="0.2">
      <c r="G535" s="59"/>
    </row>
    <row r="536" spans="7:7" ht="15.75" customHeight="1" x14ac:dyDescent="0.2">
      <c r="G536" s="59"/>
    </row>
    <row r="537" spans="7:7" ht="15.75" customHeight="1" x14ac:dyDescent="0.2">
      <c r="G537" s="59"/>
    </row>
    <row r="538" spans="7:7" ht="15.75" customHeight="1" x14ac:dyDescent="0.2">
      <c r="G538" s="59"/>
    </row>
    <row r="539" spans="7:7" ht="15.75" customHeight="1" x14ac:dyDescent="0.2">
      <c r="G539" s="59"/>
    </row>
    <row r="540" spans="7:7" ht="15.75" customHeight="1" x14ac:dyDescent="0.2">
      <c r="G540" s="59"/>
    </row>
    <row r="541" spans="7:7" ht="15.75" customHeight="1" x14ac:dyDescent="0.2">
      <c r="G541" s="59"/>
    </row>
    <row r="542" spans="7:7" ht="15.75" customHeight="1" x14ac:dyDescent="0.2">
      <c r="G542" s="59"/>
    </row>
    <row r="543" spans="7:7" ht="15.75" customHeight="1" x14ac:dyDescent="0.2">
      <c r="G543" s="59"/>
    </row>
    <row r="544" spans="7:7" ht="15.75" customHeight="1" x14ac:dyDescent="0.2">
      <c r="G544" s="59"/>
    </row>
    <row r="545" spans="7:7" ht="15.75" customHeight="1" x14ac:dyDescent="0.2">
      <c r="G545" s="59"/>
    </row>
    <row r="546" spans="7:7" ht="15.75" customHeight="1" x14ac:dyDescent="0.2">
      <c r="G546" s="59"/>
    </row>
    <row r="547" spans="7:7" ht="15.75" customHeight="1" x14ac:dyDescent="0.2">
      <c r="G547" s="59"/>
    </row>
    <row r="548" spans="7:7" ht="15.75" customHeight="1" x14ac:dyDescent="0.2">
      <c r="G548" s="59"/>
    </row>
    <row r="549" spans="7:7" ht="15.75" customHeight="1" x14ac:dyDescent="0.2">
      <c r="G549" s="59"/>
    </row>
    <row r="550" spans="7:7" ht="15.75" customHeight="1" x14ac:dyDescent="0.2">
      <c r="G550" s="59"/>
    </row>
    <row r="551" spans="7:7" ht="15.75" customHeight="1" x14ac:dyDescent="0.2">
      <c r="G551" s="59"/>
    </row>
    <row r="552" spans="7:7" ht="15.75" customHeight="1" x14ac:dyDescent="0.2">
      <c r="G552" s="59"/>
    </row>
    <row r="553" spans="7:7" ht="15.75" customHeight="1" x14ac:dyDescent="0.2">
      <c r="G553" s="59"/>
    </row>
    <row r="554" spans="7:7" ht="15.75" customHeight="1" x14ac:dyDescent="0.2">
      <c r="G554" s="59"/>
    </row>
    <row r="555" spans="7:7" ht="15.75" customHeight="1" x14ac:dyDescent="0.2">
      <c r="G555" s="59"/>
    </row>
    <row r="556" spans="7:7" ht="15.75" customHeight="1" x14ac:dyDescent="0.2">
      <c r="G556" s="59"/>
    </row>
    <row r="557" spans="7:7" ht="15.75" customHeight="1" x14ac:dyDescent="0.2">
      <c r="G557" s="59"/>
    </row>
    <row r="558" spans="7:7" ht="15.75" customHeight="1" x14ac:dyDescent="0.2">
      <c r="G558" s="59"/>
    </row>
    <row r="559" spans="7:7" ht="15.75" customHeight="1" x14ac:dyDescent="0.2">
      <c r="G559" s="59"/>
    </row>
    <row r="560" spans="7:7" ht="15.75" customHeight="1" x14ac:dyDescent="0.2">
      <c r="G560" s="59"/>
    </row>
    <row r="561" spans="7:7" ht="15.75" customHeight="1" x14ac:dyDescent="0.2">
      <c r="G561" s="59"/>
    </row>
    <row r="562" spans="7:7" ht="15.75" customHeight="1" x14ac:dyDescent="0.2">
      <c r="G562" s="59"/>
    </row>
    <row r="563" spans="7:7" ht="15.75" customHeight="1" x14ac:dyDescent="0.2">
      <c r="G563" s="59"/>
    </row>
    <row r="564" spans="7:7" ht="15.75" customHeight="1" x14ac:dyDescent="0.2">
      <c r="G564" s="59"/>
    </row>
    <row r="565" spans="7:7" ht="15.75" customHeight="1" x14ac:dyDescent="0.2">
      <c r="G565" s="59"/>
    </row>
    <row r="566" spans="7:7" ht="15.75" customHeight="1" x14ac:dyDescent="0.2">
      <c r="G566" s="59"/>
    </row>
    <row r="567" spans="7:7" ht="15.75" customHeight="1" x14ac:dyDescent="0.2">
      <c r="G567" s="59"/>
    </row>
    <row r="568" spans="7:7" ht="15.75" customHeight="1" x14ac:dyDescent="0.2">
      <c r="G568" s="59"/>
    </row>
    <row r="569" spans="7:7" ht="15.75" customHeight="1" x14ac:dyDescent="0.2">
      <c r="G569" s="59"/>
    </row>
    <row r="570" spans="7:7" ht="15.75" customHeight="1" x14ac:dyDescent="0.2">
      <c r="G570" s="59"/>
    </row>
    <row r="571" spans="7:7" ht="15.75" customHeight="1" x14ac:dyDescent="0.2">
      <c r="G571" s="59"/>
    </row>
    <row r="572" spans="7:7" ht="15.75" customHeight="1" x14ac:dyDescent="0.2">
      <c r="G572" s="59"/>
    </row>
    <row r="573" spans="7:7" ht="15.75" customHeight="1" x14ac:dyDescent="0.2">
      <c r="G573" s="59"/>
    </row>
    <row r="574" spans="7:7" ht="15.75" customHeight="1" x14ac:dyDescent="0.2">
      <c r="G574" s="59"/>
    </row>
    <row r="575" spans="7:7" ht="15.75" customHeight="1" x14ac:dyDescent="0.2">
      <c r="G575" s="59"/>
    </row>
    <row r="576" spans="7:7" ht="15.75" customHeight="1" x14ac:dyDescent="0.2">
      <c r="G576" s="59"/>
    </row>
    <row r="577" spans="7:7" ht="15.75" customHeight="1" x14ac:dyDescent="0.2">
      <c r="G577" s="59"/>
    </row>
    <row r="578" spans="7:7" ht="15.75" customHeight="1" x14ac:dyDescent="0.2">
      <c r="G578" s="59"/>
    </row>
    <row r="579" spans="7:7" ht="15.75" customHeight="1" x14ac:dyDescent="0.2">
      <c r="G579" s="59"/>
    </row>
    <row r="580" spans="7:7" ht="15.75" customHeight="1" x14ac:dyDescent="0.2">
      <c r="G580" s="59"/>
    </row>
    <row r="581" spans="7:7" ht="15.75" customHeight="1" x14ac:dyDescent="0.2">
      <c r="G581" s="59"/>
    </row>
    <row r="582" spans="7:7" ht="15.75" customHeight="1" x14ac:dyDescent="0.2">
      <c r="G582" s="59"/>
    </row>
    <row r="583" spans="7:7" ht="15.75" customHeight="1" x14ac:dyDescent="0.2">
      <c r="G583" s="59"/>
    </row>
    <row r="584" spans="7:7" ht="15.75" customHeight="1" x14ac:dyDescent="0.2">
      <c r="G584" s="59"/>
    </row>
    <row r="585" spans="7:7" ht="15.75" customHeight="1" x14ac:dyDescent="0.2">
      <c r="G585" s="59"/>
    </row>
    <row r="586" spans="7:7" ht="15.75" customHeight="1" x14ac:dyDescent="0.2">
      <c r="G586" s="59"/>
    </row>
    <row r="587" spans="7:7" ht="15.75" customHeight="1" x14ac:dyDescent="0.2">
      <c r="G587" s="59"/>
    </row>
    <row r="588" spans="7:7" ht="15.75" customHeight="1" x14ac:dyDescent="0.2">
      <c r="G588" s="59"/>
    </row>
    <row r="589" spans="7:7" ht="15.75" customHeight="1" x14ac:dyDescent="0.2">
      <c r="G589" s="59"/>
    </row>
    <row r="590" spans="7:7" ht="15.75" customHeight="1" x14ac:dyDescent="0.2">
      <c r="G590" s="59"/>
    </row>
    <row r="591" spans="7:7" ht="15.75" customHeight="1" x14ac:dyDescent="0.2">
      <c r="G591" s="59"/>
    </row>
    <row r="592" spans="7:7" ht="15.75" customHeight="1" x14ac:dyDescent="0.2">
      <c r="G592" s="59"/>
    </row>
    <row r="593" spans="7:7" ht="15.75" customHeight="1" x14ac:dyDescent="0.2">
      <c r="G593" s="59"/>
    </row>
    <row r="594" spans="7:7" ht="15.75" customHeight="1" x14ac:dyDescent="0.2">
      <c r="G594" s="59"/>
    </row>
    <row r="595" spans="7:7" ht="15.75" customHeight="1" x14ac:dyDescent="0.2">
      <c r="G595" s="59"/>
    </row>
    <row r="596" spans="7:7" ht="15.75" customHeight="1" x14ac:dyDescent="0.2">
      <c r="G596" s="59"/>
    </row>
    <row r="597" spans="7:7" ht="15.75" customHeight="1" x14ac:dyDescent="0.2">
      <c r="G597" s="59"/>
    </row>
    <row r="598" spans="7:7" ht="15.75" customHeight="1" x14ac:dyDescent="0.2">
      <c r="G598" s="59"/>
    </row>
    <row r="599" spans="7:7" ht="15.75" customHeight="1" x14ac:dyDescent="0.2">
      <c r="G599" s="59"/>
    </row>
    <row r="600" spans="7:7" ht="15.75" customHeight="1" x14ac:dyDescent="0.2">
      <c r="G600" s="59"/>
    </row>
    <row r="601" spans="7:7" ht="15.75" customHeight="1" x14ac:dyDescent="0.2">
      <c r="G601" s="59"/>
    </row>
    <row r="602" spans="7:7" ht="15.75" customHeight="1" x14ac:dyDescent="0.2">
      <c r="G602" s="59"/>
    </row>
    <row r="603" spans="7:7" ht="15.75" customHeight="1" x14ac:dyDescent="0.2">
      <c r="G603" s="59"/>
    </row>
    <row r="604" spans="7:7" ht="15.75" customHeight="1" x14ac:dyDescent="0.2">
      <c r="G604" s="59"/>
    </row>
    <row r="605" spans="7:7" ht="15.75" customHeight="1" x14ac:dyDescent="0.2">
      <c r="G605" s="59"/>
    </row>
    <row r="606" spans="7:7" ht="15.75" customHeight="1" x14ac:dyDescent="0.2">
      <c r="G606" s="59"/>
    </row>
    <row r="607" spans="7:7" ht="15.75" customHeight="1" x14ac:dyDescent="0.2">
      <c r="G607" s="59"/>
    </row>
    <row r="608" spans="7:7" ht="15.75" customHeight="1" x14ac:dyDescent="0.2">
      <c r="G608" s="59"/>
    </row>
    <row r="609" spans="7:7" ht="15.75" customHeight="1" x14ac:dyDescent="0.2">
      <c r="G609" s="59"/>
    </row>
    <row r="610" spans="7:7" ht="15.75" customHeight="1" x14ac:dyDescent="0.2">
      <c r="G610" s="59"/>
    </row>
    <row r="611" spans="7:7" ht="15.75" customHeight="1" x14ac:dyDescent="0.2">
      <c r="G611" s="59"/>
    </row>
    <row r="612" spans="7:7" ht="15.75" customHeight="1" x14ac:dyDescent="0.2">
      <c r="G612" s="59"/>
    </row>
    <row r="613" spans="7:7" ht="15.75" customHeight="1" x14ac:dyDescent="0.2">
      <c r="G613" s="59"/>
    </row>
    <row r="614" spans="7:7" ht="15.75" customHeight="1" x14ac:dyDescent="0.2">
      <c r="G614" s="59"/>
    </row>
    <row r="615" spans="7:7" ht="15.75" customHeight="1" x14ac:dyDescent="0.2">
      <c r="G615" s="59"/>
    </row>
    <row r="616" spans="7:7" ht="15.75" customHeight="1" x14ac:dyDescent="0.2">
      <c r="G616" s="59"/>
    </row>
    <row r="617" spans="7:7" ht="15.75" customHeight="1" x14ac:dyDescent="0.2">
      <c r="G617" s="59"/>
    </row>
    <row r="618" spans="7:7" ht="15.75" customHeight="1" x14ac:dyDescent="0.2">
      <c r="G618" s="59"/>
    </row>
    <row r="619" spans="7:7" ht="15.75" customHeight="1" x14ac:dyDescent="0.2">
      <c r="G619" s="59"/>
    </row>
    <row r="620" spans="7:7" ht="15.75" customHeight="1" x14ac:dyDescent="0.2">
      <c r="G620" s="59"/>
    </row>
    <row r="621" spans="7:7" ht="15.75" customHeight="1" x14ac:dyDescent="0.2">
      <c r="G621" s="59"/>
    </row>
    <row r="622" spans="7:7" ht="15.75" customHeight="1" x14ac:dyDescent="0.2">
      <c r="G622" s="59"/>
    </row>
    <row r="623" spans="7:7" ht="15.75" customHeight="1" x14ac:dyDescent="0.2">
      <c r="G623" s="59"/>
    </row>
    <row r="624" spans="7:7" ht="15.75" customHeight="1" x14ac:dyDescent="0.2">
      <c r="G624" s="59"/>
    </row>
    <row r="625" spans="7:7" ht="15.75" customHeight="1" x14ac:dyDescent="0.2">
      <c r="G625" s="59"/>
    </row>
    <row r="626" spans="7:7" ht="15.75" customHeight="1" x14ac:dyDescent="0.2">
      <c r="G626" s="59"/>
    </row>
    <row r="627" spans="7:7" ht="15.75" customHeight="1" x14ac:dyDescent="0.2">
      <c r="G627" s="59"/>
    </row>
    <row r="628" spans="7:7" ht="15.75" customHeight="1" x14ac:dyDescent="0.2">
      <c r="G628" s="59"/>
    </row>
    <row r="629" spans="7:7" ht="15.75" customHeight="1" x14ac:dyDescent="0.2">
      <c r="G629" s="59"/>
    </row>
    <row r="630" spans="7:7" ht="15.75" customHeight="1" x14ac:dyDescent="0.2">
      <c r="G630" s="59"/>
    </row>
    <row r="631" spans="7:7" ht="15.75" customHeight="1" x14ac:dyDescent="0.2">
      <c r="G631" s="59"/>
    </row>
    <row r="632" spans="7:7" ht="15.75" customHeight="1" x14ac:dyDescent="0.2">
      <c r="G632" s="59"/>
    </row>
    <row r="633" spans="7:7" ht="15.75" customHeight="1" x14ac:dyDescent="0.2">
      <c r="G633" s="59"/>
    </row>
    <row r="634" spans="7:7" ht="15.75" customHeight="1" x14ac:dyDescent="0.2">
      <c r="G634" s="59"/>
    </row>
    <row r="635" spans="7:7" ht="15.75" customHeight="1" x14ac:dyDescent="0.2">
      <c r="G635" s="59"/>
    </row>
    <row r="636" spans="7:7" ht="15.75" customHeight="1" x14ac:dyDescent="0.2">
      <c r="G636" s="59"/>
    </row>
    <row r="637" spans="7:7" ht="15.75" customHeight="1" x14ac:dyDescent="0.2">
      <c r="G637" s="59"/>
    </row>
    <row r="638" spans="7:7" ht="15.75" customHeight="1" x14ac:dyDescent="0.2">
      <c r="G638" s="59"/>
    </row>
    <row r="639" spans="7:7" ht="15.75" customHeight="1" x14ac:dyDescent="0.2">
      <c r="G639" s="59"/>
    </row>
    <row r="640" spans="7:7" ht="15.75" customHeight="1" x14ac:dyDescent="0.2">
      <c r="G640" s="59"/>
    </row>
    <row r="641" spans="7:7" ht="15.75" customHeight="1" x14ac:dyDescent="0.2">
      <c r="G641" s="59"/>
    </row>
    <row r="642" spans="7:7" ht="15.75" customHeight="1" x14ac:dyDescent="0.2">
      <c r="G642" s="59"/>
    </row>
    <row r="643" spans="7:7" ht="15.75" customHeight="1" x14ac:dyDescent="0.2">
      <c r="G643" s="59"/>
    </row>
    <row r="644" spans="7:7" ht="15.75" customHeight="1" x14ac:dyDescent="0.2">
      <c r="G644" s="59"/>
    </row>
    <row r="645" spans="7:7" ht="15.75" customHeight="1" x14ac:dyDescent="0.2">
      <c r="G645" s="59"/>
    </row>
    <row r="646" spans="7:7" ht="15.75" customHeight="1" x14ac:dyDescent="0.2">
      <c r="G646" s="59"/>
    </row>
    <row r="647" spans="7:7" ht="15.75" customHeight="1" x14ac:dyDescent="0.2">
      <c r="G647" s="59"/>
    </row>
    <row r="648" spans="7:7" ht="15.75" customHeight="1" x14ac:dyDescent="0.2">
      <c r="G648" s="59"/>
    </row>
    <row r="649" spans="7:7" ht="15.75" customHeight="1" x14ac:dyDescent="0.2">
      <c r="G649" s="59"/>
    </row>
    <row r="650" spans="7:7" ht="15.75" customHeight="1" x14ac:dyDescent="0.2">
      <c r="G650" s="59"/>
    </row>
    <row r="651" spans="7:7" ht="15.75" customHeight="1" x14ac:dyDescent="0.2">
      <c r="G651" s="59"/>
    </row>
    <row r="652" spans="7:7" ht="15.75" customHeight="1" x14ac:dyDescent="0.2">
      <c r="G652" s="59"/>
    </row>
    <row r="653" spans="7:7" ht="15.75" customHeight="1" x14ac:dyDescent="0.2">
      <c r="G653" s="59"/>
    </row>
    <row r="654" spans="7:7" ht="15.75" customHeight="1" x14ac:dyDescent="0.2">
      <c r="G654" s="59"/>
    </row>
    <row r="655" spans="7:7" ht="15.75" customHeight="1" x14ac:dyDescent="0.2">
      <c r="G655" s="59"/>
    </row>
    <row r="656" spans="7:7" ht="15.75" customHeight="1" x14ac:dyDescent="0.2">
      <c r="G656" s="59"/>
    </row>
    <row r="657" spans="7:7" ht="15.75" customHeight="1" x14ac:dyDescent="0.2">
      <c r="G657" s="59"/>
    </row>
    <row r="658" spans="7:7" ht="15.75" customHeight="1" x14ac:dyDescent="0.2">
      <c r="G658" s="59"/>
    </row>
    <row r="659" spans="7:7" ht="15.75" customHeight="1" x14ac:dyDescent="0.2">
      <c r="G659" s="59"/>
    </row>
    <row r="660" spans="7:7" ht="15.75" customHeight="1" x14ac:dyDescent="0.2">
      <c r="G660" s="59"/>
    </row>
    <row r="661" spans="7:7" ht="15.75" customHeight="1" x14ac:dyDescent="0.2">
      <c r="G661" s="59"/>
    </row>
    <row r="662" spans="7:7" ht="15.75" customHeight="1" x14ac:dyDescent="0.2">
      <c r="G662" s="59"/>
    </row>
    <row r="663" spans="7:7" ht="15.75" customHeight="1" x14ac:dyDescent="0.2">
      <c r="G663" s="59"/>
    </row>
    <row r="664" spans="7:7" ht="15.75" customHeight="1" x14ac:dyDescent="0.2">
      <c r="G664" s="59"/>
    </row>
    <row r="665" spans="7:7" ht="15.75" customHeight="1" x14ac:dyDescent="0.2">
      <c r="G665" s="59"/>
    </row>
    <row r="666" spans="7:7" ht="15.75" customHeight="1" x14ac:dyDescent="0.2">
      <c r="G666" s="59"/>
    </row>
    <row r="667" spans="7:7" ht="15.75" customHeight="1" x14ac:dyDescent="0.2">
      <c r="G667" s="59"/>
    </row>
    <row r="668" spans="7:7" ht="15.75" customHeight="1" x14ac:dyDescent="0.2">
      <c r="G668" s="59"/>
    </row>
    <row r="669" spans="7:7" ht="15.75" customHeight="1" x14ac:dyDescent="0.2">
      <c r="G669" s="59"/>
    </row>
    <row r="670" spans="7:7" ht="15.75" customHeight="1" x14ac:dyDescent="0.2">
      <c r="G670" s="59"/>
    </row>
    <row r="671" spans="7:7" ht="15.75" customHeight="1" x14ac:dyDescent="0.2">
      <c r="G671" s="59"/>
    </row>
    <row r="672" spans="7:7" ht="15.75" customHeight="1" x14ac:dyDescent="0.2">
      <c r="G672" s="59"/>
    </row>
    <row r="673" spans="7:7" ht="15.75" customHeight="1" x14ac:dyDescent="0.2">
      <c r="G673" s="59"/>
    </row>
    <row r="674" spans="7:7" ht="15.75" customHeight="1" x14ac:dyDescent="0.2">
      <c r="G674" s="59"/>
    </row>
    <row r="675" spans="7:7" ht="15.75" customHeight="1" x14ac:dyDescent="0.2">
      <c r="G675" s="59"/>
    </row>
    <row r="676" spans="7:7" ht="15.75" customHeight="1" x14ac:dyDescent="0.2">
      <c r="G676" s="59"/>
    </row>
    <row r="677" spans="7:7" ht="15.75" customHeight="1" x14ac:dyDescent="0.2">
      <c r="G677" s="59"/>
    </row>
    <row r="678" spans="7:7" ht="15.75" customHeight="1" x14ac:dyDescent="0.2">
      <c r="G678" s="59"/>
    </row>
    <row r="679" spans="7:7" ht="15.75" customHeight="1" x14ac:dyDescent="0.2">
      <c r="G679" s="59"/>
    </row>
    <row r="680" spans="7:7" ht="15.75" customHeight="1" x14ac:dyDescent="0.2">
      <c r="G680" s="59"/>
    </row>
    <row r="681" spans="7:7" ht="15.75" customHeight="1" x14ac:dyDescent="0.2">
      <c r="G681" s="59"/>
    </row>
    <row r="682" spans="7:7" ht="15.75" customHeight="1" x14ac:dyDescent="0.2">
      <c r="G682" s="59"/>
    </row>
    <row r="683" spans="7:7" ht="15.75" customHeight="1" x14ac:dyDescent="0.2">
      <c r="G683" s="59"/>
    </row>
    <row r="684" spans="7:7" ht="15.75" customHeight="1" x14ac:dyDescent="0.2">
      <c r="G684" s="59"/>
    </row>
    <row r="685" spans="7:7" ht="15.75" customHeight="1" x14ac:dyDescent="0.2">
      <c r="G685" s="59"/>
    </row>
    <row r="686" spans="7:7" ht="15.75" customHeight="1" x14ac:dyDescent="0.2">
      <c r="G686" s="59"/>
    </row>
    <row r="687" spans="7:7" ht="15.75" customHeight="1" x14ac:dyDescent="0.2">
      <c r="G687" s="59"/>
    </row>
    <row r="688" spans="7:7" ht="15.75" customHeight="1" x14ac:dyDescent="0.2">
      <c r="G688" s="59"/>
    </row>
    <row r="689" spans="7:7" ht="15.75" customHeight="1" x14ac:dyDescent="0.2">
      <c r="G689" s="59"/>
    </row>
    <row r="690" spans="7:7" ht="15.75" customHeight="1" x14ac:dyDescent="0.2">
      <c r="G690" s="59"/>
    </row>
    <row r="691" spans="7:7" ht="15.75" customHeight="1" x14ac:dyDescent="0.2">
      <c r="G691" s="59"/>
    </row>
    <row r="692" spans="7:7" ht="15.75" customHeight="1" x14ac:dyDescent="0.2">
      <c r="G692" s="59"/>
    </row>
    <row r="693" spans="7:7" ht="15.75" customHeight="1" x14ac:dyDescent="0.2">
      <c r="G693" s="59"/>
    </row>
    <row r="694" spans="7:7" ht="15.75" customHeight="1" x14ac:dyDescent="0.2">
      <c r="G694" s="59"/>
    </row>
    <row r="695" spans="7:7" ht="15.75" customHeight="1" x14ac:dyDescent="0.2">
      <c r="G695" s="59"/>
    </row>
    <row r="696" spans="7:7" ht="15.75" customHeight="1" x14ac:dyDescent="0.2">
      <c r="G696" s="59"/>
    </row>
    <row r="697" spans="7:7" ht="15.75" customHeight="1" x14ac:dyDescent="0.2">
      <c r="G697" s="59"/>
    </row>
    <row r="698" spans="7:7" ht="15.75" customHeight="1" x14ac:dyDescent="0.2">
      <c r="G698" s="59"/>
    </row>
    <row r="699" spans="7:7" ht="15.75" customHeight="1" x14ac:dyDescent="0.2">
      <c r="G699" s="59"/>
    </row>
    <row r="700" spans="7:7" ht="15.75" customHeight="1" x14ac:dyDescent="0.2">
      <c r="G700" s="59"/>
    </row>
    <row r="701" spans="7:7" ht="15.75" customHeight="1" x14ac:dyDescent="0.2">
      <c r="G701" s="59"/>
    </row>
    <row r="702" spans="7:7" ht="15.75" customHeight="1" x14ac:dyDescent="0.2">
      <c r="G702" s="59"/>
    </row>
    <row r="703" spans="7:7" ht="15.75" customHeight="1" x14ac:dyDescent="0.2">
      <c r="G703" s="59"/>
    </row>
    <row r="704" spans="7:7" ht="15.75" customHeight="1" x14ac:dyDescent="0.2">
      <c r="G704" s="59"/>
    </row>
    <row r="705" spans="7:7" ht="15.75" customHeight="1" x14ac:dyDescent="0.2">
      <c r="G705" s="59"/>
    </row>
    <row r="706" spans="7:7" ht="15.75" customHeight="1" x14ac:dyDescent="0.2">
      <c r="G706" s="59"/>
    </row>
    <row r="707" spans="7:7" ht="15.75" customHeight="1" x14ac:dyDescent="0.2">
      <c r="G707" s="59"/>
    </row>
    <row r="708" spans="7:7" ht="15.75" customHeight="1" x14ac:dyDescent="0.2">
      <c r="G708" s="59"/>
    </row>
    <row r="709" spans="7:7" ht="15.75" customHeight="1" x14ac:dyDescent="0.2">
      <c r="G709" s="59"/>
    </row>
    <row r="710" spans="7:7" ht="15.75" customHeight="1" x14ac:dyDescent="0.2">
      <c r="G710" s="59"/>
    </row>
    <row r="711" spans="7:7" ht="15.75" customHeight="1" x14ac:dyDescent="0.2">
      <c r="G711" s="59"/>
    </row>
    <row r="712" spans="7:7" ht="15.75" customHeight="1" x14ac:dyDescent="0.2">
      <c r="G712" s="59"/>
    </row>
    <row r="713" spans="7:7" ht="15.75" customHeight="1" x14ac:dyDescent="0.2">
      <c r="G713" s="59"/>
    </row>
    <row r="714" spans="7:7" ht="15.75" customHeight="1" x14ac:dyDescent="0.2">
      <c r="G714" s="59"/>
    </row>
    <row r="715" spans="7:7" ht="15.75" customHeight="1" x14ac:dyDescent="0.2">
      <c r="G715" s="59"/>
    </row>
    <row r="716" spans="7:7" ht="15.75" customHeight="1" x14ac:dyDescent="0.2">
      <c r="G716" s="59"/>
    </row>
    <row r="717" spans="7:7" ht="15.75" customHeight="1" x14ac:dyDescent="0.2">
      <c r="G717" s="59"/>
    </row>
    <row r="718" spans="7:7" ht="15.75" customHeight="1" x14ac:dyDescent="0.2">
      <c r="G718" s="59"/>
    </row>
    <row r="719" spans="7:7" ht="15.75" customHeight="1" x14ac:dyDescent="0.2">
      <c r="G719" s="59"/>
    </row>
    <row r="720" spans="7:7" ht="15.75" customHeight="1" x14ac:dyDescent="0.2">
      <c r="G720" s="59"/>
    </row>
    <row r="721" spans="7:7" ht="15.75" customHeight="1" x14ac:dyDescent="0.2">
      <c r="G721" s="59"/>
    </row>
    <row r="722" spans="7:7" ht="15.75" customHeight="1" x14ac:dyDescent="0.2">
      <c r="G722" s="59"/>
    </row>
    <row r="723" spans="7:7" ht="15.75" customHeight="1" x14ac:dyDescent="0.2">
      <c r="G723" s="59"/>
    </row>
    <row r="724" spans="7:7" ht="15.75" customHeight="1" x14ac:dyDescent="0.2">
      <c r="G724" s="59"/>
    </row>
    <row r="725" spans="7:7" ht="15.75" customHeight="1" x14ac:dyDescent="0.2">
      <c r="G725" s="59"/>
    </row>
    <row r="726" spans="7:7" ht="15.75" customHeight="1" x14ac:dyDescent="0.2">
      <c r="G726" s="59"/>
    </row>
    <row r="727" spans="7:7" ht="15.75" customHeight="1" x14ac:dyDescent="0.2">
      <c r="G727" s="59"/>
    </row>
    <row r="728" spans="7:7" ht="15.75" customHeight="1" x14ac:dyDescent="0.2">
      <c r="G728" s="59"/>
    </row>
    <row r="729" spans="7:7" ht="15.75" customHeight="1" x14ac:dyDescent="0.2">
      <c r="G729" s="59"/>
    </row>
    <row r="730" spans="7:7" ht="15.75" customHeight="1" x14ac:dyDescent="0.2">
      <c r="G730" s="59"/>
    </row>
    <row r="731" spans="7:7" ht="15.75" customHeight="1" x14ac:dyDescent="0.2">
      <c r="G731" s="59"/>
    </row>
    <row r="732" spans="7:7" ht="15.75" customHeight="1" x14ac:dyDescent="0.2">
      <c r="G732" s="59"/>
    </row>
    <row r="733" spans="7:7" ht="15.75" customHeight="1" x14ac:dyDescent="0.2">
      <c r="G733" s="59"/>
    </row>
    <row r="734" spans="7:7" ht="15.75" customHeight="1" x14ac:dyDescent="0.2">
      <c r="G734" s="59"/>
    </row>
    <row r="735" spans="7:7" ht="15.75" customHeight="1" x14ac:dyDescent="0.2">
      <c r="G735" s="59"/>
    </row>
    <row r="736" spans="7:7" ht="15.75" customHeight="1" x14ac:dyDescent="0.2">
      <c r="G736" s="59"/>
    </row>
    <row r="737" spans="7:7" ht="15.75" customHeight="1" x14ac:dyDescent="0.2">
      <c r="G737" s="59"/>
    </row>
    <row r="738" spans="7:7" ht="15.75" customHeight="1" x14ac:dyDescent="0.2">
      <c r="G738" s="59"/>
    </row>
    <row r="739" spans="7:7" ht="15.75" customHeight="1" x14ac:dyDescent="0.2">
      <c r="G739" s="59"/>
    </row>
    <row r="740" spans="7:7" ht="15.75" customHeight="1" x14ac:dyDescent="0.2">
      <c r="G740" s="59"/>
    </row>
    <row r="741" spans="7:7" ht="15.75" customHeight="1" x14ac:dyDescent="0.2">
      <c r="G741" s="59"/>
    </row>
    <row r="742" spans="7:7" ht="15.75" customHeight="1" x14ac:dyDescent="0.2">
      <c r="G742" s="59"/>
    </row>
    <row r="743" spans="7:7" ht="15.75" customHeight="1" x14ac:dyDescent="0.2">
      <c r="G743" s="59"/>
    </row>
    <row r="744" spans="7:7" ht="15.75" customHeight="1" x14ac:dyDescent="0.2">
      <c r="G744" s="59"/>
    </row>
    <row r="745" spans="7:7" ht="15.75" customHeight="1" x14ac:dyDescent="0.2">
      <c r="G745" s="59"/>
    </row>
    <row r="746" spans="7:7" ht="15.75" customHeight="1" x14ac:dyDescent="0.2">
      <c r="G746" s="59"/>
    </row>
    <row r="747" spans="7:7" ht="15.75" customHeight="1" x14ac:dyDescent="0.2">
      <c r="G747" s="59"/>
    </row>
    <row r="748" spans="7:7" ht="15.75" customHeight="1" x14ac:dyDescent="0.2">
      <c r="G748" s="59"/>
    </row>
    <row r="749" spans="7:7" ht="15.75" customHeight="1" x14ac:dyDescent="0.2">
      <c r="G749" s="59"/>
    </row>
    <row r="750" spans="7:7" ht="15.75" customHeight="1" x14ac:dyDescent="0.2">
      <c r="G750" s="59"/>
    </row>
    <row r="751" spans="7:7" ht="15.75" customHeight="1" x14ac:dyDescent="0.2">
      <c r="G751" s="59"/>
    </row>
    <row r="752" spans="7:7" ht="15.75" customHeight="1" x14ac:dyDescent="0.2">
      <c r="G752" s="59"/>
    </row>
    <row r="753" spans="7:7" ht="15.75" customHeight="1" x14ac:dyDescent="0.2">
      <c r="G753" s="59"/>
    </row>
    <row r="754" spans="7:7" ht="15.75" customHeight="1" x14ac:dyDescent="0.2">
      <c r="G754" s="59"/>
    </row>
    <row r="755" spans="7:7" ht="15.75" customHeight="1" x14ac:dyDescent="0.2">
      <c r="G755" s="59"/>
    </row>
    <row r="756" spans="7:7" ht="15.75" customHeight="1" x14ac:dyDescent="0.2">
      <c r="G756" s="59"/>
    </row>
    <row r="757" spans="7:7" ht="15.75" customHeight="1" x14ac:dyDescent="0.2">
      <c r="G757" s="59"/>
    </row>
    <row r="758" spans="7:7" ht="15.75" customHeight="1" x14ac:dyDescent="0.2">
      <c r="G758" s="59"/>
    </row>
    <row r="759" spans="7:7" ht="15.75" customHeight="1" x14ac:dyDescent="0.2">
      <c r="G759" s="59"/>
    </row>
    <row r="760" spans="7:7" ht="15.75" customHeight="1" x14ac:dyDescent="0.2">
      <c r="G760" s="59"/>
    </row>
    <row r="761" spans="7:7" ht="15.75" customHeight="1" x14ac:dyDescent="0.2">
      <c r="G761" s="59"/>
    </row>
    <row r="762" spans="7:7" ht="15.75" customHeight="1" x14ac:dyDescent="0.2">
      <c r="G762" s="59"/>
    </row>
    <row r="763" spans="7:7" ht="15.75" customHeight="1" x14ac:dyDescent="0.2">
      <c r="G763" s="59"/>
    </row>
    <row r="764" spans="7:7" ht="15.75" customHeight="1" x14ac:dyDescent="0.2">
      <c r="G764" s="59"/>
    </row>
    <row r="765" spans="7:7" ht="15.75" customHeight="1" x14ac:dyDescent="0.2">
      <c r="G765" s="59"/>
    </row>
    <row r="766" spans="7:7" ht="15.75" customHeight="1" x14ac:dyDescent="0.2">
      <c r="G766" s="59"/>
    </row>
    <row r="767" spans="7:7" ht="15.75" customHeight="1" x14ac:dyDescent="0.2">
      <c r="G767" s="59"/>
    </row>
    <row r="768" spans="7:7" ht="15.75" customHeight="1" x14ac:dyDescent="0.2">
      <c r="G768" s="59"/>
    </row>
    <row r="769" spans="7:7" ht="15.75" customHeight="1" x14ac:dyDescent="0.2">
      <c r="G769" s="59"/>
    </row>
    <row r="770" spans="7:7" ht="15.75" customHeight="1" x14ac:dyDescent="0.2">
      <c r="G770" s="59"/>
    </row>
    <row r="771" spans="7:7" ht="15.75" customHeight="1" x14ac:dyDescent="0.2">
      <c r="G771" s="59"/>
    </row>
    <row r="772" spans="7:7" ht="15.75" customHeight="1" x14ac:dyDescent="0.2">
      <c r="G772" s="59"/>
    </row>
    <row r="773" spans="7:7" ht="15.75" customHeight="1" x14ac:dyDescent="0.2">
      <c r="G773" s="59"/>
    </row>
    <row r="774" spans="7:7" ht="15.75" customHeight="1" x14ac:dyDescent="0.2">
      <c r="G774" s="59"/>
    </row>
    <row r="775" spans="7:7" ht="15.75" customHeight="1" x14ac:dyDescent="0.2">
      <c r="G775" s="59"/>
    </row>
    <row r="776" spans="7:7" ht="15.75" customHeight="1" x14ac:dyDescent="0.2">
      <c r="G776" s="59"/>
    </row>
    <row r="777" spans="7:7" ht="15.75" customHeight="1" x14ac:dyDescent="0.2">
      <c r="G777" s="59"/>
    </row>
    <row r="778" spans="7:7" ht="15.75" customHeight="1" x14ac:dyDescent="0.2">
      <c r="G778" s="59"/>
    </row>
    <row r="779" spans="7:7" ht="15.75" customHeight="1" x14ac:dyDescent="0.2">
      <c r="G779" s="59"/>
    </row>
    <row r="780" spans="7:7" ht="15.75" customHeight="1" x14ac:dyDescent="0.2">
      <c r="G780" s="59"/>
    </row>
    <row r="781" spans="7:7" ht="15.75" customHeight="1" x14ac:dyDescent="0.2">
      <c r="G781" s="59"/>
    </row>
    <row r="782" spans="7:7" ht="15.75" customHeight="1" x14ac:dyDescent="0.2">
      <c r="G782" s="59"/>
    </row>
    <row r="783" spans="7:7" ht="15.75" customHeight="1" x14ac:dyDescent="0.2">
      <c r="G783" s="59"/>
    </row>
    <row r="784" spans="7:7" ht="15.75" customHeight="1" x14ac:dyDescent="0.2">
      <c r="G784" s="59"/>
    </row>
    <row r="785" spans="7:7" ht="15.75" customHeight="1" x14ac:dyDescent="0.2">
      <c r="G785" s="59"/>
    </row>
    <row r="786" spans="7:7" ht="15.75" customHeight="1" x14ac:dyDescent="0.2">
      <c r="G786" s="59"/>
    </row>
    <row r="787" spans="7:7" ht="15.75" customHeight="1" x14ac:dyDescent="0.2">
      <c r="G787" s="59"/>
    </row>
    <row r="788" spans="7:7" ht="15.75" customHeight="1" x14ac:dyDescent="0.2">
      <c r="G788" s="59"/>
    </row>
    <row r="789" spans="7:7" ht="15.75" customHeight="1" x14ac:dyDescent="0.2">
      <c r="G789" s="59"/>
    </row>
    <row r="790" spans="7:7" ht="15.75" customHeight="1" x14ac:dyDescent="0.2">
      <c r="G790" s="59"/>
    </row>
    <row r="791" spans="7:7" ht="15.75" customHeight="1" x14ac:dyDescent="0.2">
      <c r="G791" s="59"/>
    </row>
    <row r="792" spans="7:7" ht="15.75" customHeight="1" x14ac:dyDescent="0.2">
      <c r="G792" s="59"/>
    </row>
    <row r="793" spans="7:7" ht="15.75" customHeight="1" x14ac:dyDescent="0.2">
      <c r="G793" s="59"/>
    </row>
    <row r="794" spans="7:7" ht="15.75" customHeight="1" x14ac:dyDescent="0.2">
      <c r="G794" s="59"/>
    </row>
    <row r="795" spans="7:7" ht="15.75" customHeight="1" x14ac:dyDescent="0.2">
      <c r="G795" s="59"/>
    </row>
    <row r="796" spans="7:7" ht="15.75" customHeight="1" x14ac:dyDescent="0.2">
      <c r="G796" s="59"/>
    </row>
    <row r="797" spans="7:7" ht="15.75" customHeight="1" x14ac:dyDescent="0.2">
      <c r="G797" s="59"/>
    </row>
    <row r="798" spans="7:7" ht="15.75" customHeight="1" x14ac:dyDescent="0.2">
      <c r="G798" s="59"/>
    </row>
    <row r="799" spans="7:7" ht="15.75" customHeight="1" x14ac:dyDescent="0.2">
      <c r="G799" s="59"/>
    </row>
    <row r="800" spans="7:7" ht="15.75" customHeight="1" x14ac:dyDescent="0.2">
      <c r="G800" s="59"/>
    </row>
    <row r="801" spans="7:7" ht="15.75" customHeight="1" x14ac:dyDescent="0.2">
      <c r="G801" s="59"/>
    </row>
    <row r="802" spans="7:7" ht="15.75" customHeight="1" x14ac:dyDescent="0.2">
      <c r="G802" s="59"/>
    </row>
    <row r="803" spans="7:7" ht="15.75" customHeight="1" x14ac:dyDescent="0.2">
      <c r="G803" s="59"/>
    </row>
    <row r="804" spans="7:7" ht="15.75" customHeight="1" x14ac:dyDescent="0.2">
      <c r="G804" s="59"/>
    </row>
    <row r="805" spans="7:7" ht="15.75" customHeight="1" x14ac:dyDescent="0.2">
      <c r="G805" s="59"/>
    </row>
    <row r="806" spans="7:7" ht="15.75" customHeight="1" x14ac:dyDescent="0.2">
      <c r="G806" s="59"/>
    </row>
    <row r="807" spans="7:7" ht="15.75" customHeight="1" x14ac:dyDescent="0.2">
      <c r="G807" s="59"/>
    </row>
    <row r="808" spans="7:7" ht="15.75" customHeight="1" x14ac:dyDescent="0.2">
      <c r="G808" s="59"/>
    </row>
    <row r="809" spans="7:7" ht="15.75" customHeight="1" x14ac:dyDescent="0.2">
      <c r="G809" s="59"/>
    </row>
    <row r="810" spans="7:7" ht="15.75" customHeight="1" x14ac:dyDescent="0.2">
      <c r="G810" s="59"/>
    </row>
    <row r="811" spans="7:7" ht="15.75" customHeight="1" x14ac:dyDescent="0.2">
      <c r="G811" s="59"/>
    </row>
    <row r="812" spans="7:7" ht="15.75" customHeight="1" x14ac:dyDescent="0.2">
      <c r="G812" s="59"/>
    </row>
    <row r="813" spans="7:7" ht="15.75" customHeight="1" x14ac:dyDescent="0.2">
      <c r="G813" s="59"/>
    </row>
    <row r="814" spans="7:7" ht="15.75" customHeight="1" x14ac:dyDescent="0.2">
      <c r="G814" s="59"/>
    </row>
    <row r="815" spans="7:7" ht="15.75" customHeight="1" x14ac:dyDescent="0.2">
      <c r="G815" s="59"/>
    </row>
    <row r="816" spans="7:7" ht="15.75" customHeight="1" x14ac:dyDescent="0.2">
      <c r="G816" s="59"/>
    </row>
    <row r="817" spans="7:7" ht="15.75" customHeight="1" x14ac:dyDescent="0.2">
      <c r="G817" s="59"/>
    </row>
    <row r="818" spans="7:7" ht="15.75" customHeight="1" x14ac:dyDescent="0.2">
      <c r="G818" s="59"/>
    </row>
    <row r="819" spans="7:7" ht="15.75" customHeight="1" x14ac:dyDescent="0.2">
      <c r="G819" s="59"/>
    </row>
    <row r="820" spans="7:7" ht="15.75" customHeight="1" x14ac:dyDescent="0.2">
      <c r="G820" s="59"/>
    </row>
    <row r="821" spans="7:7" ht="15.75" customHeight="1" x14ac:dyDescent="0.2">
      <c r="G821" s="59"/>
    </row>
    <row r="822" spans="7:7" ht="15.75" customHeight="1" x14ac:dyDescent="0.2">
      <c r="G822" s="59"/>
    </row>
    <row r="823" spans="7:7" ht="15.75" customHeight="1" x14ac:dyDescent="0.2">
      <c r="G823" s="59"/>
    </row>
    <row r="824" spans="7:7" ht="15.75" customHeight="1" x14ac:dyDescent="0.2">
      <c r="G824" s="59"/>
    </row>
    <row r="825" spans="7:7" ht="15.75" customHeight="1" x14ac:dyDescent="0.2">
      <c r="G825" s="59"/>
    </row>
    <row r="826" spans="7:7" ht="15.75" customHeight="1" x14ac:dyDescent="0.2">
      <c r="G826" s="59"/>
    </row>
    <row r="827" spans="7:7" ht="15.75" customHeight="1" x14ac:dyDescent="0.2">
      <c r="G827" s="59"/>
    </row>
    <row r="828" spans="7:7" ht="15.75" customHeight="1" x14ac:dyDescent="0.2">
      <c r="G828" s="59"/>
    </row>
    <row r="829" spans="7:7" ht="15.75" customHeight="1" x14ac:dyDescent="0.2">
      <c r="G829" s="59"/>
    </row>
    <row r="830" spans="7:7" ht="15.75" customHeight="1" x14ac:dyDescent="0.2">
      <c r="G830" s="59"/>
    </row>
    <row r="831" spans="7:7" ht="15.75" customHeight="1" x14ac:dyDescent="0.2">
      <c r="G831" s="59"/>
    </row>
    <row r="832" spans="7:7" ht="15.75" customHeight="1" x14ac:dyDescent="0.2">
      <c r="G832" s="59"/>
    </row>
    <row r="833" spans="7:7" ht="15.75" customHeight="1" x14ac:dyDescent="0.2">
      <c r="G833" s="59"/>
    </row>
    <row r="834" spans="7:7" ht="15.75" customHeight="1" x14ac:dyDescent="0.2">
      <c r="G834" s="59"/>
    </row>
    <row r="835" spans="7:7" ht="15.75" customHeight="1" x14ac:dyDescent="0.2">
      <c r="G835" s="59"/>
    </row>
    <row r="836" spans="7:7" ht="15.75" customHeight="1" x14ac:dyDescent="0.2">
      <c r="G836" s="59"/>
    </row>
    <row r="837" spans="7:7" ht="15.75" customHeight="1" x14ac:dyDescent="0.2">
      <c r="G837" s="59"/>
    </row>
    <row r="838" spans="7:7" ht="15.75" customHeight="1" x14ac:dyDescent="0.2">
      <c r="G838" s="59"/>
    </row>
    <row r="839" spans="7:7" ht="15.75" customHeight="1" x14ac:dyDescent="0.2">
      <c r="G839" s="59"/>
    </row>
    <row r="840" spans="7:7" ht="15.75" customHeight="1" x14ac:dyDescent="0.2">
      <c r="G840" s="59"/>
    </row>
    <row r="841" spans="7:7" ht="15.75" customHeight="1" x14ac:dyDescent="0.2">
      <c r="G841" s="59"/>
    </row>
    <row r="842" spans="7:7" ht="15.75" customHeight="1" x14ac:dyDescent="0.2">
      <c r="G842" s="59"/>
    </row>
    <row r="843" spans="7:7" ht="15.75" customHeight="1" x14ac:dyDescent="0.2">
      <c r="G843" s="59"/>
    </row>
    <row r="844" spans="7:7" ht="15.75" customHeight="1" x14ac:dyDescent="0.2">
      <c r="G844" s="59"/>
    </row>
    <row r="845" spans="7:7" ht="15.75" customHeight="1" x14ac:dyDescent="0.2">
      <c r="G845" s="59"/>
    </row>
    <row r="846" spans="7:7" ht="15.75" customHeight="1" x14ac:dyDescent="0.2">
      <c r="G846" s="59"/>
    </row>
    <row r="847" spans="7:7" ht="15.75" customHeight="1" x14ac:dyDescent="0.2">
      <c r="G847" s="59"/>
    </row>
    <row r="848" spans="7:7" ht="15.75" customHeight="1" x14ac:dyDescent="0.2">
      <c r="G848" s="59"/>
    </row>
    <row r="849" spans="7:7" ht="15.75" customHeight="1" x14ac:dyDescent="0.2">
      <c r="G849" s="59"/>
    </row>
    <row r="850" spans="7:7" ht="15.75" customHeight="1" x14ac:dyDescent="0.2">
      <c r="G850" s="59"/>
    </row>
    <row r="851" spans="7:7" ht="15.75" customHeight="1" x14ac:dyDescent="0.2">
      <c r="G851" s="59"/>
    </row>
    <row r="852" spans="7:7" ht="15.75" customHeight="1" x14ac:dyDescent="0.2">
      <c r="G852" s="59"/>
    </row>
    <row r="853" spans="7:7" ht="15.75" customHeight="1" x14ac:dyDescent="0.2">
      <c r="G853" s="59"/>
    </row>
    <row r="854" spans="7:7" ht="15.75" customHeight="1" x14ac:dyDescent="0.2">
      <c r="G854" s="59"/>
    </row>
    <row r="855" spans="7:7" ht="15.75" customHeight="1" x14ac:dyDescent="0.2">
      <c r="G855" s="59"/>
    </row>
    <row r="856" spans="7:7" ht="15.75" customHeight="1" x14ac:dyDescent="0.2">
      <c r="G856" s="59"/>
    </row>
    <row r="857" spans="7:7" ht="15.75" customHeight="1" x14ac:dyDescent="0.2">
      <c r="G857" s="59"/>
    </row>
    <row r="858" spans="7:7" ht="15.75" customHeight="1" x14ac:dyDescent="0.2">
      <c r="G858" s="59"/>
    </row>
    <row r="859" spans="7:7" ht="15.75" customHeight="1" x14ac:dyDescent="0.2">
      <c r="G859" s="59"/>
    </row>
    <row r="860" spans="7:7" ht="15.75" customHeight="1" x14ac:dyDescent="0.2">
      <c r="G860" s="59"/>
    </row>
    <row r="861" spans="7:7" ht="15.75" customHeight="1" x14ac:dyDescent="0.2">
      <c r="G861" s="59"/>
    </row>
    <row r="862" spans="7:7" ht="15.75" customHeight="1" x14ac:dyDescent="0.2">
      <c r="G862" s="59"/>
    </row>
    <row r="863" spans="7:7" ht="15.75" customHeight="1" x14ac:dyDescent="0.2">
      <c r="G863" s="59"/>
    </row>
    <row r="864" spans="7:7" ht="15.75" customHeight="1" x14ac:dyDescent="0.2">
      <c r="G864" s="59"/>
    </row>
    <row r="865" spans="7:7" ht="15.75" customHeight="1" x14ac:dyDescent="0.2">
      <c r="G865" s="59"/>
    </row>
    <row r="866" spans="7:7" ht="15.75" customHeight="1" x14ac:dyDescent="0.2">
      <c r="G866" s="59"/>
    </row>
    <row r="867" spans="7:7" ht="15.75" customHeight="1" x14ac:dyDescent="0.2">
      <c r="G867" s="59"/>
    </row>
    <row r="868" spans="7:7" ht="15.75" customHeight="1" x14ac:dyDescent="0.2">
      <c r="G868" s="59"/>
    </row>
    <row r="869" spans="7:7" ht="15.75" customHeight="1" x14ac:dyDescent="0.2">
      <c r="G869" s="59"/>
    </row>
    <row r="870" spans="7:7" ht="15.75" customHeight="1" x14ac:dyDescent="0.2">
      <c r="G870" s="59"/>
    </row>
    <row r="871" spans="7:7" ht="15.75" customHeight="1" x14ac:dyDescent="0.2">
      <c r="G871" s="59"/>
    </row>
    <row r="872" spans="7:7" ht="15.75" customHeight="1" x14ac:dyDescent="0.2">
      <c r="G872" s="59"/>
    </row>
    <row r="873" spans="7:7" ht="15.75" customHeight="1" x14ac:dyDescent="0.2">
      <c r="G873" s="59"/>
    </row>
    <row r="874" spans="7:7" ht="15.75" customHeight="1" x14ac:dyDescent="0.2">
      <c r="G874" s="59"/>
    </row>
    <row r="875" spans="7:7" ht="15.75" customHeight="1" x14ac:dyDescent="0.2">
      <c r="G875" s="59"/>
    </row>
    <row r="876" spans="7:7" ht="15.75" customHeight="1" x14ac:dyDescent="0.2">
      <c r="G876" s="59"/>
    </row>
    <row r="877" spans="7:7" ht="15.75" customHeight="1" x14ac:dyDescent="0.2">
      <c r="G877" s="59"/>
    </row>
    <row r="878" spans="7:7" ht="15.75" customHeight="1" x14ac:dyDescent="0.2">
      <c r="G878" s="59"/>
    </row>
    <row r="879" spans="7:7" ht="15.75" customHeight="1" x14ac:dyDescent="0.2">
      <c r="G879" s="59"/>
    </row>
    <row r="880" spans="7:7" ht="15.75" customHeight="1" x14ac:dyDescent="0.2">
      <c r="G880" s="59"/>
    </row>
    <row r="881" spans="7:7" ht="15.75" customHeight="1" x14ac:dyDescent="0.2">
      <c r="G881" s="59"/>
    </row>
    <row r="882" spans="7:7" ht="15.75" customHeight="1" x14ac:dyDescent="0.2">
      <c r="G882" s="59"/>
    </row>
    <row r="883" spans="7:7" ht="15.75" customHeight="1" x14ac:dyDescent="0.2">
      <c r="G883" s="59"/>
    </row>
    <row r="884" spans="7:7" ht="15.75" customHeight="1" x14ac:dyDescent="0.2">
      <c r="G884" s="59"/>
    </row>
    <row r="885" spans="7:7" ht="15.75" customHeight="1" x14ac:dyDescent="0.2">
      <c r="G885" s="59"/>
    </row>
    <row r="886" spans="7:7" ht="15.75" customHeight="1" x14ac:dyDescent="0.2">
      <c r="G886" s="59"/>
    </row>
    <row r="887" spans="7:7" ht="15.75" customHeight="1" x14ac:dyDescent="0.2">
      <c r="G887" s="59"/>
    </row>
    <row r="888" spans="7:7" ht="15.75" customHeight="1" x14ac:dyDescent="0.2">
      <c r="G888" s="59"/>
    </row>
    <row r="889" spans="7:7" ht="15.75" customHeight="1" x14ac:dyDescent="0.2">
      <c r="G889" s="59"/>
    </row>
    <row r="890" spans="7:7" ht="15.75" customHeight="1" x14ac:dyDescent="0.2">
      <c r="G890" s="59"/>
    </row>
    <row r="891" spans="7:7" ht="15.75" customHeight="1" x14ac:dyDescent="0.2">
      <c r="G891" s="59"/>
    </row>
    <row r="892" spans="7:7" ht="15.75" customHeight="1" x14ac:dyDescent="0.2">
      <c r="G892" s="59"/>
    </row>
    <row r="893" spans="7:7" ht="15.75" customHeight="1" x14ac:dyDescent="0.2">
      <c r="G893" s="59"/>
    </row>
    <row r="894" spans="7:7" ht="15.75" customHeight="1" x14ac:dyDescent="0.2">
      <c r="G894" s="59"/>
    </row>
    <row r="895" spans="7:7" ht="15.75" customHeight="1" x14ac:dyDescent="0.2">
      <c r="G895" s="59"/>
    </row>
    <row r="896" spans="7:7" ht="15.75" customHeight="1" x14ac:dyDescent="0.2">
      <c r="G896" s="59"/>
    </row>
    <row r="897" spans="7:7" ht="15.75" customHeight="1" x14ac:dyDescent="0.2">
      <c r="G897" s="59"/>
    </row>
    <row r="898" spans="7:7" ht="15.75" customHeight="1" x14ac:dyDescent="0.2">
      <c r="G898" s="59"/>
    </row>
    <row r="899" spans="7:7" ht="15.75" customHeight="1" x14ac:dyDescent="0.2">
      <c r="G899" s="59"/>
    </row>
    <row r="900" spans="7:7" ht="15.75" customHeight="1" x14ac:dyDescent="0.2">
      <c r="G900" s="59"/>
    </row>
    <row r="901" spans="7:7" ht="15.75" customHeight="1" x14ac:dyDescent="0.2">
      <c r="G901" s="59"/>
    </row>
    <row r="902" spans="7:7" ht="15.75" customHeight="1" x14ac:dyDescent="0.2">
      <c r="G902" s="59"/>
    </row>
    <row r="903" spans="7:7" ht="15.75" customHeight="1" x14ac:dyDescent="0.2">
      <c r="G903" s="59"/>
    </row>
    <row r="904" spans="7:7" ht="15.75" customHeight="1" x14ac:dyDescent="0.2">
      <c r="G904" s="59"/>
    </row>
    <row r="905" spans="7:7" ht="15.75" customHeight="1" x14ac:dyDescent="0.2">
      <c r="G905" s="59"/>
    </row>
    <row r="906" spans="7:7" ht="15.75" customHeight="1" x14ac:dyDescent="0.2">
      <c r="G906" s="59"/>
    </row>
    <row r="907" spans="7:7" ht="15.75" customHeight="1" x14ac:dyDescent="0.2">
      <c r="G907" s="59"/>
    </row>
    <row r="908" spans="7:7" ht="15.75" customHeight="1" x14ac:dyDescent="0.2">
      <c r="G908" s="59"/>
    </row>
    <row r="909" spans="7:7" ht="15.75" customHeight="1" x14ac:dyDescent="0.2">
      <c r="G909" s="59"/>
    </row>
    <row r="910" spans="7:7" ht="15.75" customHeight="1" x14ac:dyDescent="0.2">
      <c r="G910" s="59"/>
    </row>
    <row r="911" spans="7:7" ht="15.75" customHeight="1" x14ac:dyDescent="0.2">
      <c r="G911" s="59"/>
    </row>
    <row r="912" spans="7:7" ht="15.75" customHeight="1" x14ac:dyDescent="0.2">
      <c r="G912" s="59"/>
    </row>
    <row r="913" spans="7:7" ht="15.75" customHeight="1" x14ac:dyDescent="0.2">
      <c r="G913" s="59"/>
    </row>
    <row r="914" spans="7:7" ht="15.75" customHeight="1" x14ac:dyDescent="0.2">
      <c r="G914" s="59"/>
    </row>
    <row r="915" spans="7:7" ht="15.75" customHeight="1" x14ac:dyDescent="0.2">
      <c r="G915" s="59"/>
    </row>
    <row r="916" spans="7:7" ht="15.75" customHeight="1" x14ac:dyDescent="0.2">
      <c r="G916" s="59"/>
    </row>
    <row r="917" spans="7:7" ht="15.75" customHeight="1" x14ac:dyDescent="0.2">
      <c r="G917" s="59"/>
    </row>
    <row r="918" spans="7:7" ht="15.75" customHeight="1" x14ac:dyDescent="0.2">
      <c r="G918" s="59"/>
    </row>
    <row r="919" spans="7:7" ht="15.75" customHeight="1" x14ac:dyDescent="0.2">
      <c r="G919" s="59"/>
    </row>
    <row r="920" spans="7:7" ht="15.75" customHeight="1" x14ac:dyDescent="0.2">
      <c r="G920" s="59"/>
    </row>
    <row r="921" spans="7:7" ht="15.75" customHeight="1" x14ac:dyDescent="0.2">
      <c r="G921" s="59"/>
    </row>
    <row r="922" spans="7:7" ht="15.75" customHeight="1" x14ac:dyDescent="0.2">
      <c r="G922" s="59"/>
    </row>
    <row r="923" spans="7:7" ht="15.75" customHeight="1" x14ac:dyDescent="0.2">
      <c r="G923" s="59"/>
    </row>
    <row r="924" spans="7:7" ht="15.75" customHeight="1" x14ac:dyDescent="0.2">
      <c r="G924" s="59"/>
    </row>
    <row r="925" spans="7:7" ht="15.75" customHeight="1" x14ac:dyDescent="0.2">
      <c r="G925" s="59"/>
    </row>
    <row r="926" spans="7:7" ht="15.75" customHeight="1" x14ac:dyDescent="0.2">
      <c r="G926" s="59"/>
    </row>
    <row r="927" spans="7:7" ht="15.75" customHeight="1" x14ac:dyDescent="0.2">
      <c r="G927" s="59"/>
    </row>
    <row r="928" spans="7:7" ht="15.75" customHeight="1" x14ac:dyDescent="0.2">
      <c r="G928" s="59"/>
    </row>
    <row r="929" spans="7:7" ht="15.75" customHeight="1" x14ac:dyDescent="0.2">
      <c r="G929" s="59"/>
    </row>
    <row r="930" spans="7:7" ht="15.75" customHeight="1" x14ac:dyDescent="0.2">
      <c r="G930" s="59"/>
    </row>
    <row r="931" spans="7:7" ht="15.75" customHeight="1" x14ac:dyDescent="0.2">
      <c r="G931" s="59"/>
    </row>
    <row r="932" spans="7:7" ht="15.75" customHeight="1" x14ac:dyDescent="0.2">
      <c r="G932" s="59"/>
    </row>
    <row r="933" spans="7:7" ht="15.75" customHeight="1" x14ac:dyDescent="0.2">
      <c r="G933" s="59"/>
    </row>
    <row r="934" spans="7:7" ht="15.75" customHeight="1" x14ac:dyDescent="0.2">
      <c r="G934" s="59"/>
    </row>
    <row r="935" spans="7:7" ht="15.75" customHeight="1" x14ac:dyDescent="0.2">
      <c r="G935" s="59"/>
    </row>
    <row r="936" spans="7:7" ht="15.75" customHeight="1" x14ac:dyDescent="0.2">
      <c r="G936" s="59"/>
    </row>
    <row r="937" spans="7:7" ht="15.75" customHeight="1" x14ac:dyDescent="0.2">
      <c r="G937" s="59"/>
    </row>
    <row r="938" spans="7:7" ht="15.75" customHeight="1" x14ac:dyDescent="0.2">
      <c r="G938" s="59"/>
    </row>
    <row r="939" spans="7:7" ht="15.75" customHeight="1" x14ac:dyDescent="0.2">
      <c r="G939" s="59"/>
    </row>
    <row r="940" spans="7:7" ht="15.75" customHeight="1" x14ac:dyDescent="0.2">
      <c r="G940" s="59"/>
    </row>
    <row r="941" spans="7:7" ht="15.75" customHeight="1" x14ac:dyDescent="0.2">
      <c r="G941" s="59"/>
    </row>
    <row r="942" spans="7:7" ht="15.75" customHeight="1" x14ac:dyDescent="0.2">
      <c r="G942" s="59"/>
    </row>
    <row r="943" spans="7:7" ht="15.75" customHeight="1" x14ac:dyDescent="0.2">
      <c r="G943" s="59"/>
    </row>
    <row r="944" spans="7:7" ht="15.75" customHeight="1" x14ac:dyDescent="0.2">
      <c r="G944" s="59"/>
    </row>
    <row r="945" spans="7:7" ht="15.75" customHeight="1" x14ac:dyDescent="0.2">
      <c r="G945" s="59"/>
    </row>
    <row r="946" spans="7:7" ht="15.75" customHeight="1" x14ac:dyDescent="0.2">
      <c r="G946" s="59"/>
    </row>
    <row r="947" spans="7:7" ht="15.75" customHeight="1" x14ac:dyDescent="0.2">
      <c r="G947" s="59"/>
    </row>
    <row r="948" spans="7:7" ht="15.75" customHeight="1" x14ac:dyDescent="0.2">
      <c r="G948" s="59"/>
    </row>
    <row r="949" spans="7:7" ht="15.75" customHeight="1" x14ac:dyDescent="0.2">
      <c r="G949" s="59"/>
    </row>
    <row r="950" spans="7:7" ht="15.75" customHeight="1" x14ac:dyDescent="0.2">
      <c r="G950" s="59"/>
    </row>
    <row r="951" spans="7:7" ht="15.75" customHeight="1" x14ac:dyDescent="0.2">
      <c r="G951" s="59"/>
    </row>
    <row r="952" spans="7:7" ht="15.75" customHeight="1" x14ac:dyDescent="0.2">
      <c r="G952" s="59"/>
    </row>
    <row r="953" spans="7:7" ht="15.75" customHeight="1" x14ac:dyDescent="0.2">
      <c r="G953" s="59"/>
    </row>
    <row r="954" spans="7:7" ht="15.75" customHeight="1" x14ac:dyDescent="0.2">
      <c r="G954" s="59"/>
    </row>
    <row r="955" spans="7:7" ht="15.75" customHeight="1" x14ac:dyDescent="0.2">
      <c r="G955" s="59"/>
    </row>
    <row r="956" spans="7:7" ht="15.75" customHeight="1" x14ac:dyDescent="0.2">
      <c r="G956" s="59"/>
    </row>
    <row r="957" spans="7:7" ht="15.75" customHeight="1" x14ac:dyDescent="0.2">
      <c r="G957" s="59"/>
    </row>
    <row r="958" spans="7:7" ht="15.75" customHeight="1" x14ac:dyDescent="0.2">
      <c r="G958" s="59"/>
    </row>
    <row r="959" spans="7:7" ht="15.75" customHeight="1" x14ac:dyDescent="0.2">
      <c r="G959" s="59"/>
    </row>
    <row r="960" spans="7:7" ht="15.75" customHeight="1" x14ac:dyDescent="0.2">
      <c r="G960" s="59"/>
    </row>
    <row r="961" spans="7:7" ht="15.75" customHeight="1" x14ac:dyDescent="0.2">
      <c r="G961" s="59"/>
    </row>
    <row r="962" spans="7:7" ht="15.75" customHeight="1" x14ac:dyDescent="0.2">
      <c r="G962" s="59"/>
    </row>
    <row r="963" spans="7:7" ht="15.75" customHeight="1" x14ac:dyDescent="0.2">
      <c r="G963" s="59"/>
    </row>
    <row r="964" spans="7:7" ht="15.75" customHeight="1" x14ac:dyDescent="0.2">
      <c r="G964" s="59"/>
    </row>
    <row r="965" spans="7:7" ht="15.75" customHeight="1" x14ac:dyDescent="0.2">
      <c r="G965" s="59"/>
    </row>
    <row r="966" spans="7:7" ht="15.75" customHeight="1" x14ac:dyDescent="0.2">
      <c r="G966" s="59"/>
    </row>
    <row r="967" spans="7:7" ht="15.75" customHeight="1" x14ac:dyDescent="0.2">
      <c r="G967" s="59"/>
    </row>
    <row r="968" spans="7:7" ht="15.75" customHeight="1" x14ac:dyDescent="0.2">
      <c r="G968" s="59"/>
    </row>
    <row r="969" spans="7:7" ht="15.75" customHeight="1" x14ac:dyDescent="0.2">
      <c r="G969" s="59"/>
    </row>
    <row r="970" spans="7:7" ht="15.75" customHeight="1" x14ac:dyDescent="0.2">
      <c r="G970" s="59"/>
    </row>
    <row r="971" spans="7:7" ht="15.75" customHeight="1" x14ac:dyDescent="0.2">
      <c r="G971" s="59"/>
    </row>
    <row r="972" spans="7:7" ht="15.75" customHeight="1" x14ac:dyDescent="0.2">
      <c r="G972" s="59"/>
    </row>
    <row r="973" spans="7:7" ht="15.75" customHeight="1" x14ac:dyDescent="0.2">
      <c r="G973" s="59"/>
    </row>
    <row r="974" spans="7:7" ht="15.75" customHeight="1" x14ac:dyDescent="0.2">
      <c r="G974" s="59"/>
    </row>
    <row r="975" spans="7:7" ht="15.75" customHeight="1" x14ac:dyDescent="0.2">
      <c r="G975" s="59"/>
    </row>
    <row r="976" spans="7:7" ht="15.75" customHeight="1" x14ac:dyDescent="0.2">
      <c r="G976" s="59"/>
    </row>
    <row r="977" spans="7:7" ht="15.75" customHeight="1" x14ac:dyDescent="0.2">
      <c r="G977" s="59"/>
    </row>
    <row r="978" spans="7:7" ht="15.75" customHeight="1" x14ac:dyDescent="0.2">
      <c r="G978" s="59"/>
    </row>
    <row r="979" spans="7:7" ht="15.75" customHeight="1" x14ac:dyDescent="0.2">
      <c r="G979" s="59"/>
    </row>
    <row r="980" spans="7:7" ht="15.75" customHeight="1" x14ac:dyDescent="0.2">
      <c r="G980" s="59"/>
    </row>
    <row r="981" spans="7:7" ht="15.75" customHeight="1" x14ac:dyDescent="0.2">
      <c r="G981" s="59"/>
    </row>
    <row r="982" spans="7:7" ht="15.75" customHeight="1" x14ac:dyDescent="0.2">
      <c r="G982" s="59"/>
    </row>
    <row r="983" spans="7:7" ht="15.75" customHeight="1" x14ac:dyDescent="0.2">
      <c r="G983" s="59"/>
    </row>
    <row r="984" spans="7:7" ht="15.75" customHeight="1" x14ac:dyDescent="0.2">
      <c r="G984" s="59"/>
    </row>
    <row r="985" spans="7:7" ht="15.75" customHeight="1" x14ac:dyDescent="0.2">
      <c r="G985" s="59"/>
    </row>
    <row r="986" spans="7:7" ht="15.75" customHeight="1" x14ac:dyDescent="0.2">
      <c r="G986" s="59"/>
    </row>
    <row r="987" spans="7:7" ht="15.75" customHeight="1" x14ac:dyDescent="0.2">
      <c r="G987" s="59"/>
    </row>
    <row r="988" spans="7:7" ht="15.75" customHeight="1" x14ac:dyDescent="0.2">
      <c r="G988" s="59"/>
    </row>
    <row r="989" spans="7:7" ht="15.75" customHeight="1" x14ac:dyDescent="0.2">
      <c r="G989" s="59"/>
    </row>
    <row r="990" spans="7:7" ht="15.75" customHeight="1" x14ac:dyDescent="0.2">
      <c r="G990" s="59"/>
    </row>
    <row r="991" spans="7:7" ht="15.75" customHeight="1" x14ac:dyDescent="0.2">
      <c r="G991" s="59"/>
    </row>
    <row r="992" spans="7:7" ht="15.75" customHeight="1" x14ac:dyDescent="0.2">
      <c r="G992" s="59"/>
    </row>
    <row r="993" spans="7:7" ht="15.75" customHeight="1" x14ac:dyDescent="0.2">
      <c r="G993" s="59"/>
    </row>
    <row r="994" spans="7:7" ht="15.75" customHeight="1" x14ac:dyDescent="0.2">
      <c r="G994" s="59"/>
    </row>
    <row r="995" spans="7:7" ht="15.75" customHeight="1" x14ac:dyDescent="0.2">
      <c r="G995" s="59"/>
    </row>
    <row r="996" spans="7:7" ht="15.75" customHeight="1" x14ac:dyDescent="0.2">
      <c r="G996" s="59"/>
    </row>
    <row r="997" spans="7:7" ht="15.75" customHeight="1" x14ac:dyDescent="0.2">
      <c r="G997" s="59"/>
    </row>
    <row r="998" spans="7:7" ht="15.75" customHeight="1" x14ac:dyDescent="0.2">
      <c r="G998" s="59"/>
    </row>
    <row r="999" spans="7:7" ht="15.75" customHeight="1" x14ac:dyDescent="0.2">
      <c r="G999" s="59"/>
    </row>
    <row r="1000" spans="7:7" ht="15.75" customHeight="1" x14ac:dyDescent="0.2">
      <c r="G1000" s="59"/>
    </row>
  </sheetData>
  <mergeCells count="2">
    <mergeCell ref="A2:B2"/>
    <mergeCell ref="E2:K2"/>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baseColWidth="10" defaultColWidth="14.5" defaultRowHeight="15" customHeight="1" x14ac:dyDescent="0.2"/>
  <cols>
    <col min="1" max="2" width="8.83203125" customWidth="1"/>
    <col min="3" max="3" width="79.83203125" customWidth="1"/>
    <col min="4" max="4" width="48.33203125" customWidth="1"/>
    <col min="5" max="26" width="8.83203125" customWidth="1"/>
  </cols>
  <sheetData>
    <row r="1" spans="1:4" x14ac:dyDescent="0.2">
      <c r="C1" s="78"/>
    </row>
    <row r="2" spans="1:4" x14ac:dyDescent="0.2">
      <c r="C2" s="78"/>
    </row>
    <row r="3" spans="1:4" x14ac:dyDescent="0.2">
      <c r="C3" s="78"/>
    </row>
    <row r="4" spans="1:4" x14ac:dyDescent="0.2">
      <c r="A4" s="60" t="s">
        <v>76</v>
      </c>
      <c r="C4" s="78"/>
    </row>
    <row r="5" spans="1:4" x14ac:dyDescent="0.2">
      <c r="B5" s="60" t="s">
        <v>77</v>
      </c>
      <c r="C5" s="78"/>
    </row>
    <row r="6" spans="1:4" ht="16" x14ac:dyDescent="0.2">
      <c r="C6" s="78" t="s">
        <v>78</v>
      </c>
    </row>
    <row r="7" spans="1:4" ht="16" x14ac:dyDescent="0.2">
      <c r="C7" s="78" t="s">
        <v>79</v>
      </c>
    </row>
    <row r="8" spans="1:4" x14ac:dyDescent="0.2">
      <c r="C8" s="78"/>
    </row>
    <row r="9" spans="1:4" x14ac:dyDescent="0.2">
      <c r="A9" s="60" t="s">
        <v>80</v>
      </c>
      <c r="C9" s="78"/>
    </row>
    <row r="10" spans="1:4" x14ac:dyDescent="0.2">
      <c r="B10" s="60" t="s">
        <v>81</v>
      </c>
      <c r="C10" s="78"/>
    </row>
    <row r="11" spans="1:4" ht="16" x14ac:dyDescent="0.2">
      <c r="C11" s="78" t="s">
        <v>82</v>
      </c>
    </row>
    <row r="12" spans="1:4" ht="16" x14ac:dyDescent="0.2">
      <c r="C12" s="78" t="s">
        <v>83</v>
      </c>
    </row>
    <row r="13" spans="1:4" ht="32" x14ac:dyDescent="0.2">
      <c r="C13" s="78" t="s">
        <v>84</v>
      </c>
    </row>
    <row r="14" spans="1:4" x14ac:dyDescent="0.2">
      <c r="C14" s="78"/>
    </row>
    <row r="15" spans="1:4" x14ac:dyDescent="0.2">
      <c r="B15" s="60" t="s">
        <v>85</v>
      </c>
      <c r="C15" s="78"/>
    </row>
    <row r="16" spans="1:4" ht="32" x14ac:dyDescent="0.2">
      <c r="C16" s="78" t="s">
        <v>86</v>
      </c>
      <c r="D16" s="78" t="s">
        <v>87</v>
      </c>
    </row>
    <row r="17" spans="3:3" ht="16" x14ac:dyDescent="0.2">
      <c r="C17" s="78" t="s">
        <v>88</v>
      </c>
    </row>
    <row r="18" spans="3:3" ht="16" x14ac:dyDescent="0.2">
      <c r="C18" s="78" t="s">
        <v>89</v>
      </c>
    </row>
    <row r="19" spans="3:3" x14ac:dyDescent="0.2">
      <c r="C19" s="78"/>
    </row>
    <row r="20" spans="3:3" x14ac:dyDescent="0.2">
      <c r="C20" s="78"/>
    </row>
    <row r="21" spans="3:3" ht="15.75" customHeight="1" x14ac:dyDescent="0.2">
      <c r="C21" s="78"/>
    </row>
    <row r="22" spans="3:3" ht="15.75" customHeight="1" x14ac:dyDescent="0.2">
      <c r="C22" s="78"/>
    </row>
    <row r="23" spans="3:3" ht="15.75" customHeight="1" x14ac:dyDescent="0.2">
      <c r="C23" s="78"/>
    </row>
    <row r="24" spans="3:3" ht="15.75" customHeight="1" x14ac:dyDescent="0.2">
      <c r="C24" s="78"/>
    </row>
    <row r="25" spans="3:3" ht="15.75" customHeight="1" x14ac:dyDescent="0.2">
      <c r="C25" s="78"/>
    </row>
    <row r="26" spans="3:3" ht="15.75" customHeight="1" x14ac:dyDescent="0.2">
      <c r="C26" s="78"/>
    </row>
    <row r="27" spans="3:3" ht="15.75" customHeight="1" x14ac:dyDescent="0.2">
      <c r="C27" s="78"/>
    </row>
    <row r="28" spans="3:3" ht="15.75" customHeight="1" x14ac:dyDescent="0.2">
      <c r="C28" s="78"/>
    </row>
    <row r="29" spans="3:3" ht="15.75" customHeight="1" x14ac:dyDescent="0.2">
      <c r="C29" s="78"/>
    </row>
    <row r="30" spans="3:3" ht="15.75" customHeight="1" x14ac:dyDescent="0.2">
      <c r="C30" s="78"/>
    </row>
    <row r="31" spans="3:3" ht="15.75" customHeight="1" x14ac:dyDescent="0.2">
      <c r="C31" s="78"/>
    </row>
    <row r="32" spans="3:3" ht="15.75" customHeight="1" x14ac:dyDescent="0.2">
      <c r="C32" s="78"/>
    </row>
    <row r="33" spans="3:3" ht="15.75" customHeight="1" x14ac:dyDescent="0.2">
      <c r="C33" s="78"/>
    </row>
    <row r="34" spans="3:3" ht="15.75" customHeight="1" x14ac:dyDescent="0.2">
      <c r="C34" s="78"/>
    </row>
    <row r="35" spans="3:3" ht="15.75" customHeight="1" x14ac:dyDescent="0.2">
      <c r="C35" s="78"/>
    </row>
    <row r="36" spans="3:3" ht="15.75" customHeight="1" x14ac:dyDescent="0.2">
      <c r="C36" s="78"/>
    </row>
    <row r="37" spans="3:3" ht="15.75" customHeight="1" x14ac:dyDescent="0.2">
      <c r="C37" s="78"/>
    </row>
    <row r="38" spans="3:3" ht="15.75" customHeight="1" x14ac:dyDescent="0.2">
      <c r="C38" s="78"/>
    </row>
    <row r="39" spans="3:3" ht="15.75" customHeight="1" x14ac:dyDescent="0.2">
      <c r="C39" s="78"/>
    </row>
    <row r="40" spans="3:3" ht="15.75" customHeight="1" x14ac:dyDescent="0.2">
      <c r="C40" s="78"/>
    </row>
    <row r="41" spans="3:3" ht="15.75" customHeight="1" x14ac:dyDescent="0.2">
      <c r="C41" s="78"/>
    </row>
    <row r="42" spans="3:3" ht="15.75" customHeight="1" x14ac:dyDescent="0.2">
      <c r="C42" s="78"/>
    </row>
    <row r="43" spans="3:3" ht="15.75" customHeight="1" x14ac:dyDescent="0.2">
      <c r="C43" s="78"/>
    </row>
    <row r="44" spans="3:3" ht="15.75" customHeight="1" x14ac:dyDescent="0.2">
      <c r="C44" s="78"/>
    </row>
    <row r="45" spans="3:3" ht="15.75" customHeight="1" x14ac:dyDescent="0.2">
      <c r="C45" s="78"/>
    </row>
    <row r="46" spans="3:3" ht="15.75" customHeight="1" x14ac:dyDescent="0.2">
      <c r="C46" s="78"/>
    </row>
    <row r="47" spans="3:3" ht="15.75" customHeight="1" x14ac:dyDescent="0.2">
      <c r="C47" s="78"/>
    </row>
    <row r="48" spans="3:3" ht="15.75" customHeight="1" x14ac:dyDescent="0.2">
      <c r="C48" s="78"/>
    </row>
    <row r="49" spans="3:3" ht="15.75" customHeight="1" x14ac:dyDescent="0.2">
      <c r="C49" s="78"/>
    </row>
    <row r="50" spans="3:3" ht="15.75" customHeight="1" x14ac:dyDescent="0.2">
      <c r="C50" s="78"/>
    </row>
    <row r="51" spans="3:3" ht="15.75" customHeight="1" x14ac:dyDescent="0.2">
      <c r="C51" s="78"/>
    </row>
    <row r="52" spans="3:3" ht="15.75" customHeight="1" x14ac:dyDescent="0.2">
      <c r="C52" s="78"/>
    </row>
    <row r="53" spans="3:3" ht="15.75" customHeight="1" x14ac:dyDescent="0.2">
      <c r="C53" s="78"/>
    </row>
    <row r="54" spans="3:3" ht="15.75" customHeight="1" x14ac:dyDescent="0.2">
      <c r="C54" s="78"/>
    </row>
    <row r="55" spans="3:3" ht="15.75" customHeight="1" x14ac:dyDescent="0.2">
      <c r="C55" s="78"/>
    </row>
    <row r="56" spans="3:3" ht="15.75" customHeight="1" x14ac:dyDescent="0.2">
      <c r="C56" s="78"/>
    </row>
    <row r="57" spans="3:3" ht="15.75" customHeight="1" x14ac:dyDescent="0.2">
      <c r="C57" s="78"/>
    </row>
    <row r="58" spans="3:3" ht="15.75" customHeight="1" x14ac:dyDescent="0.2">
      <c r="C58" s="78"/>
    </row>
    <row r="59" spans="3:3" ht="15.75" customHeight="1" x14ac:dyDescent="0.2">
      <c r="C59" s="78"/>
    </row>
    <row r="60" spans="3:3" ht="15.75" customHeight="1" x14ac:dyDescent="0.2">
      <c r="C60" s="78"/>
    </row>
    <row r="61" spans="3:3" ht="15.75" customHeight="1" x14ac:dyDescent="0.2">
      <c r="C61" s="78"/>
    </row>
    <row r="62" spans="3:3" ht="15.75" customHeight="1" x14ac:dyDescent="0.2">
      <c r="C62" s="78"/>
    </row>
    <row r="63" spans="3:3" ht="15.75" customHeight="1" x14ac:dyDescent="0.2">
      <c r="C63" s="78"/>
    </row>
    <row r="64" spans="3:3" ht="15.75" customHeight="1" x14ac:dyDescent="0.2">
      <c r="C64" s="78"/>
    </row>
    <row r="65" spans="3:3" ht="15.75" customHeight="1" x14ac:dyDescent="0.2">
      <c r="C65" s="78"/>
    </row>
    <row r="66" spans="3:3" ht="15.75" customHeight="1" x14ac:dyDescent="0.2">
      <c r="C66" s="78"/>
    </row>
    <row r="67" spans="3:3" ht="15.75" customHeight="1" x14ac:dyDescent="0.2">
      <c r="C67" s="78"/>
    </row>
    <row r="68" spans="3:3" ht="15.75" customHeight="1" x14ac:dyDescent="0.2">
      <c r="C68" s="78"/>
    </row>
    <row r="69" spans="3:3" ht="15.75" customHeight="1" x14ac:dyDescent="0.2">
      <c r="C69" s="78"/>
    </row>
    <row r="70" spans="3:3" ht="15.75" customHeight="1" x14ac:dyDescent="0.2">
      <c r="C70" s="78"/>
    </row>
    <row r="71" spans="3:3" ht="15.75" customHeight="1" x14ac:dyDescent="0.2">
      <c r="C71" s="78"/>
    </row>
    <row r="72" spans="3:3" ht="15.75" customHeight="1" x14ac:dyDescent="0.2">
      <c r="C72" s="78"/>
    </row>
    <row r="73" spans="3:3" ht="15.75" customHeight="1" x14ac:dyDescent="0.2">
      <c r="C73" s="78"/>
    </row>
    <row r="74" spans="3:3" ht="15.75" customHeight="1" x14ac:dyDescent="0.2">
      <c r="C74" s="78"/>
    </row>
    <row r="75" spans="3:3" ht="15.75" customHeight="1" x14ac:dyDescent="0.2">
      <c r="C75" s="78"/>
    </row>
    <row r="76" spans="3:3" ht="15.75" customHeight="1" x14ac:dyDescent="0.2">
      <c r="C76" s="78"/>
    </row>
    <row r="77" spans="3:3" ht="15.75" customHeight="1" x14ac:dyDescent="0.2">
      <c r="C77" s="78"/>
    </row>
    <row r="78" spans="3:3" ht="15.75" customHeight="1" x14ac:dyDescent="0.2">
      <c r="C78" s="78"/>
    </row>
    <row r="79" spans="3:3" ht="15.75" customHeight="1" x14ac:dyDescent="0.2">
      <c r="C79" s="78"/>
    </row>
    <row r="80" spans="3:3" ht="15.75" customHeight="1" x14ac:dyDescent="0.2">
      <c r="C80" s="78"/>
    </row>
    <row r="81" spans="3:3" ht="15.75" customHeight="1" x14ac:dyDescent="0.2">
      <c r="C81" s="78"/>
    </row>
    <row r="82" spans="3:3" ht="15.75" customHeight="1" x14ac:dyDescent="0.2">
      <c r="C82" s="78"/>
    </row>
    <row r="83" spans="3:3" ht="15.75" customHeight="1" x14ac:dyDescent="0.2">
      <c r="C83" s="78"/>
    </row>
    <row r="84" spans="3:3" ht="15.75" customHeight="1" x14ac:dyDescent="0.2">
      <c r="C84" s="78"/>
    </row>
    <row r="85" spans="3:3" ht="15.75" customHeight="1" x14ac:dyDescent="0.2">
      <c r="C85" s="78"/>
    </row>
    <row r="86" spans="3:3" ht="15.75" customHeight="1" x14ac:dyDescent="0.2">
      <c r="C86" s="78"/>
    </row>
    <row r="87" spans="3:3" ht="15.75" customHeight="1" x14ac:dyDescent="0.2">
      <c r="C87" s="78"/>
    </row>
    <row r="88" spans="3:3" ht="15.75" customHeight="1" x14ac:dyDescent="0.2">
      <c r="C88" s="78"/>
    </row>
    <row r="89" spans="3:3" ht="15.75" customHeight="1" x14ac:dyDescent="0.2">
      <c r="C89" s="78"/>
    </row>
    <row r="90" spans="3:3" ht="15.75" customHeight="1" x14ac:dyDescent="0.2">
      <c r="C90" s="78"/>
    </row>
    <row r="91" spans="3:3" ht="15.75" customHeight="1" x14ac:dyDescent="0.2">
      <c r="C91" s="78"/>
    </row>
    <row r="92" spans="3:3" ht="15.75" customHeight="1" x14ac:dyDescent="0.2">
      <c r="C92" s="78"/>
    </row>
    <row r="93" spans="3:3" ht="15.75" customHeight="1" x14ac:dyDescent="0.2">
      <c r="C93" s="78"/>
    </row>
    <row r="94" spans="3:3" ht="15.75" customHeight="1" x14ac:dyDescent="0.2">
      <c r="C94" s="78"/>
    </row>
    <row r="95" spans="3:3" ht="15.75" customHeight="1" x14ac:dyDescent="0.2">
      <c r="C95" s="78"/>
    </row>
    <row r="96" spans="3:3" ht="15.75" customHeight="1" x14ac:dyDescent="0.2">
      <c r="C96" s="78"/>
    </row>
    <row r="97" spans="3:3" ht="15.75" customHeight="1" x14ac:dyDescent="0.2">
      <c r="C97" s="78"/>
    </row>
    <row r="98" spans="3:3" ht="15.75" customHeight="1" x14ac:dyDescent="0.2">
      <c r="C98" s="78"/>
    </row>
    <row r="99" spans="3:3" ht="15.75" customHeight="1" x14ac:dyDescent="0.2">
      <c r="C99" s="78"/>
    </row>
    <row r="100" spans="3:3" ht="15.75" customHeight="1" x14ac:dyDescent="0.2">
      <c r="C100" s="78"/>
    </row>
    <row r="101" spans="3:3" ht="15.75" customHeight="1" x14ac:dyDescent="0.2">
      <c r="C101" s="78"/>
    </row>
    <row r="102" spans="3:3" ht="15.75" customHeight="1" x14ac:dyDescent="0.2">
      <c r="C102" s="78"/>
    </row>
    <row r="103" spans="3:3" ht="15.75" customHeight="1" x14ac:dyDescent="0.2">
      <c r="C103" s="78"/>
    </row>
    <row r="104" spans="3:3" ht="15.75" customHeight="1" x14ac:dyDescent="0.2">
      <c r="C104" s="78"/>
    </row>
    <row r="105" spans="3:3" ht="15.75" customHeight="1" x14ac:dyDescent="0.2">
      <c r="C105" s="78"/>
    </row>
    <row r="106" spans="3:3" ht="15.75" customHeight="1" x14ac:dyDescent="0.2">
      <c r="C106" s="78"/>
    </row>
    <row r="107" spans="3:3" ht="15.75" customHeight="1" x14ac:dyDescent="0.2">
      <c r="C107" s="78"/>
    </row>
    <row r="108" spans="3:3" ht="15.75" customHeight="1" x14ac:dyDescent="0.2">
      <c r="C108" s="78"/>
    </row>
    <row r="109" spans="3:3" ht="15.75" customHeight="1" x14ac:dyDescent="0.2">
      <c r="C109" s="78"/>
    </row>
    <row r="110" spans="3:3" ht="15.75" customHeight="1" x14ac:dyDescent="0.2">
      <c r="C110" s="78"/>
    </row>
    <row r="111" spans="3:3" ht="15.75" customHeight="1" x14ac:dyDescent="0.2">
      <c r="C111" s="78"/>
    </row>
    <row r="112" spans="3:3" ht="15.75" customHeight="1" x14ac:dyDescent="0.2">
      <c r="C112" s="78"/>
    </row>
    <row r="113" spans="3:3" ht="15.75" customHeight="1" x14ac:dyDescent="0.2">
      <c r="C113" s="78"/>
    </row>
    <row r="114" spans="3:3" ht="15.75" customHeight="1" x14ac:dyDescent="0.2">
      <c r="C114" s="78"/>
    </row>
    <row r="115" spans="3:3" ht="15.75" customHeight="1" x14ac:dyDescent="0.2">
      <c r="C115" s="78"/>
    </row>
    <row r="116" spans="3:3" ht="15.75" customHeight="1" x14ac:dyDescent="0.2">
      <c r="C116" s="78"/>
    </row>
    <row r="117" spans="3:3" ht="15.75" customHeight="1" x14ac:dyDescent="0.2">
      <c r="C117" s="78"/>
    </row>
    <row r="118" spans="3:3" ht="15.75" customHeight="1" x14ac:dyDescent="0.2">
      <c r="C118" s="78"/>
    </row>
    <row r="119" spans="3:3" ht="15.75" customHeight="1" x14ac:dyDescent="0.2">
      <c r="C119" s="78"/>
    </row>
    <row r="120" spans="3:3" ht="15.75" customHeight="1" x14ac:dyDescent="0.2">
      <c r="C120" s="78"/>
    </row>
    <row r="121" spans="3:3" ht="15.75" customHeight="1" x14ac:dyDescent="0.2">
      <c r="C121" s="78"/>
    </row>
    <row r="122" spans="3:3" ht="15.75" customHeight="1" x14ac:dyDescent="0.2">
      <c r="C122" s="78"/>
    </row>
    <row r="123" spans="3:3" ht="15.75" customHeight="1" x14ac:dyDescent="0.2">
      <c r="C123" s="78"/>
    </row>
    <row r="124" spans="3:3" ht="15.75" customHeight="1" x14ac:dyDescent="0.2">
      <c r="C124" s="78"/>
    </row>
    <row r="125" spans="3:3" ht="15.75" customHeight="1" x14ac:dyDescent="0.2">
      <c r="C125" s="78"/>
    </row>
    <row r="126" spans="3:3" ht="15.75" customHeight="1" x14ac:dyDescent="0.2">
      <c r="C126" s="78"/>
    </row>
    <row r="127" spans="3:3" ht="15.75" customHeight="1" x14ac:dyDescent="0.2">
      <c r="C127" s="78"/>
    </row>
    <row r="128" spans="3:3" ht="15.75" customHeight="1" x14ac:dyDescent="0.2">
      <c r="C128" s="78"/>
    </row>
    <row r="129" spans="3:3" ht="15.75" customHeight="1" x14ac:dyDescent="0.2">
      <c r="C129" s="78"/>
    </row>
    <row r="130" spans="3:3" ht="15.75" customHeight="1" x14ac:dyDescent="0.2">
      <c r="C130" s="78"/>
    </row>
    <row r="131" spans="3:3" ht="15.75" customHeight="1" x14ac:dyDescent="0.2">
      <c r="C131" s="78"/>
    </row>
    <row r="132" spans="3:3" ht="15.75" customHeight="1" x14ac:dyDescent="0.2">
      <c r="C132" s="78"/>
    </row>
    <row r="133" spans="3:3" ht="15.75" customHeight="1" x14ac:dyDescent="0.2">
      <c r="C133" s="78"/>
    </row>
    <row r="134" spans="3:3" ht="15.75" customHeight="1" x14ac:dyDescent="0.2">
      <c r="C134" s="78"/>
    </row>
    <row r="135" spans="3:3" ht="15.75" customHeight="1" x14ac:dyDescent="0.2">
      <c r="C135" s="78"/>
    </row>
    <row r="136" spans="3:3" ht="15.75" customHeight="1" x14ac:dyDescent="0.2">
      <c r="C136" s="78"/>
    </row>
    <row r="137" spans="3:3" ht="15.75" customHeight="1" x14ac:dyDescent="0.2">
      <c r="C137" s="78"/>
    </row>
    <row r="138" spans="3:3" ht="15.75" customHeight="1" x14ac:dyDescent="0.2">
      <c r="C138" s="78"/>
    </row>
    <row r="139" spans="3:3" ht="15.75" customHeight="1" x14ac:dyDescent="0.2">
      <c r="C139" s="78"/>
    </row>
    <row r="140" spans="3:3" ht="15.75" customHeight="1" x14ac:dyDescent="0.2">
      <c r="C140" s="78"/>
    </row>
    <row r="141" spans="3:3" ht="15.75" customHeight="1" x14ac:dyDescent="0.2">
      <c r="C141" s="78"/>
    </row>
    <row r="142" spans="3:3" ht="15.75" customHeight="1" x14ac:dyDescent="0.2">
      <c r="C142" s="78"/>
    </row>
    <row r="143" spans="3:3" ht="15.75" customHeight="1" x14ac:dyDescent="0.2">
      <c r="C143" s="78"/>
    </row>
    <row r="144" spans="3:3" ht="15.75" customHeight="1" x14ac:dyDescent="0.2">
      <c r="C144" s="78"/>
    </row>
    <row r="145" spans="3:3" ht="15.75" customHeight="1" x14ac:dyDescent="0.2">
      <c r="C145" s="78"/>
    </row>
    <row r="146" spans="3:3" ht="15.75" customHeight="1" x14ac:dyDescent="0.2">
      <c r="C146" s="78"/>
    </row>
    <row r="147" spans="3:3" ht="15.75" customHeight="1" x14ac:dyDescent="0.2">
      <c r="C147" s="78"/>
    </row>
    <row r="148" spans="3:3" ht="15.75" customHeight="1" x14ac:dyDescent="0.2">
      <c r="C148" s="78"/>
    </row>
    <row r="149" spans="3:3" ht="15.75" customHeight="1" x14ac:dyDescent="0.2">
      <c r="C149" s="78"/>
    </row>
    <row r="150" spans="3:3" ht="15.75" customHeight="1" x14ac:dyDescent="0.2">
      <c r="C150" s="78"/>
    </row>
    <row r="151" spans="3:3" ht="15.75" customHeight="1" x14ac:dyDescent="0.2">
      <c r="C151" s="78"/>
    </row>
    <row r="152" spans="3:3" ht="15.75" customHeight="1" x14ac:dyDescent="0.2">
      <c r="C152" s="78"/>
    </row>
    <row r="153" spans="3:3" ht="15.75" customHeight="1" x14ac:dyDescent="0.2">
      <c r="C153" s="78"/>
    </row>
    <row r="154" spans="3:3" ht="15.75" customHeight="1" x14ac:dyDescent="0.2">
      <c r="C154" s="78"/>
    </row>
    <row r="155" spans="3:3" ht="15.75" customHeight="1" x14ac:dyDescent="0.2">
      <c r="C155" s="78"/>
    </row>
    <row r="156" spans="3:3" ht="15.75" customHeight="1" x14ac:dyDescent="0.2">
      <c r="C156" s="78"/>
    </row>
    <row r="157" spans="3:3" ht="15.75" customHeight="1" x14ac:dyDescent="0.2">
      <c r="C157" s="78"/>
    </row>
    <row r="158" spans="3:3" ht="15.75" customHeight="1" x14ac:dyDescent="0.2">
      <c r="C158" s="78"/>
    </row>
    <row r="159" spans="3:3" ht="15.75" customHeight="1" x14ac:dyDescent="0.2">
      <c r="C159" s="78"/>
    </row>
    <row r="160" spans="3:3" ht="15.75" customHeight="1" x14ac:dyDescent="0.2">
      <c r="C160" s="78"/>
    </row>
    <row r="161" spans="3:3" ht="15.75" customHeight="1" x14ac:dyDescent="0.2">
      <c r="C161" s="78"/>
    </row>
    <row r="162" spans="3:3" ht="15.75" customHeight="1" x14ac:dyDescent="0.2">
      <c r="C162" s="78"/>
    </row>
    <row r="163" spans="3:3" ht="15.75" customHeight="1" x14ac:dyDescent="0.2">
      <c r="C163" s="78"/>
    </row>
    <row r="164" spans="3:3" ht="15.75" customHeight="1" x14ac:dyDescent="0.2">
      <c r="C164" s="78"/>
    </row>
    <row r="165" spans="3:3" ht="15.75" customHeight="1" x14ac:dyDescent="0.2">
      <c r="C165" s="78"/>
    </row>
    <row r="166" spans="3:3" ht="15.75" customHeight="1" x14ac:dyDescent="0.2">
      <c r="C166" s="78"/>
    </row>
    <row r="167" spans="3:3" ht="15.75" customHeight="1" x14ac:dyDescent="0.2">
      <c r="C167" s="78"/>
    </row>
    <row r="168" spans="3:3" ht="15.75" customHeight="1" x14ac:dyDescent="0.2">
      <c r="C168" s="78"/>
    </row>
    <row r="169" spans="3:3" ht="15.75" customHeight="1" x14ac:dyDescent="0.2">
      <c r="C169" s="78"/>
    </row>
    <row r="170" spans="3:3" ht="15.75" customHeight="1" x14ac:dyDescent="0.2">
      <c r="C170" s="78"/>
    </row>
    <row r="171" spans="3:3" ht="15.75" customHeight="1" x14ac:dyDescent="0.2">
      <c r="C171" s="78"/>
    </row>
    <row r="172" spans="3:3" ht="15.75" customHeight="1" x14ac:dyDescent="0.2">
      <c r="C172" s="78"/>
    </row>
    <row r="173" spans="3:3" ht="15.75" customHeight="1" x14ac:dyDescent="0.2">
      <c r="C173" s="78"/>
    </row>
    <row r="174" spans="3:3" ht="15.75" customHeight="1" x14ac:dyDescent="0.2">
      <c r="C174" s="78"/>
    </row>
    <row r="175" spans="3:3" ht="15.75" customHeight="1" x14ac:dyDescent="0.2">
      <c r="C175" s="78"/>
    </row>
    <row r="176" spans="3:3" ht="15.75" customHeight="1" x14ac:dyDescent="0.2">
      <c r="C176" s="78"/>
    </row>
    <row r="177" spans="3:3" ht="15.75" customHeight="1" x14ac:dyDescent="0.2">
      <c r="C177" s="78"/>
    </row>
    <row r="178" spans="3:3" ht="15.75" customHeight="1" x14ac:dyDescent="0.2">
      <c r="C178" s="78"/>
    </row>
    <row r="179" spans="3:3" ht="15.75" customHeight="1" x14ac:dyDescent="0.2">
      <c r="C179" s="78"/>
    </row>
    <row r="180" spans="3:3" ht="15.75" customHeight="1" x14ac:dyDescent="0.2">
      <c r="C180" s="78"/>
    </row>
    <row r="181" spans="3:3" ht="15.75" customHeight="1" x14ac:dyDescent="0.2">
      <c r="C181" s="78"/>
    </row>
    <row r="182" spans="3:3" ht="15.75" customHeight="1" x14ac:dyDescent="0.2">
      <c r="C182" s="78"/>
    </row>
    <row r="183" spans="3:3" ht="15.75" customHeight="1" x14ac:dyDescent="0.2">
      <c r="C183" s="78"/>
    </row>
    <row r="184" spans="3:3" ht="15.75" customHeight="1" x14ac:dyDescent="0.2">
      <c r="C184" s="78"/>
    </row>
    <row r="185" spans="3:3" ht="15.75" customHeight="1" x14ac:dyDescent="0.2">
      <c r="C185" s="78"/>
    </row>
    <row r="186" spans="3:3" ht="15.75" customHeight="1" x14ac:dyDescent="0.2">
      <c r="C186" s="78"/>
    </row>
    <row r="187" spans="3:3" ht="15.75" customHeight="1" x14ac:dyDescent="0.2">
      <c r="C187" s="78"/>
    </row>
    <row r="188" spans="3:3" ht="15.75" customHeight="1" x14ac:dyDescent="0.2">
      <c r="C188" s="78"/>
    </row>
    <row r="189" spans="3:3" ht="15.75" customHeight="1" x14ac:dyDescent="0.2">
      <c r="C189" s="78"/>
    </row>
    <row r="190" spans="3:3" ht="15.75" customHeight="1" x14ac:dyDescent="0.2">
      <c r="C190" s="78"/>
    </row>
    <row r="191" spans="3:3" ht="15.75" customHeight="1" x14ac:dyDescent="0.2">
      <c r="C191" s="78"/>
    </row>
    <row r="192" spans="3:3" ht="15.75" customHeight="1" x14ac:dyDescent="0.2">
      <c r="C192" s="78"/>
    </row>
    <row r="193" spans="3:3" ht="15.75" customHeight="1" x14ac:dyDescent="0.2">
      <c r="C193" s="78"/>
    </row>
    <row r="194" spans="3:3" ht="15.75" customHeight="1" x14ac:dyDescent="0.2">
      <c r="C194" s="78"/>
    </row>
    <row r="195" spans="3:3" ht="15.75" customHeight="1" x14ac:dyDescent="0.2">
      <c r="C195" s="78"/>
    </row>
    <row r="196" spans="3:3" ht="15.75" customHeight="1" x14ac:dyDescent="0.2">
      <c r="C196" s="78"/>
    </row>
    <row r="197" spans="3:3" ht="15.75" customHeight="1" x14ac:dyDescent="0.2">
      <c r="C197" s="78"/>
    </row>
    <row r="198" spans="3:3" ht="15.75" customHeight="1" x14ac:dyDescent="0.2">
      <c r="C198" s="78"/>
    </row>
    <row r="199" spans="3:3" ht="15.75" customHeight="1" x14ac:dyDescent="0.2">
      <c r="C199" s="78"/>
    </row>
    <row r="200" spans="3:3" ht="15.75" customHeight="1" x14ac:dyDescent="0.2">
      <c r="C200" s="78"/>
    </row>
    <row r="201" spans="3:3" ht="15.75" customHeight="1" x14ac:dyDescent="0.2">
      <c r="C201" s="78"/>
    </row>
    <row r="202" spans="3:3" ht="15.75" customHeight="1" x14ac:dyDescent="0.2">
      <c r="C202" s="78"/>
    </row>
    <row r="203" spans="3:3" ht="15.75" customHeight="1" x14ac:dyDescent="0.2">
      <c r="C203" s="78"/>
    </row>
    <row r="204" spans="3:3" ht="15.75" customHeight="1" x14ac:dyDescent="0.2">
      <c r="C204" s="78"/>
    </row>
    <row r="205" spans="3:3" ht="15.75" customHeight="1" x14ac:dyDescent="0.2">
      <c r="C205" s="78"/>
    </row>
    <row r="206" spans="3:3" ht="15.75" customHeight="1" x14ac:dyDescent="0.2">
      <c r="C206" s="78"/>
    </row>
    <row r="207" spans="3:3" ht="15.75" customHeight="1" x14ac:dyDescent="0.2">
      <c r="C207" s="78"/>
    </row>
    <row r="208" spans="3:3" ht="15.75" customHeight="1" x14ac:dyDescent="0.2">
      <c r="C208" s="78"/>
    </row>
    <row r="209" spans="3:3" ht="15.75" customHeight="1" x14ac:dyDescent="0.2">
      <c r="C209" s="78"/>
    </row>
    <row r="210" spans="3:3" ht="15.75" customHeight="1" x14ac:dyDescent="0.2">
      <c r="C210" s="78"/>
    </row>
    <row r="211" spans="3:3" ht="15.75" customHeight="1" x14ac:dyDescent="0.2">
      <c r="C211" s="78"/>
    </row>
    <row r="212" spans="3:3" ht="15.75" customHeight="1" x14ac:dyDescent="0.2">
      <c r="C212" s="78"/>
    </row>
    <row r="213" spans="3:3" ht="15.75" customHeight="1" x14ac:dyDescent="0.2">
      <c r="C213" s="78"/>
    </row>
    <row r="214" spans="3:3" ht="15.75" customHeight="1" x14ac:dyDescent="0.2">
      <c r="C214" s="78"/>
    </row>
    <row r="215" spans="3:3" ht="15.75" customHeight="1" x14ac:dyDescent="0.2">
      <c r="C215" s="78"/>
    </row>
    <row r="216" spans="3:3" ht="15.75" customHeight="1" x14ac:dyDescent="0.2">
      <c r="C216" s="78"/>
    </row>
    <row r="217" spans="3:3" ht="15.75" customHeight="1" x14ac:dyDescent="0.2">
      <c r="C217" s="78"/>
    </row>
    <row r="218" spans="3:3" ht="15.75" customHeight="1" x14ac:dyDescent="0.2">
      <c r="C218" s="78"/>
    </row>
    <row r="219" spans="3:3" ht="15.75" customHeight="1" x14ac:dyDescent="0.2">
      <c r="C219" s="78"/>
    </row>
    <row r="220" spans="3:3" ht="15.75" customHeight="1" x14ac:dyDescent="0.2">
      <c r="C220" s="78"/>
    </row>
    <row r="221" spans="3:3" ht="15.75" customHeight="1" x14ac:dyDescent="0.2">
      <c r="C221" s="78"/>
    </row>
    <row r="222" spans="3:3" ht="15.75" customHeight="1" x14ac:dyDescent="0.2">
      <c r="C222" s="78"/>
    </row>
    <row r="223" spans="3:3" ht="15.75" customHeight="1" x14ac:dyDescent="0.2">
      <c r="C223" s="78"/>
    </row>
    <row r="224" spans="3:3" ht="15.75" customHeight="1" x14ac:dyDescent="0.2">
      <c r="C224" s="78"/>
    </row>
    <row r="225" spans="3:3" ht="15.75" customHeight="1" x14ac:dyDescent="0.2">
      <c r="C225" s="78"/>
    </row>
    <row r="226" spans="3:3" ht="15.75" customHeight="1" x14ac:dyDescent="0.2">
      <c r="C226" s="78"/>
    </row>
    <row r="227" spans="3:3" ht="15.75" customHeight="1" x14ac:dyDescent="0.2">
      <c r="C227" s="78"/>
    </row>
    <row r="228" spans="3:3" ht="15.75" customHeight="1" x14ac:dyDescent="0.2">
      <c r="C228" s="78"/>
    </row>
    <row r="229" spans="3:3" ht="15.75" customHeight="1" x14ac:dyDescent="0.2">
      <c r="C229" s="78"/>
    </row>
    <row r="230" spans="3:3" ht="15.75" customHeight="1" x14ac:dyDescent="0.2">
      <c r="C230" s="78"/>
    </row>
    <row r="231" spans="3:3" ht="15.75" customHeight="1" x14ac:dyDescent="0.2">
      <c r="C231" s="78"/>
    </row>
    <row r="232" spans="3:3" ht="15.75" customHeight="1" x14ac:dyDescent="0.2">
      <c r="C232" s="78"/>
    </row>
    <row r="233" spans="3:3" ht="15.75" customHeight="1" x14ac:dyDescent="0.2">
      <c r="C233" s="78"/>
    </row>
    <row r="234" spans="3:3" ht="15.75" customHeight="1" x14ac:dyDescent="0.2">
      <c r="C234" s="78"/>
    </row>
    <row r="235" spans="3:3" ht="15.75" customHeight="1" x14ac:dyDescent="0.2">
      <c r="C235" s="78"/>
    </row>
    <row r="236" spans="3:3" ht="15.75" customHeight="1" x14ac:dyDescent="0.2">
      <c r="C236" s="78"/>
    </row>
    <row r="237" spans="3:3" ht="15.75" customHeight="1" x14ac:dyDescent="0.2">
      <c r="C237" s="78"/>
    </row>
    <row r="238" spans="3:3" ht="15.75" customHeight="1" x14ac:dyDescent="0.2">
      <c r="C238" s="78"/>
    </row>
    <row r="239" spans="3:3" ht="15.75" customHeight="1" x14ac:dyDescent="0.2">
      <c r="C239" s="78"/>
    </row>
    <row r="240" spans="3:3" ht="15.75" customHeight="1" x14ac:dyDescent="0.2">
      <c r="C240" s="78"/>
    </row>
    <row r="241" spans="3:3" ht="15.75" customHeight="1" x14ac:dyDescent="0.2">
      <c r="C241" s="78"/>
    </row>
    <row r="242" spans="3:3" ht="15.75" customHeight="1" x14ac:dyDescent="0.2">
      <c r="C242" s="78"/>
    </row>
    <row r="243" spans="3:3" ht="15.75" customHeight="1" x14ac:dyDescent="0.2">
      <c r="C243" s="78"/>
    </row>
    <row r="244" spans="3:3" ht="15.75" customHeight="1" x14ac:dyDescent="0.2">
      <c r="C244" s="78"/>
    </row>
    <row r="245" spans="3:3" ht="15.75" customHeight="1" x14ac:dyDescent="0.2">
      <c r="C245" s="78"/>
    </row>
    <row r="246" spans="3:3" ht="15.75" customHeight="1" x14ac:dyDescent="0.2">
      <c r="C246" s="78"/>
    </row>
    <row r="247" spans="3:3" ht="15.75" customHeight="1" x14ac:dyDescent="0.2">
      <c r="C247" s="78"/>
    </row>
    <row r="248" spans="3:3" ht="15.75" customHeight="1" x14ac:dyDescent="0.2">
      <c r="C248" s="78"/>
    </row>
    <row r="249" spans="3:3" ht="15.75" customHeight="1" x14ac:dyDescent="0.2">
      <c r="C249" s="78"/>
    </row>
    <row r="250" spans="3:3" ht="15.75" customHeight="1" x14ac:dyDescent="0.2">
      <c r="C250" s="78"/>
    </row>
    <row r="251" spans="3:3" ht="15.75" customHeight="1" x14ac:dyDescent="0.2">
      <c r="C251" s="78"/>
    </row>
    <row r="252" spans="3:3" ht="15.75" customHeight="1" x14ac:dyDescent="0.2">
      <c r="C252" s="78"/>
    </row>
    <row r="253" spans="3:3" ht="15.75" customHeight="1" x14ac:dyDescent="0.2">
      <c r="C253" s="78"/>
    </row>
    <row r="254" spans="3:3" ht="15.75" customHeight="1" x14ac:dyDescent="0.2">
      <c r="C254" s="78"/>
    </row>
    <row r="255" spans="3:3" ht="15.75" customHeight="1" x14ac:dyDescent="0.2">
      <c r="C255" s="78"/>
    </row>
    <row r="256" spans="3:3" ht="15.75" customHeight="1" x14ac:dyDescent="0.2">
      <c r="C256" s="78"/>
    </row>
    <row r="257" spans="3:3" ht="15.75" customHeight="1" x14ac:dyDescent="0.2">
      <c r="C257" s="78"/>
    </row>
    <row r="258" spans="3:3" ht="15.75" customHeight="1" x14ac:dyDescent="0.2">
      <c r="C258" s="78"/>
    </row>
    <row r="259" spans="3:3" ht="15.75" customHeight="1" x14ac:dyDescent="0.2">
      <c r="C259" s="78"/>
    </row>
    <row r="260" spans="3:3" ht="15.75" customHeight="1" x14ac:dyDescent="0.2">
      <c r="C260" s="78"/>
    </row>
    <row r="261" spans="3:3" ht="15.75" customHeight="1" x14ac:dyDescent="0.2">
      <c r="C261" s="78"/>
    </row>
    <row r="262" spans="3:3" ht="15.75" customHeight="1" x14ac:dyDescent="0.2">
      <c r="C262" s="78"/>
    </row>
    <row r="263" spans="3:3" ht="15.75" customHeight="1" x14ac:dyDescent="0.2">
      <c r="C263" s="78"/>
    </row>
    <row r="264" spans="3:3" ht="15.75" customHeight="1" x14ac:dyDescent="0.2">
      <c r="C264" s="78"/>
    </row>
    <row r="265" spans="3:3" ht="15.75" customHeight="1" x14ac:dyDescent="0.2">
      <c r="C265" s="78"/>
    </row>
    <row r="266" spans="3:3" ht="15.75" customHeight="1" x14ac:dyDescent="0.2">
      <c r="C266" s="78"/>
    </row>
    <row r="267" spans="3:3" ht="15.75" customHeight="1" x14ac:dyDescent="0.2">
      <c r="C267" s="78"/>
    </row>
    <row r="268" spans="3:3" ht="15.75" customHeight="1" x14ac:dyDescent="0.2">
      <c r="C268" s="78"/>
    </row>
    <row r="269" spans="3:3" ht="15.75" customHeight="1" x14ac:dyDescent="0.2">
      <c r="C269" s="78"/>
    </row>
    <row r="270" spans="3:3" ht="15.75" customHeight="1" x14ac:dyDescent="0.2">
      <c r="C270" s="78"/>
    </row>
    <row r="271" spans="3:3" ht="15.75" customHeight="1" x14ac:dyDescent="0.2">
      <c r="C271" s="78"/>
    </row>
    <row r="272" spans="3:3" ht="15.75" customHeight="1" x14ac:dyDescent="0.2">
      <c r="C272" s="78"/>
    </row>
    <row r="273" spans="3:3" ht="15.75" customHeight="1" x14ac:dyDescent="0.2">
      <c r="C273" s="78"/>
    </row>
    <row r="274" spans="3:3" ht="15.75" customHeight="1" x14ac:dyDescent="0.2">
      <c r="C274" s="78"/>
    </row>
    <row r="275" spans="3:3" ht="15.75" customHeight="1" x14ac:dyDescent="0.2">
      <c r="C275" s="78"/>
    </row>
    <row r="276" spans="3:3" ht="15.75" customHeight="1" x14ac:dyDescent="0.2">
      <c r="C276" s="78"/>
    </row>
    <row r="277" spans="3:3" ht="15.75" customHeight="1" x14ac:dyDescent="0.2">
      <c r="C277" s="78"/>
    </row>
    <row r="278" spans="3:3" ht="15.75" customHeight="1" x14ac:dyDescent="0.2">
      <c r="C278" s="78"/>
    </row>
    <row r="279" spans="3:3" ht="15.75" customHeight="1" x14ac:dyDescent="0.2">
      <c r="C279" s="78"/>
    </row>
    <row r="280" spans="3:3" ht="15.75" customHeight="1" x14ac:dyDescent="0.2">
      <c r="C280" s="78"/>
    </row>
    <row r="281" spans="3:3" ht="15.75" customHeight="1" x14ac:dyDescent="0.2">
      <c r="C281" s="78"/>
    </row>
    <row r="282" spans="3:3" ht="15.75" customHeight="1" x14ac:dyDescent="0.2">
      <c r="C282" s="78"/>
    </row>
    <row r="283" spans="3:3" ht="15.75" customHeight="1" x14ac:dyDescent="0.2">
      <c r="C283" s="78"/>
    </row>
    <row r="284" spans="3:3" ht="15.75" customHeight="1" x14ac:dyDescent="0.2">
      <c r="C284" s="78"/>
    </row>
    <row r="285" spans="3:3" ht="15.75" customHeight="1" x14ac:dyDescent="0.2">
      <c r="C285" s="78"/>
    </row>
    <row r="286" spans="3:3" ht="15.75" customHeight="1" x14ac:dyDescent="0.2">
      <c r="C286" s="78"/>
    </row>
    <row r="287" spans="3:3" ht="15.75" customHeight="1" x14ac:dyDescent="0.2">
      <c r="C287" s="78"/>
    </row>
    <row r="288" spans="3:3" ht="15.75" customHeight="1" x14ac:dyDescent="0.2">
      <c r="C288" s="78"/>
    </row>
    <row r="289" spans="3:3" ht="15.75" customHeight="1" x14ac:dyDescent="0.2">
      <c r="C289" s="78"/>
    </row>
    <row r="290" spans="3:3" ht="15.75" customHeight="1" x14ac:dyDescent="0.2">
      <c r="C290" s="78"/>
    </row>
    <row r="291" spans="3:3" ht="15.75" customHeight="1" x14ac:dyDescent="0.2">
      <c r="C291" s="78"/>
    </row>
    <row r="292" spans="3:3" ht="15.75" customHeight="1" x14ac:dyDescent="0.2">
      <c r="C292" s="78"/>
    </row>
    <row r="293" spans="3:3" ht="15.75" customHeight="1" x14ac:dyDescent="0.2">
      <c r="C293" s="78"/>
    </row>
    <row r="294" spans="3:3" ht="15.75" customHeight="1" x14ac:dyDescent="0.2">
      <c r="C294" s="78"/>
    </row>
    <row r="295" spans="3:3" ht="15.75" customHeight="1" x14ac:dyDescent="0.2">
      <c r="C295" s="78"/>
    </row>
    <row r="296" spans="3:3" ht="15.75" customHeight="1" x14ac:dyDescent="0.2">
      <c r="C296" s="78"/>
    </row>
    <row r="297" spans="3:3" ht="15.75" customHeight="1" x14ac:dyDescent="0.2">
      <c r="C297" s="78"/>
    </row>
    <row r="298" spans="3:3" ht="15.75" customHeight="1" x14ac:dyDescent="0.2">
      <c r="C298" s="78"/>
    </row>
    <row r="299" spans="3:3" ht="15.75" customHeight="1" x14ac:dyDescent="0.2">
      <c r="C299" s="78"/>
    </row>
    <row r="300" spans="3:3" ht="15.75" customHeight="1" x14ac:dyDescent="0.2">
      <c r="C300" s="78"/>
    </row>
    <row r="301" spans="3:3" ht="15.75" customHeight="1" x14ac:dyDescent="0.2">
      <c r="C301" s="78"/>
    </row>
    <row r="302" spans="3:3" ht="15.75" customHeight="1" x14ac:dyDescent="0.2">
      <c r="C302" s="78"/>
    </row>
    <row r="303" spans="3:3" ht="15.75" customHeight="1" x14ac:dyDescent="0.2">
      <c r="C303" s="78"/>
    </row>
    <row r="304" spans="3:3" ht="15.75" customHeight="1" x14ac:dyDescent="0.2">
      <c r="C304" s="78"/>
    </row>
    <row r="305" spans="3:3" ht="15.75" customHeight="1" x14ac:dyDescent="0.2">
      <c r="C305" s="78"/>
    </row>
    <row r="306" spans="3:3" ht="15.75" customHeight="1" x14ac:dyDescent="0.2">
      <c r="C306" s="78"/>
    </row>
    <row r="307" spans="3:3" ht="15.75" customHeight="1" x14ac:dyDescent="0.2">
      <c r="C307" s="78"/>
    </row>
    <row r="308" spans="3:3" ht="15.75" customHeight="1" x14ac:dyDescent="0.2">
      <c r="C308" s="78"/>
    </row>
    <row r="309" spans="3:3" ht="15.75" customHeight="1" x14ac:dyDescent="0.2">
      <c r="C309" s="78"/>
    </row>
    <row r="310" spans="3:3" ht="15.75" customHeight="1" x14ac:dyDescent="0.2">
      <c r="C310" s="78"/>
    </row>
    <row r="311" spans="3:3" ht="15.75" customHeight="1" x14ac:dyDescent="0.2">
      <c r="C311" s="78"/>
    </row>
    <row r="312" spans="3:3" ht="15.75" customHeight="1" x14ac:dyDescent="0.2">
      <c r="C312" s="78"/>
    </row>
    <row r="313" spans="3:3" ht="15.75" customHeight="1" x14ac:dyDescent="0.2">
      <c r="C313" s="78"/>
    </row>
    <row r="314" spans="3:3" ht="15.75" customHeight="1" x14ac:dyDescent="0.2">
      <c r="C314" s="78"/>
    </row>
    <row r="315" spans="3:3" ht="15.75" customHeight="1" x14ac:dyDescent="0.2">
      <c r="C315" s="78"/>
    </row>
    <row r="316" spans="3:3" ht="15.75" customHeight="1" x14ac:dyDescent="0.2">
      <c r="C316" s="78"/>
    </row>
    <row r="317" spans="3:3" ht="15.75" customHeight="1" x14ac:dyDescent="0.2">
      <c r="C317" s="78"/>
    </row>
    <row r="318" spans="3:3" ht="15.75" customHeight="1" x14ac:dyDescent="0.2">
      <c r="C318" s="78"/>
    </row>
    <row r="319" spans="3:3" ht="15.75" customHeight="1" x14ac:dyDescent="0.2">
      <c r="C319" s="78"/>
    </row>
    <row r="320" spans="3:3" ht="15.75" customHeight="1" x14ac:dyDescent="0.2">
      <c r="C320" s="78"/>
    </row>
    <row r="321" spans="3:3" ht="15.75" customHeight="1" x14ac:dyDescent="0.2">
      <c r="C321" s="78"/>
    </row>
    <row r="322" spans="3:3" ht="15.75" customHeight="1" x14ac:dyDescent="0.2">
      <c r="C322" s="78"/>
    </row>
    <row r="323" spans="3:3" ht="15.75" customHeight="1" x14ac:dyDescent="0.2">
      <c r="C323" s="78"/>
    </row>
    <row r="324" spans="3:3" ht="15.75" customHeight="1" x14ac:dyDescent="0.2">
      <c r="C324" s="78"/>
    </row>
    <row r="325" spans="3:3" ht="15.75" customHeight="1" x14ac:dyDescent="0.2">
      <c r="C325" s="78"/>
    </row>
    <row r="326" spans="3:3" ht="15.75" customHeight="1" x14ac:dyDescent="0.2">
      <c r="C326" s="78"/>
    </row>
    <row r="327" spans="3:3" ht="15.75" customHeight="1" x14ac:dyDescent="0.2">
      <c r="C327" s="78"/>
    </row>
    <row r="328" spans="3:3" ht="15.75" customHeight="1" x14ac:dyDescent="0.2">
      <c r="C328" s="78"/>
    </row>
    <row r="329" spans="3:3" ht="15.75" customHeight="1" x14ac:dyDescent="0.2">
      <c r="C329" s="78"/>
    </row>
    <row r="330" spans="3:3" ht="15.75" customHeight="1" x14ac:dyDescent="0.2">
      <c r="C330" s="78"/>
    </row>
    <row r="331" spans="3:3" ht="15.75" customHeight="1" x14ac:dyDescent="0.2">
      <c r="C331" s="78"/>
    </row>
    <row r="332" spans="3:3" ht="15.75" customHeight="1" x14ac:dyDescent="0.2">
      <c r="C332" s="78"/>
    </row>
    <row r="333" spans="3:3" ht="15.75" customHeight="1" x14ac:dyDescent="0.2">
      <c r="C333" s="78"/>
    </row>
    <row r="334" spans="3:3" ht="15.75" customHeight="1" x14ac:dyDescent="0.2">
      <c r="C334" s="78"/>
    </row>
    <row r="335" spans="3:3" ht="15.75" customHeight="1" x14ac:dyDescent="0.2">
      <c r="C335" s="78"/>
    </row>
    <row r="336" spans="3:3" ht="15.75" customHeight="1" x14ac:dyDescent="0.2">
      <c r="C336" s="78"/>
    </row>
    <row r="337" spans="3:3" ht="15.75" customHeight="1" x14ac:dyDescent="0.2">
      <c r="C337" s="78"/>
    </row>
    <row r="338" spans="3:3" ht="15.75" customHeight="1" x14ac:dyDescent="0.2">
      <c r="C338" s="78"/>
    </row>
    <row r="339" spans="3:3" ht="15.75" customHeight="1" x14ac:dyDescent="0.2">
      <c r="C339" s="78"/>
    </row>
    <row r="340" spans="3:3" ht="15.75" customHeight="1" x14ac:dyDescent="0.2">
      <c r="C340" s="78"/>
    </row>
    <row r="341" spans="3:3" ht="15.75" customHeight="1" x14ac:dyDescent="0.2">
      <c r="C341" s="78"/>
    </row>
    <row r="342" spans="3:3" ht="15.75" customHeight="1" x14ac:dyDescent="0.2">
      <c r="C342" s="78"/>
    </row>
    <row r="343" spans="3:3" ht="15.75" customHeight="1" x14ac:dyDescent="0.2">
      <c r="C343" s="78"/>
    </row>
    <row r="344" spans="3:3" ht="15.75" customHeight="1" x14ac:dyDescent="0.2">
      <c r="C344" s="78"/>
    </row>
    <row r="345" spans="3:3" ht="15.75" customHeight="1" x14ac:dyDescent="0.2">
      <c r="C345" s="78"/>
    </row>
    <row r="346" spans="3:3" ht="15.75" customHeight="1" x14ac:dyDescent="0.2">
      <c r="C346" s="78"/>
    </row>
    <row r="347" spans="3:3" ht="15.75" customHeight="1" x14ac:dyDescent="0.2">
      <c r="C347" s="78"/>
    </row>
    <row r="348" spans="3:3" ht="15.75" customHeight="1" x14ac:dyDescent="0.2">
      <c r="C348" s="78"/>
    </row>
    <row r="349" spans="3:3" ht="15.75" customHeight="1" x14ac:dyDescent="0.2">
      <c r="C349" s="78"/>
    </row>
    <row r="350" spans="3:3" ht="15.75" customHeight="1" x14ac:dyDescent="0.2">
      <c r="C350" s="78"/>
    </row>
    <row r="351" spans="3:3" ht="15.75" customHeight="1" x14ac:dyDescent="0.2">
      <c r="C351" s="78"/>
    </row>
    <row r="352" spans="3:3" ht="15.75" customHeight="1" x14ac:dyDescent="0.2">
      <c r="C352" s="78"/>
    </row>
    <row r="353" spans="3:3" ht="15.75" customHeight="1" x14ac:dyDescent="0.2">
      <c r="C353" s="78"/>
    </row>
    <row r="354" spans="3:3" ht="15.75" customHeight="1" x14ac:dyDescent="0.2">
      <c r="C354" s="78"/>
    </row>
    <row r="355" spans="3:3" ht="15.75" customHeight="1" x14ac:dyDescent="0.2">
      <c r="C355" s="78"/>
    </row>
    <row r="356" spans="3:3" ht="15.75" customHeight="1" x14ac:dyDescent="0.2">
      <c r="C356" s="78"/>
    </row>
    <row r="357" spans="3:3" ht="15.75" customHeight="1" x14ac:dyDescent="0.2">
      <c r="C357" s="78"/>
    </row>
    <row r="358" spans="3:3" ht="15.75" customHeight="1" x14ac:dyDescent="0.2">
      <c r="C358" s="78"/>
    </row>
    <row r="359" spans="3:3" ht="15.75" customHeight="1" x14ac:dyDescent="0.2">
      <c r="C359" s="78"/>
    </row>
    <row r="360" spans="3:3" ht="15.75" customHeight="1" x14ac:dyDescent="0.2">
      <c r="C360" s="78"/>
    </row>
    <row r="361" spans="3:3" ht="15.75" customHeight="1" x14ac:dyDescent="0.2">
      <c r="C361" s="78"/>
    </row>
    <row r="362" spans="3:3" ht="15.75" customHeight="1" x14ac:dyDescent="0.2">
      <c r="C362" s="78"/>
    </row>
    <row r="363" spans="3:3" ht="15.75" customHeight="1" x14ac:dyDescent="0.2">
      <c r="C363" s="78"/>
    </row>
    <row r="364" spans="3:3" ht="15.75" customHeight="1" x14ac:dyDescent="0.2">
      <c r="C364" s="78"/>
    </row>
    <row r="365" spans="3:3" ht="15.75" customHeight="1" x14ac:dyDescent="0.2">
      <c r="C365" s="78"/>
    </row>
    <row r="366" spans="3:3" ht="15.75" customHeight="1" x14ac:dyDescent="0.2">
      <c r="C366" s="78"/>
    </row>
    <row r="367" spans="3:3" ht="15.75" customHeight="1" x14ac:dyDescent="0.2">
      <c r="C367" s="78"/>
    </row>
    <row r="368" spans="3:3" ht="15.75" customHeight="1" x14ac:dyDescent="0.2">
      <c r="C368" s="78"/>
    </row>
    <row r="369" spans="3:3" ht="15.75" customHeight="1" x14ac:dyDescent="0.2">
      <c r="C369" s="78"/>
    </row>
    <row r="370" spans="3:3" ht="15.75" customHeight="1" x14ac:dyDescent="0.2">
      <c r="C370" s="78"/>
    </row>
    <row r="371" spans="3:3" ht="15.75" customHeight="1" x14ac:dyDescent="0.2">
      <c r="C371" s="78"/>
    </row>
    <row r="372" spans="3:3" ht="15.75" customHeight="1" x14ac:dyDescent="0.2">
      <c r="C372" s="78"/>
    </row>
    <row r="373" spans="3:3" ht="15.75" customHeight="1" x14ac:dyDescent="0.2">
      <c r="C373" s="78"/>
    </row>
    <row r="374" spans="3:3" ht="15.75" customHeight="1" x14ac:dyDescent="0.2">
      <c r="C374" s="78"/>
    </row>
    <row r="375" spans="3:3" ht="15.75" customHeight="1" x14ac:dyDescent="0.2">
      <c r="C375" s="78"/>
    </row>
    <row r="376" spans="3:3" ht="15.75" customHeight="1" x14ac:dyDescent="0.2">
      <c r="C376" s="78"/>
    </row>
    <row r="377" spans="3:3" ht="15.75" customHeight="1" x14ac:dyDescent="0.2">
      <c r="C377" s="78"/>
    </row>
    <row r="378" spans="3:3" ht="15.75" customHeight="1" x14ac:dyDescent="0.2">
      <c r="C378" s="78"/>
    </row>
    <row r="379" spans="3:3" ht="15.75" customHeight="1" x14ac:dyDescent="0.2">
      <c r="C379" s="78"/>
    </row>
    <row r="380" spans="3:3" ht="15.75" customHeight="1" x14ac:dyDescent="0.2">
      <c r="C380" s="78"/>
    </row>
    <row r="381" spans="3:3" ht="15.75" customHeight="1" x14ac:dyDescent="0.2">
      <c r="C381" s="78"/>
    </row>
    <row r="382" spans="3:3" ht="15.75" customHeight="1" x14ac:dyDescent="0.2">
      <c r="C382" s="78"/>
    </row>
    <row r="383" spans="3:3" ht="15.75" customHeight="1" x14ac:dyDescent="0.2">
      <c r="C383" s="78"/>
    </row>
    <row r="384" spans="3:3" ht="15.75" customHeight="1" x14ac:dyDescent="0.2">
      <c r="C384" s="78"/>
    </row>
    <row r="385" spans="3:3" ht="15.75" customHeight="1" x14ac:dyDescent="0.2">
      <c r="C385" s="78"/>
    </row>
    <row r="386" spans="3:3" ht="15.75" customHeight="1" x14ac:dyDescent="0.2">
      <c r="C386" s="78"/>
    </row>
    <row r="387" spans="3:3" ht="15.75" customHeight="1" x14ac:dyDescent="0.2">
      <c r="C387" s="78"/>
    </row>
    <row r="388" spans="3:3" ht="15.75" customHeight="1" x14ac:dyDescent="0.2">
      <c r="C388" s="78"/>
    </row>
    <row r="389" spans="3:3" ht="15.75" customHeight="1" x14ac:dyDescent="0.2">
      <c r="C389" s="78"/>
    </row>
    <row r="390" spans="3:3" ht="15.75" customHeight="1" x14ac:dyDescent="0.2">
      <c r="C390" s="78"/>
    </row>
    <row r="391" spans="3:3" ht="15.75" customHeight="1" x14ac:dyDescent="0.2">
      <c r="C391" s="78"/>
    </row>
    <row r="392" spans="3:3" ht="15.75" customHeight="1" x14ac:dyDescent="0.2">
      <c r="C392" s="78"/>
    </row>
    <row r="393" spans="3:3" ht="15.75" customHeight="1" x14ac:dyDescent="0.2">
      <c r="C393" s="78"/>
    </row>
    <row r="394" spans="3:3" ht="15.75" customHeight="1" x14ac:dyDescent="0.2">
      <c r="C394" s="78"/>
    </row>
    <row r="395" spans="3:3" ht="15.75" customHeight="1" x14ac:dyDescent="0.2">
      <c r="C395" s="78"/>
    </row>
    <row r="396" spans="3:3" ht="15.75" customHeight="1" x14ac:dyDescent="0.2">
      <c r="C396" s="78"/>
    </row>
    <row r="397" spans="3:3" ht="15.75" customHeight="1" x14ac:dyDescent="0.2">
      <c r="C397" s="78"/>
    </row>
    <row r="398" spans="3:3" ht="15.75" customHeight="1" x14ac:dyDescent="0.2">
      <c r="C398" s="78"/>
    </row>
    <row r="399" spans="3:3" ht="15.75" customHeight="1" x14ac:dyDescent="0.2">
      <c r="C399" s="78"/>
    </row>
    <row r="400" spans="3:3" ht="15.75" customHeight="1" x14ac:dyDescent="0.2">
      <c r="C400" s="78"/>
    </row>
    <row r="401" spans="3:3" ht="15.75" customHeight="1" x14ac:dyDescent="0.2">
      <c r="C401" s="78"/>
    </row>
    <row r="402" spans="3:3" ht="15.75" customHeight="1" x14ac:dyDescent="0.2">
      <c r="C402" s="78"/>
    </row>
    <row r="403" spans="3:3" ht="15.75" customHeight="1" x14ac:dyDescent="0.2">
      <c r="C403" s="78"/>
    </row>
    <row r="404" spans="3:3" ht="15.75" customHeight="1" x14ac:dyDescent="0.2">
      <c r="C404" s="78"/>
    </row>
    <row r="405" spans="3:3" ht="15.75" customHeight="1" x14ac:dyDescent="0.2">
      <c r="C405" s="78"/>
    </row>
    <row r="406" spans="3:3" ht="15.75" customHeight="1" x14ac:dyDescent="0.2">
      <c r="C406" s="78"/>
    </row>
    <row r="407" spans="3:3" ht="15.75" customHeight="1" x14ac:dyDescent="0.2">
      <c r="C407" s="78"/>
    </row>
    <row r="408" spans="3:3" ht="15.75" customHeight="1" x14ac:dyDescent="0.2">
      <c r="C408" s="78"/>
    </row>
    <row r="409" spans="3:3" ht="15.75" customHeight="1" x14ac:dyDescent="0.2">
      <c r="C409" s="78"/>
    </row>
    <row r="410" spans="3:3" ht="15.75" customHeight="1" x14ac:dyDescent="0.2">
      <c r="C410" s="78"/>
    </row>
    <row r="411" spans="3:3" ht="15.75" customHeight="1" x14ac:dyDescent="0.2">
      <c r="C411" s="78"/>
    </row>
    <row r="412" spans="3:3" ht="15.75" customHeight="1" x14ac:dyDescent="0.2">
      <c r="C412" s="78"/>
    </row>
    <row r="413" spans="3:3" ht="15.75" customHeight="1" x14ac:dyDescent="0.2">
      <c r="C413" s="78"/>
    </row>
    <row r="414" spans="3:3" ht="15.75" customHeight="1" x14ac:dyDescent="0.2">
      <c r="C414" s="78"/>
    </row>
    <row r="415" spans="3:3" ht="15.75" customHeight="1" x14ac:dyDescent="0.2">
      <c r="C415" s="78"/>
    </row>
    <row r="416" spans="3:3" ht="15.75" customHeight="1" x14ac:dyDescent="0.2">
      <c r="C416" s="78"/>
    </row>
    <row r="417" spans="3:3" ht="15.75" customHeight="1" x14ac:dyDescent="0.2">
      <c r="C417" s="78"/>
    </row>
    <row r="418" spans="3:3" ht="15.75" customHeight="1" x14ac:dyDescent="0.2">
      <c r="C418" s="78"/>
    </row>
    <row r="419" spans="3:3" ht="15.75" customHeight="1" x14ac:dyDescent="0.2">
      <c r="C419" s="78"/>
    </row>
    <row r="420" spans="3:3" ht="15.75" customHeight="1" x14ac:dyDescent="0.2">
      <c r="C420" s="78"/>
    </row>
    <row r="421" spans="3:3" ht="15.75" customHeight="1" x14ac:dyDescent="0.2">
      <c r="C421" s="78"/>
    </row>
    <row r="422" spans="3:3" ht="15.75" customHeight="1" x14ac:dyDescent="0.2">
      <c r="C422" s="78"/>
    </row>
    <row r="423" spans="3:3" ht="15.75" customHeight="1" x14ac:dyDescent="0.2">
      <c r="C423" s="78"/>
    </row>
    <row r="424" spans="3:3" ht="15.75" customHeight="1" x14ac:dyDescent="0.2">
      <c r="C424" s="78"/>
    </row>
    <row r="425" spans="3:3" ht="15.75" customHeight="1" x14ac:dyDescent="0.2">
      <c r="C425" s="78"/>
    </row>
    <row r="426" spans="3:3" ht="15.75" customHeight="1" x14ac:dyDescent="0.2">
      <c r="C426" s="78"/>
    </row>
    <row r="427" spans="3:3" ht="15.75" customHeight="1" x14ac:dyDescent="0.2">
      <c r="C427" s="78"/>
    </row>
    <row r="428" spans="3:3" ht="15.75" customHeight="1" x14ac:dyDescent="0.2">
      <c r="C428" s="78"/>
    </row>
    <row r="429" spans="3:3" ht="15.75" customHeight="1" x14ac:dyDescent="0.2">
      <c r="C429" s="78"/>
    </row>
    <row r="430" spans="3:3" ht="15.75" customHeight="1" x14ac:dyDescent="0.2">
      <c r="C430" s="78"/>
    </row>
    <row r="431" spans="3:3" ht="15.75" customHeight="1" x14ac:dyDescent="0.2">
      <c r="C431" s="78"/>
    </row>
    <row r="432" spans="3:3" ht="15.75" customHeight="1" x14ac:dyDescent="0.2">
      <c r="C432" s="78"/>
    </row>
    <row r="433" spans="3:3" ht="15.75" customHeight="1" x14ac:dyDescent="0.2">
      <c r="C433" s="78"/>
    </row>
    <row r="434" spans="3:3" ht="15.75" customHeight="1" x14ac:dyDescent="0.2">
      <c r="C434" s="78"/>
    </row>
    <row r="435" spans="3:3" ht="15.75" customHeight="1" x14ac:dyDescent="0.2">
      <c r="C435" s="78"/>
    </row>
    <row r="436" spans="3:3" ht="15.75" customHeight="1" x14ac:dyDescent="0.2">
      <c r="C436" s="78"/>
    </row>
    <row r="437" spans="3:3" ht="15.75" customHeight="1" x14ac:dyDescent="0.2">
      <c r="C437" s="78"/>
    </row>
    <row r="438" spans="3:3" ht="15.75" customHeight="1" x14ac:dyDescent="0.2">
      <c r="C438" s="78"/>
    </row>
    <row r="439" spans="3:3" ht="15.75" customHeight="1" x14ac:dyDescent="0.2">
      <c r="C439" s="78"/>
    </row>
    <row r="440" spans="3:3" ht="15.75" customHeight="1" x14ac:dyDescent="0.2">
      <c r="C440" s="78"/>
    </row>
    <row r="441" spans="3:3" ht="15.75" customHeight="1" x14ac:dyDescent="0.2">
      <c r="C441" s="78"/>
    </row>
    <row r="442" spans="3:3" ht="15.75" customHeight="1" x14ac:dyDescent="0.2">
      <c r="C442" s="78"/>
    </row>
    <row r="443" spans="3:3" ht="15.75" customHeight="1" x14ac:dyDescent="0.2">
      <c r="C443" s="78"/>
    </row>
    <row r="444" spans="3:3" ht="15.75" customHeight="1" x14ac:dyDescent="0.2">
      <c r="C444" s="78"/>
    </row>
    <row r="445" spans="3:3" ht="15.75" customHeight="1" x14ac:dyDescent="0.2">
      <c r="C445" s="78"/>
    </row>
    <row r="446" spans="3:3" ht="15.75" customHeight="1" x14ac:dyDescent="0.2">
      <c r="C446" s="78"/>
    </row>
    <row r="447" spans="3:3" ht="15.75" customHeight="1" x14ac:dyDescent="0.2">
      <c r="C447" s="78"/>
    </row>
    <row r="448" spans="3:3" ht="15.75" customHeight="1" x14ac:dyDescent="0.2">
      <c r="C448" s="78"/>
    </row>
    <row r="449" spans="3:3" ht="15.75" customHeight="1" x14ac:dyDescent="0.2">
      <c r="C449" s="78"/>
    </row>
    <row r="450" spans="3:3" ht="15.75" customHeight="1" x14ac:dyDescent="0.2">
      <c r="C450" s="78"/>
    </row>
    <row r="451" spans="3:3" ht="15.75" customHeight="1" x14ac:dyDescent="0.2">
      <c r="C451" s="78"/>
    </row>
    <row r="452" spans="3:3" ht="15.75" customHeight="1" x14ac:dyDescent="0.2">
      <c r="C452" s="78"/>
    </row>
    <row r="453" spans="3:3" ht="15.75" customHeight="1" x14ac:dyDescent="0.2">
      <c r="C453" s="78"/>
    </row>
    <row r="454" spans="3:3" ht="15.75" customHeight="1" x14ac:dyDescent="0.2">
      <c r="C454" s="78"/>
    </row>
    <row r="455" spans="3:3" ht="15.75" customHeight="1" x14ac:dyDescent="0.2">
      <c r="C455" s="78"/>
    </row>
    <row r="456" spans="3:3" ht="15.75" customHeight="1" x14ac:dyDescent="0.2">
      <c r="C456" s="78"/>
    </row>
    <row r="457" spans="3:3" ht="15.75" customHeight="1" x14ac:dyDescent="0.2">
      <c r="C457" s="78"/>
    </row>
    <row r="458" spans="3:3" ht="15.75" customHeight="1" x14ac:dyDescent="0.2">
      <c r="C458" s="78"/>
    </row>
    <row r="459" spans="3:3" ht="15.75" customHeight="1" x14ac:dyDescent="0.2">
      <c r="C459" s="78"/>
    </row>
    <row r="460" spans="3:3" ht="15.75" customHeight="1" x14ac:dyDescent="0.2">
      <c r="C460" s="78"/>
    </row>
    <row r="461" spans="3:3" ht="15.75" customHeight="1" x14ac:dyDescent="0.2">
      <c r="C461" s="78"/>
    </row>
    <row r="462" spans="3:3" ht="15.75" customHeight="1" x14ac:dyDescent="0.2">
      <c r="C462" s="78"/>
    </row>
    <row r="463" spans="3:3" ht="15.75" customHeight="1" x14ac:dyDescent="0.2">
      <c r="C463" s="78"/>
    </row>
    <row r="464" spans="3:3" ht="15.75" customHeight="1" x14ac:dyDescent="0.2">
      <c r="C464" s="78"/>
    </row>
    <row r="465" spans="3:3" ht="15.75" customHeight="1" x14ac:dyDescent="0.2">
      <c r="C465" s="78"/>
    </row>
    <row r="466" spans="3:3" ht="15.75" customHeight="1" x14ac:dyDescent="0.2">
      <c r="C466" s="78"/>
    </row>
    <row r="467" spans="3:3" ht="15.75" customHeight="1" x14ac:dyDescent="0.2">
      <c r="C467" s="78"/>
    </row>
    <row r="468" spans="3:3" ht="15.75" customHeight="1" x14ac:dyDescent="0.2">
      <c r="C468" s="78"/>
    </row>
    <row r="469" spans="3:3" ht="15.75" customHeight="1" x14ac:dyDescent="0.2">
      <c r="C469" s="78"/>
    </row>
    <row r="470" spans="3:3" ht="15.75" customHeight="1" x14ac:dyDescent="0.2">
      <c r="C470" s="78"/>
    </row>
    <row r="471" spans="3:3" ht="15.75" customHeight="1" x14ac:dyDescent="0.2">
      <c r="C471" s="78"/>
    </row>
    <row r="472" spans="3:3" ht="15.75" customHeight="1" x14ac:dyDescent="0.2">
      <c r="C472" s="78"/>
    </row>
    <row r="473" spans="3:3" ht="15.75" customHeight="1" x14ac:dyDescent="0.2">
      <c r="C473" s="78"/>
    </row>
    <row r="474" spans="3:3" ht="15.75" customHeight="1" x14ac:dyDescent="0.2">
      <c r="C474" s="78"/>
    </row>
    <row r="475" spans="3:3" ht="15.75" customHeight="1" x14ac:dyDescent="0.2">
      <c r="C475" s="78"/>
    </row>
    <row r="476" spans="3:3" ht="15.75" customHeight="1" x14ac:dyDescent="0.2">
      <c r="C476" s="78"/>
    </row>
    <row r="477" spans="3:3" ht="15.75" customHeight="1" x14ac:dyDescent="0.2">
      <c r="C477" s="78"/>
    </row>
    <row r="478" spans="3:3" ht="15.75" customHeight="1" x14ac:dyDescent="0.2">
      <c r="C478" s="78"/>
    </row>
    <row r="479" spans="3:3" ht="15.75" customHeight="1" x14ac:dyDescent="0.2">
      <c r="C479" s="78"/>
    </row>
    <row r="480" spans="3:3" ht="15.75" customHeight="1" x14ac:dyDescent="0.2">
      <c r="C480" s="78"/>
    </row>
    <row r="481" spans="3:3" ht="15.75" customHeight="1" x14ac:dyDescent="0.2">
      <c r="C481" s="78"/>
    </row>
    <row r="482" spans="3:3" ht="15.75" customHeight="1" x14ac:dyDescent="0.2">
      <c r="C482" s="78"/>
    </row>
    <row r="483" spans="3:3" ht="15.75" customHeight="1" x14ac:dyDescent="0.2">
      <c r="C483" s="78"/>
    </row>
    <row r="484" spans="3:3" ht="15.75" customHeight="1" x14ac:dyDescent="0.2">
      <c r="C484" s="78"/>
    </row>
    <row r="485" spans="3:3" ht="15.75" customHeight="1" x14ac:dyDescent="0.2">
      <c r="C485" s="78"/>
    </row>
    <row r="486" spans="3:3" ht="15.75" customHeight="1" x14ac:dyDescent="0.2">
      <c r="C486" s="78"/>
    </row>
    <row r="487" spans="3:3" ht="15.75" customHeight="1" x14ac:dyDescent="0.2">
      <c r="C487" s="78"/>
    </row>
    <row r="488" spans="3:3" ht="15.75" customHeight="1" x14ac:dyDescent="0.2">
      <c r="C488" s="78"/>
    </row>
    <row r="489" spans="3:3" ht="15.75" customHeight="1" x14ac:dyDescent="0.2">
      <c r="C489" s="78"/>
    </row>
    <row r="490" spans="3:3" ht="15.75" customHeight="1" x14ac:dyDescent="0.2">
      <c r="C490" s="78"/>
    </row>
    <row r="491" spans="3:3" ht="15.75" customHeight="1" x14ac:dyDescent="0.2">
      <c r="C491" s="78"/>
    </row>
    <row r="492" spans="3:3" ht="15.75" customHeight="1" x14ac:dyDescent="0.2">
      <c r="C492" s="78"/>
    </row>
    <row r="493" spans="3:3" ht="15.75" customHeight="1" x14ac:dyDescent="0.2">
      <c r="C493" s="78"/>
    </row>
    <row r="494" spans="3:3" ht="15.75" customHeight="1" x14ac:dyDescent="0.2">
      <c r="C494" s="78"/>
    </row>
    <row r="495" spans="3:3" ht="15.75" customHeight="1" x14ac:dyDescent="0.2">
      <c r="C495" s="78"/>
    </row>
    <row r="496" spans="3:3" ht="15.75" customHeight="1" x14ac:dyDescent="0.2">
      <c r="C496" s="78"/>
    </row>
    <row r="497" spans="3:3" ht="15.75" customHeight="1" x14ac:dyDescent="0.2">
      <c r="C497" s="78"/>
    </row>
    <row r="498" spans="3:3" ht="15.75" customHeight="1" x14ac:dyDescent="0.2">
      <c r="C498" s="78"/>
    </row>
    <row r="499" spans="3:3" ht="15.75" customHeight="1" x14ac:dyDescent="0.2">
      <c r="C499" s="78"/>
    </row>
    <row r="500" spans="3:3" ht="15.75" customHeight="1" x14ac:dyDescent="0.2">
      <c r="C500" s="78"/>
    </row>
    <row r="501" spans="3:3" ht="15.75" customHeight="1" x14ac:dyDescent="0.2">
      <c r="C501" s="78"/>
    </row>
    <row r="502" spans="3:3" ht="15.75" customHeight="1" x14ac:dyDescent="0.2">
      <c r="C502" s="78"/>
    </row>
    <row r="503" spans="3:3" ht="15.75" customHeight="1" x14ac:dyDescent="0.2">
      <c r="C503" s="78"/>
    </row>
    <row r="504" spans="3:3" ht="15.75" customHeight="1" x14ac:dyDescent="0.2">
      <c r="C504" s="78"/>
    </row>
    <row r="505" spans="3:3" ht="15.75" customHeight="1" x14ac:dyDescent="0.2">
      <c r="C505" s="78"/>
    </row>
    <row r="506" spans="3:3" ht="15.75" customHeight="1" x14ac:dyDescent="0.2">
      <c r="C506" s="78"/>
    </row>
    <row r="507" spans="3:3" ht="15.75" customHeight="1" x14ac:dyDescent="0.2">
      <c r="C507" s="78"/>
    </row>
    <row r="508" spans="3:3" ht="15.75" customHeight="1" x14ac:dyDescent="0.2">
      <c r="C508" s="78"/>
    </row>
    <row r="509" spans="3:3" ht="15.75" customHeight="1" x14ac:dyDescent="0.2">
      <c r="C509" s="78"/>
    </row>
    <row r="510" spans="3:3" ht="15.75" customHeight="1" x14ac:dyDescent="0.2">
      <c r="C510" s="78"/>
    </row>
    <row r="511" spans="3:3" ht="15.75" customHeight="1" x14ac:dyDescent="0.2">
      <c r="C511" s="78"/>
    </row>
    <row r="512" spans="3:3" ht="15.75" customHeight="1" x14ac:dyDescent="0.2">
      <c r="C512" s="78"/>
    </row>
    <row r="513" spans="3:3" ht="15.75" customHeight="1" x14ac:dyDescent="0.2">
      <c r="C513" s="78"/>
    </row>
    <row r="514" spans="3:3" ht="15.75" customHeight="1" x14ac:dyDescent="0.2">
      <c r="C514" s="78"/>
    </row>
    <row r="515" spans="3:3" ht="15.75" customHeight="1" x14ac:dyDescent="0.2">
      <c r="C515" s="78"/>
    </row>
    <row r="516" spans="3:3" ht="15.75" customHeight="1" x14ac:dyDescent="0.2">
      <c r="C516" s="78"/>
    </row>
    <row r="517" spans="3:3" ht="15.75" customHeight="1" x14ac:dyDescent="0.2">
      <c r="C517" s="78"/>
    </row>
    <row r="518" spans="3:3" ht="15.75" customHeight="1" x14ac:dyDescent="0.2">
      <c r="C518" s="78"/>
    </row>
    <row r="519" spans="3:3" ht="15.75" customHeight="1" x14ac:dyDescent="0.2">
      <c r="C519" s="78"/>
    </row>
    <row r="520" spans="3:3" ht="15.75" customHeight="1" x14ac:dyDescent="0.2">
      <c r="C520" s="78"/>
    </row>
    <row r="521" spans="3:3" ht="15.75" customHeight="1" x14ac:dyDescent="0.2">
      <c r="C521" s="78"/>
    </row>
    <row r="522" spans="3:3" ht="15.75" customHeight="1" x14ac:dyDescent="0.2">
      <c r="C522" s="78"/>
    </row>
    <row r="523" spans="3:3" ht="15.75" customHeight="1" x14ac:dyDescent="0.2">
      <c r="C523" s="78"/>
    </row>
    <row r="524" spans="3:3" ht="15.75" customHeight="1" x14ac:dyDescent="0.2">
      <c r="C524" s="78"/>
    </row>
    <row r="525" spans="3:3" ht="15.75" customHeight="1" x14ac:dyDescent="0.2">
      <c r="C525" s="78"/>
    </row>
    <row r="526" spans="3:3" ht="15.75" customHeight="1" x14ac:dyDescent="0.2">
      <c r="C526" s="78"/>
    </row>
    <row r="527" spans="3:3" ht="15.75" customHeight="1" x14ac:dyDescent="0.2">
      <c r="C527" s="78"/>
    </row>
    <row r="528" spans="3:3" ht="15.75" customHeight="1" x14ac:dyDescent="0.2">
      <c r="C528" s="78"/>
    </row>
    <row r="529" spans="3:3" ht="15.75" customHeight="1" x14ac:dyDescent="0.2">
      <c r="C529" s="78"/>
    </row>
    <row r="530" spans="3:3" ht="15.75" customHeight="1" x14ac:dyDescent="0.2">
      <c r="C530" s="78"/>
    </row>
    <row r="531" spans="3:3" ht="15.75" customHeight="1" x14ac:dyDescent="0.2">
      <c r="C531" s="78"/>
    </row>
    <row r="532" spans="3:3" ht="15.75" customHeight="1" x14ac:dyDescent="0.2">
      <c r="C532" s="78"/>
    </row>
    <row r="533" spans="3:3" ht="15.75" customHeight="1" x14ac:dyDescent="0.2">
      <c r="C533" s="78"/>
    </row>
    <row r="534" spans="3:3" ht="15.75" customHeight="1" x14ac:dyDescent="0.2">
      <c r="C534" s="78"/>
    </row>
    <row r="535" spans="3:3" ht="15.75" customHeight="1" x14ac:dyDescent="0.2">
      <c r="C535" s="78"/>
    </row>
    <row r="536" spans="3:3" ht="15.75" customHeight="1" x14ac:dyDescent="0.2">
      <c r="C536" s="78"/>
    </row>
    <row r="537" spans="3:3" ht="15.75" customHeight="1" x14ac:dyDescent="0.2">
      <c r="C537" s="78"/>
    </row>
    <row r="538" spans="3:3" ht="15.75" customHeight="1" x14ac:dyDescent="0.2">
      <c r="C538" s="78"/>
    </row>
    <row r="539" spans="3:3" ht="15.75" customHeight="1" x14ac:dyDescent="0.2">
      <c r="C539" s="78"/>
    </row>
    <row r="540" spans="3:3" ht="15.75" customHeight="1" x14ac:dyDescent="0.2">
      <c r="C540" s="78"/>
    </row>
    <row r="541" spans="3:3" ht="15.75" customHeight="1" x14ac:dyDescent="0.2">
      <c r="C541" s="78"/>
    </row>
    <row r="542" spans="3:3" ht="15.75" customHeight="1" x14ac:dyDescent="0.2">
      <c r="C542" s="78"/>
    </row>
    <row r="543" spans="3:3" ht="15.75" customHeight="1" x14ac:dyDescent="0.2">
      <c r="C543" s="78"/>
    </row>
    <row r="544" spans="3:3" ht="15.75" customHeight="1" x14ac:dyDescent="0.2">
      <c r="C544" s="78"/>
    </row>
    <row r="545" spans="3:3" ht="15.75" customHeight="1" x14ac:dyDescent="0.2">
      <c r="C545" s="78"/>
    </row>
    <row r="546" spans="3:3" ht="15.75" customHeight="1" x14ac:dyDescent="0.2">
      <c r="C546" s="78"/>
    </row>
    <row r="547" spans="3:3" ht="15.75" customHeight="1" x14ac:dyDescent="0.2">
      <c r="C547" s="78"/>
    </row>
    <row r="548" spans="3:3" ht="15.75" customHeight="1" x14ac:dyDescent="0.2">
      <c r="C548" s="78"/>
    </row>
    <row r="549" spans="3:3" ht="15.75" customHeight="1" x14ac:dyDescent="0.2">
      <c r="C549" s="78"/>
    </row>
    <row r="550" spans="3:3" ht="15.75" customHeight="1" x14ac:dyDescent="0.2">
      <c r="C550" s="78"/>
    </row>
    <row r="551" spans="3:3" ht="15.75" customHeight="1" x14ac:dyDescent="0.2">
      <c r="C551" s="78"/>
    </row>
    <row r="552" spans="3:3" ht="15.75" customHeight="1" x14ac:dyDescent="0.2">
      <c r="C552" s="78"/>
    </row>
    <row r="553" spans="3:3" ht="15.75" customHeight="1" x14ac:dyDescent="0.2">
      <c r="C553" s="78"/>
    </row>
    <row r="554" spans="3:3" ht="15.75" customHeight="1" x14ac:dyDescent="0.2">
      <c r="C554" s="78"/>
    </row>
    <row r="555" spans="3:3" ht="15.75" customHeight="1" x14ac:dyDescent="0.2">
      <c r="C555" s="78"/>
    </row>
    <row r="556" spans="3:3" ht="15.75" customHeight="1" x14ac:dyDescent="0.2">
      <c r="C556" s="78"/>
    </row>
    <row r="557" spans="3:3" ht="15.75" customHeight="1" x14ac:dyDescent="0.2">
      <c r="C557" s="78"/>
    </row>
    <row r="558" spans="3:3" ht="15.75" customHeight="1" x14ac:dyDescent="0.2">
      <c r="C558" s="78"/>
    </row>
    <row r="559" spans="3:3" ht="15.75" customHeight="1" x14ac:dyDescent="0.2">
      <c r="C559" s="78"/>
    </row>
    <row r="560" spans="3:3" ht="15.75" customHeight="1" x14ac:dyDescent="0.2">
      <c r="C560" s="78"/>
    </row>
    <row r="561" spans="3:3" ht="15.75" customHeight="1" x14ac:dyDescent="0.2">
      <c r="C561" s="78"/>
    </row>
    <row r="562" spans="3:3" ht="15.75" customHeight="1" x14ac:dyDescent="0.2">
      <c r="C562" s="78"/>
    </row>
    <row r="563" spans="3:3" ht="15.75" customHeight="1" x14ac:dyDescent="0.2">
      <c r="C563" s="78"/>
    </row>
    <row r="564" spans="3:3" ht="15.75" customHeight="1" x14ac:dyDescent="0.2">
      <c r="C564" s="78"/>
    </row>
    <row r="565" spans="3:3" ht="15.75" customHeight="1" x14ac:dyDescent="0.2">
      <c r="C565" s="78"/>
    </row>
    <row r="566" spans="3:3" ht="15.75" customHeight="1" x14ac:dyDescent="0.2">
      <c r="C566" s="78"/>
    </row>
    <row r="567" spans="3:3" ht="15.75" customHeight="1" x14ac:dyDescent="0.2">
      <c r="C567" s="78"/>
    </row>
    <row r="568" spans="3:3" ht="15.75" customHeight="1" x14ac:dyDescent="0.2">
      <c r="C568" s="78"/>
    </row>
    <row r="569" spans="3:3" ht="15.75" customHeight="1" x14ac:dyDescent="0.2">
      <c r="C569" s="78"/>
    </row>
    <row r="570" spans="3:3" ht="15.75" customHeight="1" x14ac:dyDescent="0.2">
      <c r="C570" s="78"/>
    </row>
    <row r="571" spans="3:3" ht="15.75" customHeight="1" x14ac:dyDescent="0.2">
      <c r="C571" s="78"/>
    </row>
    <row r="572" spans="3:3" ht="15.75" customHeight="1" x14ac:dyDescent="0.2">
      <c r="C572" s="78"/>
    </row>
    <row r="573" spans="3:3" ht="15.75" customHeight="1" x14ac:dyDescent="0.2">
      <c r="C573" s="78"/>
    </row>
    <row r="574" spans="3:3" ht="15.75" customHeight="1" x14ac:dyDescent="0.2">
      <c r="C574" s="78"/>
    </row>
    <row r="575" spans="3:3" ht="15.75" customHeight="1" x14ac:dyDescent="0.2">
      <c r="C575" s="78"/>
    </row>
    <row r="576" spans="3:3" ht="15.75" customHeight="1" x14ac:dyDescent="0.2">
      <c r="C576" s="78"/>
    </row>
    <row r="577" spans="3:3" ht="15.75" customHeight="1" x14ac:dyDescent="0.2">
      <c r="C577" s="78"/>
    </row>
    <row r="578" spans="3:3" ht="15.75" customHeight="1" x14ac:dyDescent="0.2">
      <c r="C578" s="78"/>
    </row>
    <row r="579" spans="3:3" ht="15.75" customHeight="1" x14ac:dyDescent="0.2">
      <c r="C579" s="78"/>
    </row>
    <row r="580" spans="3:3" ht="15.75" customHeight="1" x14ac:dyDescent="0.2">
      <c r="C580" s="78"/>
    </row>
    <row r="581" spans="3:3" ht="15.75" customHeight="1" x14ac:dyDescent="0.2">
      <c r="C581" s="78"/>
    </row>
    <row r="582" spans="3:3" ht="15.75" customHeight="1" x14ac:dyDescent="0.2">
      <c r="C582" s="78"/>
    </row>
    <row r="583" spans="3:3" ht="15.75" customHeight="1" x14ac:dyDescent="0.2">
      <c r="C583" s="78"/>
    </row>
    <row r="584" spans="3:3" ht="15.75" customHeight="1" x14ac:dyDescent="0.2">
      <c r="C584" s="78"/>
    </row>
    <row r="585" spans="3:3" ht="15.75" customHeight="1" x14ac:dyDescent="0.2">
      <c r="C585" s="78"/>
    </row>
    <row r="586" spans="3:3" ht="15.75" customHeight="1" x14ac:dyDescent="0.2">
      <c r="C586" s="78"/>
    </row>
    <row r="587" spans="3:3" ht="15.75" customHeight="1" x14ac:dyDescent="0.2">
      <c r="C587" s="78"/>
    </row>
    <row r="588" spans="3:3" ht="15.75" customHeight="1" x14ac:dyDescent="0.2">
      <c r="C588" s="78"/>
    </row>
    <row r="589" spans="3:3" ht="15.75" customHeight="1" x14ac:dyDescent="0.2">
      <c r="C589" s="78"/>
    </row>
    <row r="590" spans="3:3" ht="15.75" customHeight="1" x14ac:dyDescent="0.2">
      <c r="C590" s="78"/>
    </row>
    <row r="591" spans="3:3" ht="15.75" customHeight="1" x14ac:dyDescent="0.2">
      <c r="C591" s="78"/>
    </row>
    <row r="592" spans="3:3" ht="15.75" customHeight="1" x14ac:dyDescent="0.2">
      <c r="C592" s="78"/>
    </row>
    <row r="593" spans="3:3" ht="15.75" customHeight="1" x14ac:dyDescent="0.2">
      <c r="C593" s="78"/>
    </row>
    <row r="594" spans="3:3" ht="15.75" customHeight="1" x14ac:dyDescent="0.2">
      <c r="C594" s="78"/>
    </row>
    <row r="595" spans="3:3" ht="15.75" customHeight="1" x14ac:dyDescent="0.2">
      <c r="C595" s="78"/>
    </row>
    <row r="596" spans="3:3" ht="15.75" customHeight="1" x14ac:dyDescent="0.2">
      <c r="C596" s="78"/>
    </row>
    <row r="597" spans="3:3" ht="15.75" customHeight="1" x14ac:dyDescent="0.2">
      <c r="C597" s="78"/>
    </row>
    <row r="598" spans="3:3" ht="15.75" customHeight="1" x14ac:dyDescent="0.2">
      <c r="C598" s="78"/>
    </row>
    <row r="599" spans="3:3" ht="15.75" customHeight="1" x14ac:dyDescent="0.2">
      <c r="C599" s="78"/>
    </row>
    <row r="600" spans="3:3" ht="15.75" customHeight="1" x14ac:dyDescent="0.2">
      <c r="C600" s="78"/>
    </row>
    <row r="601" spans="3:3" ht="15.75" customHeight="1" x14ac:dyDescent="0.2">
      <c r="C601" s="78"/>
    </row>
    <row r="602" spans="3:3" ht="15.75" customHeight="1" x14ac:dyDescent="0.2">
      <c r="C602" s="78"/>
    </row>
    <row r="603" spans="3:3" ht="15.75" customHeight="1" x14ac:dyDescent="0.2">
      <c r="C603" s="78"/>
    </row>
    <row r="604" spans="3:3" ht="15.75" customHeight="1" x14ac:dyDescent="0.2">
      <c r="C604" s="78"/>
    </row>
    <row r="605" spans="3:3" ht="15.75" customHeight="1" x14ac:dyDescent="0.2">
      <c r="C605" s="78"/>
    </row>
    <row r="606" spans="3:3" ht="15.75" customHeight="1" x14ac:dyDescent="0.2">
      <c r="C606" s="78"/>
    </row>
    <row r="607" spans="3:3" ht="15.75" customHeight="1" x14ac:dyDescent="0.2">
      <c r="C607" s="78"/>
    </row>
    <row r="608" spans="3:3" ht="15.75" customHeight="1" x14ac:dyDescent="0.2">
      <c r="C608" s="78"/>
    </row>
    <row r="609" spans="3:3" ht="15.75" customHeight="1" x14ac:dyDescent="0.2">
      <c r="C609" s="78"/>
    </row>
    <row r="610" spans="3:3" ht="15.75" customHeight="1" x14ac:dyDescent="0.2">
      <c r="C610" s="78"/>
    </row>
    <row r="611" spans="3:3" ht="15.75" customHeight="1" x14ac:dyDescent="0.2">
      <c r="C611" s="78"/>
    </row>
    <row r="612" spans="3:3" ht="15.75" customHeight="1" x14ac:dyDescent="0.2">
      <c r="C612" s="78"/>
    </row>
    <row r="613" spans="3:3" ht="15.75" customHeight="1" x14ac:dyDescent="0.2">
      <c r="C613" s="78"/>
    </row>
    <row r="614" spans="3:3" ht="15.75" customHeight="1" x14ac:dyDescent="0.2">
      <c r="C614" s="78"/>
    </row>
    <row r="615" spans="3:3" ht="15.75" customHeight="1" x14ac:dyDescent="0.2">
      <c r="C615" s="78"/>
    </row>
    <row r="616" spans="3:3" ht="15.75" customHeight="1" x14ac:dyDescent="0.2">
      <c r="C616" s="78"/>
    </row>
    <row r="617" spans="3:3" ht="15.75" customHeight="1" x14ac:dyDescent="0.2">
      <c r="C617" s="78"/>
    </row>
    <row r="618" spans="3:3" ht="15.75" customHeight="1" x14ac:dyDescent="0.2">
      <c r="C618" s="78"/>
    </row>
    <row r="619" spans="3:3" ht="15.75" customHeight="1" x14ac:dyDescent="0.2">
      <c r="C619" s="78"/>
    </row>
    <row r="620" spans="3:3" ht="15.75" customHeight="1" x14ac:dyDescent="0.2">
      <c r="C620" s="78"/>
    </row>
    <row r="621" spans="3:3" ht="15.75" customHeight="1" x14ac:dyDescent="0.2">
      <c r="C621" s="78"/>
    </row>
    <row r="622" spans="3:3" ht="15.75" customHeight="1" x14ac:dyDescent="0.2">
      <c r="C622" s="78"/>
    </row>
    <row r="623" spans="3:3" ht="15.75" customHeight="1" x14ac:dyDescent="0.2">
      <c r="C623" s="78"/>
    </row>
    <row r="624" spans="3:3" ht="15.75" customHeight="1" x14ac:dyDescent="0.2">
      <c r="C624" s="78"/>
    </row>
    <row r="625" spans="3:3" ht="15.75" customHeight="1" x14ac:dyDescent="0.2">
      <c r="C625" s="78"/>
    </row>
    <row r="626" spans="3:3" ht="15.75" customHeight="1" x14ac:dyDescent="0.2">
      <c r="C626" s="78"/>
    </row>
    <row r="627" spans="3:3" ht="15.75" customHeight="1" x14ac:dyDescent="0.2">
      <c r="C627" s="78"/>
    </row>
    <row r="628" spans="3:3" ht="15.75" customHeight="1" x14ac:dyDescent="0.2">
      <c r="C628" s="78"/>
    </row>
    <row r="629" spans="3:3" ht="15.75" customHeight="1" x14ac:dyDescent="0.2">
      <c r="C629" s="78"/>
    </row>
    <row r="630" spans="3:3" ht="15.75" customHeight="1" x14ac:dyDescent="0.2">
      <c r="C630" s="78"/>
    </row>
    <row r="631" spans="3:3" ht="15.75" customHeight="1" x14ac:dyDescent="0.2">
      <c r="C631" s="78"/>
    </row>
    <row r="632" spans="3:3" ht="15.75" customHeight="1" x14ac:dyDescent="0.2">
      <c r="C632" s="78"/>
    </row>
    <row r="633" spans="3:3" ht="15.75" customHeight="1" x14ac:dyDescent="0.2">
      <c r="C633" s="78"/>
    </row>
    <row r="634" spans="3:3" ht="15.75" customHeight="1" x14ac:dyDescent="0.2">
      <c r="C634" s="78"/>
    </row>
    <row r="635" spans="3:3" ht="15.75" customHeight="1" x14ac:dyDescent="0.2">
      <c r="C635" s="78"/>
    </row>
    <row r="636" spans="3:3" ht="15.75" customHeight="1" x14ac:dyDescent="0.2">
      <c r="C636" s="78"/>
    </row>
    <row r="637" spans="3:3" ht="15.75" customHeight="1" x14ac:dyDescent="0.2">
      <c r="C637" s="78"/>
    </row>
    <row r="638" spans="3:3" ht="15.75" customHeight="1" x14ac:dyDescent="0.2">
      <c r="C638" s="78"/>
    </row>
    <row r="639" spans="3:3" ht="15.75" customHeight="1" x14ac:dyDescent="0.2">
      <c r="C639" s="78"/>
    </row>
    <row r="640" spans="3:3" ht="15.75" customHeight="1" x14ac:dyDescent="0.2">
      <c r="C640" s="78"/>
    </row>
    <row r="641" spans="3:3" ht="15.75" customHeight="1" x14ac:dyDescent="0.2">
      <c r="C641" s="78"/>
    </row>
    <row r="642" spans="3:3" ht="15.75" customHeight="1" x14ac:dyDescent="0.2">
      <c r="C642" s="78"/>
    </row>
    <row r="643" spans="3:3" ht="15.75" customHeight="1" x14ac:dyDescent="0.2">
      <c r="C643" s="78"/>
    </row>
    <row r="644" spans="3:3" ht="15.75" customHeight="1" x14ac:dyDescent="0.2">
      <c r="C644" s="78"/>
    </row>
    <row r="645" spans="3:3" ht="15.75" customHeight="1" x14ac:dyDescent="0.2">
      <c r="C645" s="78"/>
    </row>
    <row r="646" spans="3:3" ht="15.75" customHeight="1" x14ac:dyDescent="0.2">
      <c r="C646" s="78"/>
    </row>
    <row r="647" spans="3:3" ht="15.75" customHeight="1" x14ac:dyDescent="0.2">
      <c r="C647" s="78"/>
    </row>
    <row r="648" spans="3:3" ht="15.75" customHeight="1" x14ac:dyDescent="0.2">
      <c r="C648" s="78"/>
    </row>
    <row r="649" spans="3:3" ht="15.75" customHeight="1" x14ac:dyDescent="0.2">
      <c r="C649" s="78"/>
    </row>
    <row r="650" spans="3:3" ht="15.75" customHeight="1" x14ac:dyDescent="0.2">
      <c r="C650" s="78"/>
    </row>
    <row r="651" spans="3:3" ht="15.75" customHeight="1" x14ac:dyDescent="0.2">
      <c r="C651" s="78"/>
    </row>
    <row r="652" spans="3:3" ht="15.75" customHeight="1" x14ac:dyDescent="0.2">
      <c r="C652" s="78"/>
    </row>
    <row r="653" spans="3:3" ht="15.75" customHeight="1" x14ac:dyDescent="0.2">
      <c r="C653" s="78"/>
    </row>
    <row r="654" spans="3:3" ht="15.75" customHeight="1" x14ac:dyDescent="0.2">
      <c r="C654" s="78"/>
    </row>
    <row r="655" spans="3:3" ht="15.75" customHeight="1" x14ac:dyDescent="0.2">
      <c r="C655" s="78"/>
    </row>
    <row r="656" spans="3:3" ht="15.75" customHeight="1" x14ac:dyDescent="0.2">
      <c r="C656" s="78"/>
    </row>
    <row r="657" spans="3:3" ht="15.75" customHeight="1" x14ac:dyDescent="0.2">
      <c r="C657" s="78"/>
    </row>
    <row r="658" spans="3:3" ht="15.75" customHeight="1" x14ac:dyDescent="0.2">
      <c r="C658" s="78"/>
    </row>
    <row r="659" spans="3:3" ht="15.75" customHeight="1" x14ac:dyDescent="0.2">
      <c r="C659" s="78"/>
    </row>
    <row r="660" spans="3:3" ht="15.75" customHeight="1" x14ac:dyDescent="0.2">
      <c r="C660" s="78"/>
    </row>
    <row r="661" spans="3:3" ht="15.75" customHeight="1" x14ac:dyDescent="0.2">
      <c r="C661" s="78"/>
    </row>
    <row r="662" spans="3:3" ht="15.75" customHeight="1" x14ac:dyDescent="0.2">
      <c r="C662" s="78"/>
    </row>
    <row r="663" spans="3:3" ht="15.75" customHeight="1" x14ac:dyDescent="0.2">
      <c r="C663" s="78"/>
    </row>
    <row r="664" spans="3:3" ht="15.75" customHeight="1" x14ac:dyDescent="0.2">
      <c r="C664" s="78"/>
    </row>
    <row r="665" spans="3:3" ht="15.75" customHeight="1" x14ac:dyDescent="0.2">
      <c r="C665" s="78"/>
    </row>
    <row r="666" spans="3:3" ht="15.75" customHeight="1" x14ac:dyDescent="0.2">
      <c r="C666" s="78"/>
    </row>
    <row r="667" spans="3:3" ht="15.75" customHeight="1" x14ac:dyDescent="0.2">
      <c r="C667" s="78"/>
    </row>
    <row r="668" spans="3:3" ht="15.75" customHeight="1" x14ac:dyDescent="0.2">
      <c r="C668" s="78"/>
    </row>
    <row r="669" spans="3:3" ht="15.75" customHeight="1" x14ac:dyDescent="0.2">
      <c r="C669" s="78"/>
    </row>
    <row r="670" spans="3:3" ht="15.75" customHeight="1" x14ac:dyDescent="0.2">
      <c r="C670" s="78"/>
    </row>
    <row r="671" spans="3:3" ht="15.75" customHeight="1" x14ac:dyDescent="0.2">
      <c r="C671" s="78"/>
    </row>
    <row r="672" spans="3:3" ht="15.75" customHeight="1" x14ac:dyDescent="0.2">
      <c r="C672" s="78"/>
    </row>
    <row r="673" spans="3:3" ht="15.75" customHeight="1" x14ac:dyDescent="0.2">
      <c r="C673" s="78"/>
    </row>
    <row r="674" spans="3:3" ht="15.75" customHeight="1" x14ac:dyDescent="0.2">
      <c r="C674" s="78"/>
    </row>
    <row r="675" spans="3:3" ht="15.75" customHeight="1" x14ac:dyDescent="0.2">
      <c r="C675" s="78"/>
    </row>
    <row r="676" spans="3:3" ht="15.75" customHeight="1" x14ac:dyDescent="0.2">
      <c r="C676" s="78"/>
    </row>
    <row r="677" spans="3:3" ht="15.75" customHeight="1" x14ac:dyDescent="0.2">
      <c r="C677" s="78"/>
    </row>
    <row r="678" spans="3:3" ht="15.75" customHeight="1" x14ac:dyDescent="0.2">
      <c r="C678" s="78"/>
    </row>
    <row r="679" spans="3:3" ht="15.75" customHeight="1" x14ac:dyDescent="0.2">
      <c r="C679" s="78"/>
    </row>
    <row r="680" spans="3:3" ht="15.75" customHeight="1" x14ac:dyDescent="0.2">
      <c r="C680" s="78"/>
    </row>
    <row r="681" spans="3:3" ht="15.75" customHeight="1" x14ac:dyDescent="0.2">
      <c r="C681" s="78"/>
    </row>
    <row r="682" spans="3:3" ht="15.75" customHeight="1" x14ac:dyDescent="0.2">
      <c r="C682" s="78"/>
    </row>
    <row r="683" spans="3:3" ht="15.75" customHeight="1" x14ac:dyDescent="0.2">
      <c r="C683" s="78"/>
    </row>
    <row r="684" spans="3:3" ht="15.75" customHeight="1" x14ac:dyDescent="0.2">
      <c r="C684" s="78"/>
    </row>
    <row r="685" spans="3:3" ht="15.75" customHeight="1" x14ac:dyDescent="0.2">
      <c r="C685" s="78"/>
    </row>
    <row r="686" spans="3:3" ht="15.75" customHeight="1" x14ac:dyDescent="0.2">
      <c r="C686" s="78"/>
    </row>
    <row r="687" spans="3:3" ht="15.75" customHeight="1" x14ac:dyDescent="0.2">
      <c r="C687" s="78"/>
    </row>
    <row r="688" spans="3:3" ht="15.75" customHeight="1" x14ac:dyDescent="0.2">
      <c r="C688" s="78"/>
    </row>
    <row r="689" spans="3:3" ht="15.75" customHeight="1" x14ac:dyDescent="0.2">
      <c r="C689" s="78"/>
    </row>
    <row r="690" spans="3:3" ht="15.75" customHeight="1" x14ac:dyDescent="0.2">
      <c r="C690" s="78"/>
    </row>
    <row r="691" spans="3:3" ht="15.75" customHeight="1" x14ac:dyDescent="0.2">
      <c r="C691" s="78"/>
    </row>
    <row r="692" spans="3:3" ht="15.75" customHeight="1" x14ac:dyDescent="0.2">
      <c r="C692" s="78"/>
    </row>
    <row r="693" spans="3:3" ht="15.75" customHeight="1" x14ac:dyDescent="0.2">
      <c r="C693" s="78"/>
    </row>
    <row r="694" spans="3:3" ht="15.75" customHeight="1" x14ac:dyDescent="0.2">
      <c r="C694" s="78"/>
    </row>
    <row r="695" spans="3:3" ht="15.75" customHeight="1" x14ac:dyDescent="0.2">
      <c r="C695" s="78"/>
    </row>
    <row r="696" spans="3:3" ht="15.75" customHeight="1" x14ac:dyDescent="0.2">
      <c r="C696" s="78"/>
    </row>
    <row r="697" spans="3:3" ht="15.75" customHeight="1" x14ac:dyDescent="0.2">
      <c r="C697" s="78"/>
    </row>
    <row r="698" spans="3:3" ht="15.75" customHeight="1" x14ac:dyDescent="0.2">
      <c r="C698" s="78"/>
    </row>
    <row r="699" spans="3:3" ht="15.75" customHeight="1" x14ac:dyDescent="0.2">
      <c r="C699" s="78"/>
    </row>
    <row r="700" spans="3:3" ht="15.75" customHeight="1" x14ac:dyDescent="0.2">
      <c r="C700" s="78"/>
    </row>
    <row r="701" spans="3:3" ht="15.75" customHeight="1" x14ac:dyDescent="0.2">
      <c r="C701" s="78"/>
    </row>
    <row r="702" spans="3:3" ht="15.75" customHeight="1" x14ac:dyDescent="0.2">
      <c r="C702" s="78"/>
    </row>
    <row r="703" spans="3:3" ht="15.75" customHeight="1" x14ac:dyDescent="0.2">
      <c r="C703" s="78"/>
    </row>
    <row r="704" spans="3:3" ht="15.75" customHeight="1" x14ac:dyDescent="0.2">
      <c r="C704" s="78"/>
    </row>
    <row r="705" spans="3:3" ht="15.75" customHeight="1" x14ac:dyDescent="0.2">
      <c r="C705" s="78"/>
    </row>
    <row r="706" spans="3:3" ht="15.75" customHeight="1" x14ac:dyDescent="0.2">
      <c r="C706" s="78"/>
    </row>
    <row r="707" spans="3:3" ht="15.75" customHeight="1" x14ac:dyDescent="0.2">
      <c r="C707" s="78"/>
    </row>
    <row r="708" spans="3:3" ht="15.75" customHeight="1" x14ac:dyDescent="0.2">
      <c r="C708" s="78"/>
    </row>
    <row r="709" spans="3:3" ht="15.75" customHeight="1" x14ac:dyDescent="0.2">
      <c r="C709" s="78"/>
    </row>
    <row r="710" spans="3:3" ht="15.75" customHeight="1" x14ac:dyDescent="0.2">
      <c r="C710" s="78"/>
    </row>
    <row r="711" spans="3:3" ht="15.75" customHeight="1" x14ac:dyDescent="0.2">
      <c r="C711" s="78"/>
    </row>
    <row r="712" spans="3:3" ht="15.75" customHeight="1" x14ac:dyDescent="0.2">
      <c r="C712" s="78"/>
    </row>
    <row r="713" spans="3:3" ht="15.75" customHeight="1" x14ac:dyDescent="0.2">
      <c r="C713" s="78"/>
    </row>
    <row r="714" spans="3:3" ht="15.75" customHeight="1" x14ac:dyDescent="0.2">
      <c r="C714" s="78"/>
    </row>
    <row r="715" spans="3:3" ht="15.75" customHeight="1" x14ac:dyDescent="0.2">
      <c r="C715" s="78"/>
    </row>
    <row r="716" spans="3:3" ht="15.75" customHeight="1" x14ac:dyDescent="0.2">
      <c r="C716" s="78"/>
    </row>
    <row r="717" spans="3:3" ht="15.75" customHeight="1" x14ac:dyDescent="0.2">
      <c r="C717" s="78"/>
    </row>
    <row r="718" spans="3:3" ht="15.75" customHeight="1" x14ac:dyDescent="0.2">
      <c r="C718" s="78"/>
    </row>
    <row r="719" spans="3:3" ht="15.75" customHeight="1" x14ac:dyDescent="0.2">
      <c r="C719" s="78"/>
    </row>
    <row r="720" spans="3:3" ht="15.75" customHeight="1" x14ac:dyDescent="0.2">
      <c r="C720" s="78"/>
    </row>
    <row r="721" spans="3:3" ht="15.75" customHeight="1" x14ac:dyDescent="0.2">
      <c r="C721" s="78"/>
    </row>
    <row r="722" spans="3:3" ht="15.75" customHeight="1" x14ac:dyDescent="0.2">
      <c r="C722" s="78"/>
    </row>
    <row r="723" spans="3:3" ht="15.75" customHeight="1" x14ac:dyDescent="0.2">
      <c r="C723" s="78"/>
    </row>
    <row r="724" spans="3:3" ht="15.75" customHeight="1" x14ac:dyDescent="0.2">
      <c r="C724" s="78"/>
    </row>
    <row r="725" spans="3:3" ht="15.75" customHeight="1" x14ac:dyDescent="0.2">
      <c r="C725" s="78"/>
    </row>
    <row r="726" spans="3:3" ht="15.75" customHeight="1" x14ac:dyDescent="0.2">
      <c r="C726" s="78"/>
    </row>
    <row r="727" spans="3:3" ht="15.75" customHeight="1" x14ac:dyDescent="0.2">
      <c r="C727" s="78"/>
    </row>
    <row r="728" spans="3:3" ht="15.75" customHeight="1" x14ac:dyDescent="0.2">
      <c r="C728" s="78"/>
    </row>
    <row r="729" spans="3:3" ht="15.75" customHeight="1" x14ac:dyDescent="0.2">
      <c r="C729" s="78"/>
    </row>
    <row r="730" spans="3:3" ht="15.75" customHeight="1" x14ac:dyDescent="0.2">
      <c r="C730" s="78"/>
    </row>
    <row r="731" spans="3:3" ht="15.75" customHeight="1" x14ac:dyDescent="0.2">
      <c r="C731" s="78"/>
    </row>
    <row r="732" spans="3:3" ht="15.75" customHeight="1" x14ac:dyDescent="0.2">
      <c r="C732" s="78"/>
    </row>
    <row r="733" spans="3:3" ht="15.75" customHeight="1" x14ac:dyDescent="0.2">
      <c r="C733" s="78"/>
    </row>
    <row r="734" spans="3:3" ht="15.75" customHeight="1" x14ac:dyDescent="0.2">
      <c r="C734" s="78"/>
    </row>
    <row r="735" spans="3:3" ht="15.75" customHeight="1" x14ac:dyDescent="0.2">
      <c r="C735" s="78"/>
    </row>
    <row r="736" spans="3:3" ht="15.75" customHeight="1" x14ac:dyDescent="0.2">
      <c r="C736" s="78"/>
    </row>
    <row r="737" spans="3:3" ht="15.75" customHeight="1" x14ac:dyDescent="0.2">
      <c r="C737" s="78"/>
    </row>
    <row r="738" spans="3:3" ht="15.75" customHeight="1" x14ac:dyDescent="0.2">
      <c r="C738" s="78"/>
    </row>
    <row r="739" spans="3:3" ht="15.75" customHeight="1" x14ac:dyDescent="0.2">
      <c r="C739" s="78"/>
    </row>
    <row r="740" spans="3:3" ht="15.75" customHeight="1" x14ac:dyDescent="0.2">
      <c r="C740" s="78"/>
    </row>
    <row r="741" spans="3:3" ht="15.75" customHeight="1" x14ac:dyDescent="0.2">
      <c r="C741" s="78"/>
    </row>
    <row r="742" spans="3:3" ht="15.75" customHeight="1" x14ac:dyDescent="0.2">
      <c r="C742" s="78"/>
    </row>
    <row r="743" spans="3:3" ht="15.75" customHeight="1" x14ac:dyDescent="0.2">
      <c r="C743" s="78"/>
    </row>
    <row r="744" spans="3:3" ht="15.75" customHeight="1" x14ac:dyDescent="0.2">
      <c r="C744" s="78"/>
    </row>
    <row r="745" spans="3:3" ht="15.75" customHeight="1" x14ac:dyDescent="0.2">
      <c r="C745" s="78"/>
    </row>
    <row r="746" spans="3:3" ht="15.75" customHeight="1" x14ac:dyDescent="0.2">
      <c r="C746" s="78"/>
    </row>
    <row r="747" spans="3:3" ht="15.75" customHeight="1" x14ac:dyDescent="0.2">
      <c r="C747" s="78"/>
    </row>
    <row r="748" spans="3:3" ht="15.75" customHeight="1" x14ac:dyDescent="0.2">
      <c r="C748" s="78"/>
    </row>
    <row r="749" spans="3:3" ht="15.75" customHeight="1" x14ac:dyDescent="0.2">
      <c r="C749" s="78"/>
    </row>
    <row r="750" spans="3:3" ht="15.75" customHeight="1" x14ac:dyDescent="0.2">
      <c r="C750" s="78"/>
    </row>
    <row r="751" spans="3:3" ht="15.75" customHeight="1" x14ac:dyDescent="0.2">
      <c r="C751" s="78"/>
    </row>
    <row r="752" spans="3:3" ht="15.75" customHeight="1" x14ac:dyDescent="0.2">
      <c r="C752" s="78"/>
    </row>
    <row r="753" spans="3:3" ht="15.75" customHeight="1" x14ac:dyDescent="0.2">
      <c r="C753" s="78"/>
    </row>
    <row r="754" spans="3:3" ht="15.75" customHeight="1" x14ac:dyDescent="0.2">
      <c r="C754" s="78"/>
    </row>
    <row r="755" spans="3:3" ht="15.75" customHeight="1" x14ac:dyDescent="0.2">
      <c r="C755" s="78"/>
    </row>
    <row r="756" spans="3:3" ht="15.75" customHeight="1" x14ac:dyDescent="0.2">
      <c r="C756" s="78"/>
    </row>
    <row r="757" spans="3:3" ht="15.75" customHeight="1" x14ac:dyDescent="0.2">
      <c r="C757" s="78"/>
    </row>
    <row r="758" spans="3:3" ht="15.75" customHeight="1" x14ac:dyDescent="0.2">
      <c r="C758" s="78"/>
    </row>
    <row r="759" spans="3:3" ht="15.75" customHeight="1" x14ac:dyDescent="0.2">
      <c r="C759" s="78"/>
    </row>
    <row r="760" spans="3:3" ht="15.75" customHeight="1" x14ac:dyDescent="0.2">
      <c r="C760" s="78"/>
    </row>
    <row r="761" spans="3:3" ht="15.75" customHeight="1" x14ac:dyDescent="0.2">
      <c r="C761" s="78"/>
    </row>
    <row r="762" spans="3:3" ht="15.75" customHeight="1" x14ac:dyDescent="0.2">
      <c r="C762" s="78"/>
    </row>
    <row r="763" spans="3:3" ht="15.75" customHeight="1" x14ac:dyDescent="0.2">
      <c r="C763" s="78"/>
    </row>
    <row r="764" spans="3:3" ht="15.75" customHeight="1" x14ac:dyDescent="0.2">
      <c r="C764" s="78"/>
    </row>
    <row r="765" spans="3:3" ht="15.75" customHeight="1" x14ac:dyDescent="0.2">
      <c r="C765" s="78"/>
    </row>
    <row r="766" spans="3:3" ht="15.75" customHeight="1" x14ac:dyDescent="0.2">
      <c r="C766" s="78"/>
    </row>
    <row r="767" spans="3:3" ht="15.75" customHeight="1" x14ac:dyDescent="0.2">
      <c r="C767" s="78"/>
    </row>
    <row r="768" spans="3:3" ht="15.75" customHeight="1" x14ac:dyDescent="0.2">
      <c r="C768" s="78"/>
    </row>
    <row r="769" spans="3:3" ht="15.75" customHeight="1" x14ac:dyDescent="0.2">
      <c r="C769" s="78"/>
    </row>
    <row r="770" spans="3:3" ht="15.75" customHeight="1" x14ac:dyDescent="0.2">
      <c r="C770" s="78"/>
    </row>
    <row r="771" spans="3:3" ht="15.75" customHeight="1" x14ac:dyDescent="0.2">
      <c r="C771" s="78"/>
    </row>
    <row r="772" spans="3:3" ht="15.75" customHeight="1" x14ac:dyDescent="0.2">
      <c r="C772" s="78"/>
    </row>
    <row r="773" spans="3:3" ht="15.75" customHeight="1" x14ac:dyDescent="0.2">
      <c r="C773" s="78"/>
    </row>
    <row r="774" spans="3:3" ht="15.75" customHeight="1" x14ac:dyDescent="0.2">
      <c r="C774" s="78"/>
    </row>
    <row r="775" spans="3:3" ht="15.75" customHeight="1" x14ac:dyDescent="0.2">
      <c r="C775" s="78"/>
    </row>
    <row r="776" spans="3:3" ht="15.75" customHeight="1" x14ac:dyDescent="0.2">
      <c r="C776" s="78"/>
    </row>
    <row r="777" spans="3:3" ht="15.75" customHeight="1" x14ac:dyDescent="0.2">
      <c r="C777" s="78"/>
    </row>
    <row r="778" spans="3:3" ht="15.75" customHeight="1" x14ac:dyDescent="0.2">
      <c r="C778" s="78"/>
    </row>
    <row r="779" spans="3:3" ht="15.75" customHeight="1" x14ac:dyDescent="0.2">
      <c r="C779" s="78"/>
    </row>
    <row r="780" spans="3:3" ht="15.75" customHeight="1" x14ac:dyDescent="0.2">
      <c r="C780" s="78"/>
    </row>
    <row r="781" spans="3:3" ht="15.75" customHeight="1" x14ac:dyDescent="0.2">
      <c r="C781" s="78"/>
    </row>
    <row r="782" spans="3:3" ht="15.75" customHeight="1" x14ac:dyDescent="0.2">
      <c r="C782" s="78"/>
    </row>
    <row r="783" spans="3:3" ht="15.75" customHeight="1" x14ac:dyDescent="0.2">
      <c r="C783" s="78"/>
    </row>
    <row r="784" spans="3:3" ht="15.75" customHeight="1" x14ac:dyDescent="0.2">
      <c r="C784" s="78"/>
    </row>
    <row r="785" spans="3:3" ht="15.75" customHeight="1" x14ac:dyDescent="0.2">
      <c r="C785" s="78"/>
    </row>
    <row r="786" spans="3:3" ht="15.75" customHeight="1" x14ac:dyDescent="0.2">
      <c r="C786" s="78"/>
    </row>
    <row r="787" spans="3:3" ht="15.75" customHeight="1" x14ac:dyDescent="0.2">
      <c r="C787" s="78"/>
    </row>
    <row r="788" spans="3:3" ht="15.75" customHeight="1" x14ac:dyDescent="0.2">
      <c r="C788" s="78"/>
    </row>
    <row r="789" spans="3:3" ht="15.75" customHeight="1" x14ac:dyDescent="0.2">
      <c r="C789" s="78"/>
    </row>
    <row r="790" spans="3:3" ht="15.75" customHeight="1" x14ac:dyDescent="0.2">
      <c r="C790" s="78"/>
    </row>
    <row r="791" spans="3:3" ht="15.75" customHeight="1" x14ac:dyDescent="0.2">
      <c r="C791" s="78"/>
    </row>
    <row r="792" spans="3:3" ht="15.75" customHeight="1" x14ac:dyDescent="0.2">
      <c r="C792" s="78"/>
    </row>
    <row r="793" spans="3:3" ht="15.75" customHeight="1" x14ac:dyDescent="0.2">
      <c r="C793" s="78"/>
    </row>
    <row r="794" spans="3:3" ht="15.75" customHeight="1" x14ac:dyDescent="0.2">
      <c r="C794" s="78"/>
    </row>
    <row r="795" spans="3:3" ht="15.75" customHeight="1" x14ac:dyDescent="0.2">
      <c r="C795" s="78"/>
    </row>
    <row r="796" spans="3:3" ht="15.75" customHeight="1" x14ac:dyDescent="0.2">
      <c r="C796" s="78"/>
    </row>
    <row r="797" spans="3:3" ht="15.75" customHeight="1" x14ac:dyDescent="0.2">
      <c r="C797" s="78"/>
    </row>
    <row r="798" spans="3:3" ht="15.75" customHeight="1" x14ac:dyDescent="0.2">
      <c r="C798" s="78"/>
    </row>
    <row r="799" spans="3:3" ht="15.75" customHeight="1" x14ac:dyDescent="0.2">
      <c r="C799" s="78"/>
    </row>
    <row r="800" spans="3:3" ht="15.75" customHeight="1" x14ac:dyDescent="0.2">
      <c r="C800" s="78"/>
    </row>
    <row r="801" spans="3:3" ht="15.75" customHeight="1" x14ac:dyDescent="0.2">
      <c r="C801" s="78"/>
    </row>
    <row r="802" spans="3:3" ht="15.75" customHeight="1" x14ac:dyDescent="0.2">
      <c r="C802" s="78"/>
    </row>
    <row r="803" spans="3:3" ht="15.75" customHeight="1" x14ac:dyDescent="0.2">
      <c r="C803" s="78"/>
    </row>
    <row r="804" spans="3:3" ht="15.75" customHeight="1" x14ac:dyDescent="0.2">
      <c r="C804" s="78"/>
    </row>
    <row r="805" spans="3:3" ht="15.75" customHeight="1" x14ac:dyDescent="0.2">
      <c r="C805" s="78"/>
    </row>
    <row r="806" spans="3:3" ht="15.75" customHeight="1" x14ac:dyDescent="0.2">
      <c r="C806" s="78"/>
    </row>
    <row r="807" spans="3:3" ht="15.75" customHeight="1" x14ac:dyDescent="0.2">
      <c r="C807" s="78"/>
    </row>
    <row r="808" spans="3:3" ht="15.75" customHeight="1" x14ac:dyDescent="0.2">
      <c r="C808" s="78"/>
    </row>
    <row r="809" spans="3:3" ht="15.75" customHeight="1" x14ac:dyDescent="0.2">
      <c r="C809" s="78"/>
    </row>
    <row r="810" spans="3:3" ht="15.75" customHeight="1" x14ac:dyDescent="0.2">
      <c r="C810" s="78"/>
    </row>
    <row r="811" spans="3:3" ht="15.75" customHeight="1" x14ac:dyDescent="0.2">
      <c r="C811" s="78"/>
    </row>
    <row r="812" spans="3:3" ht="15.75" customHeight="1" x14ac:dyDescent="0.2">
      <c r="C812" s="78"/>
    </row>
    <row r="813" spans="3:3" ht="15.75" customHeight="1" x14ac:dyDescent="0.2">
      <c r="C813" s="78"/>
    </row>
    <row r="814" spans="3:3" ht="15.75" customHeight="1" x14ac:dyDescent="0.2">
      <c r="C814" s="78"/>
    </row>
    <row r="815" spans="3:3" ht="15.75" customHeight="1" x14ac:dyDescent="0.2">
      <c r="C815" s="78"/>
    </row>
    <row r="816" spans="3:3" ht="15.75" customHeight="1" x14ac:dyDescent="0.2">
      <c r="C816" s="78"/>
    </row>
    <row r="817" spans="3:3" ht="15.75" customHeight="1" x14ac:dyDescent="0.2">
      <c r="C817" s="78"/>
    </row>
    <row r="818" spans="3:3" ht="15.75" customHeight="1" x14ac:dyDescent="0.2">
      <c r="C818" s="78"/>
    </row>
    <row r="819" spans="3:3" ht="15.75" customHeight="1" x14ac:dyDescent="0.2">
      <c r="C819" s="78"/>
    </row>
    <row r="820" spans="3:3" ht="15.75" customHeight="1" x14ac:dyDescent="0.2">
      <c r="C820" s="78"/>
    </row>
    <row r="821" spans="3:3" ht="15.75" customHeight="1" x14ac:dyDescent="0.2">
      <c r="C821" s="78"/>
    </row>
    <row r="822" spans="3:3" ht="15.75" customHeight="1" x14ac:dyDescent="0.2">
      <c r="C822" s="78"/>
    </row>
    <row r="823" spans="3:3" ht="15.75" customHeight="1" x14ac:dyDescent="0.2">
      <c r="C823" s="78"/>
    </row>
    <row r="824" spans="3:3" ht="15.75" customHeight="1" x14ac:dyDescent="0.2">
      <c r="C824" s="78"/>
    </row>
    <row r="825" spans="3:3" ht="15.75" customHeight="1" x14ac:dyDescent="0.2">
      <c r="C825" s="78"/>
    </row>
    <row r="826" spans="3:3" ht="15.75" customHeight="1" x14ac:dyDescent="0.2">
      <c r="C826" s="78"/>
    </row>
    <row r="827" spans="3:3" ht="15.75" customHeight="1" x14ac:dyDescent="0.2">
      <c r="C827" s="78"/>
    </row>
    <row r="828" spans="3:3" ht="15.75" customHeight="1" x14ac:dyDescent="0.2">
      <c r="C828" s="78"/>
    </row>
    <row r="829" spans="3:3" ht="15.75" customHeight="1" x14ac:dyDescent="0.2">
      <c r="C829" s="78"/>
    </row>
    <row r="830" spans="3:3" ht="15.75" customHeight="1" x14ac:dyDescent="0.2">
      <c r="C830" s="78"/>
    </row>
    <row r="831" spans="3:3" ht="15.75" customHeight="1" x14ac:dyDescent="0.2">
      <c r="C831" s="78"/>
    </row>
    <row r="832" spans="3:3" ht="15.75" customHeight="1" x14ac:dyDescent="0.2">
      <c r="C832" s="78"/>
    </row>
    <row r="833" spans="3:3" ht="15.75" customHeight="1" x14ac:dyDescent="0.2">
      <c r="C833" s="78"/>
    </row>
    <row r="834" spans="3:3" ht="15.75" customHeight="1" x14ac:dyDescent="0.2">
      <c r="C834" s="78"/>
    </row>
    <row r="835" spans="3:3" ht="15.75" customHeight="1" x14ac:dyDescent="0.2">
      <c r="C835" s="78"/>
    </row>
    <row r="836" spans="3:3" ht="15.75" customHeight="1" x14ac:dyDescent="0.2">
      <c r="C836" s="78"/>
    </row>
    <row r="837" spans="3:3" ht="15.75" customHeight="1" x14ac:dyDescent="0.2">
      <c r="C837" s="78"/>
    </row>
    <row r="838" spans="3:3" ht="15.75" customHeight="1" x14ac:dyDescent="0.2">
      <c r="C838" s="78"/>
    </row>
    <row r="839" spans="3:3" ht="15.75" customHeight="1" x14ac:dyDescent="0.2">
      <c r="C839" s="78"/>
    </row>
    <row r="840" spans="3:3" ht="15.75" customHeight="1" x14ac:dyDescent="0.2">
      <c r="C840" s="78"/>
    </row>
    <row r="841" spans="3:3" ht="15.75" customHeight="1" x14ac:dyDescent="0.2">
      <c r="C841" s="78"/>
    </row>
    <row r="842" spans="3:3" ht="15.75" customHeight="1" x14ac:dyDescent="0.2">
      <c r="C842" s="78"/>
    </row>
    <row r="843" spans="3:3" ht="15.75" customHeight="1" x14ac:dyDescent="0.2">
      <c r="C843" s="78"/>
    </row>
    <row r="844" spans="3:3" ht="15.75" customHeight="1" x14ac:dyDescent="0.2">
      <c r="C844" s="78"/>
    </row>
    <row r="845" spans="3:3" ht="15.75" customHeight="1" x14ac:dyDescent="0.2">
      <c r="C845" s="78"/>
    </row>
    <row r="846" spans="3:3" ht="15.75" customHeight="1" x14ac:dyDescent="0.2">
      <c r="C846" s="78"/>
    </row>
    <row r="847" spans="3:3" ht="15.75" customHeight="1" x14ac:dyDescent="0.2">
      <c r="C847" s="78"/>
    </row>
    <row r="848" spans="3:3" ht="15.75" customHeight="1" x14ac:dyDescent="0.2">
      <c r="C848" s="78"/>
    </row>
    <row r="849" spans="3:3" ht="15.75" customHeight="1" x14ac:dyDescent="0.2">
      <c r="C849" s="78"/>
    </row>
    <row r="850" spans="3:3" ht="15.75" customHeight="1" x14ac:dyDescent="0.2">
      <c r="C850" s="78"/>
    </row>
    <row r="851" spans="3:3" ht="15.75" customHeight="1" x14ac:dyDescent="0.2">
      <c r="C851" s="78"/>
    </row>
    <row r="852" spans="3:3" ht="15.75" customHeight="1" x14ac:dyDescent="0.2">
      <c r="C852" s="78"/>
    </row>
    <row r="853" spans="3:3" ht="15.75" customHeight="1" x14ac:dyDescent="0.2">
      <c r="C853" s="78"/>
    </row>
    <row r="854" spans="3:3" ht="15.75" customHeight="1" x14ac:dyDescent="0.2">
      <c r="C854" s="78"/>
    </row>
    <row r="855" spans="3:3" ht="15.75" customHeight="1" x14ac:dyDescent="0.2">
      <c r="C855" s="78"/>
    </row>
    <row r="856" spans="3:3" ht="15.75" customHeight="1" x14ac:dyDescent="0.2">
      <c r="C856" s="78"/>
    </row>
    <row r="857" spans="3:3" ht="15.75" customHeight="1" x14ac:dyDescent="0.2">
      <c r="C857" s="78"/>
    </row>
    <row r="858" spans="3:3" ht="15.75" customHeight="1" x14ac:dyDescent="0.2">
      <c r="C858" s="78"/>
    </row>
    <row r="859" spans="3:3" ht="15.75" customHeight="1" x14ac:dyDescent="0.2">
      <c r="C859" s="78"/>
    </row>
    <row r="860" spans="3:3" ht="15.75" customHeight="1" x14ac:dyDescent="0.2">
      <c r="C860" s="78"/>
    </row>
    <row r="861" spans="3:3" ht="15.75" customHeight="1" x14ac:dyDescent="0.2">
      <c r="C861" s="78"/>
    </row>
    <row r="862" spans="3:3" ht="15.75" customHeight="1" x14ac:dyDescent="0.2">
      <c r="C862" s="78"/>
    </row>
    <row r="863" spans="3:3" ht="15.75" customHeight="1" x14ac:dyDescent="0.2">
      <c r="C863" s="78"/>
    </row>
    <row r="864" spans="3:3" ht="15.75" customHeight="1" x14ac:dyDescent="0.2">
      <c r="C864" s="78"/>
    </row>
    <row r="865" spans="3:3" ht="15.75" customHeight="1" x14ac:dyDescent="0.2">
      <c r="C865" s="78"/>
    </row>
    <row r="866" spans="3:3" ht="15.75" customHeight="1" x14ac:dyDescent="0.2">
      <c r="C866" s="78"/>
    </row>
    <row r="867" spans="3:3" ht="15.75" customHeight="1" x14ac:dyDescent="0.2">
      <c r="C867" s="78"/>
    </row>
    <row r="868" spans="3:3" ht="15.75" customHeight="1" x14ac:dyDescent="0.2">
      <c r="C868" s="78"/>
    </row>
    <row r="869" spans="3:3" ht="15.75" customHeight="1" x14ac:dyDescent="0.2">
      <c r="C869" s="78"/>
    </row>
    <row r="870" spans="3:3" ht="15.75" customHeight="1" x14ac:dyDescent="0.2">
      <c r="C870" s="78"/>
    </row>
    <row r="871" spans="3:3" ht="15.75" customHeight="1" x14ac:dyDescent="0.2">
      <c r="C871" s="78"/>
    </row>
    <row r="872" spans="3:3" ht="15.75" customHeight="1" x14ac:dyDescent="0.2">
      <c r="C872" s="78"/>
    </row>
    <row r="873" spans="3:3" ht="15.75" customHeight="1" x14ac:dyDescent="0.2">
      <c r="C873" s="78"/>
    </row>
    <row r="874" spans="3:3" ht="15.75" customHeight="1" x14ac:dyDescent="0.2">
      <c r="C874" s="78"/>
    </row>
    <row r="875" spans="3:3" ht="15.75" customHeight="1" x14ac:dyDescent="0.2">
      <c r="C875" s="78"/>
    </row>
    <row r="876" spans="3:3" ht="15.75" customHeight="1" x14ac:dyDescent="0.2">
      <c r="C876" s="78"/>
    </row>
    <row r="877" spans="3:3" ht="15.75" customHeight="1" x14ac:dyDescent="0.2">
      <c r="C877" s="78"/>
    </row>
    <row r="878" spans="3:3" ht="15.75" customHeight="1" x14ac:dyDescent="0.2">
      <c r="C878" s="78"/>
    </row>
    <row r="879" spans="3:3" ht="15.75" customHeight="1" x14ac:dyDescent="0.2">
      <c r="C879" s="78"/>
    </row>
    <row r="880" spans="3:3" ht="15.75" customHeight="1" x14ac:dyDescent="0.2">
      <c r="C880" s="78"/>
    </row>
    <row r="881" spans="3:3" ht="15.75" customHeight="1" x14ac:dyDescent="0.2">
      <c r="C881" s="78"/>
    </row>
    <row r="882" spans="3:3" ht="15.75" customHeight="1" x14ac:dyDescent="0.2">
      <c r="C882" s="78"/>
    </row>
    <row r="883" spans="3:3" ht="15.75" customHeight="1" x14ac:dyDescent="0.2">
      <c r="C883" s="78"/>
    </row>
    <row r="884" spans="3:3" ht="15.75" customHeight="1" x14ac:dyDescent="0.2">
      <c r="C884" s="78"/>
    </row>
    <row r="885" spans="3:3" ht="15.75" customHeight="1" x14ac:dyDescent="0.2">
      <c r="C885" s="78"/>
    </row>
    <row r="886" spans="3:3" ht="15.75" customHeight="1" x14ac:dyDescent="0.2">
      <c r="C886" s="78"/>
    </row>
    <row r="887" spans="3:3" ht="15.75" customHeight="1" x14ac:dyDescent="0.2">
      <c r="C887" s="78"/>
    </row>
    <row r="888" spans="3:3" ht="15.75" customHeight="1" x14ac:dyDescent="0.2">
      <c r="C888" s="78"/>
    </row>
    <row r="889" spans="3:3" ht="15.75" customHeight="1" x14ac:dyDescent="0.2">
      <c r="C889" s="78"/>
    </row>
    <row r="890" spans="3:3" ht="15.75" customHeight="1" x14ac:dyDescent="0.2">
      <c r="C890" s="78"/>
    </row>
    <row r="891" spans="3:3" ht="15.75" customHeight="1" x14ac:dyDescent="0.2">
      <c r="C891" s="78"/>
    </row>
    <row r="892" spans="3:3" ht="15.75" customHeight="1" x14ac:dyDescent="0.2">
      <c r="C892" s="78"/>
    </row>
    <row r="893" spans="3:3" ht="15.75" customHeight="1" x14ac:dyDescent="0.2">
      <c r="C893" s="78"/>
    </row>
    <row r="894" spans="3:3" ht="15.75" customHeight="1" x14ac:dyDescent="0.2">
      <c r="C894" s="78"/>
    </row>
    <row r="895" spans="3:3" ht="15.75" customHeight="1" x14ac:dyDescent="0.2">
      <c r="C895" s="78"/>
    </row>
    <row r="896" spans="3:3" ht="15.75" customHeight="1" x14ac:dyDescent="0.2">
      <c r="C896" s="78"/>
    </row>
    <row r="897" spans="3:3" ht="15.75" customHeight="1" x14ac:dyDescent="0.2">
      <c r="C897" s="78"/>
    </row>
    <row r="898" spans="3:3" ht="15.75" customHeight="1" x14ac:dyDescent="0.2">
      <c r="C898" s="78"/>
    </row>
    <row r="899" spans="3:3" ht="15.75" customHeight="1" x14ac:dyDescent="0.2">
      <c r="C899" s="78"/>
    </row>
    <row r="900" spans="3:3" ht="15.75" customHeight="1" x14ac:dyDescent="0.2">
      <c r="C900" s="78"/>
    </row>
    <row r="901" spans="3:3" ht="15.75" customHeight="1" x14ac:dyDescent="0.2">
      <c r="C901" s="78"/>
    </row>
    <row r="902" spans="3:3" ht="15.75" customHeight="1" x14ac:dyDescent="0.2">
      <c r="C902" s="78"/>
    </row>
    <row r="903" spans="3:3" ht="15.75" customHeight="1" x14ac:dyDescent="0.2">
      <c r="C903" s="78"/>
    </row>
    <row r="904" spans="3:3" ht="15.75" customHeight="1" x14ac:dyDescent="0.2">
      <c r="C904" s="78"/>
    </row>
    <row r="905" spans="3:3" ht="15.75" customHeight="1" x14ac:dyDescent="0.2">
      <c r="C905" s="78"/>
    </row>
    <row r="906" spans="3:3" ht="15.75" customHeight="1" x14ac:dyDescent="0.2">
      <c r="C906" s="78"/>
    </row>
    <row r="907" spans="3:3" ht="15.75" customHeight="1" x14ac:dyDescent="0.2">
      <c r="C907" s="78"/>
    </row>
    <row r="908" spans="3:3" ht="15.75" customHeight="1" x14ac:dyDescent="0.2">
      <c r="C908" s="78"/>
    </row>
    <row r="909" spans="3:3" ht="15.75" customHeight="1" x14ac:dyDescent="0.2">
      <c r="C909" s="78"/>
    </row>
    <row r="910" spans="3:3" ht="15.75" customHeight="1" x14ac:dyDescent="0.2">
      <c r="C910" s="78"/>
    </row>
    <row r="911" spans="3:3" ht="15.75" customHeight="1" x14ac:dyDescent="0.2">
      <c r="C911" s="78"/>
    </row>
    <row r="912" spans="3:3" ht="15.75" customHeight="1" x14ac:dyDescent="0.2">
      <c r="C912" s="78"/>
    </row>
    <row r="913" spans="3:3" ht="15.75" customHeight="1" x14ac:dyDescent="0.2">
      <c r="C913" s="78"/>
    </row>
    <row r="914" spans="3:3" ht="15.75" customHeight="1" x14ac:dyDescent="0.2">
      <c r="C914" s="78"/>
    </row>
    <row r="915" spans="3:3" ht="15.75" customHeight="1" x14ac:dyDescent="0.2">
      <c r="C915" s="78"/>
    </row>
    <row r="916" spans="3:3" ht="15.75" customHeight="1" x14ac:dyDescent="0.2">
      <c r="C916" s="78"/>
    </row>
    <row r="917" spans="3:3" ht="15.75" customHeight="1" x14ac:dyDescent="0.2">
      <c r="C917" s="78"/>
    </row>
    <row r="918" spans="3:3" ht="15.75" customHeight="1" x14ac:dyDescent="0.2">
      <c r="C918" s="78"/>
    </row>
    <row r="919" spans="3:3" ht="15.75" customHeight="1" x14ac:dyDescent="0.2">
      <c r="C919" s="78"/>
    </row>
    <row r="920" spans="3:3" ht="15.75" customHeight="1" x14ac:dyDescent="0.2">
      <c r="C920" s="78"/>
    </row>
    <row r="921" spans="3:3" ht="15.75" customHeight="1" x14ac:dyDescent="0.2">
      <c r="C921" s="78"/>
    </row>
    <row r="922" spans="3:3" ht="15.75" customHeight="1" x14ac:dyDescent="0.2">
      <c r="C922" s="78"/>
    </row>
    <row r="923" spans="3:3" ht="15.75" customHeight="1" x14ac:dyDescent="0.2">
      <c r="C923" s="78"/>
    </row>
    <row r="924" spans="3:3" ht="15.75" customHeight="1" x14ac:dyDescent="0.2">
      <c r="C924" s="78"/>
    </row>
    <row r="925" spans="3:3" ht="15.75" customHeight="1" x14ac:dyDescent="0.2">
      <c r="C925" s="78"/>
    </row>
    <row r="926" spans="3:3" ht="15.75" customHeight="1" x14ac:dyDescent="0.2">
      <c r="C926" s="78"/>
    </row>
    <row r="927" spans="3:3" ht="15.75" customHeight="1" x14ac:dyDescent="0.2">
      <c r="C927" s="78"/>
    </row>
    <row r="928" spans="3:3" ht="15.75" customHeight="1" x14ac:dyDescent="0.2">
      <c r="C928" s="78"/>
    </row>
    <row r="929" spans="3:3" ht="15.75" customHeight="1" x14ac:dyDescent="0.2">
      <c r="C929" s="78"/>
    </row>
    <row r="930" spans="3:3" ht="15.75" customHeight="1" x14ac:dyDescent="0.2">
      <c r="C930" s="78"/>
    </row>
    <row r="931" spans="3:3" ht="15.75" customHeight="1" x14ac:dyDescent="0.2">
      <c r="C931" s="78"/>
    </row>
    <row r="932" spans="3:3" ht="15.75" customHeight="1" x14ac:dyDescent="0.2">
      <c r="C932" s="78"/>
    </row>
    <row r="933" spans="3:3" ht="15.75" customHeight="1" x14ac:dyDescent="0.2">
      <c r="C933" s="78"/>
    </row>
    <row r="934" spans="3:3" ht="15.75" customHeight="1" x14ac:dyDescent="0.2">
      <c r="C934" s="78"/>
    </row>
    <row r="935" spans="3:3" ht="15.75" customHeight="1" x14ac:dyDescent="0.2">
      <c r="C935" s="78"/>
    </row>
    <row r="936" spans="3:3" ht="15.75" customHeight="1" x14ac:dyDescent="0.2">
      <c r="C936" s="78"/>
    </row>
    <row r="937" spans="3:3" ht="15.75" customHeight="1" x14ac:dyDescent="0.2">
      <c r="C937" s="78"/>
    </row>
    <row r="938" spans="3:3" ht="15.75" customHeight="1" x14ac:dyDescent="0.2">
      <c r="C938" s="78"/>
    </row>
    <row r="939" spans="3:3" ht="15.75" customHeight="1" x14ac:dyDescent="0.2">
      <c r="C939" s="78"/>
    </row>
    <row r="940" spans="3:3" ht="15.75" customHeight="1" x14ac:dyDescent="0.2">
      <c r="C940" s="78"/>
    </row>
    <row r="941" spans="3:3" ht="15.75" customHeight="1" x14ac:dyDescent="0.2">
      <c r="C941" s="78"/>
    </row>
    <row r="942" spans="3:3" ht="15.75" customHeight="1" x14ac:dyDescent="0.2">
      <c r="C942" s="78"/>
    </row>
    <row r="943" spans="3:3" ht="15.75" customHeight="1" x14ac:dyDescent="0.2">
      <c r="C943" s="78"/>
    </row>
    <row r="944" spans="3:3" ht="15.75" customHeight="1" x14ac:dyDescent="0.2">
      <c r="C944" s="78"/>
    </row>
    <row r="945" spans="3:3" ht="15.75" customHeight="1" x14ac:dyDescent="0.2">
      <c r="C945" s="78"/>
    </row>
    <row r="946" spans="3:3" ht="15.75" customHeight="1" x14ac:dyDescent="0.2">
      <c r="C946" s="78"/>
    </row>
    <row r="947" spans="3:3" ht="15.75" customHeight="1" x14ac:dyDescent="0.2">
      <c r="C947" s="78"/>
    </row>
    <row r="948" spans="3:3" ht="15.75" customHeight="1" x14ac:dyDescent="0.2">
      <c r="C948" s="78"/>
    </row>
    <row r="949" spans="3:3" ht="15.75" customHeight="1" x14ac:dyDescent="0.2">
      <c r="C949" s="78"/>
    </row>
    <row r="950" spans="3:3" ht="15.75" customHeight="1" x14ac:dyDescent="0.2">
      <c r="C950" s="78"/>
    </row>
    <row r="951" spans="3:3" ht="15.75" customHeight="1" x14ac:dyDescent="0.2">
      <c r="C951" s="78"/>
    </row>
    <row r="952" spans="3:3" ht="15.75" customHeight="1" x14ac:dyDescent="0.2">
      <c r="C952" s="78"/>
    </row>
    <row r="953" spans="3:3" ht="15.75" customHeight="1" x14ac:dyDescent="0.2">
      <c r="C953" s="78"/>
    </row>
    <row r="954" spans="3:3" ht="15.75" customHeight="1" x14ac:dyDescent="0.2">
      <c r="C954" s="78"/>
    </row>
    <row r="955" spans="3:3" ht="15.75" customHeight="1" x14ac:dyDescent="0.2">
      <c r="C955" s="78"/>
    </row>
    <row r="956" spans="3:3" ht="15.75" customHeight="1" x14ac:dyDescent="0.2">
      <c r="C956" s="78"/>
    </row>
    <row r="957" spans="3:3" ht="15.75" customHeight="1" x14ac:dyDescent="0.2">
      <c r="C957" s="78"/>
    </row>
    <row r="958" spans="3:3" ht="15.75" customHeight="1" x14ac:dyDescent="0.2">
      <c r="C958" s="78"/>
    </row>
    <row r="959" spans="3:3" ht="15.75" customHeight="1" x14ac:dyDescent="0.2">
      <c r="C959" s="78"/>
    </row>
    <row r="960" spans="3:3" ht="15.75" customHeight="1" x14ac:dyDescent="0.2">
      <c r="C960" s="78"/>
    </row>
    <row r="961" spans="3:3" ht="15.75" customHeight="1" x14ac:dyDescent="0.2">
      <c r="C961" s="78"/>
    </row>
    <row r="962" spans="3:3" ht="15.75" customHeight="1" x14ac:dyDescent="0.2">
      <c r="C962" s="78"/>
    </row>
    <row r="963" spans="3:3" ht="15.75" customHeight="1" x14ac:dyDescent="0.2">
      <c r="C963" s="78"/>
    </row>
    <row r="964" spans="3:3" ht="15.75" customHeight="1" x14ac:dyDescent="0.2">
      <c r="C964" s="78"/>
    </row>
    <row r="965" spans="3:3" ht="15.75" customHeight="1" x14ac:dyDescent="0.2">
      <c r="C965" s="78"/>
    </row>
    <row r="966" spans="3:3" ht="15.75" customHeight="1" x14ac:dyDescent="0.2">
      <c r="C966" s="78"/>
    </row>
    <row r="967" spans="3:3" ht="15.75" customHeight="1" x14ac:dyDescent="0.2">
      <c r="C967" s="78"/>
    </row>
    <row r="968" spans="3:3" ht="15.75" customHeight="1" x14ac:dyDescent="0.2">
      <c r="C968" s="78"/>
    </row>
    <row r="969" spans="3:3" ht="15.75" customHeight="1" x14ac:dyDescent="0.2">
      <c r="C969" s="78"/>
    </row>
    <row r="970" spans="3:3" ht="15.75" customHeight="1" x14ac:dyDescent="0.2">
      <c r="C970" s="78"/>
    </row>
    <row r="971" spans="3:3" ht="15.75" customHeight="1" x14ac:dyDescent="0.2">
      <c r="C971" s="78"/>
    </row>
    <row r="972" spans="3:3" ht="15.75" customHeight="1" x14ac:dyDescent="0.2">
      <c r="C972" s="78"/>
    </row>
    <row r="973" spans="3:3" ht="15.75" customHeight="1" x14ac:dyDescent="0.2">
      <c r="C973" s="78"/>
    </row>
    <row r="974" spans="3:3" ht="15.75" customHeight="1" x14ac:dyDescent="0.2">
      <c r="C974" s="78"/>
    </row>
    <row r="975" spans="3:3" ht="15.75" customHeight="1" x14ac:dyDescent="0.2">
      <c r="C975" s="78"/>
    </row>
    <row r="976" spans="3:3" ht="15.75" customHeight="1" x14ac:dyDescent="0.2">
      <c r="C976" s="78"/>
    </row>
    <row r="977" spans="3:3" ht="15.75" customHeight="1" x14ac:dyDescent="0.2">
      <c r="C977" s="78"/>
    </row>
    <row r="978" spans="3:3" ht="15.75" customHeight="1" x14ac:dyDescent="0.2">
      <c r="C978" s="78"/>
    </row>
    <row r="979" spans="3:3" ht="15.75" customHeight="1" x14ac:dyDescent="0.2">
      <c r="C979" s="78"/>
    </row>
    <row r="980" spans="3:3" ht="15.75" customHeight="1" x14ac:dyDescent="0.2">
      <c r="C980" s="78"/>
    </row>
    <row r="981" spans="3:3" ht="15.75" customHeight="1" x14ac:dyDescent="0.2">
      <c r="C981" s="78"/>
    </row>
    <row r="982" spans="3:3" ht="15.75" customHeight="1" x14ac:dyDescent="0.2">
      <c r="C982" s="78"/>
    </row>
    <row r="983" spans="3:3" ht="15.75" customHeight="1" x14ac:dyDescent="0.2">
      <c r="C983" s="78"/>
    </row>
    <row r="984" spans="3:3" ht="15.75" customHeight="1" x14ac:dyDescent="0.2">
      <c r="C984" s="78"/>
    </row>
    <row r="985" spans="3:3" ht="15.75" customHeight="1" x14ac:dyDescent="0.2">
      <c r="C985" s="78"/>
    </row>
    <row r="986" spans="3:3" ht="15.75" customHeight="1" x14ac:dyDescent="0.2">
      <c r="C986" s="78"/>
    </row>
    <row r="987" spans="3:3" ht="15.75" customHeight="1" x14ac:dyDescent="0.2">
      <c r="C987" s="78"/>
    </row>
    <row r="988" spans="3:3" ht="15.75" customHeight="1" x14ac:dyDescent="0.2">
      <c r="C988" s="78"/>
    </row>
    <row r="989" spans="3:3" ht="15.75" customHeight="1" x14ac:dyDescent="0.2">
      <c r="C989" s="78"/>
    </row>
    <row r="990" spans="3:3" ht="15.75" customHeight="1" x14ac:dyDescent="0.2">
      <c r="C990" s="78"/>
    </row>
    <row r="991" spans="3:3" ht="15.75" customHeight="1" x14ac:dyDescent="0.2">
      <c r="C991" s="78"/>
    </row>
    <row r="992" spans="3:3" ht="15.75" customHeight="1" x14ac:dyDescent="0.2">
      <c r="C992" s="78"/>
    </row>
    <row r="993" spans="3:3" ht="15.75" customHeight="1" x14ac:dyDescent="0.2">
      <c r="C993" s="78"/>
    </row>
    <row r="994" spans="3:3" ht="15.75" customHeight="1" x14ac:dyDescent="0.2">
      <c r="C994" s="78"/>
    </row>
    <row r="995" spans="3:3" ht="15.75" customHeight="1" x14ac:dyDescent="0.2">
      <c r="C995" s="78"/>
    </row>
    <row r="996" spans="3:3" ht="15.75" customHeight="1" x14ac:dyDescent="0.2">
      <c r="C996" s="78"/>
    </row>
    <row r="997" spans="3:3" ht="15.75" customHeight="1" x14ac:dyDescent="0.2">
      <c r="C997" s="78"/>
    </row>
    <row r="998" spans="3:3" ht="15.75" customHeight="1" x14ac:dyDescent="0.2">
      <c r="C998" s="78"/>
    </row>
    <row r="999" spans="3:3" ht="15.75" customHeight="1" x14ac:dyDescent="0.2">
      <c r="C999" s="78"/>
    </row>
    <row r="1000" spans="3:3" ht="15.75" customHeight="1" x14ac:dyDescent="0.2">
      <c r="C1000" s="78"/>
    </row>
  </sheetData>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Read Me First</vt:lpstr>
      <vt:lpstr>Property</vt:lpstr>
      <vt:lpstr>Math Page (Dont Touch)</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Patrick Imperato</cp:lastModifiedBy>
  <dcterms:created xsi:type="dcterms:W3CDTF">2025-08-11T03:05:11Z</dcterms:created>
  <dcterms:modified xsi:type="dcterms:W3CDTF">2025-08-11T03:51:00Z</dcterms:modified>
</cp:coreProperties>
</file>