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willi\Downloads\"/>
    </mc:Choice>
  </mc:AlternateContent>
  <xr:revisionPtr revIDLastSave="0" documentId="13_ncr:1_{CD28A348-AA4D-4035-B6C0-99A336627400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1_Mindset_Audit" sheetId="1" r:id="rId1"/>
    <sheet name="2_Fee_Calculator" sheetId="2" r:id="rId2"/>
    <sheet name="3_Delegation_Lever" sheetId="3" r:id="rId3"/>
    <sheet name="4_Negotiation_Planner" sheetId="4" r:id="rId4"/>
    <sheet name="5_Friday_Dashboard" sheetId="5" r:id="rId5"/>
    <sheet name="6_Conclusion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5" l="1"/>
  <c r="D14" i="6"/>
  <c r="F14" i="1"/>
  <c r="B10" i="5"/>
  <c r="B8" i="5"/>
  <c r="J6" i="5"/>
  <c r="E6" i="5"/>
  <c r="E5" i="5"/>
  <c r="F7" i="3"/>
  <c r="I7" i="3" s="1"/>
  <c r="F6" i="3"/>
  <c r="I6" i="3" s="1"/>
  <c r="F5" i="3"/>
  <c r="F9" i="3" s="1"/>
  <c r="F6" i="2"/>
  <c r="D6" i="6"/>
  <c r="F13" i="1"/>
  <c r="F10" i="1"/>
  <c r="B18" i="1" s="1" a="1"/>
  <c r="B18" i="1" s="1"/>
  <c r="B11" i="6" s="1"/>
  <c r="F9" i="1"/>
  <c r="F8" i="1"/>
  <c r="F7" i="1"/>
  <c r="F6" i="1"/>
  <c r="F5" i="1"/>
  <c r="F4" i="1"/>
  <c r="B17" i="1" s="1" a="1"/>
  <c r="B17" i="1" s="1"/>
  <c r="B10" i="6" s="1"/>
  <c r="B9" i="5" l="1"/>
  <c r="F12" i="1"/>
  <c r="D5" i="6" s="1"/>
  <c r="I5" i="3"/>
  <c r="I9" i="3" s="1"/>
  <c r="E16" i="6" s="1"/>
  <c r="B16" i="1" a="1"/>
  <c r="B16" i="1" s="1"/>
  <c r="B9" i="6" s="1"/>
  <c r="F7" i="2"/>
  <c r="F8" i="2" s="1"/>
  <c r="F10" i="2" l="1"/>
  <c r="F9" i="2"/>
  <c r="F11" i="2" s="1"/>
  <c r="D13" i="6" l="1"/>
  <c r="A19" i="6" s="1"/>
  <c r="C19" i="2"/>
  <c r="C17" i="2"/>
  <c r="C18" i="2"/>
  <c r="F7" i="4" l="1"/>
  <c r="D18" i="2"/>
  <c r="E7" i="4"/>
  <c r="D17" i="2"/>
  <c r="G7" i="4"/>
  <c r="D19" i="2"/>
</calcChain>
</file>

<file path=xl/sharedStrings.xml><?xml version="1.0" encoding="utf-8"?>
<sst xmlns="http://schemas.openxmlformats.org/spreadsheetml/2006/main" count="156" uniqueCount="147">
  <si>
    <t>Money Mindset Audit (UK Architects)</t>
  </si>
  <si>
    <t>Score each statement 1–5 (1 = Not true for us, 5 = Very true). The tool will flag your biggest risks and highlight beliefs to reframe. Enter scores only in the grey column. Review the automatically calculated weighted scores and your Top 3 risks.</t>
  </si>
  <si>
    <t>#</t>
  </si>
  <si>
    <t>Statement / Question</t>
  </si>
  <si>
    <t>Reader check (prompt)</t>
  </si>
  <si>
    <t>Your score (1–5)</t>
  </si>
  <si>
    <t>Risk weight</t>
  </si>
  <si>
    <t>Weighted score</t>
  </si>
  <si>
    <t>Notes / evidence</t>
  </si>
  <si>
    <t>Good design sells itself.</t>
  </si>
  <si>
    <t>Do your proposals focus on outputs, not outcomes?</t>
  </si>
  <si>
    <t>If I charge less, I’ll get more work.</t>
  </si>
  <si>
    <t>Have discounts become your default?</t>
  </si>
  <si>
    <t>Talking about money feels unprofessional.</t>
  </si>
  <si>
    <t>Do you delay fee talks until late in the process?</t>
  </si>
  <si>
    <t>Profit is selfish.</t>
  </si>
  <si>
    <t>Is profit framed as studio resilience (jobs, innovation, buffers)?</t>
  </si>
  <si>
    <t>We rarely show the ‘invisible value’ (risk mgmt, coordination, lifecycle benefit).</t>
  </si>
  <si>
    <t>Do you make the invisible value explicit in proposals?</t>
  </si>
  <si>
    <t>We don’t review project margins weekly (numbers live in the dark).</t>
  </si>
  <si>
    <t>Do you run a Friday finance review?</t>
  </si>
  <si>
    <t>Principal time is trapped in admin (limited delegation/SOPs).</t>
  </si>
  <si>
    <t>What could you delegate this week?</t>
  </si>
  <si>
    <t>Total weighted risk</t>
  </si>
  <si>
    <t>Average score (1–5)</t>
  </si>
  <si>
    <t>Weighted Average</t>
  </si>
  <si>
    <t>Top risk areas to address next:</t>
  </si>
  <si>
    <t>Fee Strategy Calculator (UK)</t>
  </si>
  <si>
    <t>Enter your project assumptions in the input column (hours, cost rates, overhead %, margin %, risk %). The worksheet will calculate a recommended fee and create Basic, Enhanced, and Premium tiered options. Adjust values to test different strategies.</t>
  </si>
  <si>
    <t>Price for profit, not survival. Reverse-engineer fees to achieve a target net margin. Currency: GBP (£).</t>
  </si>
  <si>
    <t>Input</t>
  </si>
  <si>
    <t>Value</t>
  </si>
  <si>
    <t>Notes</t>
  </si>
  <si>
    <t>Calculations</t>
  </si>
  <si>
    <t>Cost</t>
  </si>
  <si>
    <t>Project name</t>
  </si>
  <si>
    <t>Optional</t>
  </si>
  <si>
    <t>Internal direct cost (£)</t>
  </si>
  <si>
    <t>Base hours (internal)</t>
  </si>
  <si>
    <t>Estimated total internal hours</t>
  </si>
  <si>
    <t>Overheads (£)</t>
  </si>
  <si>
    <t>Average internal cost rate (£/hr)</t>
  </si>
  <si>
    <t>Blended cost to the practice (salary+on-costs)</t>
  </si>
  <si>
    <t>Subtotal before profit (£)</t>
  </si>
  <si>
    <t>Charge-out rate (£/hr)</t>
  </si>
  <si>
    <t>Typical blended charge-out for context</t>
  </si>
  <si>
    <t>Target profit (£)</t>
  </si>
  <si>
    <t>External consultants (£)</t>
  </si>
  <si>
    <t>If applicable</t>
  </si>
  <si>
    <t>Risk/contingency (£)</t>
  </si>
  <si>
    <t>Overheads allocation (%)</t>
  </si>
  <si>
    <t>As % of direct internal costs</t>
  </si>
  <si>
    <t>Recommended fee (£)</t>
  </si>
  <si>
    <t>Target net margin (%)</t>
  </si>
  <si>
    <t>Aim 15–20% net as a guide</t>
  </si>
  <si>
    <t>Risk factor (%)</t>
  </si>
  <si>
    <t>Complexity, speed, uncertainty</t>
  </si>
  <si>
    <t>Tiered Options (anchor on outcomes, not just hours)</t>
  </si>
  <si>
    <t>Tier</t>
  </si>
  <si>
    <t>Scope summary</t>
  </si>
  <si>
    <t>Fee (£)</t>
  </si>
  <si>
    <t>Expected net margin (%)</t>
  </si>
  <si>
    <t>Basic</t>
  </si>
  <si>
    <t>Planning submission only</t>
  </si>
  <si>
    <t>Enhanced</t>
  </si>
  <si>
    <t>Planning + tender package</t>
  </si>
  <si>
    <t>Premium</t>
  </si>
  <si>
    <t>Full service to completion</t>
  </si>
  <si>
    <t>Delegation as a Financial Lever</t>
  </si>
  <si>
    <t>List routine tasks you (the principal) handle today. Estimate hours per week and the % you could delegate. The sheet will calculate hours freed and potential monthly revenue uplift. Use this to prioritise delegation.</t>
  </si>
  <si>
    <t>Free principal time for strategy, BD, and design leadership. Estimate hours saved and the potential revenue uplift.</t>
  </si>
  <si>
    <t>Task</t>
  </si>
  <si>
    <t>Owner (current)</t>
  </si>
  <si>
    <t>Delegate to</t>
  </si>
  <si>
    <t>Hours/week (current)</t>
  </si>
  <si>
    <t>% that can be delegated</t>
  </si>
  <si>
    <t>Hours/week freed</t>
  </si>
  <si>
    <t>Billable rate (£/hr)</t>
  </si>
  <si>
    <t>Utilisation (%)</t>
  </si>
  <si>
    <t>Potential monthly revenue uplift (£)</t>
  </si>
  <si>
    <t>Site admin</t>
  </si>
  <si>
    <t>Junior Architect</t>
  </si>
  <si>
    <t>Admin Assistant</t>
  </si>
  <si>
    <t>60%</t>
  </si>
  <si>
    <t>75%</t>
  </si>
  <si>
    <t>Meeting notes</t>
  </si>
  <si>
    <t>Architectural Assistant</t>
  </si>
  <si>
    <t>Intern</t>
  </si>
  <si>
    <t>3</t>
  </si>
  <si>
    <t>70%</t>
  </si>
  <si>
    <t>Client follow-ups</t>
  </si>
  <si>
    <t>Project Architect</t>
  </si>
  <si>
    <t>2</t>
  </si>
  <si>
    <t>Total hours/week freed</t>
  </si>
  <si>
    <t>Total monthly uplift (£)</t>
  </si>
  <si>
    <t>Negotiation Planner (Collaborative)</t>
  </si>
  <si>
    <t>Identify client outcomes and rate their importance. Capture how you evidence each. The fee tiers (Basic/Enhanced/Premium) pull through automatically from the Fee Calculator. Use this table to discuss options instead of discounts.</t>
  </si>
  <si>
    <t>Clarify client outcomes. Offer tiered choices anchored to measurable benefits. Avoid blanket discounts.</t>
  </si>
  <si>
    <t>Client outcome</t>
  </si>
  <si>
    <t>Importance (1–5)</t>
  </si>
  <si>
    <t>How we evidence it</t>
  </si>
  <si>
    <t>Pull fees from Fee Calculator</t>
  </si>
  <si>
    <t>Speed to consent</t>
  </si>
  <si>
    <t>Basic (£)</t>
  </si>
  <si>
    <t>Enhanced (£)</t>
  </si>
  <si>
    <t>Premium (£)</t>
  </si>
  <si>
    <t>Cost certainty</t>
  </si>
  <si>
    <t>Lifecycle/operational savings</t>
  </si>
  <si>
    <t>Sustainability targets</t>
  </si>
  <si>
    <t>Quality/longevity</t>
  </si>
  <si>
    <t>Client team capacity</t>
  </si>
  <si>
    <t>Friday Finance Dashboard</t>
  </si>
  <si>
    <t>Enter each project’s fee, budget hours, costs, and variations. The sheet calculates budget burn, write-offs, and net margin. Review weekly with your team to keep numbers visible and avoid surprises.</t>
  </si>
  <si>
    <t>Make numbers visible: margins, budget burn, variations, write-offs.</t>
  </si>
  <si>
    <t>Project</t>
  </si>
  <si>
    <t>Budget hours</t>
  </si>
  <si>
    <t>Hours used</t>
  </si>
  <si>
    <t>Budget burn (%)</t>
  </si>
  <si>
    <t>Direct internal cost (£)</t>
  </si>
  <si>
    <t>External costs (£)</t>
  </si>
  <si>
    <t>Write-offs (£)</t>
  </si>
  <si>
    <t>Variations won (£)</t>
  </si>
  <si>
    <t>Net margin (%)</t>
  </si>
  <si>
    <t>Listed House Retrofit</t>
  </si>
  <si>
    <t>650</t>
  </si>
  <si>
    <t>New-build Home</t>
  </si>
  <si>
    <t>420</t>
  </si>
  <si>
    <t>Portfolio fee (£)</t>
  </si>
  <si>
    <t>Avg net margin (%)</t>
  </si>
  <si>
    <t>Total variations won (£)</t>
  </si>
  <si>
    <t>Automated Conclusion &amp; Next Actions</t>
  </si>
  <si>
    <t>This page auto-generates from your inputs. Review the key risks, recommended fees, and delegation uplift potential. Use the narrative summary and action list to guide your next month’s focus.</t>
  </si>
  <si>
    <t>This page summarises your biggest risks, likely leverage points, and the recommended next three actions based on your inputs.</t>
  </si>
  <si>
    <t>Average mindset score (1–5)</t>
  </si>
  <si>
    <t>Top 3 risk beliefs:</t>
  </si>
  <si>
    <t>Recommended fee (anchor)</t>
  </si>
  <si>
    <t>Tier: Basic / Enhanced / Premium</t>
  </si>
  <si>
    <t>Delegation monthly uplift potential (£)</t>
  </si>
  <si>
    <t>Narrative summary</t>
  </si>
  <si>
    <t>Recommended next actions (this month)</t>
  </si>
  <si>
    <t>Rewrite your proposal template to emphasise outcomes (speed, certainty, lifecycle cost) and make invisible value explicit.</t>
  </si>
  <si>
    <t>Adopt the tiered fee table and stop discounting. Let clients choose scope and risk level.</t>
  </si>
  <si>
    <t>Document 3 SOPs (site admin, meeting notes, RFIs) and delegate them. Book 2 hrs/week for BD.</t>
  </si>
  <si>
    <t>Start a weekly Friday finance check-in: review margins, budget burn, variations, and one win to celebrate.</t>
  </si>
  <si>
    <t>1 -</t>
  </si>
  <si>
    <t>2 -</t>
  </si>
  <si>
    <t>3 -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</si>
</sst>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"/>
    <numFmt numFmtId="165" formatCode="\£#,##0"/>
    <numFmt numFmtId="166" formatCode="[$£-809]#,##0.00"/>
    <numFmt numFmtId="167" formatCode="0.0%"/>
    <numFmt numFmtId="168" formatCode="[$£-809]#,##0"/>
    <numFmt numFmtId="169" formatCode="&quot;£&quot;#,##0"/>
  </numFmts>
  <fonts count="3" x14ac:knownFonts="1">
    <font>
      <sz val="11"/>
      <color theme="1"/>
      <name val="Calibri"/>
      <scheme val="minor"/>
    </font>
    <font>
      <sz val="11"/>
      <color theme="1"/>
      <name val="Source Sans Pro"/>
      <family val="2"/>
    </font>
    <font>
      <b/>
      <sz val="11"/>
      <color theme="1"/>
      <name val="Source Sans Pro"/>
      <family val="2"/>
    </font>
  </fonts>
  <fills count="7">
    <fill>
      <patternFill patternType="none"/>
    </fill>
    <fill>
      <patternFill patternType="gray125"/>
    </fill>
    <fill>
      <patternFill patternType="solid">
        <fgColor rgb="FFFF9900"/>
        <bgColor rgb="FFFF99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rgb="FFF1F5F9"/>
      </patternFill>
    </fill>
    <fill>
      <patternFill patternType="solid">
        <fgColor theme="9"/>
        <bgColor indexed="64"/>
      </patternFill>
    </fill>
    <fill>
      <patternFill patternType="solid">
        <fgColor theme="9"/>
        <bgColor rgb="FFFF9900"/>
      </patternFill>
    </fill>
  </fills>
  <borders count="42">
    <border>
      <left/>
      <right/>
      <top/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/>
      <right/>
      <top/>
      <bottom style="thin">
        <color rgb="FFDDDDDD"/>
      </bottom>
      <diagonal/>
    </border>
    <border>
      <left style="thin">
        <color rgb="FFDDDDDD"/>
      </left>
      <right/>
      <top style="thin">
        <color rgb="FFDDDDDD"/>
      </top>
      <bottom style="thin">
        <color rgb="FFDDDDDD"/>
      </bottom>
      <diagonal/>
    </border>
    <border>
      <left/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/>
      <diagonal/>
    </border>
    <border>
      <left style="medium">
        <color indexed="64"/>
      </left>
      <right style="thin">
        <color rgb="FFDDDDDD"/>
      </right>
      <top style="medium">
        <color indexed="64"/>
      </top>
      <bottom style="medium">
        <color indexed="64"/>
      </bottom>
      <diagonal/>
    </border>
    <border>
      <left style="thin">
        <color rgb="FFDDDDDD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rgb="FFDDDDDD"/>
      </top>
      <bottom style="thin">
        <color rgb="FFDDDDDD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DDDDDD"/>
      </right>
      <top style="medium">
        <color indexed="64"/>
      </top>
      <bottom style="thin">
        <color rgb="FFDDDDDD"/>
      </bottom>
      <diagonal/>
    </border>
    <border>
      <left style="thin">
        <color rgb="FFDDDDDD"/>
      </left>
      <right style="thin">
        <color rgb="FFDDDDDD"/>
      </right>
      <top style="medium">
        <color indexed="64"/>
      </top>
      <bottom style="thin">
        <color rgb="FFDDDDDD"/>
      </bottom>
      <diagonal/>
    </border>
    <border>
      <left style="thin">
        <color rgb="FFDDDDDD"/>
      </left>
      <right style="medium">
        <color indexed="64"/>
      </right>
      <top style="medium">
        <color indexed="64"/>
      </top>
      <bottom style="thin">
        <color rgb="FFDDDDDD"/>
      </bottom>
      <diagonal/>
    </border>
    <border>
      <left style="medium">
        <color indexed="64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DDDDDD"/>
      </left>
      <right style="medium">
        <color indexed="64"/>
      </right>
      <top style="thin">
        <color rgb="FFDDDDDD"/>
      </top>
      <bottom style="thin">
        <color rgb="FFDDDDDD"/>
      </bottom>
      <diagonal/>
    </border>
    <border>
      <left style="medium">
        <color indexed="64"/>
      </left>
      <right style="thin">
        <color rgb="FFDDDDDD"/>
      </right>
      <top style="thin">
        <color rgb="FFDDDDDD"/>
      </top>
      <bottom style="medium">
        <color indexed="64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medium">
        <color indexed="64"/>
      </bottom>
      <diagonal/>
    </border>
    <border>
      <left style="thin">
        <color rgb="FFDDDDDD"/>
      </left>
      <right style="medium">
        <color indexed="64"/>
      </right>
      <top style="thin">
        <color rgb="FFDDDDDD"/>
      </top>
      <bottom style="medium">
        <color indexed="64"/>
      </bottom>
      <diagonal/>
    </border>
    <border>
      <left style="thin">
        <color rgb="FFDDDDDD"/>
      </left>
      <right style="thin">
        <color rgb="FFDDDDDD"/>
      </right>
      <top/>
      <bottom style="thin">
        <color rgb="FFDDDDDD"/>
      </bottom>
      <diagonal/>
    </border>
    <border>
      <left style="thin">
        <color rgb="FFDDDDDD"/>
      </left>
      <right style="thin">
        <color rgb="FFDDDDDD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rgb="FFDDDDDD"/>
      </bottom>
      <diagonal/>
    </border>
    <border>
      <left/>
      <right/>
      <top style="medium">
        <color indexed="64"/>
      </top>
      <bottom style="thin">
        <color rgb="FFDDDDDD"/>
      </bottom>
      <diagonal/>
    </border>
    <border>
      <left/>
      <right style="medium">
        <color indexed="64"/>
      </right>
      <top style="medium">
        <color indexed="64"/>
      </top>
      <bottom style="thin">
        <color rgb="FFDDDDD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9">
    <xf numFmtId="0" fontId="0" fillId="0" borderId="0" xfId="0"/>
    <xf numFmtId="0" fontId="1" fillId="0" borderId="0" xfId="0" applyFont="1"/>
    <xf numFmtId="0" fontId="1" fillId="0" borderId="0" xfId="0" applyFont="1"/>
    <xf numFmtId="0" fontId="1" fillId="0" borderId="0" xfId="0" applyFont="1" applyAlignment="1">
      <alignment wrapText="1"/>
    </xf>
    <xf numFmtId="0" fontId="1" fillId="0" borderId="1" xfId="0" applyFont="1" applyBorder="1" applyAlignment="1">
      <alignment vertical="top" wrapText="1"/>
    </xf>
    <xf numFmtId="1" fontId="1" fillId="0" borderId="1" xfId="0" applyNumberFormat="1" applyFont="1" applyBorder="1" applyAlignment="1">
      <alignment horizontal="center" vertical="top" wrapText="1"/>
    </xf>
    <xf numFmtId="0" fontId="2" fillId="0" borderId="0" xfId="0" applyFont="1"/>
    <xf numFmtId="0" fontId="1" fillId="0" borderId="1" xfId="0" applyFont="1" applyBorder="1"/>
    <xf numFmtId="0" fontId="1" fillId="2" borderId="1" xfId="0" applyFont="1" applyFill="1" applyBorder="1" applyAlignment="1">
      <alignment horizontal="center"/>
    </xf>
    <xf numFmtId="165" fontId="1" fillId="2" borderId="1" xfId="0" applyNumberFormat="1" applyFont="1" applyFill="1" applyBorder="1" applyAlignment="1">
      <alignment horizontal="center"/>
    </xf>
    <xf numFmtId="166" fontId="1" fillId="2" borderId="1" xfId="0" applyNumberFormat="1" applyFont="1" applyFill="1" applyBorder="1" applyAlignment="1">
      <alignment horizontal="center"/>
    </xf>
    <xf numFmtId="167" fontId="1" fillId="2" borderId="1" xfId="0" applyNumberFormat="1" applyFont="1" applyFill="1" applyBorder="1" applyAlignment="1">
      <alignment horizontal="center"/>
    </xf>
    <xf numFmtId="10" fontId="1" fillId="2" borderId="1" xfId="0" applyNumberFormat="1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 vertical="center" wrapText="1"/>
    </xf>
    <xf numFmtId="165" fontId="1" fillId="0" borderId="1" xfId="0" applyNumberFormat="1" applyFont="1" applyBorder="1" applyAlignment="1">
      <alignment horizontal="center" vertical="top" wrapText="1"/>
    </xf>
    <xf numFmtId="0" fontId="1" fillId="0" borderId="0" xfId="0" applyFont="1" applyAlignment="1"/>
    <xf numFmtId="0" fontId="1" fillId="0" borderId="2" xfId="0" applyFont="1" applyBorder="1" applyAlignment="1">
      <alignment horizontal="left" vertical="center" wrapText="1"/>
    </xf>
    <xf numFmtId="0" fontId="1" fillId="0" borderId="0" xfId="0" applyFont="1" applyAlignment="1">
      <alignment vertical="top" wrapText="1"/>
    </xf>
    <xf numFmtId="164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165" fontId="1" fillId="2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64" fontId="1" fillId="0" borderId="3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164" fontId="2" fillId="0" borderId="7" xfId="0" applyNumberFormat="1" applyFont="1" applyBorder="1" applyAlignment="1">
      <alignment horizontal="center" vertical="center" wrapText="1"/>
    </xf>
    <xf numFmtId="165" fontId="1" fillId="0" borderId="8" xfId="0" applyNumberFormat="1" applyFont="1" applyBorder="1" applyAlignment="1">
      <alignment horizontal="center" vertical="center" wrapText="1"/>
    </xf>
    <xf numFmtId="165" fontId="2" fillId="0" borderId="7" xfId="0" applyNumberFormat="1" applyFont="1" applyBorder="1" applyAlignment="1">
      <alignment horizontal="center" vertical="center" wrapText="1"/>
    </xf>
    <xf numFmtId="9" fontId="1" fillId="0" borderId="1" xfId="0" applyNumberFormat="1" applyFont="1" applyBorder="1" applyAlignment="1">
      <alignment horizontal="center" vertical="center" wrapText="1"/>
    </xf>
    <xf numFmtId="168" fontId="1" fillId="2" borderId="1" xfId="0" applyNumberFormat="1" applyFont="1" applyFill="1" applyBorder="1" applyAlignment="1">
      <alignment horizontal="center" vertical="center" wrapText="1"/>
    </xf>
    <xf numFmtId="169" fontId="1" fillId="2" borderId="1" xfId="0" applyNumberFormat="1" applyFont="1" applyFill="1" applyBorder="1" applyAlignment="1">
      <alignment horizontal="center" vertical="center" wrapText="1"/>
    </xf>
    <xf numFmtId="1" fontId="2" fillId="3" borderId="10" xfId="0" applyNumberFormat="1" applyFont="1" applyFill="1" applyBorder="1" applyAlignment="1">
      <alignment horizontal="center"/>
    </xf>
    <xf numFmtId="4" fontId="2" fillId="3" borderId="12" xfId="0" applyNumberFormat="1" applyFont="1" applyFill="1" applyBorder="1" applyAlignment="1">
      <alignment horizontal="center"/>
    </xf>
    <xf numFmtId="0" fontId="2" fillId="0" borderId="0" xfId="0" applyFont="1" applyAlignment="1">
      <alignment horizontal="left"/>
    </xf>
    <xf numFmtId="165" fontId="1" fillId="0" borderId="0" xfId="0" applyNumberFormat="1" applyFont="1" applyAlignment="1"/>
    <xf numFmtId="166" fontId="1" fillId="0" borderId="0" xfId="0" applyNumberFormat="1" applyFont="1" applyAlignment="1"/>
    <xf numFmtId="0" fontId="2" fillId="3" borderId="9" xfId="0" applyFont="1" applyFill="1" applyBorder="1" applyAlignment="1">
      <alignment horizontal="left" wrapText="1"/>
    </xf>
    <xf numFmtId="0" fontId="2" fillId="3" borderId="14" xfId="0" applyFont="1" applyFill="1" applyBorder="1" applyAlignment="1">
      <alignment horizontal="left" wrapText="1"/>
    </xf>
    <xf numFmtId="0" fontId="2" fillId="3" borderId="11" xfId="0" applyFont="1" applyFill="1" applyBorder="1" applyAlignment="1">
      <alignment horizontal="left" wrapText="1"/>
    </xf>
    <xf numFmtId="0" fontId="2" fillId="3" borderId="15" xfId="0" applyFont="1" applyFill="1" applyBorder="1" applyAlignment="1">
      <alignment horizontal="left" wrapText="1"/>
    </xf>
    <xf numFmtId="0" fontId="2" fillId="3" borderId="9" xfId="0" applyFont="1" applyFill="1" applyBorder="1" applyAlignment="1">
      <alignment horizontal="left"/>
    </xf>
    <xf numFmtId="0" fontId="2" fillId="3" borderId="14" xfId="0" applyFont="1" applyFill="1" applyBorder="1" applyAlignment="1">
      <alignment horizontal="left"/>
    </xf>
    <xf numFmtId="0" fontId="2" fillId="3" borderId="10" xfId="0" applyFont="1" applyFill="1" applyBorder="1" applyAlignment="1">
      <alignment horizontal="left"/>
    </xf>
    <xf numFmtId="0" fontId="1" fillId="3" borderId="0" xfId="0" applyFont="1" applyFill="1" applyBorder="1" applyAlignment="1">
      <alignment horizontal="left" wrapText="1"/>
    </xf>
    <xf numFmtId="0" fontId="1" fillId="3" borderId="16" xfId="0" applyFont="1" applyFill="1" applyBorder="1" applyAlignment="1">
      <alignment horizontal="left" wrapText="1"/>
    </xf>
    <xf numFmtId="0" fontId="1" fillId="3" borderId="15" xfId="0" applyFont="1" applyFill="1" applyBorder="1" applyAlignment="1">
      <alignment horizontal="left" wrapText="1"/>
    </xf>
    <xf numFmtId="0" fontId="1" fillId="3" borderId="12" xfId="0" applyFont="1" applyFill="1" applyBorder="1" applyAlignment="1">
      <alignment horizontal="left" wrapText="1"/>
    </xf>
    <xf numFmtId="0" fontId="1" fillId="3" borderId="13" xfId="0" applyFont="1" applyFill="1" applyBorder="1" applyAlignment="1">
      <alignment vertical="top"/>
    </xf>
    <xf numFmtId="0" fontId="1" fillId="3" borderId="11" xfId="0" applyFont="1" applyFill="1" applyBorder="1" applyAlignment="1">
      <alignment vertical="top"/>
    </xf>
    <xf numFmtId="165" fontId="2" fillId="3" borderId="14" xfId="0" applyNumberFormat="1" applyFont="1" applyFill="1" applyBorder="1" applyAlignment="1">
      <alignment horizontal="right"/>
    </xf>
    <xf numFmtId="165" fontId="2" fillId="3" borderId="10" xfId="0" applyNumberFormat="1" applyFont="1" applyFill="1" applyBorder="1" applyAlignment="1">
      <alignment horizontal="right"/>
    </xf>
    <xf numFmtId="3" fontId="2" fillId="3" borderId="15" xfId="0" applyNumberFormat="1" applyFont="1" applyFill="1" applyBorder="1" applyAlignment="1">
      <alignment horizontal="right"/>
    </xf>
    <xf numFmtId="3" fontId="2" fillId="3" borderId="12" xfId="0" applyNumberFormat="1" applyFont="1" applyFill="1" applyBorder="1" applyAlignment="1">
      <alignment horizontal="right"/>
    </xf>
    <xf numFmtId="0" fontId="2" fillId="3" borderId="17" xfId="0" applyFont="1" applyFill="1" applyBorder="1" applyAlignment="1">
      <alignment horizontal="left" wrapText="1"/>
    </xf>
    <xf numFmtId="0" fontId="2" fillId="3" borderId="18" xfId="0" applyFont="1" applyFill="1" applyBorder="1" applyAlignment="1">
      <alignment horizontal="left" wrapText="1"/>
    </xf>
    <xf numFmtId="0" fontId="1" fillId="3" borderId="18" xfId="0" applyFont="1" applyFill="1" applyBorder="1"/>
    <xf numFmtId="0" fontId="1" fillId="3" borderId="14" xfId="0" applyFont="1" applyFill="1" applyBorder="1"/>
    <xf numFmtId="0" fontId="1" fillId="3" borderId="10" xfId="0" applyFont="1" applyFill="1" applyBorder="1"/>
    <xf numFmtId="0" fontId="1" fillId="3" borderId="11" xfId="0" applyFont="1" applyFill="1" applyBorder="1" applyAlignment="1">
      <alignment vertical="top" wrapText="1"/>
    </xf>
    <xf numFmtId="0" fontId="1" fillId="3" borderId="15" xfId="0" applyFont="1" applyFill="1" applyBorder="1" applyAlignment="1">
      <alignment vertical="top"/>
    </xf>
    <xf numFmtId="0" fontId="1" fillId="3" borderId="12" xfId="0" applyFont="1" applyFill="1" applyBorder="1" applyAlignment="1">
      <alignment vertical="top"/>
    </xf>
    <xf numFmtId="1" fontId="1" fillId="6" borderId="1" xfId="0" applyNumberFormat="1" applyFont="1" applyFill="1" applyBorder="1" applyAlignment="1">
      <alignment horizontal="center" vertical="top" wrapText="1"/>
    </xf>
    <xf numFmtId="0" fontId="1" fillId="6" borderId="1" xfId="0" applyFont="1" applyFill="1" applyBorder="1" applyAlignment="1">
      <alignment horizontal="center" vertical="top" wrapText="1"/>
    </xf>
    <xf numFmtId="0" fontId="1" fillId="0" borderId="4" xfId="0" applyFont="1" applyBorder="1"/>
    <xf numFmtId="0" fontId="2" fillId="0" borderId="5" xfId="0" applyFont="1" applyBorder="1" applyAlignment="1">
      <alignment vertical="top" wrapText="1"/>
    </xf>
    <xf numFmtId="0" fontId="1" fillId="0" borderId="5" xfId="0" applyFont="1" applyBorder="1"/>
    <xf numFmtId="0" fontId="1" fillId="0" borderId="5" xfId="0" applyFont="1" applyBorder="1" applyAlignment="1">
      <alignment vertical="top" wrapText="1"/>
    </xf>
    <xf numFmtId="0" fontId="2" fillId="4" borderId="20" xfId="0" applyFont="1" applyFill="1" applyBorder="1" applyAlignment="1">
      <alignment vertical="top" wrapText="1"/>
    </xf>
    <xf numFmtId="0" fontId="2" fillId="4" borderId="21" xfId="0" applyFont="1" applyFill="1" applyBorder="1" applyAlignment="1">
      <alignment horizontal="left" vertical="center" wrapText="1"/>
    </xf>
    <xf numFmtId="0" fontId="2" fillId="4" borderId="21" xfId="0" applyFont="1" applyFill="1" applyBorder="1" applyAlignment="1">
      <alignment horizontal="center" vertical="top" wrapText="1"/>
    </xf>
    <xf numFmtId="0" fontId="2" fillId="4" borderId="22" xfId="0" applyFont="1" applyFill="1" applyBorder="1" applyAlignment="1">
      <alignment horizontal="center" vertical="center" wrapText="1"/>
    </xf>
    <xf numFmtId="0" fontId="1" fillId="0" borderId="23" xfId="0" applyFont="1" applyBorder="1" applyAlignment="1">
      <alignment vertical="top" wrapText="1"/>
    </xf>
    <xf numFmtId="167" fontId="1" fillId="0" borderId="24" xfId="0" applyNumberFormat="1" applyFont="1" applyBorder="1"/>
    <xf numFmtId="0" fontId="1" fillId="0" borderId="25" xfId="0" applyFont="1" applyBorder="1" applyAlignment="1">
      <alignment vertical="top" wrapText="1"/>
    </xf>
    <xf numFmtId="0" fontId="1" fillId="0" borderId="26" xfId="0" applyFont="1" applyBorder="1"/>
    <xf numFmtId="165" fontId="1" fillId="0" borderId="26" xfId="0" applyNumberFormat="1" applyFont="1" applyBorder="1" applyAlignment="1">
      <alignment horizontal="center" vertical="top" wrapText="1"/>
    </xf>
    <xf numFmtId="167" fontId="1" fillId="0" borderId="27" xfId="0" applyNumberFormat="1" applyFont="1" applyBorder="1"/>
    <xf numFmtId="0" fontId="1" fillId="0" borderId="0" xfId="0" applyFont="1" applyBorder="1" applyAlignment="1">
      <alignment horizontal="left" vertical="center" wrapText="1"/>
    </xf>
    <xf numFmtId="0" fontId="1" fillId="0" borderId="28" xfId="0" applyFont="1" applyBorder="1" applyAlignment="1">
      <alignment vertical="top" wrapText="1"/>
    </xf>
    <xf numFmtId="0" fontId="1" fillId="0" borderId="28" xfId="0" applyFont="1" applyBorder="1"/>
    <xf numFmtId="0" fontId="2" fillId="3" borderId="20" xfId="0" applyFont="1" applyFill="1" applyBorder="1" applyAlignment="1">
      <alignment vertical="top" wrapText="1"/>
    </xf>
    <xf numFmtId="0" fontId="2" fillId="3" borderId="21" xfId="0" applyFont="1" applyFill="1" applyBorder="1" applyAlignment="1">
      <alignment horizontal="center"/>
    </xf>
    <xf numFmtId="0" fontId="2" fillId="3" borderId="22" xfId="0" applyFont="1" applyFill="1" applyBorder="1" applyAlignment="1">
      <alignment vertical="top" wrapText="1"/>
    </xf>
    <xf numFmtId="0" fontId="1" fillId="0" borderId="24" xfId="0" applyFont="1" applyBorder="1" applyAlignment="1">
      <alignment vertical="top" wrapText="1"/>
    </xf>
    <xf numFmtId="10" fontId="1" fillId="2" borderId="26" xfId="0" applyNumberFormat="1" applyFont="1" applyFill="1" applyBorder="1" applyAlignment="1">
      <alignment horizontal="center"/>
    </xf>
    <xf numFmtId="0" fontId="1" fillId="0" borderId="27" xfId="0" applyFont="1" applyBorder="1" applyAlignment="1">
      <alignment vertical="top" wrapText="1"/>
    </xf>
    <xf numFmtId="0" fontId="1" fillId="0" borderId="8" xfId="0" applyFont="1" applyBorder="1"/>
    <xf numFmtId="0" fontId="2" fillId="3" borderId="20" xfId="0" applyFont="1" applyFill="1" applyBorder="1"/>
    <xf numFmtId="0" fontId="2" fillId="3" borderId="22" xfId="0" applyFont="1" applyFill="1" applyBorder="1" applyAlignment="1">
      <alignment horizontal="center"/>
    </xf>
    <xf numFmtId="0" fontId="1" fillId="0" borderId="23" xfId="0" applyFont="1" applyBorder="1"/>
    <xf numFmtId="165" fontId="1" fillId="0" borderId="24" xfId="0" applyNumberFormat="1" applyFont="1" applyBorder="1" applyAlignment="1">
      <alignment horizontal="center"/>
    </xf>
    <xf numFmtId="0" fontId="1" fillId="0" borderId="25" xfId="0" applyFont="1" applyBorder="1"/>
    <xf numFmtId="165" fontId="1" fillId="0" borderId="27" xfId="0" applyNumberFormat="1" applyFont="1" applyBorder="1" applyAlignment="1">
      <alignment horizontal="center"/>
    </xf>
    <xf numFmtId="0" fontId="2" fillId="0" borderId="8" xfId="0" applyFont="1" applyFill="1" applyBorder="1"/>
    <xf numFmtId="164" fontId="1" fillId="0" borderId="28" xfId="0" applyNumberFormat="1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164" fontId="1" fillId="0" borderId="29" xfId="0" applyNumberFormat="1" applyFont="1" applyBorder="1" applyAlignment="1">
      <alignment horizontal="center" vertical="center" wrapText="1"/>
    </xf>
    <xf numFmtId="165" fontId="1" fillId="0" borderId="28" xfId="0" applyNumberFormat="1" applyFont="1" applyBorder="1" applyAlignment="1">
      <alignment horizontal="center" vertical="center" wrapText="1"/>
    </xf>
    <xf numFmtId="165" fontId="1" fillId="0" borderId="29" xfId="0" applyNumberFormat="1" applyFont="1" applyBorder="1" applyAlignment="1">
      <alignment horizontal="center" vertical="center" wrapText="1"/>
    </xf>
    <xf numFmtId="0" fontId="2" fillId="4" borderId="21" xfId="0" applyFont="1" applyFill="1" applyBorder="1" applyAlignment="1">
      <alignment vertical="top" wrapText="1"/>
    </xf>
    <xf numFmtId="0" fontId="2" fillId="4" borderId="21" xfId="0" applyFont="1" applyFill="1" applyBorder="1" applyAlignment="1">
      <alignment horizontal="center" vertical="center" wrapText="1"/>
    </xf>
    <xf numFmtId="165" fontId="1" fillId="0" borderId="24" xfId="0" applyNumberFormat="1" applyFont="1" applyBorder="1" applyAlignment="1">
      <alignment horizontal="center" vertical="center" wrapText="1"/>
    </xf>
    <xf numFmtId="0" fontId="1" fillId="0" borderId="26" xfId="0" applyFont="1" applyBorder="1" applyAlignment="1">
      <alignment vertical="top" wrapText="1"/>
    </xf>
    <xf numFmtId="164" fontId="1" fillId="2" borderId="26" xfId="0" applyNumberFormat="1" applyFont="1" applyFill="1" applyBorder="1" applyAlignment="1">
      <alignment horizontal="center" vertical="center" wrapText="1"/>
    </xf>
    <xf numFmtId="0" fontId="1" fillId="2" borderId="26" xfId="0" applyFont="1" applyFill="1" applyBorder="1" applyAlignment="1">
      <alignment horizontal="center" vertical="center" wrapText="1"/>
    </xf>
    <xf numFmtId="164" fontId="1" fillId="0" borderId="26" xfId="0" applyNumberFormat="1" applyFont="1" applyBorder="1" applyAlignment="1">
      <alignment horizontal="center" vertical="center" wrapText="1"/>
    </xf>
    <xf numFmtId="165" fontId="1" fillId="2" borderId="26" xfId="0" applyNumberFormat="1" applyFont="1" applyFill="1" applyBorder="1" applyAlignment="1">
      <alignment horizontal="center" vertical="center" wrapText="1"/>
    </xf>
    <xf numFmtId="165" fontId="1" fillId="0" borderId="27" xfId="0" applyNumberFormat="1" applyFont="1" applyBorder="1" applyAlignment="1">
      <alignment horizontal="center" vertical="center" wrapText="1"/>
    </xf>
    <xf numFmtId="164" fontId="1" fillId="6" borderId="1" xfId="0" applyNumberFormat="1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vertical="top" wrapText="1"/>
    </xf>
    <xf numFmtId="0" fontId="1" fillId="5" borderId="26" xfId="0" applyFont="1" applyFill="1" applyBorder="1" applyAlignment="1">
      <alignment vertical="top" wrapText="1"/>
    </xf>
    <xf numFmtId="0" fontId="1" fillId="0" borderId="4" xfId="0" applyFont="1" applyBorder="1" applyAlignment="1">
      <alignment horizontal="center" vertical="center" wrapText="1"/>
    </xf>
    <xf numFmtId="0" fontId="2" fillId="4" borderId="22" xfId="0" applyFont="1" applyFill="1" applyBorder="1" applyAlignment="1">
      <alignment vertical="top" wrapText="1"/>
    </xf>
    <xf numFmtId="0" fontId="1" fillId="2" borderId="24" xfId="0" applyFont="1" applyFill="1" applyBorder="1" applyAlignment="1">
      <alignment vertical="top" wrapText="1"/>
    </xf>
    <xf numFmtId="0" fontId="1" fillId="2" borderId="27" xfId="0" applyFont="1" applyFill="1" applyBorder="1" applyAlignment="1">
      <alignment vertical="top" wrapText="1"/>
    </xf>
    <xf numFmtId="0" fontId="1" fillId="0" borderId="8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2" fillId="3" borderId="30" xfId="0" applyFont="1" applyFill="1" applyBorder="1" applyAlignment="1">
      <alignment horizontal="center" vertical="center" wrapText="1"/>
    </xf>
    <xf numFmtId="0" fontId="2" fillId="3" borderId="31" xfId="0" applyFont="1" applyFill="1" applyBorder="1" applyAlignment="1">
      <alignment horizontal="center" vertical="center" wrapText="1"/>
    </xf>
    <xf numFmtId="0" fontId="2" fillId="3" borderId="32" xfId="0" applyFont="1" applyFill="1" applyBorder="1" applyAlignment="1">
      <alignment horizontal="center" vertical="center" wrapText="1"/>
    </xf>
    <xf numFmtId="0" fontId="2" fillId="4" borderId="23" xfId="0" applyFont="1" applyFill="1" applyBorder="1" applyAlignment="1">
      <alignment horizontal="center" vertical="center" wrapText="1"/>
    </xf>
    <xf numFmtId="0" fontId="2" fillId="4" borderId="24" xfId="0" applyFont="1" applyFill="1" applyBorder="1" applyAlignment="1">
      <alignment horizontal="center" vertical="center" wrapText="1"/>
    </xf>
    <xf numFmtId="165" fontId="1" fillId="0" borderId="25" xfId="0" applyNumberFormat="1" applyFont="1" applyBorder="1" applyAlignment="1">
      <alignment horizontal="center" vertical="center" wrapText="1"/>
    </xf>
    <xf numFmtId="165" fontId="1" fillId="0" borderId="26" xfId="0" applyNumberFormat="1" applyFont="1" applyBorder="1" applyAlignment="1">
      <alignment horizontal="center" vertical="center" wrapText="1"/>
    </xf>
    <xf numFmtId="0" fontId="2" fillId="4" borderId="20" xfId="0" applyFont="1" applyFill="1" applyBorder="1" applyAlignment="1">
      <alignment vertical="center" wrapText="1"/>
    </xf>
    <xf numFmtId="167" fontId="1" fillId="0" borderId="24" xfId="0" applyNumberFormat="1" applyFont="1" applyBorder="1" applyAlignment="1">
      <alignment horizontal="center" vertical="center" wrapText="1"/>
    </xf>
    <xf numFmtId="168" fontId="1" fillId="2" borderId="26" xfId="0" applyNumberFormat="1" applyFont="1" applyFill="1" applyBorder="1" applyAlignment="1">
      <alignment horizontal="center" vertical="center" wrapText="1"/>
    </xf>
    <xf numFmtId="9" fontId="1" fillId="0" borderId="26" xfId="0" applyNumberFormat="1" applyFont="1" applyBorder="1" applyAlignment="1">
      <alignment horizontal="center" vertical="center" wrapText="1"/>
    </xf>
    <xf numFmtId="169" fontId="1" fillId="2" borderId="26" xfId="0" applyNumberFormat="1" applyFont="1" applyFill="1" applyBorder="1" applyAlignment="1">
      <alignment horizontal="center" vertical="center" wrapText="1"/>
    </xf>
    <xf numFmtId="167" fontId="1" fillId="0" borderId="27" xfId="0" applyNumberFormat="1" applyFont="1" applyBorder="1" applyAlignment="1">
      <alignment horizontal="center" vertical="center" wrapText="1"/>
    </xf>
    <xf numFmtId="0" fontId="1" fillId="0" borderId="29" xfId="0" applyFont="1" applyBorder="1" applyAlignment="1">
      <alignment vertical="center" wrapText="1"/>
    </xf>
    <xf numFmtId="0" fontId="2" fillId="0" borderId="20" xfId="0" applyFont="1" applyBorder="1" applyAlignment="1">
      <alignment vertical="center" wrapText="1"/>
    </xf>
    <xf numFmtId="168" fontId="1" fillId="0" borderId="22" xfId="0" applyNumberFormat="1" applyFont="1" applyBorder="1" applyAlignment="1">
      <alignment horizontal="center" vertical="center" wrapText="1"/>
    </xf>
    <xf numFmtId="0" fontId="2" fillId="0" borderId="23" xfId="0" applyFont="1" applyBorder="1" applyAlignment="1">
      <alignment vertical="center" wrapText="1"/>
    </xf>
    <xf numFmtId="0" fontId="2" fillId="0" borderId="25" xfId="0" applyFont="1" applyBorder="1" applyAlignment="1">
      <alignment vertical="center" wrapText="1"/>
    </xf>
    <xf numFmtId="0" fontId="1" fillId="5" borderId="23" xfId="0" applyFont="1" applyFill="1" applyBorder="1" applyAlignment="1">
      <alignment vertical="center" wrapText="1"/>
    </xf>
    <xf numFmtId="0" fontId="1" fillId="5" borderId="25" xfId="0" applyFont="1" applyFill="1" applyBorder="1" applyAlignment="1">
      <alignment vertical="center" wrapText="1"/>
    </xf>
    <xf numFmtId="0" fontId="1" fillId="5" borderId="33" xfId="0" applyFont="1" applyFill="1" applyBorder="1"/>
    <xf numFmtId="0" fontId="1" fillId="5" borderId="34" xfId="0" applyFont="1" applyFill="1" applyBorder="1" applyAlignment="1">
      <alignment vertical="top" wrapText="1"/>
    </xf>
    <xf numFmtId="0" fontId="1" fillId="5" borderId="35" xfId="0" applyFont="1" applyFill="1" applyBorder="1"/>
    <xf numFmtId="0" fontId="1" fillId="5" borderId="36" xfId="0" applyFont="1" applyFill="1" applyBorder="1"/>
    <xf numFmtId="0" fontId="1" fillId="5" borderId="37" xfId="0" applyFont="1" applyFill="1" applyBorder="1" applyAlignment="1">
      <alignment vertical="top" wrapText="1"/>
    </xf>
    <xf numFmtId="0" fontId="1" fillId="5" borderId="38" xfId="0" applyFont="1" applyFill="1" applyBorder="1"/>
    <xf numFmtId="0" fontId="1" fillId="5" borderId="39" xfId="0" applyFont="1" applyFill="1" applyBorder="1" applyAlignment="1">
      <alignment vertical="top" wrapText="1"/>
    </xf>
    <xf numFmtId="0" fontId="1" fillId="5" borderId="40" xfId="0" applyFont="1" applyFill="1" applyBorder="1"/>
    <xf numFmtId="0" fontId="1" fillId="5" borderId="41" xfId="0" applyFont="1" applyFill="1" applyBorder="1"/>
    <xf numFmtId="165" fontId="2" fillId="3" borderId="19" xfId="0" applyNumberFormat="1" applyFont="1" applyFill="1" applyBorder="1"/>
    <xf numFmtId="0" fontId="1" fillId="3" borderId="0" xfId="0" applyFont="1" applyFill="1" applyBorder="1" applyAlignment="1">
      <alignment horizontal="left" vertical="top" wrapText="1"/>
    </xf>
    <xf numFmtId="0" fontId="1" fillId="3" borderId="16" xfId="0" applyFont="1" applyFill="1" applyBorder="1" applyAlignment="1">
      <alignment horizontal="left" vertical="top" wrapText="1"/>
    </xf>
    <xf numFmtId="0" fontId="2" fillId="4" borderId="20" xfId="0" applyFont="1" applyFill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top" wrapText="1"/>
    </xf>
    <xf numFmtId="0" fontId="1" fillId="6" borderId="24" xfId="0" applyFont="1" applyFill="1" applyBorder="1" applyAlignment="1">
      <alignment vertical="top" wrapText="1"/>
    </xf>
    <xf numFmtId="0" fontId="1" fillId="0" borderId="25" xfId="0" applyFont="1" applyBorder="1" applyAlignment="1">
      <alignment horizontal="center" vertical="top" wrapText="1"/>
    </xf>
    <xf numFmtId="1" fontId="1" fillId="6" borderId="26" xfId="0" applyNumberFormat="1" applyFont="1" applyFill="1" applyBorder="1" applyAlignment="1">
      <alignment horizontal="center" vertical="top" wrapText="1"/>
    </xf>
    <xf numFmtId="0" fontId="1" fillId="6" borderId="26" xfId="0" applyFont="1" applyFill="1" applyBorder="1" applyAlignment="1">
      <alignment horizontal="center" vertical="top" wrapText="1"/>
    </xf>
    <xf numFmtId="1" fontId="1" fillId="0" borderId="26" xfId="0" applyNumberFormat="1" applyFont="1" applyBorder="1" applyAlignment="1">
      <alignment horizontal="center" vertical="top" wrapText="1"/>
    </xf>
    <xf numFmtId="0" fontId="1" fillId="6" borderId="27" xfId="0" applyFont="1" applyFill="1" applyBorder="1" applyAlignment="1">
      <alignment vertical="top" wrapText="1"/>
    </xf>
    <xf numFmtId="0" fontId="1" fillId="0" borderId="13" xfId="0" applyFont="1" applyBorder="1" applyAlignment="1">
      <alignment horizontal="center"/>
    </xf>
    <xf numFmtId="0" fontId="1" fillId="0" borderId="0" xfId="0" applyFont="1" applyBorder="1"/>
    <xf numFmtId="0" fontId="1" fillId="0" borderId="16" xfId="0" applyFont="1" applyBorder="1"/>
    <xf numFmtId="0" fontId="1" fillId="0" borderId="11" xfId="0" applyFont="1" applyBorder="1" applyAlignment="1">
      <alignment horizontal="center"/>
    </xf>
    <xf numFmtId="0" fontId="1" fillId="0" borderId="15" xfId="0" applyFont="1" applyBorder="1"/>
    <xf numFmtId="0" fontId="1" fillId="0" borderId="12" xfId="0" applyFont="1" applyBorder="1"/>
    <xf numFmtId="0" fontId="1" fillId="0" borderId="9" xfId="0" applyFont="1" applyBorder="1"/>
    <xf numFmtId="0" fontId="1" fillId="0" borderId="13" xfId="0" applyFont="1" applyBorder="1"/>
    <xf numFmtId="0" fontId="2" fillId="0" borderId="11" xfId="0" applyFont="1" applyBorder="1"/>
    <xf numFmtId="1" fontId="1" fillId="0" borderId="10" xfId="0" applyNumberFormat="1" applyFont="1" applyBorder="1" applyAlignment="1">
      <alignment horizontal="center"/>
    </xf>
    <xf numFmtId="164" fontId="1" fillId="0" borderId="16" xfId="0" applyNumberFormat="1" applyFont="1" applyBorder="1" applyAlignment="1">
      <alignment horizontal="center"/>
    </xf>
    <xf numFmtId="4" fontId="2" fillId="0" borderId="12" xfId="0" applyNumberFormat="1" applyFont="1" applyBorder="1" applyAlignment="1">
      <alignment horizontal="center"/>
    </xf>
  </cellXfs>
  <cellStyles count="1">
    <cellStyle name="Normal" xfId="0" builtinId="0"/>
  </cellStyles>
  <dxfs count="11"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b/>
        <i val="0"/>
      </font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999"/>
  <sheetViews>
    <sheetView workbookViewId="0">
      <selection activeCell="G22" sqref="G22"/>
    </sheetView>
  </sheetViews>
  <sheetFormatPr defaultColWidth="14.42578125" defaultRowHeight="15" customHeight="1" x14ac:dyDescent="0.25"/>
  <cols>
    <col min="1" max="1" width="5" style="2" customWidth="1"/>
    <col min="2" max="2" width="62.140625" style="2" customWidth="1"/>
    <col min="3" max="3" width="45" style="2" customWidth="1"/>
    <col min="4" max="4" width="16" style="2" customWidth="1"/>
    <col min="5" max="5" width="25.140625" style="2" customWidth="1"/>
    <col min="6" max="6" width="11.85546875" style="2" customWidth="1"/>
    <col min="7" max="7" width="38" style="2" customWidth="1"/>
    <col min="8" max="26" width="8.7109375" style="2" customWidth="1"/>
    <col min="27" max="16384" width="14.42578125" style="2"/>
  </cols>
  <sheetData>
    <row r="1" spans="1:7" ht="13.5" customHeight="1" x14ac:dyDescent="0.25">
      <c r="A1" s="6" t="s">
        <v>0</v>
      </c>
      <c r="B1" s="1"/>
      <c r="C1" s="1"/>
      <c r="D1" s="1"/>
      <c r="E1" s="1"/>
      <c r="F1" s="1"/>
      <c r="G1" s="1"/>
    </row>
    <row r="2" spans="1:7" ht="13.5" customHeight="1" thickBot="1" x14ac:dyDescent="0.3">
      <c r="A2" s="3" t="s">
        <v>1</v>
      </c>
      <c r="B2" s="1"/>
      <c r="C2" s="1"/>
      <c r="D2" s="1"/>
      <c r="E2" s="1"/>
      <c r="F2" s="1"/>
      <c r="G2" s="1"/>
    </row>
    <row r="3" spans="1:7" ht="30" x14ac:dyDescent="0.25">
      <c r="A3" s="149" t="s">
        <v>2</v>
      </c>
      <c r="B3" s="100" t="s">
        <v>3</v>
      </c>
      <c r="C3" s="100" t="s">
        <v>4</v>
      </c>
      <c r="D3" s="100" t="s">
        <v>5</v>
      </c>
      <c r="E3" s="100" t="s">
        <v>6</v>
      </c>
      <c r="F3" s="100" t="s">
        <v>7</v>
      </c>
      <c r="G3" s="70" t="s">
        <v>8</v>
      </c>
    </row>
    <row r="4" spans="1:7" ht="13.5" customHeight="1" x14ac:dyDescent="0.25">
      <c r="A4" s="150">
        <v>1</v>
      </c>
      <c r="B4" s="4" t="s">
        <v>9</v>
      </c>
      <c r="C4" s="4" t="s">
        <v>10</v>
      </c>
      <c r="D4" s="61">
        <v>1</v>
      </c>
      <c r="E4" s="62">
        <v>5</v>
      </c>
      <c r="F4" s="5">
        <f t="shared" ref="F4:F10" si="0">D4*E4</f>
        <v>5</v>
      </c>
      <c r="G4" s="151"/>
    </row>
    <row r="5" spans="1:7" ht="13.5" customHeight="1" x14ac:dyDescent="0.25">
      <c r="A5" s="150">
        <v>2</v>
      </c>
      <c r="B5" s="4" t="s">
        <v>11</v>
      </c>
      <c r="C5" s="4" t="s">
        <v>12</v>
      </c>
      <c r="D5" s="61">
        <v>2</v>
      </c>
      <c r="E5" s="62">
        <v>5</v>
      </c>
      <c r="F5" s="5">
        <f t="shared" si="0"/>
        <v>10</v>
      </c>
      <c r="G5" s="151"/>
    </row>
    <row r="6" spans="1:7" ht="13.5" customHeight="1" x14ac:dyDescent="0.25">
      <c r="A6" s="150">
        <v>3</v>
      </c>
      <c r="B6" s="4" t="s">
        <v>13</v>
      </c>
      <c r="C6" s="4" t="s">
        <v>14</v>
      </c>
      <c r="D6" s="61">
        <v>3</v>
      </c>
      <c r="E6" s="62">
        <v>4</v>
      </c>
      <c r="F6" s="5">
        <f t="shared" si="0"/>
        <v>12</v>
      </c>
      <c r="G6" s="151"/>
    </row>
    <row r="7" spans="1:7" ht="13.5" customHeight="1" x14ac:dyDescent="0.25">
      <c r="A7" s="150">
        <v>4</v>
      </c>
      <c r="B7" s="4" t="s">
        <v>15</v>
      </c>
      <c r="C7" s="4" t="s">
        <v>16</v>
      </c>
      <c r="D7" s="61">
        <v>4</v>
      </c>
      <c r="E7" s="62">
        <v>4</v>
      </c>
      <c r="F7" s="5">
        <f t="shared" si="0"/>
        <v>16</v>
      </c>
      <c r="G7" s="151"/>
    </row>
    <row r="8" spans="1:7" ht="13.5" customHeight="1" x14ac:dyDescent="0.25">
      <c r="A8" s="150">
        <v>5</v>
      </c>
      <c r="B8" s="4" t="s">
        <v>17</v>
      </c>
      <c r="C8" s="4" t="s">
        <v>18</v>
      </c>
      <c r="D8" s="61">
        <v>5</v>
      </c>
      <c r="E8" s="62">
        <v>4</v>
      </c>
      <c r="F8" s="5">
        <f t="shared" si="0"/>
        <v>20</v>
      </c>
      <c r="G8" s="151"/>
    </row>
    <row r="9" spans="1:7" ht="13.5" customHeight="1" x14ac:dyDescent="0.25">
      <c r="A9" s="150">
        <v>6</v>
      </c>
      <c r="B9" s="4" t="s">
        <v>19</v>
      </c>
      <c r="C9" s="4" t="s">
        <v>20</v>
      </c>
      <c r="D9" s="61">
        <v>4</v>
      </c>
      <c r="E9" s="62">
        <v>3</v>
      </c>
      <c r="F9" s="5">
        <f t="shared" si="0"/>
        <v>12</v>
      </c>
      <c r="G9" s="151"/>
    </row>
    <row r="10" spans="1:7" ht="13.5" customHeight="1" thickBot="1" x14ac:dyDescent="0.3">
      <c r="A10" s="152">
        <v>7</v>
      </c>
      <c r="B10" s="102" t="s">
        <v>21</v>
      </c>
      <c r="C10" s="102" t="s">
        <v>22</v>
      </c>
      <c r="D10" s="153">
        <v>3</v>
      </c>
      <c r="E10" s="154">
        <v>4</v>
      </c>
      <c r="F10" s="155">
        <f t="shared" si="0"/>
        <v>12</v>
      </c>
      <c r="G10" s="156"/>
    </row>
    <row r="11" spans="1:7" ht="13.5" customHeight="1" thickBot="1" x14ac:dyDescent="0.3"/>
    <row r="12" spans="1:7" ht="13.5" customHeight="1" x14ac:dyDescent="0.25">
      <c r="E12" s="163" t="s">
        <v>23</v>
      </c>
      <c r="F12" s="166">
        <f>SUM(F4:F10)</f>
        <v>87</v>
      </c>
    </row>
    <row r="13" spans="1:7" ht="13.5" customHeight="1" x14ac:dyDescent="0.25">
      <c r="E13" s="164" t="s">
        <v>24</v>
      </c>
      <c r="F13" s="167">
        <f>IFERROR(SUMPRODUCT(VALUE(D4:D10))/SUMPRODUCT(--(D4:D10&lt;&gt;"")),"")</f>
        <v>3.1428571428571428</v>
      </c>
    </row>
    <row r="14" spans="1:7" ht="13.5" customHeight="1" thickBot="1" x14ac:dyDescent="0.3">
      <c r="E14" s="165" t="s">
        <v>25</v>
      </c>
      <c r="F14" s="168">
        <f>SUMPRODUCT(D5:D10, E5:E10) / SUM(E5:E10)</f>
        <v>3.4166666666666665</v>
      </c>
    </row>
    <row r="15" spans="1:7" ht="13.5" customHeight="1" x14ac:dyDescent="0.25">
      <c r="A15" s="40" t="s">
        <v>26</v>
      </c>
      <c r="B15" s="41"/>
      <c r="C15" s="42"/>
    </row>
    <row r="16" spans="1:7" ht="13.5" customHeight="1" x14ac:dyDescent="0.25">
      <c r="A16" s="157" t="s">
        <v>144</v>
      </c>
      <c r="B16" s="158" t="str">
        <f t="array" ref="B16">INDEX(B4:B10, MATCH(LARGE(F4:F10,1), F4:F10,0))</f>
        <v>We rarely show the ‘invisible value’ (risk mgmt, coordination, lifecycle benefit).</v>
      </c>
      <c r="C16" s="159"/>
    </row>
    <row r="17" spans="1:3" ht="13.5" customHeight="1" x14ac:dyDescent="0.25">
      <c r="A17" s="157" t="s">
        <v>145</v>
      </c>
      <c r="B17" s="158" t="str">
        <f t="array" ref="B17">INDEX(B4:B10, MATCH(LARGE(F4:F10,2), F4:F10,0))</f>
        <v>Profit is selfish.</v>
      </c>
      <c r="C17" s="159"/>
    </row>
    <row r="18" spans="1:3" ht="13.5" customHeight="1" thickBot="1" x14ac:dyDescent="0.3">
      <c r="A18" s="160" t="s">
        <v>146</v>
      </c>
      <c r="B18" s="161" t="str">
        <f t="array" ref="B18">INDEX(B4:B10, MATCH(LARGE(F4:F10,3), F4:F10,0))</f>
        <v>Talking about money feels unprofessional.</v>
      </c>
      <c r="C18" s="162"/>
    </row>
    <row r="19" spans="1:3" ht="13.5" customHeight="1" x14ac:dyDescent="0.25"/>
    <row r="20" spans="1:3" ht="13.5" customHeight="1" x14ac:dyDescent="0.25"/>
    <row r="21" spans="1:3" ht="13.5" customHeight="1" x14ac:dyDescent="0.25"/>
    <row r="22" spans="1:3" ht="13.5" customHeight="1" x14ac:dyDescent="0.25"/>
    <row r="23" spans="1:3" ht="13.5" customHeight="1" x14ac:dyDescent="0.25"/>
    <row r="24" spans="1:3" ht="13.5" customHeight="1" x14ac:dyDescent="0.25"/>
    <row r="25" spans="1:3" ht="13.5" customHeight="1" x14ac:dyDescent="0.25"/>
    <row r="26" spans="1:3" ht="13.5" customHeight="1" x14ac:dyDescent="0.25"/>
    <row r="27" spans="1:3" ht="13.5" customHeight="1" x14ac:dyDescent="0.25"/>
    <row r="28" spans="1:3" ht="13.5" customHeight="1" x14ac:dyDescent="0.25"/>
    <row r="29" spans="1:3" ht="13.5" customHeight="1" x14ac:dyDescent="0.25"/>
    <row r="30" spans="1:3" ht="13.5" customHeight="1" x14ac:dyDescent="0.25"/>
    <row r="31" spans="1:3" ht="13.5" customHeight="1" x14ac:dyDescent="0.25"/>
    <row r="32" spans="1:3" ht="13.5" customHeight="1" x14ac:dyDescent="0.25"/>
    <row r="33" ht="13.5" customHeight="1" x14ac:dyDescent="0.25"/>
    <row r="34" ht="13.5" customHeight="1" x14ac:dyDescent="0.25"/>
    <row r="35" ht="13.5" customHeight="1" x14ac:dyDescent="0.25"/>
    <row r="36" ht="13.5" customHeight="1" x14ac:dyDescent="0.25"/>
    <row r="37" ht="13.5" customHeight="1" x14ac:dyDescent="0.25"/>
    <row r="38" ht="13.5" customHeight="1" x14ac:dyDescent="0.25"/>
    <row r="39" ht="13.5" customHeight="1" x14ac:dyDescent="0.25"/>
    <row r="40" ht="13.5" customHeight="1" x14ac:dyDescent="0.25"/>
    <row r="41" ht="13.5" customHeight="1" x14ac:dyDescent="0.25"/>
    <row r="42" ht="13.5" customHeight="1" x14ac:dyDescent="0.25"/>
    <row r="43" ht="13.5" customHeight="1" x14ac:dyDescent="0.25"/>
    <row r="44" ht="13.5" customHeight="1" x14ac:dyDescent="0.25"/>
    <row r="45" ht="13.5" customHeight="1" x14ac:dyDescent="0.25"/>
    <row r="46" ht="13.5" customHeight="1" x14ac:dyDescent="0.25"/>
    <row r="47" ht="13.5" customHeight="1" x14ac:dyDescent="0.25"/>
    <row r="48" ht="13.5" customHeight="1" x14ac:dyDescent="0.25"/>
    <row r="49" ht="13.5" customHeight="1" x14ac:dyDescent="0.25"/>
    <row r="50" ht="13.5" customHeight="1" x14ac:dyDescent="0.25"/>
    <row r="51" ht="13.5" customHeight="1" x14ac:dyDescent="0.25"/>
    <row r="52" ht="13.5" customHeight="1" x14ac:dyDescent="0.25"/>
    <row r="53" ht="13.5" customHeight="1" x14ac:dyDescent="0.25"/>
    <row r="54" ht="13.5" customHeight="1" x14ac:dyDescent="0.25"/>
    <row r="55" ht="13.5" customHeight="1" x14ac:dyDescent="0.25"/>
    <row r="56" ht="13.5" customHeight="1" x14ac:dyDescent="0.25"/>
    <row r="57" ht="13.5" customHeight="1" x14ac:dyDescent="0.25"/>
    <row r="58" ht="13.5" customHeight="1" x14ac:dyDescent="0.25"/>
    <row r="59" ht="13.5" customHeight="1" x14ac:dyDescent="0.25"/>
    <row r="60" ht="13.5" customHeight="1" x14ac:dyDescent="0.25"/>
    <row r="61" ht="13.5" customHeight="1" x14ac:dyDescent="0.25"/>
    <row r="62" ht="13.5" customHeight="1" x14ac:dyDescent="0.25"/>
    <row r="63" ht="13.5" customHeight="1" x14ac:dyDescent="0.25"/>
    <row r="64" ht="13.5" customHeight="1" x14ac:dyDescent="0.25"/>
    <row r="65" ht="13.5" customHeight="1" x14ac:dyDescent="0.25"/>
    <row r="66" ht="13.5" customHeight="1" x14ac:dyDescent="0.25"/>
    <row r="67" ht="13.5" customHeight="1" x14ac:dyDescent="0.25"/>
    <row r="68" ht="13.5" customHeight="1" x14ac:dyDescent="0.25"/>
    <row r="69" ht="13.5" customHeight="1" x14ac:dyDescent="0.25"/>
    <row r="70" ht="13.5" customHeight="1" x14ac:dyDescent="0.25"/>
    <row r="71" ht="13.5" customHeight="1" x14ac:dyDescent="0.25"/>
    <row r="72" ht="13.5" customHeight="1" x14ac:dyDescent="0.25"/>
    <row r="73" ht="13.5" customHeight="1" x14ac:dyDescent="0.25"/>
    <row r="74" ht="13.5" customHeight="1" x14ac:dyDescent="0.25"/>
    <row r="75" ht="13.5" customHeight="1" x14ac:dyDescent="0.25"/>
    <row r="76" ht="13.5" customHeight="1" x14ac:dyDescent="0.25"/>
    <row r="77" ht="13.5" customHeight="1" x14ac:dyDescent="0.25"/>
    <row r="78" ht="13.5" customHeight="1" x14ac:dyDescent="0.25"/>
    <row r="79" ht="13.5" customHeight="1" x14ac:dyDescent="0.25"/>
    <row r="80" ht="13.5" customHeight="1" x14ac:dyDescent="0.25"/>
    <row r="81" ht="13.5" customHeight="1" x14ac:dyDescent="0.25"/>
    <row r="82" ht="13.5" customHeight="1" x14ac:dyDescent="0.25"/>
    <row r="83" ht="13.5" customHeight="1" x14ac:dyDescent="0.25"/>
    <row r="84" ht="13.5" customHeight="1" x14ac:dyDescent="0.25"/>
    <row r="85" ht="13.5" customHeight="1" x14ac:dyDescent="0.25"/>
    <row r="86" ht="13.5" customHeight="1" x14ac:dyDescent="0.25"/>
    <row r="87" ht="13.5" customHeight="1" x14ac:dyDescent="0.25"/>
    <row r="88" ht="13.5" customHeight="1" x14ac:dyDescent="0.25"/>
    <row r="89" ht="13.5" customHeight="1" x14ac:dyDescent="0.25"/>
    <row r="90" ht="13.5" customHeight="1" x14ac:dyDescent="0.25"/>
    <row r="91" ht="13.5" customHeight="1" x14ac:dyDescent="0.25"/>
    <row r="92" ht="13.5" customHeight="1" x14ac:dyDescent="0.25"/>
    <row r="93" ht="13.5" customHeight="1" x14ac:dyDescent="0.25"/>
    <row r="94" ht="13.5" customHeight="1" x14ac:dyDescent="0.25"/>
    <row r="95" ht="13.5" customHeight="1" x14ac:dyDescent="0.25"/>
    <row r="96" ht="13.5" customHeight="1" x14ac:dyDescent="0.25"/>
    <row r="97" ht="13.5" customHeight="1" x14ac:dyDescent="0.25"/>
    <row r="98" ht="13.5" customHeight="1" x14ac:dyDescent="0.25"/>
    <row r="99" ht="13.5" customHeight="1" x14ac:dyDescent="0.25"/>
    <row r="100" ht="13.5" customHeight="1" x14ac:dyDescent="0.25"/>
    <row r="101" ht="13.5" customHeight="1" x14ac:dyDescent="0.25"/>
    <row r="102" ht="13.5" customHeight="1" x14ac:dyDescent="0.25"/>
    <row r="103" ht="13.5" customHeight="1" x14ac:dyDescent="0.25"/>
    <row r="104" ht="13.5" customHeight="1" x14ac:dyDescent="0.25"/>
    <row r="105" ht="13.5" customHeight="1" x14ac:dyDescent="0.25"/>
    <row r="106" ht="13.5" customHeight="1" x14ac:dyDescent="0.25"/>
    <row r="107" ht="13.5" customHeight="1" x14ac:dyDescent="0.25"/>
    <row r="108" ht="13.5" customHeight="1" x14ac:dyDescent="0.25"/>
    <row r="109" ht="13.5" customHeight="1" x14ac:dyDescent="0.25"/>
    <row r="110" ht="13.5" customHeight="1" x14ac:dyDescent="0.25"/>
    <row r="111" ht="13.5" customHeight="1" x14ac:dyDescent="0.25"/>
    <row r="112" ht="13.5" customHeight="1" x14ac:dyDescent="0.25"/>
    <row r="113" ht="13.5" customHeight="1" x14ac:dyDescent="0.25"/>
    <row r="114" ht="13.5" customHeight="1" x14ac:dyDescent="0.25"/>
    <row r="115" ht="13.5" customHeight="1" x14ac:dyDescent="0.25"/>
    <row r="116" ht="13.5" customHeight="1" x14ac:dyDescent="0.25"/>
    <row r="117" ht="13.5" customHeight="1" x14ac:dyDescent="0.25"/>
    <row r="118" ht="13.5" customHeight="1" x14ac:dyDescent="0.25"/>
    <row r="119" ht="13.5" customHeight="1" x14ac:dyDescent="0.25"/>
    <row r="120" ht="13.5" customHeight="1" x14ac:dyDescent="0.25"/>
    <row r="121" ht="13.5" customHeight="1" x14ac:dyDescent="0.25"/>
    <row r="122" ht="13.5" customHeight="1" x14ac:dyDescent="0.25"/>
    <row r="123" ht="13.5" customHeight="1" x14ac:dyDescent="0.25"/>
    <row r="124" ht="13.5" customHeight="1" x14ac:dyDescent="0.25"/>
    <row r="125" ht="13.5" customHeight="1" x14ac:dyDescent="0.25"/>
    <row r="126" ht="13.5" customHeight="1" x14ac:dyDescent="0.25"/>
    <row r="127" ht="13.5" customHeight="1" x14ac:dyDescent="0.25"/>
    <row r="128" ht="13.5" customHeight="1" x14ac:dyDescent="0.25"/>
    <row r="129" ht="13.5" customHeight="1" x14ac:dyDescent="0.25"/>
    <row r="130" ht="13.5" customHeight="1" x14ac:dyDescent="0.25"/>
    <row r="131" ht="13.5" customHeight="1" x14ac:dyDescent="0.25"/>
    <row r="132" ht="13.5" customHeight="1" x14ac:dyDescent="0.25"/>
    <row r="133" ht="13.5" customHeight="1" x14ac:dyDescent="0.25"/>
    <row r="134" ht="13.5" customHeight="1" x14ac:dyDescent="0.25"/>
    <row r="135" ht="13.5" customHeight="1" x14ac:dyDescent="0.25"/>
    <row r="136" ht="13.5" customHeight="1" x14ac:dyDescent="0.25"/>
    <row r="137" ht="13.5" customHeight="1" x14ac:dyDescent="0.25"/>
    <row r="138" ht="13.5" customHeight="1" x14ac:dyDescent="0.25"/>
    <row r="139" ht="13.5" customHeight="1" x14ac:dyDescent="0.25"/>
    <row r="140" ht="13.5" customHeight="1" x14ac:dyDescent="0.25"/>
    <row r="141" ht="13.5" customHeight="1" x14ac:dyDescent="0.25"/>
    <row r="142" ht="13.5" customHeight="1" x14ac:dyDescent="0.25"/>
    <row r="143" ht="13.5" customHeight="1" x14ac:dyDescent="0.25"/>
    <row r="144" ht="13.5" customHeight="1" x14ac:dyDescent="0.25"/>
    <row r="145" ht="13.5" customHeight="1" x14ac:dyDescent="0.25"/>
    <row r="146" ht="13.5" customHeight="1" x14ac:dyDescent="0.25"/>
    <row r="147" ht="13.5" customHeight="1" x14ac:dyDescent="0.25"/>
    <row r="148" ht="13.5" customHeight="1" x14ac:dyDescent="0.25"/>
    <row r="149" ht="13.5" customHeight="1" x14ac:dyDescent="0.25"/>
    <row r="150" ht="13.5" customHeight="1" x14ac:dyDescent="0.25"/>
    <row r="151" ht="13.5" customHeight="1" x14ac:dyDescent="0.25"/>
    <row r="152" ht="13.5" customHeight="1" x14ac:dyDescent="0.25"/>
    <row r="153" ht="13.5" customHeight="1" x14ac:dyDescent="0.25"/>
    <row r="154" ht="13.5" customHeight="1" x14ac:dyDescent="0.25"/>
    <row r="155" ht="13.5" customHeight="1" x14ac:dyDescent="0.25"/>
    <row r="156" ht="13.5" customHeight="1" x14ac:dyDescent="0.25"/>
    <row r="157" ht="13.5" customHeight="1" x14ac:dyDescent="0.25"/>
    <row r="158" ht="13.5" customHeight="1" x14ac:dyDescent="0.25"/>
    <row r="159" ht="13.5" customHeight="1" x14ac:dyDescent="0.25"/>
    <row r="160" ht="13.5" customHeight="1" x14ac:dyDescent="0.25"/>
    <row r="161" ht="13.5" customHeight="1" x14ac:dyDescent="0.25"/>
    <row r="162" ht="13.5" customHeight="1" x14ac:dyDescent="0.25"/>
    <row r="163" ht="13.5" customHeight="1" x14ac:dyDescent="0.25"/>
    <row r="164" ht="13.5" customHeight="1" x14ac:dyDescent="0.25"/>
    <row r="165" ht="13.5" customHeight="1" x14ac:dyDescent="0.25"/>
    <row r="166" ht="13.5" customHeight="1" x14ac:dyDescent="0.25"/>
    <row r="167" ht="13.5" customHeight="1" x14ac:dyDescent="0.25"/>
    <row r="168" ht="13.5" customHeight="1" x14ac:dyDescent="0.25"/>
    <row r="169" ht="13.5" customHeight="1" x14ac:dyDescent="0.25"/>
    <row r="170" ht="13.5" customHeight="1" x14ac:dyDescent="0.25"/>
    <row r="171" ht="13.5" customHeight="1" x14ac:dyDescent="0.25"/>
    <row r="172" ht="13.5" customHeight="1" x14ac:dyDescent="0.25"/>
    <row r="173" ht="13.5" customHeight="1" x14ac:dyDescent="0.25"/>
    <row r="174" ht="13.5" customHeight="1" x14ac:dyDescent="0.25"/>
    <row r="175" ht="13.5" customHeight="1" x14ac:dyDescent="0.25"/>
    <row r="176" ht="13.5" customHeight="1" x14ac:dyDescent="0.25"/>
    <row r="177" ht="13.5" customHeight="1" x14ac:dyDescent="0.25"/>
    <row r="178" ht="13.5" customHeight="1" x14ac:dyDescent="0.25"/>
    <row r="179" ht="13.5" customHeight="1" x14ac:dyDescent="0.25"/>
    <row r="180" ht="13.5" customHeight="1" x14ac:dyDescent="0.25"/>
    <row r="181" ht="13.5" customHeight="1" x14ac:dyDescent="0.25"/>
    <row r="182" ht="13.5" customHeight="1" x14ac:dyDescent="0.25"/>
    <row r="183" ht="13.5" customHeight="1" x14ac:dyDescent="0.25"/>
    <row r="184" ht="13.5" customHeight="1" x14ac:dyDescent="0.25"/>
    <row r="185" ht="13.5" customHeight="1" x14ac:dyDescent="0.25"/>
    <row r="186" ht="13.5" customHeight="1" x14ac:dyDescent="0.25"/>
    <row r="187" ht="13.5" customHeight="1" x14ac:dyDescent="0.25"/>
    <row r="188" ht="13.5" customHeight="1" x14ac:dyDescent="0.25"/>
    <row r="189" ht="13.5" customHeight="1" x14ac:dyDescent="0.25"/>
    <row r="190" ht="13.5" customHeight="1" x14ac:dyDescent="0.25"/>
    <row r="191" ht="13.5" customHeight="1" x14ac:dyDescent="0.25"/>
    <row r="192" ht="13.5" customHeight="1" x14ac:dyDescent="0.25"/>
    <row r="193" ht="13.5" customHeight="1" x14ac:dyDescent="0.25"/>
    <row r="194" ht="13.5" customHeight="1" x14ac:dyDescent="0.25"/>
    <row r="195" ht="13.5" customHeight="1" x14ac:dyDescent="0.25"/>
    <row r="196" ht="13.5" customHeight="1" x14ac:dyDescent="0.25"/>
    <row r="197" ht="13.5" customHeight="1" x14ac:dyDescent="0.25"/>
    <row r="198" ht="13.5" customHeight="1" x14ac:dyDescent="0.25"/>
    <row r="199" ht="13.5" customHeight="1" x14ac:dyDescent="0.25"/>
    <row r="200" ht="13.5" customHeight="1" x14ac:dyDescent="0.25"/>
    <row r="201" ht="13.5" customHeight="1" x14ac:dyDescent="0.25"/>
    <row r="202" ht="13.5" customHeight="1" x14ac:dyDescent="0.25"/>
    <row r="203" ht="13.5" customHeight="1" x14ac:dyDescent="0.25"/>
    <row r="204" ht="13.5" customHeight="1" x14ac:dyDescent="0.25"/>
    <row r="205" ht="13.5" customHeight="1" x14ac:dyDescent="0.25"/>
    <row r="206" ht="13.5" customHeight="1" x14ac:dyDescent="0.25"/>
    <row r="207" ht="13.5" customHeight="1" x14ac:dyDescent="0.25"/>
    <row r="208" ht="13.5" customHeight="1" x14ac:dyDescent="0.25"/>
    <row r="209" ht="13.5" customHeight="1" x14ac:dyDescent="0.25"/>
    <row r="210" ht="13.5" customHeight="1" x14ac:dyDescent="0.25"/>
    <row r="211" ht="13.5" customHeight="1" x14ac:dyDescent="0.25"/>
    <row r="212" ht="13.5" customHeight="1" x14ac:dyDescent="0.25"/>
    <row r="213" ht="13.5" customHeight="1" x14ac:dyDescent="0.25"/>
    <row r="214" ht="13.5" customHeight="1" x14ac:dyDescent="0.25"/>
    <row r="215" ht="13.5" customHeight="1" x14ac:dyDescent="0.25"/>
    <row r="216" ht="13.5" customHeight="1" x14ac:dyDescent="0.25"/>
    <row r="217" ht="13.5" customHeight="1" x14ac:dyDescent="0.25"/>
    <row r="218" ht="13.5" customHeight="1" x14ac:dyDescent="0.25"/>
    <row r="219" ht="13.5" customHeight="1" x14ac:dyDescent="0.25"/>
    <row r="220" ht="13.5" customHeight="1" x14ac:dyDescent="0.25"/>
    <row r="221" ht="13.5" customHeight="1" x14ac:dyDescent="0.25"/>
    <row r="222" ht="13.5" customHeight="1" x14ac:dyDescent="0.25"/>
    <row r="223" ht="13.5" customHeight="1" x14ac:dyDescent="0.25"/>
    <row r="224" ht="13.5" customHeight="1" x14ac:dyDescent="0.25"/>
    <row r="225" ht="13.5" customHeight="1" x14ac:dyDescent="0.25"/>
    <row r="226" ht="13.5" customHeight="1" x14ac:dyDescent="0.25"/>
    <row r="227" ht="13.5" customHeight="1" x14ac:dyDescent="0.25"/>
    <row r="228" ht="13.5" customHeight="1" x14ac:dyDescent="0.25"/>
    <row r="229" ht="13.5" customHeight="1" x14ac:dyDescent="0.25"/>
    <row r="230" ht="13.5" customHeight="1" x14ac:dyDescent="0.25"/>
    <row r="231" ht="13.5" customHeight="1" x14ac:dyDescent="0.25"/>
    <row r="232" ht="13.5" customHeight="1" x14ac:dyDescent="0.25"/>
    <row r="233" ht="13.5" customHeight="1" x14ac:dyDescent="0.25"/>
    <row r="234" ht="13.5" customHeight="1" x14ac:dyDescent="0.25"/>
    <row r="235" ht="13.5" customHeight="1" x14ac:dyDescent="0.25"/>
    <row r="236" ht="13.5" customHeight="1" x14ac:dyDescent="0.25"/>
    <row r="237" ht="13.5" customHeight="1" x14ac:dyDescent="0.25"/>
    <row r="238" ht="13.5" customHeight="1" x14ac:dyDescent="0.25"/>
    <row r="239" ht="13.5" customHeight="1" x14ac:dyDescent="0.25"/>
    <row r="240" ht="13.5" customHeight="1" x14ac:dyDescent="0.25"/>
    <row r="241" ht="13.5" customHeight="1" x14ac:dyDescent="0.25"/>
    <row r="242" ht="13.5" customHeight="1" x14ac:dyDescent="0.25"/>
    <row r="243" ht="13.5" customHeight="1" x14ac:dyDescent="0.25"/>
    <row r="244" ht="13.5" customHeight="1" x14ac:dyDescent="0.25"/>
    <row r="245" ht="13.5" customHeight="1" x14ac:dyDescent="0.25"/>
    <row r="246" ht="13.5" customHeight="1" x14ac:dyDescent="0.25"/>
    <row r="247" ht="13.5" customHeight="1" x14ac:dyDescent="0.25"/>
    <row r="248" ht="13.5" customHeight="1" x14ac:dyDescent="0.25"/>
    <row r="249" ht="13.5" customHeight="1" x14ac:dyDescent="0.25"/>
    <row r="250" ht="13.5" customHeight="1" x14ac:dyDescent="0.25"/>
    <row r="251" ht="13.5" customHeight="1" x14ac:dyDescent="0.25"/>
    <row r="252" ht="13.5" customHeight="1" x14ac:dyDescent="0.25"/>
    <row r="253" ht="13.5" customHeight="1" x14ac:dyDescent="0.25"/>
    <row r="254" ht="13.5" customHeight="1" x14ac:dyDescent="0.25"/>
    <row r="255" ht="13.5" customHeight="1" x14ac:dyDescent="0.25"/>
    <row r="256" ht="13.5" customHeight="1" x14ac:dyDescent="0.25"/>
    <row r="257" ht="13.5" customHeight="1" x14ac:dyDescent="0.25"/>
    <row r="258" ht="13.5" customHeight="1" x14ac:dyDescent="0.25"/>
    <row r="259" ht="13.5" customHeight="1" x14ac:dyDescent="0.25"/>
    <row r="260" ht="13.5" customHeight="1" x14ac:dyDescent="0.25"/>
    <row r="261" ht="13.5" customHeight="1" x14ac:dyDescent="0.25"/>
    <row r="262" ht="13.5" customHeight="1" x14ac:dyDescent="0.25"/>
    <row r="263" ht="13.5" customHeight="1" x14ac:dyDescent="0.25"/>
    <row r="264" ht="13.5" customHeight="1" x14ac:dyDescent="0.25"/>
    <row r="265" ht="13.5" customHeight="1" x14ac:dyDescent="0.25"/>
    <row r="266" ht="13.5" customHeight="1" x14ac:dyDescent="0.25"/>
    <row r="267" ht="13.5" customHeight="1" x14ac:dyDescent="0.25"/>
    <row r="268" ht="13.5" customHeight="1" x14ac:dyDescent="0.25"/>
    <row r="269" ht="13.5" customHeight="1" x14ac:dyDescent="0.25"/>
    <row r="270" ht="13.5" customHeight="1" x14ac:dyDescent="0.25"/>
    <row r="271" ht="13.5" customHeight="1" x14ac:dyDescent="0.25"/>
    <row r="272" ht="13.5" customHeight="1" x14ac:dyDescent="0.25"/>
    <row r="273" ht="13.5" customHeight="1" x14ac:dyDescent="0.25"/>
    <row r="274" ht="13.5" customHeight="1" x14ac:dyDescent="0.25"/>
    <row r="275" ht="13.5" customHeight="1" x14ac:dyDescent="0.25"/>
    <row r="276" ht="13.5" customHeight="1" x14ac:dyDescent="0.25"/>
    <row r="277" ht="13.5" customHeight="1" x14ac:dyDescent="0.25"/>
    <row r="278" ht="13.5" customHeight="1" x14ac:dyDescent="0.25"/>
    <row r="279" ht="13.5" customHeight="1" x14ac:dyDescent="0.25"/>
    <row r="280" ht="13.5" customHeight="1" x14ac:dyDescent="0.25"/>
    <row r="281" ht="13.5" customHeight="1" x14ac:dyDescent="0.25"/>
    <row r="282" ht="13.5" customHeight="1" x14ac:dyDescent="0.25"/>
    <row r="283" ht="13.5" customHeight="1" x14ac:dyDescent="0.25"/>
    <row r="284" ht="13.5" customHeight="1" x14ac:dyDescent="0.25"/>
    <row r="285" ht="13.5" customHeight="1" x14ac:dyDescent="0.25"/>
    <row r="286" ht="13.5" customHeight="1" x14ac:dyDescent="0.25"/>
    <row r="287" ht="13.5" customHeight="1" x14ac:dyDescent="0.25"/>
    <row r="288" ht="13.5" customHeight="1" x14ac:dyDescent="0.25"/>
    <row r="289" ht="13.5" customHeight="1" x14ac:dyDescent="0.25"/>
    <row r="290" ht="13.5" customHeight="1" x14ac:dyDescent="0.25"/>
    <row r="291" ht="13.5" customHeight="1" x14ac:dyDescent="0.25"/>
    <row r="292" ht="13.5" customHeight="1" x14ac:dyDescent="0.25"/>
    <row r="293" ht="13.5" customHeight="1" x14ac:dyDescent="0.25"/>
    <row r="294" ht="13.5" customHeight="1" x14ac:dyDescent="0.25"/>
    <row r="295" ht="13.5" customHeight="1" x14ac:dyDescent="0.25"/>
    <row r="296" ht="13.5" customHeight="1" x14ac:dyDescent="0.25"/>
    <row r="297" ht="13.5" customHeight="1" x14ac:dyDescent="0.25"/>
    <row r="298" ht="13.5" customHeight="1" x14ac:dyDescent="0.25"/>
    <row r="299" ht="13.5" customHeight="1" x14ac:dyDescent="0.25"/>
    <row r="300" ht="13.5" customHeight="1" x14ac:dyDescent="0.25"/>
    <row r="301" ht="13.5" customHeight="1" x14ac:dyDescent="0.25"/>
    <row r="302" ht="13.5" customHeight="1" x14ac:dyDescent="0.25"/>
    <row r="303" ht="13.5" customHeight="1" x14ac:dyDescent="0.25"/>
    <row r="304" ht="13.5" customHeight="1" x14ac:dyDescent="0.25"/>
    <row r="305" ht="13.5" customHeight="1" x14ac:dyDescent="0.25"/>
    <row r="306" ht="13.5" customHeight="1" x14ac:dyDescent="0.25"/>
    <row r="307" ht="13.5" customHeight="1" x14ac:dyDescent="0.25"/>
    <row r="308" ht="13.5" customHeight="1" x14ac:dyDescent="0.25"/>
    <row r="309" ht="13.5" customHeight="1" x14ac:dyDescent="0.25"/>
    <row r="310" ht="13.5" customHeight="1" x14ac:dyDescent="0.25"/>
    <row r="311" ht="13.5" customHeight="1" x14ac:dyDescent="0.25"/>
    <row r="312" ht="13.5" customHeight="1" x14ac:dyDescent="0.25"/>
    <row r="313" ht="13.5" customHeight="1" x14ac:dyDescent="0.25"/>
    <row r="314" ht="13.5" customHeight="1" x14ac:dyDescent="0.25"/>
    <row r="315" ht="13.5" customHeight="1" x14ac:dyDescent="0.25"/>
    <row r="316" ht="13.5" customHeight="1" x14ac:dyDescent="0.25"/>
    <row r="317" ht="13.5" customHeight="1" x14ac:dyDescent="0.25"/>
    <row r="318" ht="13.5" customHeight="1" x14ac:dyDescent="0.25"/>
    <row r="319" ht="13.5" customHeight="1" x14ac:dyDescent="0.25"/>
    <row r="320" ht="13.5" customHeight="1" x14ac:dyDescent="0.25"/>
    <row r="321" ht="13.5" customHeight="1" x14ac:dyDescent="0.25"/>
    <row r="322" ht="13.5" customHeight="1" x14ac:dyDescent="0.25"/>
    <row r="323" ht="13.5" customHeight="1" x14ac:dyDescent="0.25"/>
    <row r="324" ht="13.5" customHeight="1" x14ac:dyDescent="0.25"/>
    <row r="325" ht="13.5" customHeight="1" x14ac:dyDescent="0.25"/>
    <row r="326" ht="13.5" customHeight="1" x14ac:dyDescent="0.25"/>
    <row r="327" ht="13.5" customHeight="1" x14ac:dyDescent="0.25"/>
    <row r="328" ht="13.5" customHeight="1" x14ac:dyDescent="0.25"/>
    <row r="329" ht="13.5" customHeight="1" x14ac:dyDescent="0.25"/>
    <row r="330" ht="13.5" customHeight="1" x14ac:dyDescent="0.25"/>
    <row r="331" ht="13.5" customHeight="1" x14ac:dyDescent="0.25"/>
    <row r="332" ht="13.5" customHeight="1" x14ac:dyDescent="0.25"/>
    <row r="333" ht="13.5" customHeight="1" x14ac:dyDescent="0.25"/>
    <row r="334" ht="13.5" customHeight="1" x14ac:dyDescent="0.25"/>
    <row r="335" ht="13.5" customHeight="1" x14ac:dyDescent="0.25"/>
    <row r="336" ht="13.5" customHeight="1" x14ac:dyDescent="0.25"/>
    <row r="337" ht="13.5" customHeight="1" x14ac:dyDescent="0.25"/>
    <row r="338" ht="13.5" customHeight="1" x14ac:dyDescent="0.25"/>
    <row r="339" ht="13.5" customHeight="1" x14ac:dyDescent="0.25"/>
    <row r="340" ht="13.5" customHeight="1" x14ac:dyDescent="0.25"/>
    <row r="341" ht="13.5" customHeight="1" x14ac:dyDescent="0.25"/>
    <row r="342" ht="13.5" customHeight="1" x14ac:dyDescent="0.25"/>
    <row r="343" ht="13.5" customHeight="1" x14ac:dyDescent="0.25"/>
    <row r="344" ht="13.5" customHeight="1" x14ac:dyDescent="0.25"/>
    <row r="345" ht="13.5" customHeight="1" x14ac:dyDescent="0.25"/>
    <row r="346" ht="13.5" customHeight="1" x14ac:dyDescent="0.25"/>
    <row r="347" ht="13.5" customHeight="1" x14ac:dyDescent="0.25"/>
    <row r="348" ht="13.5" customHeight="1" x14ac:dyDescent="0.25"/>
    <row r="349" ht="13.5" customHeight="1" x14ac:dyDescent="0.25"/>
    <row r="350" ht="13.5" customHeight="1" x14ac:dyDescent="0.25"/>
    <row r="351" ht="13.5" customHeight="1" x14ac:dyDescent="0.25"/>
    <row r="352" ht="13.5" customHeight="1" x14ac:dyDescent="0.25"/>
    <row r="353" ht="13.5" customHeight="1" x14ac:dyDescent="0.25"/>
    <row r="354" ht="13.5" customHeight="1" x14ac:dyDescent="0.25"/>
    <row r="355" ht="13.5" customHeight="1" x14ac:dyDescent="0.25"/>
    <row r="356" ht="13.5" customHeight="1" x14ac:dyDescent="0.25"/>
    <row r="357" ht="13.5" customHeight="1" x14ac:dyDescent="0.25"/>
    <row r="358" ht="13.5" customHeight="1" x14ac:dyDescent="0.25"/>
    <row r="359" ht="13.5" customHeight="1" x14ac:dyDescent="0.25"/>
    <row r="360" ht="13.5" customHeight="1" x14ac:dyDescent="0.25"/>
    <row r="361" ht="13.5" customHeight="1" x14ac:dyDescent="0.25"/>
    <row r="362" ht="13.5" customHeight="1" x14ac:dyDescent="0.25"/>
    <row r="363" ht="13.5" customHeight="1" x14ac:dyDescent="0.25"/>
    <row r="364" ht="13.5" customHeight="1" x14ac:dyDescent="0.25"/>
    <row r="365" ht="13.5" customHeight="1" x14ac:dyDescent="0.25"/>
    <row r="366" ht="13.5" customHeight="1" x14ac:dyDescent="0.25"/>
    <row r="367" ht="13.5" customHeight="1" x14ac:dyDescent="0.25"/>
    <row r="368" ht="13.5" customHeight="1" x14ac:dyDescent="0.25"/>
    <row r="369" ht="13.5" customHeight="1" x14ac:dyDescent="0.25"/>
    <row r="370" ht="13.5" customHeight="1" x14ac:dyDescent="0.25"/>
    <row r="371" ht="13.5" customHeight="1" x14ac:dyDescent="0.25"/>
    <row r="372" ht="13.5" customHeight="1" x14ac:dyDescent="0.25"/>
    <row r="373" ht="13.5" customHeight="1" x14ac:dyDescent="0.25"/>
    <row r="374" ht="13.5" customHeight="1" x14ac:dyDescent="0.25"/>
    <row r="375" ht="13.5" customHeight="1" x14ac:dyDescent="0.25"/>
    <row r="376" ht="13.5" customHeight="1" x14ac:dyDescent="0.25"/>
    <row r="377" ht="13.5" customHeight="1" x14ac:dyDescent="0.25"/>
    <row r="378" ht="13.5" customHeight="1" x14ac:dyDescent="0.25"/>
    <row r="379" ht="13.5" customHeight="1" x14ac:dyDescent="0.25"/>
    <row r="380" ht="13.5" customHeight="1" x14ac:dyDescent="0.25"/>
    <row r="381" ht="13.5" customHeight="1" x14ac:dyDescent="0.25"/>
    <row r="382" ht="13.5" customHeight="1" x14ac:dyDescent="0.25"/>
    <row r="383" ht="13.5" customHeight="1" x14ac:dyDescent="0.25"/>
    <row r="384" ht="13.5" customHeight="1" x14ac:dyDescent="0.25"/>
    <row r="385" ht="13.5" customHeight="1" x14ac:dyDescent="0.25"/>
    <row r="386" ht="13.5" customHeight="1" x14ac:dyDescent="0.25"/>
    <row r="387" ht="13.5" customHeight="1" x14ac:dyDescent="0.25"/>
    <row r="388" ht="13.5" customHeight="1" x14ac:dyDescent="0.25"/>
    <row r="389" ht="13.5" customHeight="1" x14ac:dyDescent="0.25"/>
    <row r="390" ht="13.5" customHeight="1" x14ac:dyDescent="0.25"/>
    <row r="391" ht="13.5" customHeight="1" x14ac:dyDescent="0.25"/>
    <row r="392" ht="13.5" customHeight="1" x14ac:dyDescent="0.25"/>
    <row r="393" ht="13.5" customHeight="1" x14ac:dyDescent="0.25"/>
    <row r="394" ht="13.5" customHeight="1" x14ac:dyDescent="0.25"/>
    <row r="395" ht="13.5" customHeight="1" x14ac:dyDescent="0.25"/>
    <row r="396" ht="13.5" customHeight="1" x14ac:dyDescent="0.25"/>
    <row r="397" ht="13.5" customHeight="1" x14ac:dyDescent="0.25"/>
    <row r="398" ht="13.5" customHeight="1" x14ac:dyDescent="0.25"/>
    <row r="399" ht="13.5" customHeight="1" x14ac:dyDescent="0.25"/>
    <row r="400" ht="13.5" customHeight="1" x14ac:dyDescent="0.25"/>
    <row r="401" ht="13.5" customHeight="1" x14ac:dyDescent="0.25"/>
    <row r="402" ht="13.5" customHeight="1" x14ac:dyDescent="0.25"/>
    <row r="403" ht="13.5" customHeight="1" x14ac:dyDescent="0.25"/>
    <row r="404" ht="13.5" customHeight="1" x14ac:dyDescent="0.25"/>
    <row r="405" ht="13.5" customHeight="1" x14ac:dyDescent="0.25"/>
    <row r="406" ht="13.5" customHeight="1" x14ac:dyDescent="0.25"/>
    <row r="407" ht="13.5" customHeight="1" x14ac:dyDescent="0.25"/>
    <row r="408" ht="13.5" customHeight="1" x14ac:dyDescent="0.25"/>
    <row r="409" ht="13.5" customHeight="1" x14ac:dyDescent="0.25"/>
    <row r="410" ht="13.5" customHeight="1" x14ac:dyDescent="0.25"/>
    <row r="411" ht="13.5" customHeight="1" x14ac:dyDescent="0.25"/>
    <row r="412" ht="13.5" customHeight="1" x14ac:dyDescent="0.25"/>
    <row r="413" ht="13.5" customHeight="1" x14ac:dyDescent="0.25"/>
    <row r="414" ht="13.5" customHeight="1" x14ac:dyDescent="0.25"/>
    <row r="415" ht="13.5" customHeight="1" x14ac:dyDescent="0.25"/>
    <row r="416" ht="13.5" customHeight="1" x14ac:dyDescent="0.25"/>
    <row r="417" ht="13.5" customHeight="1" x14ac:dyDescent="0.25"/>
    <row r="418" ht="13.5" customHeight="1" x14ac:dyDescent="0.25"/>
    <row r="419" ht="13.5" customHeight="1" x14ac:dyDescent="0.25"/>
    <row r="420" ht="13.5" customHeight="1" x14ac:dyDescent="0.25"/>
    <row r="421" ht="13.5" customHeight="1" x14ac:dyDescent="0.25"/>
    <row r="422" ht="13.5" customHeight="1" x14ac:dyDescent="0.25"/>
    <row r="423" ht="13.5" customHeight="1" x14ac:dyDescent="0.25"/>
    <row r="424" ht="13.5" customHeight="1" x14ac:dyDescent="0.25"/>
    <row r="425" ht="13.5" customHeight="1" x14ac:dyDescent="0.25"/>
    <row r="426" ht="13.5" customHeight="1" x14ac:dyDescent="0.25"/>
    <row r="427" ht="13.5" customHeight="1" x14ac:dyDescent="0.25"/>
    <row r="428" ht="13.5" customHeight="1" x14ac:dyDescent="0.25"/>
    <row r="429" ht="13.5" customHeight="1" x14ac:dyDescent="0.25"/>
    <row r="430" ht="13.5" customHeight="1" x14ac:dyDescent="0.25"/>
    <row r="431" ht="13.5" customHeight="1" x14ac:dyDescent="0.25"/>
    <row r="432" ht="13.5" customHeight="1" x14ac:dyDescent="0.25"/>
    <row r="433" ht="13.5" customHeight="1" x14ac:dyDescent="0.25"/>
    <row r="434" ht="13.5" customHeight="1" x14ac:dyDescent="0.25"/>
    <row r="435" ht="13.5" customHeight="1" x14ac:dyDescent="0.25"/>
    <row r="436" ht="13.5" customHeight="1" x14ac:dyDescent="0.25"/>
    <row r="437" ht="13.5" customHeight="1" x14ac:dyDescent="0.25"/>
    <row r="438" ht="13.5" customHeight="1" x14ac:dyDescent="0.25"/>
    <row r="439" ht="13.5" customHeight="1" x14ac:dyDescent="0.25"/>
    <row r="440" ht="13.5" customHeight="1" x14ac:dyDescent="0.25"/>
    <row r="441" ht="13.5" customHeight="1" x14ac:dyDescent="0.25"/>
    <row r="442" ht="13.5" customHeight="1" x14ac:dyDescent="0.25"/>
    <row r="443" ht="13.5" customHeight="1" x14ac:dyDescent="0.25"/>
    <row r="444" ht="13.5" customHeight="1" x14ac:dyDescent="0.25"/>
    <row r="445" ht="13.5" customHeight="1" x14ac:dyDescent="0.25"/>
    <row r="446" ht="13.5" customHeight="1" x14ac:dyDescent="0.25"/>
    <row r="447" ht="13.5" customHeight="1" x14ac:dyDescent="0.25"/>
    <row r="448" ht="13.5" customHeight="1" x14ac:dyDescent="0.25"/>
    <row r="449" ht="13.5" customHeight="1" x14ac:dyDescent="0.25"/>
    <row r="450" ht="13.5" customHeight="1" x14ac:dyDescent="0.25"/>
    <row r="451" ht="13.5" customHeight="1" x14ac:dyDescent="0.25"/>
    <row r="452" ht="13.5" customHeight="1" x14ac:dyDescent="0.25"/>
    <row r="453" ht="13.5" customHeight="1" x14ac:dyDescent="0.25"/>
    <row r="454" ht="13.5" customHeight="1" x14ac:dyDescent="0.25"/>
    <row r="455" ht="13.5" customHeight="1" x14ac:dyDescent="0.25"/>
    <row r="456" ht="13.5" customHeight="1" x14ac:dyDescent="0.25"/>
    <row r="457" ht="13.5" customHeight="1" x14ac:dyDescent="0.25"/>
    <row r="458" ht="13.5" customHeight="1" x14ac:dyDescent="0.25"/>
    <row r="459" ht="13.5" customHeight="1" x14ac:dyDescent="0.25"/>
    <row r="460" ht="13.5" customHeight="1" x14ac:dyDescent="0.25"/>
    <row r="461" ht="13.5" customHeight="1" x14ac:dyDescent="0.25"/>
    <row r="462" ht="13.5" customHeight="1" x14ac:dyDescent="0.25"/>
    <row r="463" ht="13.5" customHeight="1" x14ac:dyDescent="0.25"/>
    <row r="464" ht="13.5" customHeight="1" x14ac:dyDescent="0.25"/>
    <row r="465" ht="13.5" customHeight="1" x14ac:dyDescent="0.25"/>
    <row r="466" ht="13.5" customHeight="1" x14ac:dyDescent="0.25"/>
    <row r="467" ht="13.5" customHeight="1" x14ac:dyDescent="0.25"/>
    <row r="468" ht="13.5" customHeight="1" x14ac:dyDescent="0.25"/>
    <row r="469" ht="13.5" customHeight="1" x14ac:dyDescent="0.25"/>
    <row r="470" ht="13.5" customHeight="1" x14ac:dyDescent="0.25"/>
    <row r="471" ht="13.5" customHeight="1" x14ac:dyDescent="0.25"/>
    <row r="472" ht="13.5" customHeight="1" x14ac:dyDescent="0.25"/>
    <row r="473" ht="13.5" customHeight="1" x14ac:dyDescent="0.25"/>
    <row r="474" ht="13.5" customHeight="1" x14ac:dyDescent="0.25"/>
    <row r="475" ht="13.5" customHeight="1" x14ac:dyDescent="0.25"/>
    <row r="476" ht="13.5" customHeight="1" x14ac:dyDescent="0.25"/>
    <row r="477" ht="13.5" customHeight="1" x14ac:dyDescent="0.25"/>
    <row r="478" ht="13.5" customHeight="1" x14ac:dyDescent="0.25"/>
    <row r="479" ht="13.5" customHeight="1" x14ac:dyDescent="0.25"/>
    <row r="480" ht="13.5" customHeight="1" x14ac:dyDescent="0.25"/>
    <row r="481" ht="13.5" customHeight="1" x14ac:dyDescent="0.25"/>
    <row r="482" ht="13.5" customHeight="1" x14ac:dyDescent="0.25"/>
    <row r="483" ht="13.5" customHeight="1" x14ac:dyDescent="0.25"/>
    <row r="484" ht="13.5" customHeight="1" x14ac:dyDescent="0.25"/>
    <row r="485" ht="13.5" customHeight="1" x14ac:dyDescent="0.25"/>
    <row r="486" ht="13.5" customHeight="1" x14ac:dyDescent="0.25"/>
    <row r="487" ht="13.5" customHeight="1" x14ac:dyDescent="0.25"/>
    <row r="488" ht="13.5" customHeight="1" x14ac:dyDescent="0.25"/>
    <row r="489" ht="13.5" customHeight="1" x14ac:dyDescent="0.25"/>
    <row r="490" ht="13.5" customHeight="1" x14ac:dyDescent="0.25"/>
    <row r="491" ht="13.5" customHeight="1" x14ac:dyDescent="0.25"/>
    <row r="492" ht="13.5" customHeight="1" x14ac:dyDescent="0.25"/>
    <row r="493" ht="13.5" customHeight="1" x14ac:dyDescent="0.25"/>
    <row r="494" ht="13.5" customHeight="1" x14ac:dyDescent="0.25"/>
    <row r="495" ht="13.5" customHeight="1" x14ac:dyDescent="0.25"/>
    <row r="496" ht="13.5" customHeight="1" x14ac:dyDescent="0.25"/>
    <row r="497" ht="13.5" customHeight="1" x14ac:dyDescent="0.25"/>
    <row r="498" ht="13.5" customHeight="1" x14ac:dyDescent="0.25"/>
    <row r="499" ht="13.5" customHeight="1" x14ac:dyDescent="0.25"/>
    <row r="500" ht="13.5" customHeight="1" x14ac:dyDescent="0.25"/>
    <row r="501" ht="13.5" customHeight="1" x14ac:dyDescent="0.25"/>
    <row r="502" ht="13.5" customHeight="1" x14ac:dyDescent="0.25"/>
    <row r="503" ht="13.5" customHeight="1" x14ac:dyDescent="0.25"/>
    <row r="504" ht="13.5" customHeight="1" x14ac:dyDescent="0.25"/>
    <row r="505" ht="13.5" customHeight="1" x14ac:dyDescent="0.25"/>
    <row r="506" ht="13.5" customHeight="1" x14ac:dyDescent="0.25"/>
    <row r="507" ht="13.5" customHeight="1" x14ac:dyDescent="0.25"/>
    <row r="508" ht="13.5" customHeight="1" x14ac:dyDescent="0.25"/>
    <row r="509" ht="13.5" customHeight="1" x14ac:dyDescent="0.25"/>
    <row r="510" ht="13.5" customHeight="1" x14ac:dyDescent="0.25"/>
    <row r="511" ht="13.5" customHeight="1" x14ac:dyDescent="0.25"/>
    <row r="512" ht="13.5" customHeight="1" x14ac:dyDescent="0.25"/>
    <row r="513" ht="13.5" customHeight="1" x14ac:dyDescent="0.25"/>
    <row r="514" ht="13.5" customHeight="1" x14ac:dyDescent="0.25"/>
    <row r="515" ht="13.5" customHeight="1" x14ac:dyDescent="0.25"/>
    <row r="516" ht="13.5" customHeight="1" x14ac:dyDescent="0.25"/>
    <row r="517" ht="13.5" customHeight="1" x14ac:dyDescent="0.25"/>
    <row r="518" ht="13.5" customHeight="1" x14ac:dyDescent="0.25"/>
    <row r="519" ht="13.5" customHeight="1" x14ac:dyDescent="0.25"/>
    <row r="520" ht="13.5" customHeight="1" x14ac:dyDescent="0.25"/>
    <row r="521" ht="13.5" customHeight="1" x14ac:dyDescent="0.25"/>
    <row r="522" ht="13.5" customHeight="1" x14ac:dyDescent="0.25"/>
    <row r="523" ht="13.5" customHeight="1" x14ac:dyDescent="0.25"/>
    <row r="524" ht="13.5" customHeight="1" x14ac:dyDescent="0.25"/>
    <row r="525" ht="13.5" customHeight="1" x14ac:dyDescent="0.25"/>
    <row r="526" ht="13.5" customHeight="1" x14ac:dyDescent="0.25"/>
    <row r="527" ht="13.5" customHeight="1" x14ac:dyDescent="0.25"/>
    <row r="528" ht="13.5" customHeight="1" x14ac:dyDescent="0.25"/>
    <row r="529" ht="13.5" customHeight="1" x14ac:dyDescent="0.25"/>
    <row r="530" ht="13.5" customHeight="1" x14ac:dyDescent="0.25"/>
    <row r="531" ht="13.5" customHeight="1" x14ac:dyDescent="0.25"/>
    <row r="532" ht="13.5" customHeight="1" x14ac:dyDescent="0.25"/>
    <row r="533" ht="13.5" customHeight="1" x14ac:dyDescent="0.25"/>
    <row r="534" ht="13.5" customHeight="1" x14ac:dyDescent="0.25"/>
    <row r="535" ht="13.5" customHeight="1" x14ac:dyDescent="0.25"/>
    <row r="536" ht="13.5" customHeight="1" x14ac:dyDescent="0.25"/>
    <row r="537" ht="13.5" customHeight="1" x14ac:dyDescent="0.25"/>
    <row r="538" ht="13.5" customHeight="1" x14ac:dyDescent="0.25"/>
    <row r="539" ht="13.5" customHeight="1" x14ac:dyDescent="0.25"/>
    <row r="540" ht="13.5" customHeight="1" x14ac:dyDescent="0.25"/>
    <row r="541" ht="13.5" customHeight="1" x14ac:dyDescent="0.25"/>
    <row r="542" ht="13.5" customHeight="1" x14ac:dyDescent="0.25"/>
    <row r="543" ht="13.5" customHeight="1" x14ac:dyDescent="0.25"/>
    <row r="544" ht="13.5" customHeight="1" x14ac:dyDescent="0.25"/>
    <row r="545" ht="13.5" customHeight="1" x14ac:dyDescent="0.25"/>
    <row r="546" ht="13.5" customHeight="1" x14ac:dyDescent="0.25"/>
    <row r="547" ht="13.5" customHeight="1" x14ac:dyDescent="0.25"/>
    <row r="548" ht="13.5" customHeight="1" x14ac:dyDescent="0.25"/>
    <row r="549" ht="13.5" customHeight="1" x14ac:dyDescent="0.25"/>
    <row r="550" ht="13.5" customHeight="1" x14ac:dyDescent="0.25"/>
    <row r="551" ht="13.5" customHeight="1" x14ac:dyDescent="0.25"/>
    <row r="552" ht="13.5" customHeight="1" x14ac:dyDescent="0.25"/>
    <row r="553" ht="13.5" customHeight="1" x14ac:dyDescent="0.25"/>
    <row r="554" ht="13.5" customHeight="1" x14ac:dyDescent="0.25"/>
    <row r="555" ht="13.5" customHeight="1" x14ac:dyDescent="0.25"/>
    <row r="556" ht="13.5" customHeight="1" x14ac:dyDescent="0.25"/>
    <row r="557" ht="13.5" customHeight="1" x14ac:dyDescent="0.25"/>
    <row r="558" ht="13.5" customHeight="1" x14ac:dyDescent="0.25"/>
    <row r="559" ht="13.5" customHeight="1" x14ac:dyDescent="0.25"/>
    <row r="560" ht="13.5" customHeight="1" x14ac:dyDescent="0.25"/>
    <row r="561" ht="13.5" customHeight="1" x14ac:dyDescent="0.25"/>
    <row r="562" ht="13.5" customHeight="1" x14ac:dyDescent="0.25"/>
    <row r="563" ht="13.5" customHeight="1" x14ac:dyDescent="0.25"/>
    <row r="564" ht="13.5" customHeight="1" x14ac:dyDescent="0.25"/>
    <row r="565" ht="13.5" customHeight="1" x14ac:dyDescent="0.25"/>
    <row r="566" ht="13.5" customHeight="1" x14ac:dyDescent="0.25"/>
    <row r="567" ht="13.5" customHeight="1" x14ac:dyDescent="0.25"/>
    <row r="568" ht="13.5" customHeight="1" x14ac:dyDescent="0.25"/>
    <row r="569" ht="13.5" customHeight="1" x14ac:dyDescent="0.25"/>
    <row r="570" ht="13.5" customHeight="1" x14ac:dyDescent="0.25"/>
    <row r="571" ht="13.5" customHeight="1" x14ac:dyDescent="0.25"/>
    <row r="572" ht="13.5" customHeight="1" x14ac:dyDescent="0.25"/>
    <row r="573" ht="13.5" customHeight="1" x14ac:dyDescent="0.25"/>
    <row r="574" ht="13.5" customHeight="1" x14ac:dyDescent="0.25"/>
    <row r="575" ht="13.5" customHeight="1" x14ac:dyDescent="0.25"/>
    <row r="576" ht="13.5" customHeight="1" x14ac:dyDescent="0.25"/>
    <row r="577" ht="13.5" customHeight="1" x14ac:dyDescent="0.25"/>
    <row r="578" ht="13.5" customHeight="1" x14ac:dyDescent="0.25"/>
    <row r="579" ht="13.5" customHeight="1" x14ac:dyDescent="0.25"/>
    <row r="580" ht="13.5" customHeight="1" x14ac:dyDescent="0.25"/>
    <row r="581" ht="13.5" customHeight="1" x14ac:dyDescent="0.25"/>
    <row r="582" ht="13.5" customHeight="1" x14ac:dyDescent="0.25"/>
    <row r="583" ht="13.5" customHeight="1" x14ac:dyDescent="0.25"/>
    <row r="584" ht="13.5" customHeight="1" x14ac:dyDescent="0.25"/>
    <row r="585" ht="13.5" customHeight="1" x14ac:dyDescent="0.25"/>
    <row r="586" ht="13.5" customHeight="1" x14ac:dyDescent="0.25"/>
    <row r="587" ht="13.5" customHeight="1" x14ac:dyDescent="0.25"/>
    <row r="588" ht="13.5" customHeight="1" x14ac:dyDescent="0.25"/>
    <row r="589" ht="13.5" customHeight="1" x14ac:dyDescent="0.25"/>
    <row r="590" ht="13.5" customHeight="1" x14ac:dyDescent="0.25"/>
    <row r="591" ht="13.5" customHeight="1" x14ac:dyDescent="0.25"/>
    <row r="592" ht="13.5" customHeight="1" x14ac:dyDescent="0.25"/>
    <row r="593" ht="13.5" customHeight="1" x14ac:dyDescent="0.25"/>
    <row r="594" ht="13.5" customHeight="1" x14ac:dyDescent="0.25"/>
    <row r="595" ht="13.5" customHeight="1" x14ac:dyDescent="0.25"/>
    <row r="596" ht="13.5" customHeight="1" x14ac:dyDescent="0.25"/>
    <row r="597" ht="13.5" customHeight="1" x14ac:dyDescent="0.25"/>
    <row r="598" ht="13.5" customHeight="1" x14ac:dyDescent="0.25"/>
    <row r="599" ht="13.5" customHeight="1" x14ac:dyDescent="0.25"/>
    <row r="600" ht="13.5" customHeight="1" x14ac:dyDescent="0.25"/>
    <row r="601" ht="13.5" customHeight="1" x14ac:dyDescent="0.25"/>
    <row r="602" ht="13.5" customHeight="1" x14ac:dyDescent="0.25"/>
    <row r="603" ht="13.5" customHeight="1" x14ac:dyDescent="0.25"/>
    <row r="604" ht="13.5" customHeight="1" x14ac:dyDescent="0.25"/>
    <row r="605" ht="13.5" customHeight="1" x14ac:dyDescent="0.25"/>
    <row r="606" ht="13.5" customHeight="1" x14ac:dyDescent="0.25"/>
    <row r="607" ht="13.5" customHeight="1" x14ac:dyDescent="0.25"/>
    <row r="608" ht="13.5" customHeight="1" x14ac:dyDescent="0.25"/>
    <row r="609" ht="13.5" customHeight="1" x14ac:dyDescent="0.25"/>
    <row r="610" ht="13.5" customHeight="1" x14ac:dyDescent="0.25"/>
    <row r="611" ht="13.5" customHeight="1" x14ac:dyDescent="0.25"/>
    <row r="612" ht="13.5" customHeight="1" x14ac:dyDescent="0.25"/>
    <row r="613" ht="13.5" customHeight="1" x14ac:dyDescent="0.25"/>
    <row r="614" ht="13.5" customHeight="1" x14ac:dyDescent="0.25"/>
    <row r="615" ht="13.5" customHeight="1" x14ac:dyDescent="0.25"/>
    <row r="616" ht="13.5" customHeight="1" x14ac:dyDescent="0.25"/>
    <row r="617" ht="13.5" customHeight="1" x14ac:dyDescent="0.25"/>
    <row r="618" ht="13.5" customHeight="1" x14ac:dyDescent="0.25"/>
    <row r="619" ht="13.5" customHeight="1" x14ac:dyDescent="0.25"/>
    <row r="620" ht="13.5" customHeight="1" x14ac:dyDescent="0.25"/>
    <row r="621" ht="13.5" customHeight="1" x14ac:dyDescent="0.25"/>
    <row r="622" ht="13.5" customHeight="1" x14ac:dyDescent="0.25"/>
    <row r="623" ht="13.5" customHeight="1" x14ac:dyDescent="0.25"/>
    <row r="624" ht="13.5" customHeight="1" x14ac:dyDescent="0.25"/>
    <row r="625" ht="13.5" customHeight="1" x14ac:dyDescent="0.25"/>
    <row r="626" ht="13.5" customHeight="1" x14ac:dyDescent="0.25"/>
    <row r="627" ht="13.5" customHeight="1" x14ac:dyDescent="0.25"/>
    <row r="628" ht="13.5" customHeight="1" x14ac:dyDescent="0.25"/>
    <row r="629" ht="13.5" customHeight="1" x14ac:dyDescent="0.25"/>
    <row r="630" ht="13.5" customHeight="1" x14ac:dyDescent="0.25"/>
    <row r="631" ht="13.5" customHeight="1" x14ac:dyDescent="0.25"/>
    <row r="632" ht="13.5" customHeight="1" x14ac:dyDescent="0.25"/>
    <row r="633" ht="13.5" customHeight="1" x14ac:dyDescent="0.25"/>
    <row r="634" ht="13.5" customHeight="1" x14ac:dyDescent="0.25"/>
    <row r="635" ht="13.5" customHeight="1" x14ac:dyDescent="0.25"/>
    <row r="636" ht="13.5" customHeight="1" x14ac:dyDescent="0.25"/>
    <row r="637" ht="13.5" customHeight="1" x14ac:dyDescent="0.25"/>
    <row r="638" ht="13.5" customHeight="1" x14ac:dyDescent="0.25"/>
    <row r="639" ht="13.5" customHeight="1" x14ac:dyDescent="0.25"/>
    <row r="640" ht="13.5" customHeight="1" x14ac:dyDescent="0.25"/>
    <row r="641" ht="13.5" customHeight="1" x14ac:dyDescent="0.25"/>
    <row r="642" ht="13.5" customHeight="1" x14ac:dyDescent="0.25"/>
    <row r="643" ht="13.5" customHeight="1" x14ac:dyDescent="0.25"/>
    <row r="644" ht="13.5" customHeight="1" x14ac:dyDescent="0.25"/>
    <row r="645" ht="13.5" customHeight="1" x14ac:dyDescent="0.25"/>
    <row r="646" ht="13.5" customHeight="1" x14ac:dyDescent="0.25"/>
    <row r="647" ht="13.5" customHeight="1" x14ac:dyDescent="0.25"/>
    <row r="648" ht="13.5" customHeight="1" x14ac:dyDescent="0.25"/>
    <row r="649" ht="13.5" customHeight="1" x14ac:dyDescent="0.25"/>
    <row r="650" ht="13.5" customHeight="1" x14ac:dyDescent="0.25"/>
    <row r="651" ht="13.5" customHeight="1" x14ac:dyDescent="0.25"/>
    <row r="652" ht="13.5" customHeight="1" x14ac:dyDescent="0.25"/>
    <row r="653" ht="13.5" customHeight="1" x14ac:dyDescent="0.25"/>
    <row r="654" ht="13.5" customHeight="1" x14ac:dyDescent="0.25"/>
    <row r="655" ht="13.5" customHeight="1" x14ac:dyDescent="0.25"/>
    <row r="656" ht="13.5" customHeight="1" x14ac:dyDescent="0.25"/>
    <row r="657" ht="13.5" customHeight="1" x14ac:dyDescent="0.25"/>
    <row r="658" ht="13.5" customHeight="1" x14ac:dyDescent="0.25"/>
    <row r="659" ht="13.5" customHeight="1" x14ac:dyDescent="0.25"/>
    <row r="660" ht="13.5" customHeight="1" x14ac:dyDescent="0.25"/>
    <row r="661" ht="13.5" customHeight="1" x14ac:dyDescent="0.25"/>
    <row r="662" ht="13.5" customHeight="1" x14ac:dyDescent="0.25"/>
    <row r="663" ht="13.5" customHeight="1" x14ac:dyDescent="0.25"/>
    <row r="664" ht="13.5" customHeight="1" x14ac:dyDescent="0.25"/>
    <row r="665" ht="13.5" customHeight="1" x14ac:dyDescent="0.25"/>
    <row r="666" ht="13.5" customHeight="1" x14ac:dyDescent="0.25"/>
    <row r="667" ht="13.5" customHeight="1" x14ac:dyDescent="0.25"/>
    <row r="668" ht="13.5" customHeight="1" x14ac:dyDescent="0.25"/>
    <row r="669" ht="13.5" customHeight="1" x14ac:dyDescent="0.25"/>
    <row r="670" ht="13.5" customHeight="1" x14ac:dyDescent="0.25"/>
    <row r="671" ht="13.5" customHeight="1" x14ac:dyDescent="0.25"/>
    <row r="672" ht="13.5" customHeight="1" x14ac:dyDescent="0.25"/>
    <row r="673" ht="13.5" customHeight="1" x14ac:dyDescent="0.25"/>
    <row r="674" ht="13.5" customHeight="1" x14ac:dyDescent="0.25"/>
    <row r="675" ht="13.5" customHeight="1" x14ac:dyDescent="0.25"/>
    <row r="676" ht="13.5" customHeight="1" x14ac:dyDescent="0.25"/>
    <row r="677" ht="13.5" customHeight="1" x14ac:dyDescent="0.25"/>
    <row r="678" ht="13.5" customHeight="1" x14ac:dyDescent="0.25"/>
    <row r="679" ht="13.5" customHeight="1" x14ac:dyDescent="0.25"/>
    <row r="680" ht="13.5" customHeight="1" x14ac:dyDescent="0.25"/>
    <row r="681" ht="13.5" customHeight="1" x14ac:dyDescent="0.25"/>
    <row r="682" ht="13.5" customHeight="1" x14ac:dyDescent="0.25"/>
    <row r="683" ht="13.5" customHeight="1" x14ac:dyDescent="0.25"/>
    <row r="684" ht="13.5" customHeight="1" x14ac:dyDescent="0.25"/>
    <row r="685" ht="13.5" customHeight="1" x14ac:dyDescent="0.25"/>
    <row r="686" ht="13.5" customHeight="1" x14ac:dyDescent="0.25"/>
    <row r="687" ht="13.5" customHeight="1" x14ac:dyDescent="0.25"/>
    <row r="688" ht="13.5" customHeight="1" x14ac:dyDescent="0.25"/>
    <row r="689" ht="13.5" customHeight="1" x14ac:dyDescent="0.25"/>
    <row r="690" ht="13.5" customHeight="1" x14ac:dyDescent="0.25"/>
    <row r="691" ht="13.5" customHeight="1" x14ac:dyDescent="0.25"/>
    <row r="692" ht="13.5" customHeight="1" x14ac:dyDescent="0.25"/>
    <row r="693" ht="13.5" customHeight="1" x14ac:dyDescent="0.25"/>
    <row r="694" ht="13.5" customHeight="1" x14ac:dyDescent="0.25"/>
    <row r="695" ht="13.5" customHeight="1" x14ac:dyDescent="0.25"/>
    <row r="696" ht="13.5" customHeight="1" x14ac:dyDescent="0.25"/>
    <row r="697" ht="13.5" customHeight="1" x14ac:dyDescent="0.25"/>
    <row r="698" ht="13.5" customHeight="1" x14ac:dyDescent="0.25"/>
    <row r="699" ht="13.5" customHeight="1" x14ac:dyDescent="0.25"/>
    <row r="700" ht="13.5" customHeight="1" x14ac:dyDescent="0.25"/>
    <row r="701" ht="13.5" customHeight="1" x14ac:dyDescent="0.25"/>
    <row r="702" ht="13.5" customHeight="1" x14ac:dyDescent="0.25"/>
    <row r="703" ht="13.5" customHeight="1" x14ac:dyDescent="0.25"/>
    <row r="704" ht="13.5" customHeight="1" x14ac:dyDescent="0.25"/>
    <row r="705" ht="13.5" customHeight="1" x14ac:dyDescent="0.25"/>
    <row r="706" ht="13.5" customHeight="1" x14ac:dyDescent="0.25"/>
    <row r="707" ht="13.5" customHeight="1" x14ac:dyDescent="0.25"/>
    <row r="708" ht="13.5" customHeight="1" x14ac:dyDescent="0.25"/>
    <row r="709" ht="13.5" customHeight="1" x14ac:dyDescent="0.25"/>
    <row r="710" ht="13.5" customHeight="1" x14ac:dyDescent="0.25"/>
    <row r="711" ht="13.5" customHeight="1" x14ac:dyDescent="0.25"/>
    <row r="712" ht="13.5" customHeight="1" x14ac:dyDescent="0.25"/>
    <row r="713" ht="13.5" customHeight="1" x14ac:dyDescent="0.25"/>
    <row r="714" ht="13.5" customHeight="1" x14ac:dyDescent="0.25"/>
    <row r="715" ht="13.5" customHeight="1" x14ac:dyDescent="0.25"/>
    <row r="716" ht="13.5" customHeight="1" x14ac:dyDescent="0.25"/>
    <row r="717" ht="13.5" customHeight="1" x14ac:dyDescent="0.25"/>
    <row r="718" ht="13.5" customHeight="1" x14ac:dyDescent="0.25"/>
    <row r="719" ht="13.5" customHeight="1" x14ac:dyDescent="0.25"/>
    <row r="720" ht="13.5" customHeight="1" x14ac:dyDescent="0.25"/>
    <row r="721" ht="13.5" customHeight="1" x14ac:dyDescent="0.25"/>
    <row r="722" ht="13.5" customHeight="1" x14ac:dyDescent="0.25"/>
    <row r="723" ht="13.5" customHeight="1" x14ac:dyDescent="0.25"/>
    <row r="724" ht="13.5" customHeight="1" x14ac:dyDescent="0.25"/>
    <row r="725" ht="13.5" customHeight="1" x14ac:dyDescent="0.25"/>
    <row r="726" ht="13.5" customHeight="1" x14ac:dyDescent="0.25"/>
    <row r="727" ht="13.5" customHeight="1" x14ac:dyDescent="0.25"/>
    <row r="728" ht="13.5" customHeight="1" x14ac:dyDescent="0.25"/>
    <row r="729" ht="13.5" customHeight="1" x14ac:dyDescent="0.25"/>
    <row r="730" ht="13.5" customHeight="1" x14ac:dyDescent="0.25"/>
    <row r="731" ht="13.5" customHeight="1" x14ac:dyDescent="0.25"/>
    <row r="732" ht="13.5" customHeight="1" x14ac:dyDescent="0.25"/>
    <row r="733" ht="13.5" customHeight="1" x14ac:dyDescent="0.25"/>
    <row r="734" ht="13.5" customHeight="1" x14ac:dyDescent="0.25"/>
    <row r="735" ht="13.5" customHeight="1" x14ac:dyDescent="0.25"/>
    <row r="736" ht="13.5" customHeight="1" x14ac:dyDescent="0.25"/>
    <row r="737" ht="13.5" customHeight="1" x14ac:dyDescent="0.25"/>
    <row r="738" ht="13.5" customHeight="1" x14ac:dyDescent="0.25"/>
    <row r="739" ht="13.5" customHeight="1" x14ac:dyDescent="0.25"/>
    <row r="740" ht="13.5" customHeight="1" x14ac:dyDescent="0.25"/>
    <row r="741" ht="13.5" customHeight="1" x14ac:dyDescent="0.25"/>
    <row r="742" ht="13.5" customHeight="1" x14ac:dyDescent="0.25"/>
    <row r="743" ht="13.5" customHeight="1" x14ac:dyDescent="0.25"/>
    <row r="744" ht="13.5" customHeight="1" x14ac:dyDescent="0.25"/>
    <row r="745" ht="13.5" customHeight="1" x14ac:dyDescent="0.25"/>
    <row r="746" ht="13.5" customHeight="1" x14ac:dyDescent="0.25"/>
    <row r="747" ht="13.5" customHeight="1" x14ac:dyDescent="0.25"/>
    <row r="748" ht="13.5" customHeight="1" x14ac:dyDescent="0.25"/>
    <row r="749" ht="13.5" customHeight="1" x14ac:dyDescent="0.25"/>
    <row r="750" ht="13.5" customHeight="1" x14ac:dyDescent="0.25"/>
    <row r="751" ht="13.5" customHeight="1" x14ac:dyDescent="0.25"/>
    <row r="752" ht="13.5" customHeight="1" x14ac:dyDescent="0.25"/>
    <row r="753" ht="13.5" customHeight="1" x14ac:dyDescent="0.25"/>
    <row r="754" ht="13.5" customHeight="1" x14ac:dyDescent="0.25"/>
    <row r="755" ht="13.5" customHeight="1" x14ac:dyDescent="0.25"/>
    <row r="756" ht="13.5" customHeight="1" x14ac:dyDescent="0.25"/>
    <row r="757" ht="13.5" customHeight="1" x14ac:dyDescent="0.25"/>
    <row r="758" ht="13.5" customHeight="1" x14ac:dyDescent="0.25"/>
    <row r="759" ht="13.5" customHeight="1" x14ac:dyDescent="0.25"/>
    <row r="760" ht="13.5" customHeight="1" x14ac:dyDescent="0.25"/>
    <row r="761" ht="13.5" customHeight="1" x14ac:dyDescent="0.25"/>
    <row r="762" ht="13.5" customHeight="1" x14ac:dyDescent="0.25"/>
    <row r="763" ht="13.5" customHeight="1" x14ac:dyDescent="0.25"/>
    <row r="764" ht="13.5" customHeight="1" x14ac:dyDescent="0.25"/>
    <row r="765" ht="13.5" customHeight="1" x14ac:dyDescent="0.25"/>
    <row r="766" ht="13.5" customHeight="1" x14ac:dyDescent="0.25"/>
    <row r="767" ht="13.5" customHeight="1" x14ac:dyDescent="0.25"/>
    <row r="768" ht="13.5" customHeight="1" x14ac:dyDescent="0.25"/>
    <row r="769" ht="13.5" customHeight="1" x14ac:dyDescent="0.25"/>
    <row r="770" ht="13.5" customHeight="1" x14ac:dyDescent="0.25"/>
    <row r="771" ht="13.5" customHeight="1" x14ac:dyDescent="0.25"/>
    <row r="772" ht="13.5" customHeight="1" x14ac:dyDescent="0.25"/>
    <row r="773" ht="13.5" customHeight="1" x14ac:dyDescent="0.25"/>
    <row r="774" ht="13.5" customHeight="1" x14ac:dyDescent="0.25"/>
    <row r="775" ht="13.5" customHeight="1" x14ac:dyDescent="0.25"/>
    <row r="776" ht="13.5" customHeight="1" x14ac:dyDescent="0.25"/>
    <row r="777" ht="13.5" customHeight="1" x14ac:dyDescent="0.25"/>
    <row r="778" ht="13.5" customHeight="1" x14ac:dyDescent="0.25"/>
    <row r="779" ht="13.5" customHeight="1" x14ac:dyDescent="0.25"/>
    <row r="780" ht="13.5" customHeight="1" x14ac:dyDescent="0.25"/>
    <row r="781" ht="13.5" customHeight="1" x14ac:dyDescent="0.25"/>
    <row r="782" ht="13.5" customHeight="1" x14ac:dyDescent="0.25"/>
    <row r="783" ht="13.5" customHeight="1" x14ac:dyDescent="0.25"/>
    <row r="784" ht="13.5" customHeight="1" x14ac:dyDescent="0.25"/>
    <row r="785" ht="13.5" customHeight="1" x14ac:dyDescent="0.25"/>
    <row r="786" ht="13.5" customHeight="1" x14ac:dyDescent="0.25"/>
    <row r="787" ht="13.5" customHeight="1" x14ac:dyDescent="0.25"/>
    <row r="788" ht="13.5" customHeight="1" x14ac:dyDescent="0.25"/>
    <row r="789" ht="13.5" customHeight="1" x14ac:dyDescent="0.25"/>
    <row r="790" ht="13.5" customHeight="1" x14ac:dyDescent="0.25"/>
    <row r="791" ht="13.5" customHeight="1" x14ac:dyDescent="0.25"/>
    <row r="792" ht="13.5" customHeight="1" x14ac:dyDescent="0.25"/>
    <row r="793" ht="13.5" customHeight="1" x14ac:dyDescent="0.25"/>
    <row r="794" ht="13.5" customHeight="1" x14ac:dyDescent="0.25"/>
    <row r="795" ht="13.5" customHeight="1" x14ac:dyDescent="0.25"/>
    <row r="796" ht="13.5" customHeight="1" x14ac:dyDescent="0.25"/>
    <row r="797" ht="13.5" customHeight="1" x14ac:dyDescent="0.25"/>
    <row r="798" ht="13.5" customHeight="1" x14ac:dyDescent="0.25"/>
    <row r="799" ht="13.5" customHeight="1" x14ac:dyDescent="0.25"/>
    <row r="800" ht="13.5" customHeight="1" x14ac:dyDescent="0.25"/>
    <row r="801" ht="13.5" customHeight="1" x14ac:dyDescent="0.25"/>
    <row r="802" ht="13.5" customHeight="1" x14ac:dyDescent="0.25"/>
    <row r="803" ht="13.5" customHeight="1" x14ac:dyDescent="0.25"/>
    <row r="804" ht="13.5" customHeight="1" x14ac:dyDescent="0.25"/>
    <row r="805" ht="13.5" customHeight="1" x14ac:dyDescent="0.25"/>
    <row r="806" ht="13.5" customHeight="1" x14ac:dyDescent="0.25"/>
    <row r="807" ht="13.5" customHeight="1" x14ac:dyDescent="0.25"/>
    <row r="808" ht="13.5" customHeight="1" x14ac:dyDescent="0.25"/>
    <row r="809" ht="13.5" customHeight="1" x14ac:dyDescent="0.25"/>
    <row r="810" ht="13.5" customHeight="1" x14ac:dyDescent="0.25"/>
    <row r="811" ht="13.5" customHeight="1" x14ac:dyDescent="0.25"/>
    <row r="812" ht="13.5" customHeight="1" x14ac:dyDescent="0.25"/>
    <row r="813" ht="13.5" customHeight="1" x14ac:dyDescent="0.25"/>
    <row r="814" ht="13.5" customHeight="1" x14ac:dyDescent="0.25"/>
    <row r="815" ht="13.5" customHeight="1" x14ac:dyDescent="0.25"/>
    <row r="816" ht="13.5" customHeight="1" x14ac:dyDescent="0.25"/>
    <row r="817" ht="13.5" customHeight="1" x14ac:dyDescent="0.25"/>
    <row r="818" ht="13.5" customHeight="1" x14ac:dyDescent="0.25"/>
    <row r="819" ht="13.5" customHeight="1" x14ac:dyDescent="0.25"/>
    <row r="820" ht="13.5" customHeight="1" x14ac:dyDescent="0.25"/>
    <row r="821" ht="13.5" customHeight="1" x14ac:dyDescent="0.25"/>
    <row r="822" ht="13.5" customHeight="1" x14ac:dyDescent="0.25"/>
    <row r="823" ht="13.5" customHeight="1" x14ac:dyDescent="0.25"/>
    <row r="824" ht="13.5" customHeight="1" x14ac:dyDescent="0.25"/>
    <row r="825" ht="13.5" customHeight="1" x14ac:dyDescent="0.25"/>
    <row r="826" ht="13.5" customHeight="1" x14ac:dyDescent="0.25"/>
    <row r="827" ht="13.5" customHeight="1" x14ac:dyDescent="0.25"/>
    <row r="828" ht="13.5" customHeight="1" x14ac:dyDescent="0.25"/>
    <row r="829" ht="13.5" customHeight="1" x14ac:dyDescent="0.25"/>
    <row r="830" ht="13.5" customHeight="1" x14ac:dyDescent="0.25"/>
    <row r="831" ht="13.5" customHeight="1" x14ac:dyDescent="0.25"/>
    <row r="832" ht="13.5" customHeight="1" x14ac:dyDescent="0.25"/>
    <row r="833" ht="13.5" customHeight="1" x14ac:dyDescent="0.25"/>
    <row r="834" ht="13.5" customHeight="1" x14ac:dyDescent="0.25"/>
    <row r="835" ht="13.5" customHeight="1" x14ac:dyDescent="0.25"/>
    <row r="836" ht="13.5" customHeight="1" x14ac:dyDescent="0.25"/>
    <row r="837" ht="13.5" customHeight="1" x14ac:dyDescent="0.25"/>
    <row r="838" ht="13.5" customHeight="1" x14ac:dyDescent="0.25"/>
    <row r="839" ht="13.5" customHeight="1" x14ac:dyDescent="0.25"/>
    <row r="840" ht="13.5" customHeight="1" x14ac:dyDescent="0.25"/>
    <row r="841" ht="13.5" customHeight="1" x14ac:dyDescent="0.25"/>
    <row r="842" ht="13.5" customHeight="1" x14ac:dyDescent="0.25"/>
    <row r="843" ht="13.5" customHeight="1" x14ac:dyDescent="0.25"/>
    <row r="844" ht="13.5" customHeight="1" x14ac:dyDescent="0.25"/>
    <row r="845" ht="13.5" customHeight="1" x14ac:dyDescent="0.25"/>
    <row r="846" ht="13.5" customHeight="1" x14ac:dyDescent="0.25"/>
    <row r="847" ht="13.5" customHeight="1" x14ac:dyDescent="0.25"/>
    <row r="848" ht="13.5" customHeight="1" x14ac:dyDescent="0.25"/>
    <row r="849" ht="13.5" customHeight="1" x14ac:dyDescent="0.25"/>
    <row r="850" ht="13.5" customHeight="1" x14ac:dyDescent="0.25"/>
    <row r="851" ht="13.5" customHeight="1" x14ac:dyDescent="0.25"/>
    <row r="852" ht="13.5" customHeight="1" x14ac:dyDescent="0.25"/>
    <row r="853" ht="13.5" customHeight="1" x14ac:dyDescent="0.25"/>
    <row r="854" ht="13.5" customHeight="1" x14ac:dyDescent="0.25"/>
    <row r="855" ht="13.5" customHeight="1" x14ac:dyDescent="0.25"/>
    <row r="856" ht="13.5" customHeight="1" x14ac:dyDescent="0.25"/>
    <row r="857" ht="13.5" customHeight="1" x14ac:dyDescent="0.25"/>
    <row r="858" ht="13.5" customHeight="1" x14ac:dyDescent="0.25"/>
    <row r="859" ht="13.5" customHeight="1" x14ac:dyDescent="0.25"/>
    <row r="860" ht="13.5" customHeight="1" x14ac:dyDescent="0.25"/>
    <row r="861" ht="13.5" customHeight="1" x14ac:dyDescent="0.25"/>
    <row r="862" ht="13.5" customHeight="1" x14ac:dyDescent="0.25"/>
    <row r="863" ht="13.5" customHeight="1" x14ac:dyDescent="0.25"/>
    <row r="864" ht="13.5" customHeight="1" x14ac:dyDescent="0.25"/>
    <row r="865" ht="13.5" customHeight="1" x14ac:dyDescent="0.25"/>
    <row r="866" ht="13.5" customHeight="1" x14ac:dyDescent="0.25"/>
    <row r="867" ht="13.5" customHeight="1" x14ac:dyDescent="0.25"/>
    <row r="868" ht="13.5" customHeight="1" x14ac:dyDescent="0.25"/>
    <row r="869" ht="13.5" customHeight="1" x14ac:dyDescent="0.25"/>
    <row r="870" ht="13.5" customHeight="1" x14ac:dyDescent="0.25"/>
    <row r="871" ht="13.5" customHeight="1" x14ac:dyDescent="0.25"/>
    <row r="872" ht="13.5" customHeight="1" x14ac:dyDescent="0.25"/>
    <row r="873" ht="13.5" customHeight="1" x14ac:dyDescent="0.25"/>
    <row r="874" ht="13.5" customHeight="1" x14ac:dyDescent="0.25"/>
    <row r="875" ht="13.5" customHeight="1" x14ac:dyDescent="0.25"/>
    <row r="876" ht="13.5" customHeight="1" x14ac:dyDescent="0.25"/>
    <row r="877" ht="13.5" customHeight="1" x14ac:dyDescent="0.25"/>
    <row r="878" ht="13.5" customHeight="1" x14ac:dyDescent="0.25"/>
    <row r="879" ht="13.5" customHeight="1" x14ac:dyDescent="0.25"/>
    <row r="880" ht="13.5" customHeight="1" x14ac:dyDescent="0.25"/>
    <row r="881" ht="13.5" customHeight="1" x14ac:dyDescent="0.25"/>
    <row r="882" ht="13.5" customHeight="1" x14ac:dyDescent="0.25"/>
    <row r="883" ht="13.5" customHeight="1" x14ac:dyDescent="0.25"/>
    <row r="884" ht="13.5" customHeight="1" x14ac:dyDescent="0.25"/>
    <row r="885" ht="13.5" customHeight="1" x14ac:dyDescent="0.25"/>
    <row r="886" ht="13.5" customHeight="1" x14ac:dyDescent="0.25"/>
    <row r="887" ht="13.5" customHeight="1" x14ac:dyDescent="0.25"/>
    <row r="888" ht="13.5" customHeight="1" x14ac:dyDescent="0.25"/>
    <row r="889" ht="13.5" customHeight="1" x14ac:dyDescent="0.25"/>
    <row r="890" ht="13.5" customHeight="1" x14ac:dyDescent="0.25"/>
    <row r="891" ht="13.5" customHeight="1" x14ac:dyDescent="0.25"/>
    <row r="892" ht="13.5" customHeight="1" x14ac:dyDescent="0.25"/>
    <row r="893" ht="13.5" customHeight="1" x14ac:dyDescent="0.25"/>
    <row r="894" ht="13.5" customHeight="1" x14ac:dyDescent="0.25"/>
    <row r="895" ht="13.5" customHeight="1" x14ac:dyDescent="0.25"/>
    <row r="896" ht="13.5" customHeight="1" x14ac:dyDescent="0.25"/>
    <row r="897" ht="13.5" customHeight="1" x14ac:dyDescent="0.25"/>
    <row r="898" ht="13.5" customHeight="1" x14ac:dyDescent="0.25"/>
    <row r="899" ht="13.5" customHeight="1" x14ac:dyDescent="0.25"/>
    <row r="900" ht="13.5" customHeight="1" x14ac:dyDescent="0.25"/>
    <row r="901" ht="13.5" customHeight="1" x14ac:dyDescent="0.25"/>
    <row r="902" ht="13.5" customHeight="1" x14ac:dyDescent="0.25"/>
    <row r="903" ht="13.5" customHeight="1" x14ac:dyDescent="0.25"/>
    <row r="904" ht="13.5" customHeight="1" x14ac:dyDescent="0.25"/>
    <row r="905" ht="13.5" customHeight="1" x14ac:dyDescent="0.25"/>
    <row r="906" ht="13.5" customHeight="1" x14ac:dyDescent="0.25"/>
    <row r="907" ht="13.5" customHeight="1" x14ac:dyDescent="0.25"/>
    <row r="908" ht="13.5" customHeight="1" x14ac:dyDescent="0.25"/>
    <row r="909" ht="13.5" customHeight="1" x14ac:dyDescent="0.25"/>
    <row r="910" ht="13.5" customHeight="1" x14ac:dyDescent="0.25"/>
    <row r="911" ht="13.5" customHeight="1" x14ac:dyDescent="0.25"/>
    <row r="912" ht="13.5" customHeight="1" x14ac:dyDescent="0.25"/>
    <row r="913" ht="13.5" customHeight="1" x14ac:dyDescent="0.25"/>
    <row r="914" ht="13.5" customHeight="1" x14ac:dyDescent="0.25"/>
    <row r="915" ht="13.5" customHeight="1" x14ac:dyDescent="0.25"/>
    <row r="916" ht="13.5" customHeight="1" x14ac:dyDescent="0.25"/>
    <row r="917" ht="13.5" customHeight="1" x14ac:dyDescent="0.25"/>
    <row r="918" ht="13.5" customHeight="1" x14ac:dyDescent="0.25"/>
    <row r="919" ht="13.5" customHeight="1" x14ac:dyDescent="0.25"/>
    <row r="920" ht="13.5" customHeight="1" x14ac:dyDescent="0.25"/>
    <row r="921" ht="13.5" customHeight="1" x14ac:dyDescent="0.25"/>
    <row r="922" ht="13.5" customHeight="1" x14ac:dyDescent="0.25"/>
    <row r="923" ht="13.5" customHeight="1" x14ac:dyDescent="0.25"/>
    <row r="924" ht="13.5" customHeight="1" x14ac:dyDescent="0.25"/>
    <row r="925" ht="13.5" customHeight="1" x14ac:dyDescent="0.25"/>
    <row r="926" ht="13.5" customHeight="1" x14ac:dyDescent="0.25"/>
    <row r="927" ht="13.5" customHeight="1" x14ac:dyDescent="0.25"/>
    <row r="928" ht="13.5" customHeight="1" x14ac:dyDescent="0.25"/>
    <row r="929" ht="13.5" customHeight="1" x14ac:dyDescent="0.25"/>
    <row r="930" ht="13.5" customHeight="1" x14ac:dyDescent="0.25"/>
    <row r="931" ht="13.5" customHeight="1" x14ac:dyDescent="0.25"/>
    <row r="932" ht="13.5" customHeight="1" x14ac:dyDescent="0.25"/>
    <row r="933" ht="13.5" customHeight="1" x14ac:dyDescent="0.25"/>
    <row r="934" ht="13.5" customHeight="1" x14ac:dyDescent="0.25"/>
    <row r="935" ht="13.5" customHeight="1" x14ac:dyDescent="0.25"/>
    <row r="936" ht="13.5" customHeight="1" x14ac:dyDescent="0.25"/>
    <row r="937" ht="13.5" customHeight="1" x14ac:dyDescent="0.25"/>
    <row r="938" ht="13.5" customHeight="1" x14ac:dyDescent="0.25"/>
    <row r="939" ht="13.5" customHeight="1" x14ac:dyDescent="0.25"/>
    <row r="940" ht="13.5" customHeight="1" x14ac:dyDescent="0.25"/>
    <row r="941" ht="13.5" customHeight="1" x14ac:dyDescent="0.25"/>
    <row r="942" ht="13.5" customHeight="1" x14ac:dyDescent="0.25"/>
    <row r="943" ht="13.5" customHeight="1" x14ac:dyDescent="0.25"/>
    <row r="944" ht="13.5" customHeight="1" x14ac:dyDescent="0.25"/>
    <row r="945" ht="13.5" customHeight="1" x14ac:dyDescent="0.25"/>
    <row r="946" ht="13.5" customHeight="1" x14ac:dyDescent="0.25"/>
    <row r="947" ht="13.5" customHeight="1" x14ac:dyDescent="0.25"/>
    <row r="948" ht="13.5" customHeight="1" x14ac:dyDescent="0.25"/>
    <row r="949" ht="13.5" customHeight="1" x14ac:dyDescent="0.25"/>
    <row r="950" ht="13.5" customHeight="1" x14ac:dyDescent="0.25"/>
    <row r="951" ht="13.5" customHeight="1" x14ac:dyDescent="0.25"/>
    <row r="952" ht="13.5" customHeight="1" x14ac:dyDescent="0.25"/>
    <row r="953" ht="13.5" customHeight="1" x14ac:dyDescent="0.25"/>
    <row r="954" ht="13.5" customHeight="1" x14ac:dyDescent="0.25"/>
    <row r="955" ht="13.5" customHeight="1" x14ac:dyDescent="0.25"/>
    <row r="956" ht="13.5" customHeight="1" x14ac:dyDescent="0.25"/>
    <row r="957" ht="13.5" customHeight="1" x14ac:dyDescent="0.25"/>
    <row r="958" ht="13.5" customHeight="1" x14ac:dyDescent="0.25"/>
    <row r="959" ht="13.5" customHeight="1" x14ac:dyDescent="0.25"/>
    <row r="960" ht="13.5" customHeight="1" x14ac:dyDescent="0.25"/>
    <row r="961" ht="13.5" customHeight="1" x14ac:dyDescent="0.25"/>
    <row r="962" ht="13.5" customHeight="1" x14ac:dyDescent="0.25"/>
    <row r="963" ht="13.5" customHeight="1" x14ac:dyDescent="0.25"/>
    <row r="964" ht="13.5" customHeight="1" x14ac:dyDescent="0.25"/>
    <row r="965" ht="13.5" customHeight="1" x14ac:dyDescent="0.25"/>
    <row r="966" ht="13.5" customHeight="1" x14ac:dyDescent="0.25"/>
    <row r="967" ht="13.5" customHeight="1" x14ac:dyDescent="0.25"/>
    <row r="968" ht="13.5" customHeight="1" x14ac:dyDescent="0.25"/>
    <row r="969" ht="13.5" customHeight="1" x14ac:dyDescent="0.25"/>
    <row r="970" ht="13.5" customHeight="1" x14ac:dyDescent="0.25"/>
    <row r="971" ht="13.5" customHeight="1" x14ac:dyDescent="0.25"/>
    <row r="972" ht="13.5" customHeight="1" x14ac:dyDescent="0.25"/>
    <row r="973" ht="13.5" customHeight="1" x14ac:dyDescent="0.25"/>
    <row r="974" ht="13.5" customHeight="1" x14ac:dyDescent="0.25"/>
    <row r="975" ht="13.5" customHeight="1" x14ac:dyDescent="0.25"/>
    <row r="976" ht="13.5" customHeight="1" x14ac:dyDescent="0.25"/>
    <row r="977" ht="13.5" customHeight="1" x14ac:dyDescent="0.25"/>
    <row r="978" ht="13.5" customHeight="1" x14ac:dyDescent="0.25"/>
    <row r="979" ht="13.5" customHeight="1" x14ac:dyDescent="0.25"/>
    <row r="980" ht="13.5" customHeight="1" x14ac:dyDescent="0.25"/>
    <row r="981" ht="13.5" customHeight="1" x14ac:dyDescent="0.25"/>
    <row r="982" ht="13.5" customHeight="1" x14ac:dyDescent="0.25"/>
    <row r="983" ht="13.5" customHeight="1" x14ac:dyDescent="0.25"/>
    <row r="984" ht="13.5" customHeight="1" x14ac:dyDescent="0.25"/>
    <row r="985" ht="13.5" customHeight="1" x14ac:dyDescent="0.25"/>
    <row r="986" ht="13.5" customHeight="1" x14ac:dyDescent="0.25"/>
    <row r="987" ht="13.5" customHeight="1" x14ac:dyDescent="0.25"/>
    <row r="988" ht="13.5" customHeight="1" x14ac:dyDescent="0.25"/>
    <row r="989" ht="13.5" customHeight="1" x14ac:dyDescent="0.25"/>
    <row r="990" ht="13.5" customHeight="1" x14ac:dyDescent="0.25"/>
    <row r="991" ht="13.5" customHeight="1" x14ac:dyDescent="0.25"/>
    <row r="992" ht="13.5" customHeight="1" x14ac:dyDescent="0.25"/>
    <row r="993" ht="13.5" customHeight="1" x14ac:dyDescent="0.25"/>
    <row r="994" ht="13.5" customHeight="1" x14ac:dyDescent="0.25"/>
    <row r="995" ht="13.5" customHeight="1" x14ac:dyDescent="0.25"/>
    <row r="996" ht="13.5" customHeight="1" x14ac:dyDescent="0.25"/>
    <row r="997" ht="13.5" customHeight="1" x14ac:dyDescent="0.25"/>
    <row r="998" ht="13.5" customHeight="1" x14ac:dyDescent="0.25"/>
    <row r="999" ht="13.5" customHeight="1" x14ac:dyDescent="0.25"/>
  </sheetData>
  <mergeCells count="3">
    <mergeCell ref="A1:G1"/>
    <mergeCell ref="A2:G2"/>
    <mergeCell ref="A15:C15"/>
  </mergeCells>
  <conditionalFormatting sqref="F4:F10">
    <cfRule type="colorScale" priority="1">
      <colorScale>
        <cfvo type="min"/>
        <cfvo type="percentile" val="50"/>
        <cfvo type="max"/>
        <color rgb="FFF0FFF4"/>
        <color rgb="FFFFFDE7"/>
        <color rgb="FFFFEBEE"/>
      </colorScale>
    </cfRule>
  </conditionalFormatting>
  <dataValidations count="1">
    <dataValidation type="decimal" allowBlank="1" showInputMessage="1" showErrorMessage="1" prompt="Enter a whole number between 1 and 5." sqref="D4:D10" xr:uid="{00000000-0002-0000-0000-000000000000}">
      <formula1>1</formula1>
      <formula2>5</formula2>
    </dataValidation>
  </dataValidations>
  <pageMargins left="0.75" right="0.75" top="1" bottom="1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000"/>
  <sheetViews>
    <sheetView tabSelected="1" workbookViewId="0">
      <selection activeCell="F29" sqref="F29"/>
    </sheetView>
  </sheetViews>
  <sheetFormatPr defaultColWidth="14.42578125" defaultRowHeight="15" customHeight="1" x14ac:dyDescent="0.25"/>
  <cols>
    <col min="1" max="1" width="43.28515625" style="2" customWidth="1"/>
    <col min="2" max="2" width="33.7109375" style="2" customWidth="1"/>
    <col min="3" max="3" width="45" style="2" customWidth="1"/>
    <col min="4" max="4" width="15.7109375" style="2" customWidth="1"/>
    <col min="5" max="5" width="27.140625" style="2" customWidth="1"/>
    <col min="6" max="7" width="16" style="2" customWidth="1"/>
    <col min="8" max="26" width="8.7109375" style="2" customWidth="1"/>
    <col min="27" max="16384" width="14.42578125" style="2"/>
  </cols>
  <sheetData>
    <row r="1" spans="1:7" ht="14.25" customHeight="1" x14ac:dyDescent="0.25">
      <c r="A1" s="6" t="s">
        <v>27</v>
      </c>
      <c r="B1" s="1"/>
      <c r="C1" s="1"/>
      <c r="D1" s="1"/>
      <c r="E1" s="1"/>
      <c r="F1" s="1"/>
      <c r="G1" s="1"/>
    </row>
    <row r="2" spans="1:7" ht="14.25" customHeight="1" x14ac:dyDescent="0.25">
      <c r="A2" s="3" t="s">
        <v>28</v>
      </c>
      <c r="B2" s="1"/>
      <c r="C2" s="1"/>
      <c r="D2" s="1"/>
      <c r="E2" s="1"/>
      <c r="F2" s="1"/>
    </row>
    <row r="3" spans="1:7" ht="14.25" customHeight="1" x14ac:dyDescent="0.25">
      <c r="B3" s="15"/>
      <c r="C3" s="15"/>
      <c r="D3" s="15"/>
      <c r="E3" s="15"/>
      <c r="F3" s="15"/>
      <c r="G3" s="15"/>
    </row>
    <row r="4" spans="1:7" ht="14.25" customHeight="1" thickBot="1" x14ac:dyDescent="0.3">
      <c r="A4" s="77" t="s">
        <v>29</v>
      </c>
      <c r="B4" s="77"/>
      <c r="C4" s="77"/>
      <c r="D4" s="16"/>
      <c r="E4" s="77"/>
      <c r="F4" s="77"/>
      <c r="G4" s="15"/>
    </row>
    <row r="5" spans="1:7" ht="14.25" customHeight="1" x14ac:dyDescent="0.25">
      <c r="A5" s="80" t="s">
        <v>30</v>
      </c>
      <c r="B5" s="81" t="s">
        <v>31</v>
      </c>
      <c r="C5" s="82" t="s">
        <v>32</v>
      </c>
      <c r="D5" s="93"/>
      <c r="E5" s="87" t="s">
        <v>33</v>
      </c>
      <c r="F5" s="88" t="s">
        <v>34</v>
      </c>
    </row>
    <row r="6" spans="1:7" ht="14.25" customHeight="1" x14ac:dyDescent="0.25">
      <c r="A6" s="71" t="s">
        <v>35</v>
      </c>
      <c r="B6" s="8"/>
      <c r="C6" s="83" t="s">
        <v>36</v>
      </c>
      <c r="D6" s="86"/>
      <c r="E6" s="89" t="s">
        <v>37</v>
      </c>
      <c r="F6" s="90">
        <f>B7*B8</f>
        <v>6500</v>
      </c>
    </row>
    <row r="7" spans="1:7" ht="14.25" customHeight="1" x14ac:dyDescent="0.25">
      <c r="A7" s="71" t="s">
        <v>38</v>
      </c>
      <c r="B7" s="8">
        <v>100</v>
      </c>
      <c r="C7" s="83" t="s">
        <v>39</v>
      </c>
      <c r="D7" s="86"/>
      <c r="E7" s="89" t="s">
        <v>40</v>
      </c>
      <c r="F7" s="90">
        <f>F6*B11</f>
        <v>1950</v>
      </c>
    </row>
    <row r="8" spans="1:7" ht="14.25" customHeight="1" x14ac:dyDescent="0.25">
      <c r="A8" s="71" t="s">
        <v>41</v>
      </c>
      <c r="B8" s="9">
        <v>65</v>
      </c>
      <c r="C8" s="83" t="s">
        <v>42</v>
      </c>
      <c r="D8" s="86"/>
      <c r="E8" s="89" t="s">
        <v>43</v>
      </c>
      <c r="F8" s="90">
        <f>F6+F7+B10</f>
        <v>13450</v>
      </c>
    </row>
    <row r="9" spans="1:7" ht="14.25" customHeight="1" x14ac:dyDescent="0.25">
      <c r="A9" s="71" t="s">
        <v>44</v>
      </c>
      <c r="B9" s="10">
        <v>95</v>
      </c>
      <c r="C9" s="83" t="s">
        <v>45</v>
      </c>
      <c r="D9" s="86"/>
      <c r="E9" s="89" t="s">
        <v>46</v>
      </c>
      <c r="F9" s="90">
        <f>F8*B12</f>
        <v>2421</v>
      </c>
    </row>
    <row r="10" spans="1:7" ht="14.25" customHeight="1" x14ac:dyDescent="0.25">
      <c r="A10" s="71" t="s">
        <v>47</v>
      </c>
      <c r="B10" s="10">
        <v>5000</v>
      </c>
      <c r="C10" s="83" t="s">
        <v>48</v>
      </c>
      <c r="D10" s="86"/>
      <c r="E10" s="89" t="s">
        <v>49</v>
      </c>
      <c r="F10" s="90">
        <f>F8*B13</f>
        <v>1345</v>
      </c>
    </row>
    <row r="11" spans="1:7" ht="14.25" customHeight="1" thickBot="1" x14ac:dyDescent="0.3">
      <c r="A11" s="71" t="s">
        <v>50</v>
      </c>
      <c r="B11" s="11">
        <v>0.3</v>
      </c>
      <c r="C11" s="83" t="s">
        <v>51</v>
      </c>
      <c r="D11" s="86"/>
      <c r="E11" s="91" t="s">
        <v>52</v>
      </c>
      <c r="F11" s="92">
        <f>ROUND(F8+F9+F10,0)</f>
        <v>17216</v>
      </c>
    </row>
    <row r="12" spans="1:7" ht="14.25" customHeight="1" x14ac:dyDescent="0.25">
      <c r="A12" s="71" t="s">
        <v>53</v>
      </c>
      <c r="B12" s="12">
        <v>0.18</v>
      </c>
      <c r="C12" s="83" t="s">
        <v>54</v>
      </c>
      <c r="D12" s="63"/>
      <c r="E12" s="79"/>
      <c r="F12" s="79"/>
    </row>
    <row r="13" spans="1:7" ht="14.25" customHeight="1" thickBot="1" x14ac:dyDescent="0.3">
      <c r="A13" s="73" t="s">
        <v>55</v>
      </c>
      <c r="B13" s="84">
        <v>0.1</v>
      </c>
      <c r="C13" s="85" t="s">
        <v>56</v>
      </c>
      <c r="D13" s="63"/>
      <c r="E13" s="7"/>
      <c r="F13" s="7"/>
    </row>
    <row r="14" spans="1:7" ht="14.25" customHeight="1" x14ac:dyDescent="0.25">
      <c r="A14" s="78"/>
      <c r="B14" s="79"/>
      <c r="C14" s="78"/>
      <c r="D14" s="7"/>
      <c r="E14" s="7"/>
      <c r="F14" s="7"/>
    </row>
    <row r="15" spans="1:7" ht="14.25" customHeight="1" thickBot="1" x14ac:dyDescent="0.3">
      <c r="A15" s="64" t="s">
        <v>57</v>
      </c>
      <c r="B15" s="65"/>
      <c r="C15" s="66"/>
      <c r="D15" s="65"/>
      <c r="E15" s="7"/>
      <c r="F15" s="7"/>
    </row>
    <row r="16" spans="1:7" ht="14.25" customHeight="1" x14ac:dyDescent="0.25">
      <c r="A16" s="67" t="s">
        <v>58</v>
      </c>
      <c r="B16" s="68" t="s">
        <v>59</v>
      </c>
      <c r="C16" s="69" t="s">
        <v>60</v>
      </c>
      <c r="D16" s="70" t="s">
        <v>61</v>
      </c>
      <c r="E16" s="63"/>
      <c r="F16" s="7"/>
    </row>
    <row r="17" spans="1:6" ht="14.25" customHeight="1" x14ac:dyDescent="0.25">
      <c r="A17" s="71" t="s">
        <v>62</v>
      </c>
      <c r="B17" s="7" t="s">
        <v>63</v>
      </c>
      <c r="C17" s="14">
        <f>ROUND($F$11*0.75,0)</f>
        <v>12912</v>
      </c>
      <c r="D17" s="72">
        <f t="shared" ref="D17:D19" si="0">IFERROR((C17 - SUM($F$6,$F$7,$B$10)) / C17,"")</f>
        <v>-4.1666666666666664E-2</v>
      </c>
      <c r="E17" s="63"/>
      <c r="F17" s="7"/>
    </row>
    <row r="18" spans="1:6" ht="14.25" customHeight="1" x14ac:dyDescent="0.25">
      <c r="A18" s="71" t="s">
        <v>64</v>
      </c>
      <c r="B18" s="7" t="s">
        <v>65</v>
      </c>
      <c r="C18" s="14">
        <f>ROUND($F$11*1,0)</f>
        <v>17216</v>
      </c>
      <c r="D18" s="72">
        <f t="shared" si="0"/>
        <v>0.21875</v>
      </c>
      <c r="E18" s="63"/>
      <c r="F18" s="7"/>
    </row>
    <row r="19" spans="1:6" ht="14.25" customHeight="1" thickBot="1" x14ac:dyDescent="0.3">
      <c r="A19" s="73" t="s">
        <v>66</v>
      </c>
      <c r="B19" s="74" t="s">
        <v>67</v>
      </c>
      <c r="C19" s="75">
        <f>ROUND($F$11*1.25,0)</f>
        <v>21520</v>
      </c>
      <c r="D19" s="76">
        <f t="shared" si="0"/>
        <v>0.375</v>
      </c>
      <c r="E19" s="63"/>
      <c r="F19" s="7"/>
    </row>
    <row r="20" spans="1:6" ht="14.25" customHeight="1" x14ac:dyDescent="0.25"/>
    <row r="21" spans="1:6" ht="14.25" customHeight="1" x14ac:dyDescent="0.25"/>
    <row r="22" spans="1:6" ht="14.25" customHeight="1" x14ac:dyDescent="0.25"/>
    <row r="23" spans="1:6" ht="14.25" customHeight="1" x14ac:dyDescent="0.25"/>
    <row r="24" spans="1:6" ht="14.25" customHeight="1" x14ac:dyDescent="0.25"/>
    <row r="25" spans="1:6" ht="14.25" customHeight="1" x14ac:dyDescent="0.25"/>
    <row r="26" spans="1:6" ht="14.25" customHeight="1" x14ac:dyDescent="0.25"/>
    <row r="27" spans="1:6" ht="14.25" customHeight="1" x14ac:dyDescent="0.25"/>
    <row r="28" spans="1:6" ht="14.25" customHeight="1" x14ac:dyDescent="0.25"/>
    <row r="29" spans="1:6" ht="14.25" customHeight="1" x14ac:dyDescent="0.25"/>
    <row r="30" spans="1:6" ht="14.25" customHeight="1" x14ac:dyDescent="0.25"/>
    <row r="31" spans="1:6" ht="14.25" customHeight="1" x14ac:dyDescent="0.25"/>
    <row r="32" spans="1:6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3">
    <mergeCell ref="A1:G1"/>
    <mergeCell ref="A2:F2"/>
    <mergeCell ref="A4:F4"/>
  </mergeCells>
  <conditionalFormatting sqref="D17:D19">
    <cfRule type="cellIs" dxfId="10" priority="1" operator="lessThan">
      <formula>0</formula>
    </cfRule>
  </conditionalFormatting>
  <pageMargins left="0.75" right="0.75" top="1" bottom="1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1000"/>
  <sheetViews>
    <sheetView workbookViewId="0">
      <selection activeCell="E20" sqref="E20"/>
    </sheetView>
  </sheetViews>
  <sheetFormatPr defaultColWidth="14.42578125" defaultRowHeight="15" customHeight="1" x14ac:dyDescent="0.25"/>
  <cols>
    <col min="1" max="1" width="26" style="2" customWidth="1"/>
    <col min="2" max="7" width="18" style="2" customWidth="1"/>
    <col min="8" max="8" width="16" style="2" customWidth="1"/>
    <col min="9" max="9" width="28" style="2" customWidth="1"/>
    <col min="10" max="26" width="8.7109375" style="2" customWidth="1"/>
    <col min="27" max="16384" width="14.42578125" style="2"/>
  </cols>
  <sheetData>
    <row r="1" spans="1:9" ht="14.25" customHeight="1" x14ac:dyDescent="0.25">
      <c r="A1" s="6" t="s">
        <v>68</v>
      </c>
      <c r="B1" s="1"/>
      <c r="C1" s="1"/>
      <c r="D1" s="1"/>
      <c r="E1" s="1"/>
      <c r="F1" s="1"/>
      <c r="G1" s="1"/>
      <c r="H1" s="1"/>
      <c r="I1" s="1"/>
    </row>
    <row r="2" spans="1:9" ht="14.25" customHeight="1" x14ac:dyDescent="0.25">
      <c r="A2" s="3" t="s">
        <v>69</v>
      </c>
      <c r="B2" s="1"/>
      <c r="C2" s="1"/>
      <c r="D2" s="1"/>
      <c r="E2" s="1"/>
      <c r="F2" s="1"/>
      <c r="G2" s="1"/>
      <c r="H2" s="1"/>
      <c r="I2" s="1"/>
    </row>
    <row r="3" spans="1:9" ht="14.25" customHeight="1" thickBot="1" x14ac:dyDescent="0.3">
      <c r="A3" s="17" t="s">
        <v>70</v>
      </c>
      <c r="B3" s="1"/>
      <c r="C3" s="1"/>
      <c r="D3" s="1"/>
      <c r="E3" s="1"/>
      <c r="F3" s="1"/>
      <c r="G3" s="1"/>
      <c r="H3" s="1"/>
      <c r="I3" s="1"/>
    </row>
    <row r="4" spans="1:9" ht="14.25" customHeight="1" x14ac:dyDescent="0.25">
      <c r="A4" s="67" t="s">
        <v>71</v>
      </c>
      <c r="B4" s="99" t="s">
        <v>72</v>
      </c>
      <c r="C4" s="99" t="s">
        <v>73</v>
      </c>
      <c r="D4" s="100" t="s">
        <v>74</v>
      </c>
      <c r="E4" s="100" t="s">
        <v>75</v>
      </c>
      <c r="F4" s="100" t="s">
        <v>76</v>
      </c>
      <c r="G4" s="100" t="s">
        <v>77</v>
      </c>
      <c r="H4" s="100" t="s">
        <v>78</v>
      </c>
      <c r="I4" s="70" t="s">
        <v>79</v>
      </c>
    </row>
    <row r="5" spans="1:9" ht="14.25" customHeight="1" x14ac:dyDescent="0.25">
      <c r="A5" s="71" t="s">
        <v>80</v>
      </c>
      <c r="B5" s="109" t="s">
        <v>81</v>
      </c>
      <c r="C5" s="109" t="s">
        <v>82</v>
      </c>
      <c r="D5" s="108">
        <v>5</v>
      </c>
      <c r="E5" s="19" t="s">
        <v>83</v>
      </c>
      <c r="F5" s="20">
        <f t="shared" ref="F5:F7" si="0">D5*VALUE(SUBSTITUTE(E5,"%",""))/100</f>
        <v>3</v>
      </c>
      <c r="G5" s="21">
        <v>50</v>
      </c>
      <c r="H5" s="19" t="s">
        <v>84</v>
      </c>
      <c r="I5" s="101">
        <f t="shared" ref="I5:I7" si="1">ROUND(F5*G5*VALUE(SUBSTITUTE(H5,"%",""))/100*4.33,0)</f>
        <v>487</v>
      </c>
    </row>
    <row r="6" spans="1:9" ht="14.25" customHeight="1" x14ac:dyDescent="0.25">
      <c r="A6" s="71" t="s">
        <v>85</v>
      </c>
      <c r="B6" s="109" t="s">
        <v>86</v>
      </c>
      <c r="C6" s="109" t="s">
        <v>87</v>
      </c>
      <c r="D6" s="18" t="s">
        <v>88</v>
      </c>
      <c r="E6" s="19" t="s">
        <v>89</v>
      </c>
      <c r="F6" s="20">
        <f t="shared" si="0"/>
        <v>2.1</v>
      </c>
      <c r="G6" s="21">
        <v>60</v>
      </c>
      <c r="H6" s="19" t="s">
        <v>84</v>
      </c>
      <c r="I6" s="101">
        <f t="shared" si="1"/>
        <v>409</v>
      </c>
    </row>
    <row r="7" spans="1:9" ht="14.25" customHeight="1" thickBot="1" x14ac:dyDescent="0.3">
      <c r="A7" s="73" t="s">
        <v>90</v>
      </c>
      <c r="B7" s="110" t="s">
        <v>91</v>
      </c>
      <c r="C7" s="110" t="s">
        <v>81</v>
      </c>
      <c r="D7" s="103" t="s">
        <v>92</v>
      </c>
      <c r="E7" s="104" t="s">
        <v>83</v>
      </c>
      <c r="F7" s="105">
        <f t="shared" si="0"/>
        <v>1.2</v>
      </c>
      <c r="G7" s="106">
        <v>90</v>
      </c>
      <c r="H7" s="104" t="s">
        <v>84</v>
      </c>
      <c r="I7" s="107">
        <f t="shared" si="1"/>
        <v>351</v>
      </c>
    </row>
    <row r="8" spans="1:9" ht="14.25" customHeight="1" thickBot="1" x14ac:dyDescent="0.3">
      <c r="A8" s="78"/>
      <c r="B8" s="78"/>
      <c r="C8" s="78"/>
      <c r="D8" s="94"/>
      <c r="E8" s="95"/>
      <c r="F8" s="96"/>
      <c r="G8" s="97"/>
      <c r="H8" s="95"/>
      <c r="I8" s="98"/>
    </row>
    <row r="9" spans="1:9" ht="14.25" customHeight="1" thickBot="1" x14ac:dyDescent="0.3">
      <c r="A9" s="4"/>
      <c r="B9" s="4"/>
      <c r="C9" s="4"/>
      <c r="D9" s="23"/>
      <c r="E9" s="24" t="s">
        <v>93</v>
      </c>
      <c r="F9" s="25">
        <f>SUM(F5:F7)</f>
        <v>6.3</v>
      </c>
      <c r="G9" s="26"/>
      <c r="H9" s="24" t="s">
        <v>94</v>
      </c>
      <c r="I9" s="27">
        <f>SUM(I5:I7)</f>
        <v>1247</v>
      </c>
    </row>
    <row r="10" spans="1:9" ht="14.25" customHeight="1" x14ac:dyDescent="0.25"/>
    <row r="11" spans="1:9" ht="14.25" customHeight="1" x14ac:dyDescent="0.25"/>
    <row r="12" spans="1:9" ht="14.25" customHeight="1" x14ac:dyDescent="0.25"/>
    <row r="13" spans="1:9" ht="14.25" customHeight="1" x14ac:dyDescent="0.25"/>
    <row r="14" spans="1:9" ht="14.25" customHeight="1" x14ac:dyDescent="0.25"/>
    <row r="15" spans="1:9" ht="14.25" customHeight="1" x14ac:dyDescent="0.25"/>
    <row r="16" spans="1:9" ht="14.25" customHeight="1" x14ac:dyDescent="0.25"/>
    <row r="17" ht="14.25" customHeight="1" x14ac:dyDescent="0.25"/>
    <row r="18" ht="14.25" customHeight="1" x14ac:dyDescent="0.25"/>
    <row r="19" ht="14.25" customHeight="1" x14ac:dyDescent="0.25"/>
    <row r="20" ht="14.25" customHeight="1" x14ac:dyDescent="0.25"/>
    <row r="21" ht="14.25" customHeight="1" x14ac:dyDescent="0.25"/>
    <row r="22" ht="14.25" customHeight="1" x14ac:dyDescent="0.25"/>
    <row r="23" ht="14.25" customHeight="1" x14ac:dyDescent="0.25"/>
    <row r="24" ht="14.25" customHeight="1" x14ac:dyDescent="0.25"/>
    <row r="25" ht="14.25" customHeight="1" x14ac:dyDescent="0.25"/>
    <row r="26" ht="14.25" customHeight="1" x14ac:dyDescent="0.25"/>
    <row r="27" ht="14.25" customHeight="1" x14ac:dyDescent="0.25"/>
    <row r="28" ht="14.25" customHeight="1" x14ac:dyDescent="0.25"/>
    <row r="29" ht="14.25" customHeight="1" x14ac:dyDescent="0.25"/>
    <row r="30" ht="14.25" customHeight="1" x14ac:dyDescent="0.25"/>
    <row r="31" ht="14.25" customHeight="1" x14ac:dyDescent="0.25"/>
    <row r="32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3">
    <mergeCell ref="A1:I1"/>
    <mergeCell ref="A2:I2"/>
    <mergeCell ref="A3:I3"/>
  </mergeCells>
  <dataValidations count="2">
    <dataValidation type="list" allowBlank="1" showErrorMessage="1" sqref="C5:C7" xr:uid="{00000000-0002-0000-0200-000000000000}">
      <formula1>"Virtual Assistant (VA),Admin Assistant,Studio Manager,Project Architect,Associate,Junior Architect,Architectural Assistant (Part I / Part II),Technologist,Intern,Bookkeeper,External Consultant"</formula1>
    </dataValidation>
    <dataValidation type="list" allowBlank="1" showErrorMessage="1" sqref="B5:B7" xr:uid="{00000000-0002-0000-0200-000001000000}">
      <formula1>"Principal Architect,Managing Director,Project Architect,Associate,Senior Architect,Junior Architect,Architectural Assistant,Technologist,Intern"</formula1>
    </dataValidation>
  </dataValidations>
  <pageMargins left="0.75" right="0.75" top="1" bottom="1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1000"/>
  <sheetViews>
    <sheetView workbookViewId="0">
      <selection activeCell="F15" sqref="F15"/>
    </sheetView>
  </sheetViews>
  <sheetFormatPr defaultColWidth="14.42578125" defaultRowHeight="15" customHeight="1" x14ac:dyDescent="0.25"/>
  <cols>
    <col min="1" max="1" width="28" style="2" customWidth="1"/>
    <col min="2" max="2" width="17.7109375" style="2" bestFit="1" customWidth="1"/>
    <col min="3" max="3" width="50.7109375" style="2" customWidth="1"/>
    <col min="4" max="4" width="6" style="2" customWidth="1"/>
    <col min="5" max="7" width="15.7109375" style="2" customWidth="1"/>
    <col min="8" max="26" width="8.7109375" style="2" customWidth="1"/>
    <col min="27" max="16384" width="14.42578125" style="2"/>
  </cols>
  <sheetData>
    <row r="1" spans="1:7" ht="14.25" customHeight="1" x14ac:dyDescent="0.25">
      <c r="A1" s="6" t="s">
        <v>95</v>
      </c>
      <c r="B1" s="1"/>
      <c r="C1" s="1"/>
      <c r="D1" s="1"/>
      <c r="E1" s="1"/>
      <c r="F1" s="1"/>
      <c r="G1" s="1"/>
    </row>
    <row r="2" spans="1:7" ht="14.25" customHeight="1" x14ac:dyDescent="0.25">
      <c r="A2" s="3" t="s">
        <v>96</v>
      </c>
      <c r="B2" s="1"/>
      <c r="C2" s="1"/>
      <c r="D2" s="1"/>
      <c r="E2" s="1"/>
      <c r="F2" s="1"/>
      <c r="G2" s="1"/>
    </row>
    <row r="3" spans="1:7" ht="14.25" customHeight="1" x14ac:dyDescent="0.25">
      <c r="A3" s="17" t="s">
        <v>97</v>
      </c>
      <c r="B3" s="1"/>
      <c r="C3" s="1"/>
      <c r="D3" s="1"/>
      <c r="E3" s="1"/>
      <c r="F3" s="1"/>
      <c r="G3" s="1"/>
    </row>
    <row r="4" spans="1:7" ht="14.25" customHeight="1" thickBot="1" x14ac:dyDescent="0.3"/>
    <row r="5" spans="1:7" ht="14.25" customHeight="1" x14ac:dyDescent="0.25">
      <c r="A5" s="67" t="s">
        <v>98</v>
      </c>
      <c r="B5" s="100" t="s">
        <v>99</v>
      </c>
      <c r="C5" s="112" t="s">
        <v>100</v>
      </c>
      <c r="D5" s="115"/>
      <c r="E5" s="117" t="s">
        <v>101</v>
      </c>
      <c r="F5" s="118"/>
      <c r="G5" s="119"/>
    </row>
    <row r="6" spans="1:7" ht="14.25" customHeight="1" x14ac:dyDescent="0.25">
      <c r="A6" s="71" t="s">
        <v>102</v>
      </c>
      <c r="B6" s="19">
        <v>1</v>
      </c>
      <c r="C6" s="113"/>
      <c r="D6" s="115"/>
      <c r="E6" s="120" t="s">
        <v>103</v>
      </c>
      <c r="F6" s="13" t="s">
        <v>104</v>
      </c>
      <c r="G6" s="121" t="s">
        <v>105</v>
      </c>
    </row>
    <row r="7" spans="1:7" ht="14.25" customHeight="1" thickBot="1" x14ac:dyDescent="0.3">
      <c r="A7" s="71" t="s">
        <v>106</v>
      </c>
      <c r="B7" s="19">
        <v>2</v>
      </c>
      <c r="C7" s="113"/>
      <c r="D7" s="115"/>
      <c r="E7" s="122">
        <f>'2_Fee_Calculator'!C17</f>
        <v>12912</v>
      </c>
      <c r="F7" s="123">
        <f>'2_Fee_Calculator'!C18</f>
        <v>17216</v>
      </c>
      <c r="G7" s="107">
        <f>'2_Fee_Calculator'!C19</f>
        <v>21520</v>
      </c>
    </row>
    <row r="8" spans="1:7" ht="14.25" customHeight="1" x14ac:dyDescent="0.25">
      <c r="A8" s="71" t="s">
        <v>107</v>
      </c>
      <c r="B8" s="19">
        <v>3</v>
      </c>
      <c r="C8" s="113"/>
      <c r="D8" s="111"/>
      <c r="E8" s="116"/>
      <c r="F8" s="116"/>
      <c r="G8" s="116"/>
    </row>
    <row r="9" spans="1:7" ht="14.25" customHeight="1" x14ac:dyDescent="0.25">
      <c r="A9" s="71" t="s">
        <v>108</v>
      </c>
      <c r="B9" s="19">
        <v>3</v>
      </c>
      <c r="C9" s="113"/>
      <c r="D9" s="111"/>
      <c r="E9" s="22"/>
      <c r="F9" s="22"/>
      <c r="G9" s="22"/>
    </row>
    <row r="10" spans="1:7" ht="14.25" customHeight="1" x14ac:dyDescent="0.25">
      <c r="A10" s="71" t="s">
        <v>109</v>
      </c>
      <c r="B10" s="19">
        <v>5</v>
      </c>
      <c r="C10" s="113"/>
      <c r="D10" s="111"/>
      <c r="E10" s="22"/>
      <c r="F10" s="22"/>
      <c r="G10" s="22"/>
    </row>
    <row r="11" spans="1:7" ht="14.25" customHeight="1" thickBot="1" x14ac:dyDescent="0.3">
      <c r="A11" s="73" t="s">
        <v>110</v>
      </c>
      <c r="B11" s="104">
        <v>4</v>
      </c>
      <c r="C11" s="114"/>
      <c r="D11" s="111"/>
      <c r="E11" s="22"/>
      <c r="F11" s="22"/>
      <c r="G11" s="22"/>
    </row>
    <row r="12" spans="1:7" ht="14.25" customHeight="1" x14ac:dyDescent="0.25"/>
    <row r="13" spans="1:7" ht="14.25" customHeight="1" x14ac:dyDescent="0.25"/>
    <row r="14" spans="1:7" ht="14.25" customHeight="1" x14ac:dyDescent="0.25"/>
    <row r="15" spans="1:7" ht="14.25" customHeight="1" x14ac:dyDescent="0.25"/>
    <row r="16" spans="1:7" ht="14.25" customHeight="1" x14ac:dyDescent="0.25"/>
    <row r="17" ht="14.25" customHeight="1" x14ac:dyDescent="0.25"/>
    <row r="18" ht="14.25" customHeight="1" x14ac:dyDescent="0.25"/>
    <row r="19" ht="14.25" customHeight="1" x14ac:dyDescent="0.25"/>
    <row r="20" ht="14.25" customHeight="1" x14ac:dyDescent="0.25"/>
    <row r="21" ht="14.25" customHeight="1" x14ac:dyDescent="0.25"/>
    <row r="22" ht="14.25" customHeight="1" x14ac:dyDescent="0.25"/>
    <row r="23" ht="14.25" customHeight="1" x14ac:dyDescent="0.25"/>
    <row r="24" ht="14.25" customHeight="1" x14ac:dyDescent="0.25"/>
    <row r="25" ht="14.25" customHeight="1" x14ac:dyDescent="0.25"/>
    <row r="26" ht="14.25" customHeight="1" x14ac:dyDescent="0.25"/>
    <row r="27" ht="14.25" customHeight="1" x14ac:dyDescent="0.25"/>
    <row r="28" ht="14.25" customHeight="1" x14ac:dyDescent="0.25"/>
    <row r="29" ht="14.25" customHeight="1" x14ac:dyDescent="0.25"/>
    <row r="30" ht="14.25" customHeight="1" x14ac:dyDescent="0.25"/>
    <row r="31" ht="14.25" customHeight="1" x14ac:dyDescent="0.25"/>
    <row r="32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4">
    <mergeCell ref="A1:G1"/>
    <mergeCell ref="A2:G2"/>
    <mergeCell ref="A3:G3"/>
    <mergeCell ref="E5:G5"/>
  </mergeCells>
  <dataValidations count="1">
    <dataValidation type="list" allowBlank="1" showErrorMessage="1" sqref="B6:B11" xr:uid="{00000000-0002-0000-0300-000000000000}">
      <formula1>"1,2,3,4,5"</formula1>
    </dataValidation>
  </dataValidations>
  <pageMargins left="0.75" right="0.75" top="1" bottom="1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0"/>
  <sheetViews>
    <sheetView workbookViewId="0">
      <selection activeCell="F23" sqref="F23"/>
    </sheetView>
  </sheetViews>
  <sheetFormatPr defaultColWidth="14.42578125" defaultRowHeight="15" customHeight="1" x14ac:dyDescent="0.25"/>
  <cols>
    <col min="1" max="1" width="28" style="2" customWidth="1"/>
    <col min="2" max="4" width="14" style="2" customWidth="1"/>
    <col min="5" max="5" width="16" style="2" customWidth="1"/>
    <col min="6" max="6" width="20" style="2" customWidth="1"/>
    <col min="7" max="8" width="16" style="2" customWidth="1"/>
    <col min="9" max="9" width="18" style="2" customWidth="1"/>
    <col min="10" max="10" width="16" style="2" customWidth="1"/>
    <col min="11" max="26" width="8.7109375" style="2" customWidth="1"/>
    <col min="27" max="16384" width="14.42578125" style="2"/>
  </cols>
  <sheetData>
    <row r="1" spans="1:10" ht="14.25" customHeight="1" x14ac:dyDescent="0.25">
      <c r="A1" s="6" t="s">
        <v>111</v>
      </c>
      <c r="B1" s="1"/>
      <c r="C1" s="1"/>
      <c r="D1" s="1"/>
      <c r="E1" s="1"/>
      <c r="F1" s="1"/>
      <c r="G1" s="1"/>
      <c r="H1" s="1"/>
      <c r="I1" s="1"/>
      <c r="J1" s="1"/>
    </row>
    <row r="2" spans="1:10" ht="14.25" customHeight="1" x14ac:dyDescent="0.25">
      <c r="A2" s="3" t="s">
        <v>112</v>
      </c>
      <c r="B2" s="1"/>
      <c r="C2" s="1"/>
      <c r="D2" s="1"/>
      <c r="E2" s="1"/>
      <c r="F2" s="1"/>
      <c r="G2" s="1"/>
      <c r="H2" s="1"/>
      <c r="I2" s="1"/>
      <c r="J2" s="1"/>
    </row>
    <row r="3" spans="1:10" ht="14.25" customHeight="1" thickBot="1" x14ac:dyDescent="0.3">
      <c r="A3" s="17" t="s">
        <v>113</v>
      </c>
      <c r="B3" s="1"/>
      <c r="C3" s="1"/>
      <c r="D3" s="1"/>
      <c r="E3" s="1"/>
      <c r="F3" s="1"/>
      <c r="G3" s="1"/>
      <c r="H3" s="1"/>
      <c r="I3" s="1"/>
      <c r="J3" s="1"/>
    </row>
    <row r="4" spans="1:10" ht="14.25" customHeight="1" x14ac:dyDescent="0.25">
      <c r="A4" s="124" t="s">
        <v>114</v>
      </c>
      <c r="B4" s="100" t="s">
        <v>60</v>
      </c>
      <c r="C4" s="100" t="s">
        <v>115</v>
      </c>
      <c r="D4" s="100" t="s">
        <v>116</v>
      </c>
      <c r="E4" s="100" t="s">
        <v>117</v>
      </c>
      <c r="F4" s="100" t="s">
        <v>118</v>
      </c>
      <c r="G4" s="100" t="s">
        <v>119</v>
      </c>
      <c r="H4" s="100" t="s">
        <v>120</v>
      </c>
      <c r="I4" s="100" t="s">
        <v>121</v>
      </c>
      <c r="J4" s="70" t="s">
        <v>122</v>
      </c>
    </row>
    <row r="5" spans="1:10" ht="14.25" customHeight="1" x14ac:dyDescent="0.25">
      <c r="A5" s="135" t="s">
        <v>123</v>
      </c>
      <c r="B5" s="29">
        <v>125000</v>
      </c>
      <c r="C5" s="19" t="s">
        <v>124</v>
      </c>
      <c r="D5" s="19">
        <v>625</v>
      </c>
      <c r="E5" s="28">
        <f t="shared" ref="E5:E6" si="0">IFERROR(D5/C5,0)</f>
        <v>0.96153846153846156</v>
      </c>
      <c r="F5" s="30">
        <v>100000</v>
      </c>
      <c r="G5" s="30">
        <v>6000</v>
      </c>
      <c r="H5" s="30">
        <v>1000</v>
      </c>
      <c r="I5" s="30">
        <v>9000</v>
      </c>
      <c r="J5" s="125">
        <f>IF(B5&gt;0, ((B5 + I5 - H5) - (F5 + G5)) / (B5 + I5 - H5), "")</f>
        <v>0.20300751879699247</v>
      </c>
    </row>
    <row r="6" spans="1:10" ht="14.25" customHeight="1" thickBot="1" x14ac:dyDescent="0.3">
      <c r="A6" s="136" t="s">
        <v>125</v>
      </c>
      <c r="B6" s="126">
        <v>82000</v>
      </c>
      <c r="C6" s="104" t="s">
        <v>126</v>
      </c>
      <c r="D6" s="104">
        <v>410</v>
      </c>
      <c r="E6" s="127">
        <f t="shared" si="0"/>
        <v>0.97619047619047616</v>
      </c>
      <c r="F6" s="128">
        <v>65000</v>
      </c>
      <c r="G6" s="128">
        <v>2500</v>
      </c>
      <c r="H6" s="128">
        <v>500</v>
      </c>
      <c r="I6" s="128">
        <v>5000</v>
      </c>
      <c r="J6" s="129">
        <f t="shared" ref="J5:J6" si="1">IF(B6&gt;0, (B6-(F6+G6+H6))/B6, "")</f>
        <v>0.17073170731707318</v>
      </c>
    </row>
    <row r="7" spans="1:10" ht="14.25" customHeight="1" thickBot="1" x14ac:dyDescent="0.3">
      <c r="A7" s="130"/>
      <c r="B7" s="95"/>
      <c r="C7" s="116"/>
      <c r="D7" s="116"/>
      <c r="E7" s="116"/>
      <c r="F7" s="116"/>
      <c r="G7" s="116"/>
      <c r="H7" s="116"/>
      <c r="I7" s="116"/>
      <c r="J7" s="116"/>
    </row>
    <row r="8" spans="1:10" ht="14.25" customHeight="1" x14ac:dyDescent="0.25">
      <c r="A8" s="131" t="s">
        <v>127</v>
      </c>
      <c r="B8" s="132">
        <f>SUM(B5:B6)</f>
        <v>207000</v>
      </c>
      <c r="C8" s="111"/>
      <c r="D8" s="22"/>
      <c r="E8" s="22"/>
      <c r="F8" s="22"/>
      <c r="G8" s="22"/>
      <c r="H8" s="22"/>
      <c r="I8" s="22"/>
      <c r="J8" s="22"/>
    </row>
    <row r="9" spans="1:10" ht="14.25" customHeight="1" x14ac:dyDescent="0.25">
      <c r="A9" s="133" t="s">
        <v>128</v>
      </c>
      <c r="B9" s="125">
        <f>AVERAGE(J5:J6)</f>
        <v>0.18686961305703281</v>
      </c>
      <c r="C9" s="111"/>
      <c r="D9" s="22"/>
      <c r="E9" s="22"/>
      <c r="F9" s="22"/>
      <c r="G9" s="22"/>
      <c r="H9" s="22"/>
      <c r="I9" s="22"/>
      <c r="J9" s="22"/>
    </row>
    <row r="10" spans="1:10" ht="14.25" customHeight="1" thickBot="1" x14ac:dyDescent="0.3">
      <c r="A10" s="134" t="s">
        <v>129</v>
      </c>
      <c r="B10" s="107">
        <f>SUM(I5:I6)</f>
        <v>14000</v>
      </c>
      <c r="C10" s="111"/>
      <c r="D10" s="22"/>
      <c r="E10" s="22"/>
      <c r="F10" s="22"/>
      <c r="G10" s="22"/>
      <c r="H10" s="22"/>
      <c r="I10" s="22"/>
      <c r="J10" s="22"/>
    </row>
    <row r="11" spans="1:10" ht="14.25" customHeight="1" x14ac:dyDescent="0.25"/>
    <row r="12" spans="1:10" ht="14.25" customHeight="1" x14ac:dyDescent="0.25"/>
    <row r="13" spans="1:10" ht="14.25" customHeight="1" x14ac:dyDescent="0.25"/>
    <row r="14" spans="1:10" ht="14.25" customHeight="1" x14ac:dyDescent="0.25"/>
    <row r="15" spans="1:10" ht="14.25" customHeight="1" x14ac:dyDescent="0.25"/>
    <row r="16" spans="1:10" ht="14.25" customHeight="1" x14ac:dyDescent="0.25"/>
    <row r="17" ht="14.25" customHeight="1" x14ac:dyDescent="0.25"/>
    <row r="18" ht="14.25" customHeight="1" x14ac:dyDescent="0.25"/>
    <row r="19" ht="14.25" customHeight="1" x14ac:dyDescent="0.25"/>
    <row r="20" ht="14.25" customHeight="1" x14ac:dyDescent="0.25"/>
    <row r="21" ht="14.25" customHeight="1" x14ac:dyDescent="0.25"/>
    <row r="22" ht="14.25" customHeight="1" x14ac:dyDescent="0.25"/>
    <row r="23" ht="14.25" customHeight="1" x14ac:dyDescent="0.25"/>
    <row r="24" ht="14.25" customHeight="1" x14ac:dyDescent="0.25"/>
    <row r="25" ht="14.25" customHeight="1" x14ac:dyDescent="0.25"/>
    <row r="26" ht="14.25" customHeight="1" x14ac:dyDescent="0.25"/>
    <row r="27" ht="14.25" customHeight="1" x14ac:dyDescent="0.25"/>
    <row r="28" ht="14.25" customHeight="1" x14ac:dyDescent="0.25"/>
    <row r="29" ht="14.25" customHeight="1" x14ac:dyDescent="0.25"/>
    <row r="30" ht="14.25" customHeight="1" x14ac:dyDescent="0.25"/>
    <row r="31" ht="14.25" customHeight="1" x14ac:dyDescent="0.25"/>
    <row r="32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3">
    <mergeCell ref="A1:J1"/>
    <mergeCell ref="A2:J2"/>
    <mergeCell ref="A3:J3"/>
  </mergeCells>
  <conditionalFormatting sqref="J5:J6">
    <cfRule type="expression" dxfId="4" priority="4">
      <formula>AND(ISNUMBER(J5),J5&lt;0.1)</formula>
    </cfRule>
    <cfRule type="expression" dxfId="5" priority="3">
      <formula>AND(ISNUMBER(J5),J5&gt;=0.1,J5&lt;=0.2)</formula>
    </cfRule>
    <cfRule type="expression" dxfId="6" priority="2">
      <formula>AND(ISNUMBER(J5),J5&gt;0.2,J5&lt;=0.4)</formula>
    </cfRule>
    <cfRule type="expression" dxfId="3" priority="1">
      <formula>AND(ISNUMBER(J5),J5&gt;0.5)</formula>
    </cfRule>
  </conditionalFormatting>
  <pageMargins left="0.75" right="0.75" top="1" bottom="1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1000"/>
  <sheetViews>
    <sheetView workbookViewId="0">
      <selection activeCell="J18" sqref="J18"/>
    </sheetView>
  </sheetViews>
  <sheetFormatPr defaultColWidth="14.42578125" defaultRowHeight="15" customHeight="1" x14ac:dyDescent="0.25"/>
  <cols>
    <col min="1" max="1" width="2.7109375" style="2" bestFit="1" customWidth="1"/>
    <col min="2" max="2" width="22" style="2" customWidth="1"/>
    <col min="3" max="3" width="18" style="2" customWidth="1"/>
    <col min="4" max="4" width="10" style="2" customWidth="1"/>
    <col min="5" max="5" width="20" style="2" customWidth="1"/>
    <col min="6" max="6" width="10" style="2" customWidth="1"/>
    <col min="7" max="26" width="8.7109375" style="2" customWidth="1"/>
    <col min="27" max="16384" width="14.42578125" style="2"/>
  </cols>
  <sheetData>
    <row r="1" spans="1:6" ht="14.25" customHeight="1" x14ac:dyDescent="0.25">
      <c r="A1" s="6" t="s">
        <v>130</v>
      </c>
      <c r="B1" s="1"/>
      <c r="C1" s="1"/>
      <c r="D1" s="1"/>
      <c r="E1" s="1"/>
      <c r="F1" s="1"/>
    </row>
    <row r="2" spans="1:6" ht="14.25" customHeight="1" x14ac:dyDescent="0.25">
      <c r="A2" s="3" t="s">
        <v>131</v>
      </c>
      <c r="B2" s="1"/>
      <c r="C2" s="1"/>
      <c r="D2" s="1"/>
      <c r="E2" s="1"/>
      <c r="F2" s="1"/>
    </row>
    <row r="3" spans="1:6" ht="30" customHeight="1" x14ac:dyDescent="0.25">
      <c r="A3" s="17" t="s">
        <v>132</v>
      </c>
      <c r="B3" s="1"/>
      <c r="C3" s="1"/>
      <c r="D3" s="1"/>
      <c r="E3" s="1"/>
      <c r="F3" s="1"/>
    </row>
    <row r="4" spans="1:6" ht="14.25" customHeight="1" thickBot="1" x14ac:dyDescent="0.3"/>
    <row r="5" spans="1:6" ht="15" customHeight="1" x14ac:dyDescent="0.25">
      <c r="A5" s="36" t="s">
        <v>23</v>
      </c>
      <c r="B5" s="37"/>
      <c r="C5" s="37"/>
      <c r="D5" s="31">
        <f>'1_Mindset_Audit'!F12</f>
        <v>87</v>
      </c>
    </row>
    <row r="6" spans="1:6" ht="15.75" customHeight="1" thickBot="1" x14ac:dyDescent="0.3">
      <c r="A6" s="38" t="s">
        <v>133</v>
      </c>
      <c r="B6" s="39"/>
      <c r="C6" s="39"/>
      <c r="D6" s="32">
        <f>'1_Mindset_Audit'!F14</f>
        <v>3.4166666666666665</v>
      </c>
    </row>
    <row r="7" spans="1:6" ht="14.25" customHeight="1" thickBot="1" x14ac:dyDescent="0.3"/>
    <row r="8" spans="1:6" ht="14.25" customHeight="1" x14ac:dyDescent="0.25">
      <c r="A8" s="40" t="s">
        <v>134</v>
      </c>
      <c r="B8" s="41"/>
      <c r="C8" s="41"/>
      <c r="D8" s="41"/>
      <c r="E8" s="41"/>
      <c r="F8" s="42"/>
    </row>
    <row r="9" spans="1:6" x14ac:dyDescent="0.25">
      <c r="A9" s="47" t="s">
        <v>144</v>
      </c>
      <c r="B9" s="147" t="str">
        <f>'1_Mindset_Audit'!B16</f>
        <v>We rarely show the ‘invisible value’ (risk mgmt, coordination, lifecycle benefit).</v>
      </c>
      <c r="C9" s="147"/>
      <c r="D9" s="147"/>
      <c r="E9" s="147"/>
      <c r="F9" s="148"/>
    </row>
    <row r="10" spans="1:6" ht="14.25" customHeight="1" x14ac:dyDescent="0.25">
      <c r="A10" s="47" t="s">
        <v>145</v>
      </c>
      <c r="B10" s="43" t="str">
        <f>'1_Mindset_Audit'!B17</f>
        <v>Profit is selfish.</v>
      </c>
      <c r="C10" s="43"/>
      <c r="D10" s="43"/>
      <c r="E10" s="43"/>
      <c r="F10" s="44"/>
    </row>
    <row r="11" spans="1:6" ht="14.25" customHeight="1" thickBot="1" x14ac:dyDescent="0.3">
      <c r="A11" s="48" t="s">
        <v>146</v>
      </c>
      <c r="B11" s="45" t="str">
        <f>'1_Mindset_Audit'!B18</f>
        <v>Talking about money feels unprofessional.</v>
      </c>
      <c r="C11" s="45"/>
      <c r="D11" s="45"/>
      <c r="E11" s="45"/>
      <c r="F11" s="46"/>
    </row>
    <row r="12" spans="1:6" ht="14.25" customHeight="1" thickBot="1" x14ac:dyDescent="0.3"/>
    <row r="13" spans="1:6" x14ac:dyDescent="0.25">
      <c r="A13" s="36" t="s">
        <v>135</v>
      </c>
      <c r="B13" s="37"/>
      <c r="C13" s="37"/>
      <c r="D13" s="49">
        <f>'2_Fee_Calculator'!F11</f>
        <v>17216</v>
      </c>
      <c r="E13" s="50"/>
      <c r="F13" s="34"/>
    </row>
    <row r="14" spans="1:6" ht="15.75" thickBot="1" x14ac:dyDescent="0.3">
      <c r="A14" s="38" t="s">
        <v>136</v>
      </c>
      <c r="B14" s="39"/>
      <c r="C14" s="39"/>
      <c r="D14" s="51" t="str">
        <f>TEXT('2_Fee_Calculator'!C17,"£#,##0") &amp; " / " &amp;
 TEXT('2_Fee_Calculator'!C18,"£#,##0") &amp; " / " &amp;
 TEXT('2_Fee_Calculator'!C19,"£#,##0")</f>
        <v>£12,912 / £17,216 / £21,520</v>
      </c>
      <c r="E14" s="52"/>
      <c r="F14" s="35"/>
    </row>
    <row r="15" spans="1:6" ht="14.25" customHeight="1" thickBot="1" x14ac:dyDescent="0.3"/>
    <row r="16" spans="1:6" ht="14.25" customHeight="1" thickBot="1" x14ac:dyDescent="0.3">
      <c r="A16" s="53" t="s">
        <v>137</v>
      </c>
      <c r="B16" s="54"/>
      <c r="C16" s="54"/>
      <c r="D16" s="55"/>
      <c r="E16" s="146">
        <f>'3_Delegation_Lever'!I9</f>
        <v>1247</v>
      </c>
    </row>
    <row r="17" spans="1:6" ht="14.25" customHeight="1" thickBot="1" x14ac:dyDescent="0.3"/>
    <row r="18" spans="1:6" ht="14.25" customHeight="1" x14ac:dyDescent="0.25">
      <c r="A18" s="36" t="s">
        <v>138</v>
      </c>
      <c r="B18" s="37"/>
      <c r="C18" s="37"/>
      <c r="D18" s="56"/>
      <c r="E18" s="56"/>
      <c r="F18" s="57"/>
    </row>
    <row r="19" spans="1:6" ht="75" customHeight="1" thickBot="1" x14ac:dyDescent="0.3">
      <c r="A19" s="58" t="str">
        <f>"Your weighted average mindset score is " &amp; TEXT(D6,"0.0") &amp; ". Top beliefs to reframe: " &amp; B9 &amp; "; " &amp; B10 &amp; "; " &amp; B11 &amp; ". " &amp; "Recommended anchor fee is " &amp; TEXT(D13,"£#,##0") &amp; " with tiered options shown. Delegation could unlock ~" &amp; TEXT(E16,"£#,##0") &amp; " per month to reinvest in BD and design leadership."</f>
        <v>Your weighted average mindset score is 3.4. Top beliefs to reframe: We rarely show the ‘invisible value’ (risk mgmt, coordination, lifecycle benefit).; Profit is selfish.; Talking about money feels unprofessional.. Recommended anchor fee is £17,216 with tiered options shown. Delegation could unlock ~£1,247 per month to reinvest in BD and design leadership.</v>
      </c>
      <c r="B19" s="59"/>
      <c r="C19" s="59"/>
      <c r="D19" s="59"/>
      <c r="E19" s="59"/>
      <c r="F19" s="60"/>
    </row>
    <row r="20" spans="1:6" ht="14.25" customHeight="1" x14ac:dyDescent="0.25"/>
    <row r="21" spans="1:6" ht="14.25" customHeight="1" thickBot="1" x14ac:dyDescent="0.3">
      <c r="A21" s="33" t="s">
        <v>139</v>
      </c>
      <c r="B21" s="33"/>
      <c r="C21" s="33"/>
    </row>
    <row r="22" spans="1:6" ht="30.75" customHeight="1" x14ac:dyDescent="0.25">
      <c r="A22" s="138" t="s">
        <v>140</v>
      </c>
      <c r="B22" s="139"/>
      <c r="C22" s="139"/>
      <c r="D22" s="139"/>
      <c r="E22" s="139"/>
      <c r="F22" s="140"/>
    </row>
    <row r="23" spans="1:6" x14ac:dyDescent="0.25">
      <c r="A23" s="141" t="s">
        <v>141</v>
      </c>
      <c r="B23" s="137"/>
      <c r="C23" s="137"/>
      <c r="D23" s="137"/>
      <c r="E23" s="137"/>
      <c r="F23" s="142"/>
    </row>
    <row r="24" spans="1:6" ht="30" customHeight="1" x14ac:dyDescent="0.25">
      <c r="A24" s="141" t="s">
        <v>142</v>
      </c>
      <c r="B24" s="137"/>
      <c r="C24" s="137"/>
      <c r="D24" s="137"/>
      <c r="E24" s="137"/>
      <c r="F24" s="142"/>
    </row>
    <row r="25" spans="1:6" ht="30" customHeight="1" thickBot="1" x14ac:dyDescent="0.3">
      <c r="A25" s="143" t="s">
        <v>143</v>
      </c>
      <c r="B25" s="144"/>
      <c r="C25" s="144"/>
      <c r="D25" s="144"/>
      <c r="E25" s="144"/>
      <c r="F25" s="145"/>
    </row>
    <row r="26" spans="1:6" ht="14.25" customHeight="1" x14ac:dyDescent="0.25"/>
    <row r="27" spans="1:6" ht="14.25" customHeight="1" x14ac:dyDescent="0.25"/>
    <row r="28" spans="1:6" ht="14.25" customHeight="1" x14ac:dyDescent="0.25"/>
    <row r="29" spans="1:6" ht="14.25" customHeight="1" x14ac:dyDescent="0.25"/>
    <row r="30" spans="1:6" ht="14.25" customHeight="1" x14ac:dyDescent="0.25"/>
    <row r="31" spans="1:6" ht="14.25" customHeight="1" x14ac:dyDescent="0.25"/>
    <row r="32" spans="1:6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21">
    <mergeCell ref="A23:F23"/>
    <mergeCell ref="A24:F24"/>
    <mergeCell ref="A25:F25"/>
    <mergeCell ref="A8:F8"/>
    <mergeCell ref="B9:F9"/>
    <mergeCell ref="B10:F10"/>
    <mergeCell ref="B11:F11"/>
    <mergeCell ref="A1:F1"/>
    <mergeCell ref="A2:F2"/>
    <mergeCell ref="A3:F3"/>
    <mergeCell ref="A19:F19"/>
    <mergeCell ref="A22:F22"/>
    <mergeCell ref="A5:C5"/>
    <mergeCell ref="A6:C6"/>
    <mergeCell ref="A13:C13"/>
    <mergeCell ref="A14:C14"/>
    <mergeCell ref="A16:C16"/>
    <mergeCell ref="A18:C18"/>
    <mergeCell ref="A21:C21"/>
    <mergeCell ref="D13:E13"/>
    <mergeCell ref="D14:E14"/>
  </mergeCells>
  <pageMargins left="0.75" right="0.75" top="1" bottom="1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1_Mindset_Audit</vt:lpstr>
      <vt:lpstr>2_Fee_Calculator</vt:lpstr>
      <vt:lpstr>3_Delegation_Lever</vt:lpstr>
      <vt:lpstr>4_Negotiation_Planner</vt:lpstr>
      <vt:lpstr>5_Friday_Dashboard</vt:lpstr>
      <vt:lpstr>6_Conclusion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William Ringsdorf</cp:lastModifiedBy>
  <dcterms:modified xsi:type="dcterms:W3CDTF">2025-09-23T19:39:27Z</dcterms:modified>
</cp:coreProperties>
</file>