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200" windowHeight="80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8" i="1"/>
  <c r="E6" l="1"/>
  <c r="D5"/>
  <c r="D4"/>
  <c r="D3"/>
  <c r="F6"/>
  <c r="D6" l="1"/>
  <c r="F22"/>
  <c r="E23"/>
  <c r="D23" s="1"/>
  <c r="D26"/>
  <c r="E22"/>
  <c r="D24"/>
  <c r="D25"/>
  <c r="D9"/>
  <c r="D10"/>
  <c r="D11"/>
  <c r="D12"/>
  <c r="D13"/>
  <c r="D14"/>
  <c r="D15"/>
  <c r="D16"/>
  <c r="D18"/>
  <c r="D17"/>
  <c r="D19"/>
  <c r="D20"/>
  <c r="D21"/>
  <c r="D7"/>
  <c r="E27" l="1"/>
  <c r="D27"/>
  <c r="D22"/>
  <c r="F28"/>
  <c r="E28"/>
  <c r="D28" l="1"/>
</calcChain>
</file>

<file path=xl/sharedStrings.xml><?xml version="1.0" encoding="utf-8"?>
<sst xmlns="http://schemas.openxmlformats.org/spreadsheetml/2006/main" count="388" uniqueCount="254">
  <si>
    <t>Reports Generated:</t>
  </si>
  <si>
    <t>Certification Type</t>
  </si>
  <si>
    <t>Certificate Number</t>
  </si>
  <si>
    <t>Organization Name</t>
  </si>
  <si>
    <t>Certified Area (hectares)</t>
  </si>
  <si>
    <t>Certified Area (Acres)</t>
  </si>
  <si>
    <t>Number of Holdings</t>
  </si>
  <si>
    <t>States Included</t>
  </si>
  <si>
    <t xml:space="preserve">Certification Body </t>
  </si>
  <si>
    <t>Cert. Issuance</t>
  </si>
  <si>
    <t>Cert. Expiry</t>
  </si>
  <si>
    <t>Last name</t>
  </si>
  <si>
    <t>First name</t>
  </si>
  <si>
    <t xml:space="preserve">Address </t>
  </si>
  <si>
    <t>Address 2</t>
  </si>
  <si>
    <t xml:space="preserve">City </t>
  </si>
  <si>
    <t xml:space="preserve">Zip </t>
  </si>
  <si>
    <t xml:space="preserve">Country </t>
  </si>
  <si>
    <t>Phone</t>
  </si>
  <si>
    <t>Fax</t>
  </si>
  <si>
    <t>Email</t>
  </si>
  <si>
    <t>Auditor Name</t>
  </si>
  <si>
    <t>Address</t>
  </si>
  <si>
    <t>City</t>
  </si>
  <si>
    <t xml:space="preserve">Fax </t>
  </si>
  <si>
    <t>URL</t>
  </si>
  <si>
    <t>Regional</t>
  </si>
  <si>
    <t>Northeast</t>
  </si>
  <si>
    <t>NSF</t>
  </si>
  <si>
    <t>2000 M St. NW</t>
  </si>
  <si>
    <t>Suite 550</t>
  </si>
  <si>
    <t xml:space="preserve">Washington </t>
  </si>
  <si>
    <t>USA</t>
  </si>
  <si>
    <t>PWC-AFF-398</t>
  </si>
  <si>
    <t>West-Central</t>
  </si>
  <si>
    <t>PWC</t>
  </si>
  <si>
    <t>PWC-AFF-341</t>
  </si>
  <si>
    <t xml:space="preserve">Southern </t>
  </si>
  <si>
    <t>AL, AR, FL, GA, LA, MS, NC, OK, SC, TN, TX, VA</t>
  </si>
  <si>
    <t>Total Regional</t>
  </si>
  <si>
    <t>Group</t>
  </si>
  <si>
    <t xml:space="preserve">MeadWestvaco CFM Program </t>
  </si>
  <si>
    <t>AL, GA</t>
  </si>
  <si>
    <t>Quillian</t>
  </si>
  <si>
    <t>John</t>
  </si>
  <si>
    <t>PO Box 940</t>
  </si>
  <si>
    <t>Phenix City</t>
  </si>
  <si>
    <t>jbq@meadwestvaco.com</t>
  </si>
  <si>
    <t>NSF-ISR</t>
  </si>
  <si>
    <t>26 Commerce Drive</t>
  </si>
  <si>
    <t>North Branford</t>
  </si>
  <si>
    <t>203/887-9249</t>
  </si>
  <si>
    <t>mferrucci@iforest.com</t>
  </si>
  <si>
    <t>BV-US10000082</t>
  </si>
  <si>
    <t xml:space="preserve">F&amp; W Forestry Services, Inc. </t>
  </si>
  <si>
    <t>BVQI</t>
  </si>
  <si>
    <t>Godbee</t>
  </si>
  <si>
    <t>PO Box 445</t>
  </si>
  <si>
    <t>Statesboro</t>
  </si>
  <si>
    <t>jgodbee@FWForestry.com</t>
  </si>
  <si>
    <t>The Plum Line</t>
  </si>
  <si>
    <t>37 Old Pound Road</t>
  </si>
  <si>
    <t xml:space="preserve">Antrim </t>
  </si>
  <si>
    <t>603/588-3272</t>
  </si>
  <si>
    <t>levesque@inrsllc.com</t>
  </si>
  <si>
    <t>www.theplumline.com</t>
  </si>
  <si>
    <t>WI, MI</t>
  </si>
  <si>
    <t>Mouw</t>
  </si>
  <si>
    <t>Gordy</t>
  </si>
  <si>
    <t>Wisconsin Rapids</t>
  </si>
  <si>
    <t>5900 Centerville Road, Suite 100</t>
  </si>
  <si>
    <t>Centerville</t>
  </si>
  <si>
    <t>703/961-9901</t>
  </si>
  <si>
    <t>www.bureauveritas.com</t>
  </si>
  <si>
    <t>Langdale Company Woodlands Division</t>
  </si>
  <si>
    <t>GA, FL</t>
  </si>
  <si>
    <t>Barrett</t>
  </si>
  <si>
    <t xml:space="preserve">Jim </t>
  </si>
  <si>
    <t>Valdosta</t>
  </si>
  <si>
    <t>Jbarrett@thelangdalecompany.com</t>
  </si>
  <si>
    <t>Wisconsin Managed Forest Law Certified Group</t>
  </si>
  <si>
    <t>WI</t>
  </si>
  <si>
    <t>Nelson</t>
  </si>
  <si>
    <t>Kathryn</t>
  </si>
  <si>
    <t>P.O. Box 7921</t>
  </si>
  <si>
    <t>Madison</t>
  </si>
  <si>
    <t>kathryn.nelson@wisconsin.gov</t>
  </si>
  <si>
    <t>RS Berg &amp; Associates, NSF-ISR</t>
  </si>
  <si>
    <t>3502 Old Nassauville Road</t>
  </si>
  <si>
    <t>Fernandina Beach</t>
  </si>
  <si>
    <t>904/277-4596</t>
  </si>
  <si>
    <t>skookumsb@aol.com</t>
  </si>
  <si>
    <t>Grossman Forestry Tree Farm Certified Group</t>
  </si>
  <si>
    <t>MI</t>
  </si>
  <si>
    <t>Grossman</t>
  </si>
  <si>
    <t>Gerald</t>
  </si>
  <si>
    <t>PO Box 426</t>
  </si>
  <si>
    <t xml:space="preserve">Newberry </t>
  </si>
  <si>
    <t>gfco@up.net</t>
  </si>
  <si>
    <t>Green Timber Tree Farm Group</t>
  </si>
  <si>
    <t>MI, WI</t>
  </si>
  <si>
    <t>Janowiak</t>
  </si>
  <si>
    <t>Rexx</t>
  </si>
  <si>
    <t>11521 Des Rochers Road</t>
  </si>
  <si>
    <t>Pelkie</t>
  </si>
  <si>
    <t>rexx@greentimberforestry.com</t>
  </si>
  <si>
    <t>Francisco Forestry Consulting</t>
  </si>
  <si>
    <t>1546 Kuhle Drive</t>
  </si>
  <si>
    <t>Sun Prairie</t>
  </si>
  <si>
    <t>608/825-3964</t>
  </si>
  <si>
    <t>gfrancisco@charter.net</t>
  </si>
  <si>
    <t>Milliken Forestry</t>
  </si>
  <si>
    <t>GA, NC, SC</t>
  </si>
  <si>
    <t>Hegler</t>
  </si>
  <si>
    <t>David</t>
  </si>
  <si>
    <t>213 North Grampian Hills Road</t>
  </si>
  <si>
    <t>Columbia</t>
  </si>
  <si>
    <t>hegler@millikenforestry.com</t>
  </si>
  <si>
    <t>203/887-9248</t>
  </si>
  <si>
    <t>SC</t>
  </si>
  <si>
    <t>PWC-ATFS-346</t>
  </si>
  <si>
    <t xml:space="preserve">Larson &amp; McGowin </t>
  </si>
  <si>
    <t>AL, MS, FL, VA, LA</t>
  </si>
  <si>
    <t>Lovett</t>
  </si>
  <si>
    <t>Ernest</t>
  </si>
  <si>
    <t>254 North Jackson Street</t>
  </si>
  <si>
    <t xml:space="preserve">Mobile </t>
  </si>
  <si>
    <t>251-438-4584</t>
  </si>
  <si>
    <t>251-438-4604</t>
  </si>
  <si>
    <t>elovett@larsonmcgowin.com</t>
  </si>
  <si>
    <t>PWC-AFF-387</t>
  </si>
  <si>
    <t>Louisiana Forestry Association</t>
  </si>
  <si>
    <t>LA</t>
  </si>
  <si>
    <t>Vandersteen</t>
  </si>
  <si>
    <t>C.A. "Buck"</t>
  </si>
  <si>
    <t>PO Box 5067</t>
  </si>
  <si>
    <t>Alexandria</t>
  </si>
  <si>
    <t>318-443-2558</t>
  </si>
  <si>
    <t>318-443-1713</t>
  </si>
  <si>
    <t>bvan@laforestry.com</t>
  </si>
  <si>
    <t>Center for Forest and Wood Certification</t>
  </si>
  <si>
    <t>KY, TN, MS</t>
  </si>
  <si>
    <t>Reeves</t>
  </si>
  <si>
    <t xml:space="preserve">Christopher </t>
  </si>
  <si>
    <t>213 T.P. Cooper Bldg</t>
  </si>
  <si>
    <t>Lexington</t>
  </si>
  <si>
    <t>855-579-2690</t>
  </si>
  <si>
    <t>info@forestcertificationcenter.org</t>
  </si>
  <si>
    <t>BV-US005971</t>
  </si>
  <si>
    <t>MWV Covington</t>
  </si>
  <si>
    <t>VA</t>
  </si>
  <si>
    <t>Griswold</t>
  </si>
  <si>
    <t>Mona</t>
  </si>
  <si>
    <t>104 East Riverside St.</t>
  </si>
  <si>
    <t xml:space="preserve">Covington                                    </t>
  </si>
  <si>
    <t>mona.griswold@mwv.com</t>
  </si>
  <si>
    <t>Weyerhaeuser</t>
  </si>
  <si>
    <t xml:space="preserve">Williams </t>
  </si>
  <si>
    <t xml:space="preserve">Dale </t>
  </si>
  <si>
    <t>2449 Stagecoach Road</t>
  </si>
  <si>
    <t xml:space="preserve">Oglethorpe  </t>
  </si>
  <si>
    <t>478-217-0843</t>
  </si>
  <si>
    <t>dale.williams@weyerhaeuser.com</t>
  </si>
  <si>
    <t>NSF-ATFP-C0165085-FC3</t>
  </si>
  <si>
    <t xml:space="preserve">Evergreen Forest Certification </t>
  </si>
  <si>
    <t>Total Group</t>
  </si>
  <si>
    <t>Individual</t>
  </si>
  <si>
    <t>Superior Pine</t>
  </si>
  <si>
    <t>PO Box 278</t>
  </si>
  <si>
    <t xml:space="preserve">Fargo </t>
  </si>
  <si>
    <t>Mississippi Forestry Commission</t>
  </si>
  <si>
    <t>MS</t>
  </si>
  <si>
    <t>660 North Jackson Street</t>
  </si>
  <si>
    <t>Jackson</t>
  </si>
  <si>
    <t>601-359-2803</t>
  </si>
  <si>
    <t>PwC-AFF-403</t>
  </si>
  <si>
    <t>American Electric Power</t>
  </si>
  <si>
    <t>OH</t>
  </si>
  <si>
    <t>Wilson</t>
  </si>
  <si>
    <t>Jeff</t>
  </si>
  <si>
    <t>59 West Main Street</t>
  </si>
  <si>
    <t>McConnelsville</t>
  </si>
  <si>
    <t>740-962-1212</t>
  </si>
  <si>
    <t>jwwilson@aep.com</t>
  </si>
  <si>
    <t>Total Individual</t>
  </si>
  <si>
    <t>Grand Total</t>
  </si>
  <si>
    <t>202-827-7924</t>
  </si>
  <si>
    <t>scrow@forestfoundation.org</t>
  </si>
  <si>
    <t>803-788-0596</t>
  </si>
  <si>
    <t>906-353-8584</t>
  </si>
  <si>
    <t>906-293-8198</t>
  </si>
  <si>
    <t>608-226-8576</t>
  </si>
  <si>
    <t>202-765-3440</t>
  </si>
  <si>
    <t>SC, NC, GA, TN</t>
  </si>
  <si>
    <t>AL, AR, FL, GA, KY, LA, MS, NC, NY, OH, OK, OR, SC, TN, TX, VA, WI</t>
  </si>
  <si>
    <t>South Carolina Forestry Commission</t>
  </si>
  <si>
    <t>Shealy</t>
  </si>
  <si>
    <t>Mike</t>
  </si>
  <si>
    <t>5500 Broad River Road</t>
  </si>
  <si>
    <t>US006215-1</t>
  </si>
  <si>
    <t>MShealy@scfc.gov</t>
  </si>
  <si>
    <t>803-896-8832</t>
  </si>
  <si>
    <t>803-896-8899</t>
  </si>
  <si>
    <t>NSF-ATFS-C0076929-FC2</t>
  </si>
  <si>
    <t>GA, AL</t>
  </si>
  <si>
    <t>US 005119-1</t>
  </si>
  <si>
    <t>Lee</t>
  </si>
  <si>
    <t>Robbie</t>
  </si>
  <si>
    <t xml:space="preserve">912-637-5261 </t>
  </si>
  <si>
    <t>rlee@superiorpine.com</t>
  </si>
  <si>
    <t>NSF-ATFP-C0026572-FC2</t>
  </si>
  <si>
    <t>ME, MD, MA, NH, NJ, NY, PA, RI, VT, WV</t>
  </si>
  <si>
    <t>CA, CO, ID, IL, IN, IA, KS, KY, MI, MN, MO, MT, NM, OH, OR, SD, WA, WI, WY</t>
  </si>
  <si>
    <t>PWC-AFF-446</t>
  </si>
  <si>
    <t>Crow</t>
  </si>
  <si>
    <t>Sarah</t>
  </si>
  <si>
    <t>1202 Madison Hwy</t>
  </si>
  <si>
    <t>715-422-3295</t>
  </si>
  <si>
    <t>334-855-5083</t>
  </si>
  <si>
    <t>803-788-0590</t>
  </si>
  <si>
    <t>608-266-3545</t>
  </si>
  <si>
    <t>912-489-1655</t>
  </si>
  <si>
    <t>906-293-8707</t>
  </si>
  <si>
    <t>229-333-2944</t>
  </si>
  <si>
    <t>cmorgan@mfc.state.ms.us</t>
  </si>
  <si>
    <t>Morgan</t>
  </si>
  <si>
    <t>Charlie</t>
  </si>
  <si>
    <t>NSF-ATFP-C0037722-FC2</t>
  </si>
  <si>
    <t>Verso Family Forest</t>
  </si>
  <si>
    <t>700 DuraBeauty Ln</t>
  </si>
  <si>
    <t>gordon.mouw@versoco.com</t>
  </si>
  <si>
    <t>GA, MS</t>
  </si>
  <si>
    <t>Enviva Biomass</t>
  </si>
  <si>
    <t>Killian</t>
  </si>
  <si>
    <t>Lauren</t>
  </si>
  <si>
    <t>252-532-7703</t>
  </si>
  <si>
    <t>lauren.killian@envivabiomass.com</t>
  </si>
  <si>
    <t>789 N. Dixboro Road</t>
  </si>
  <si>
    <t>Ann Arbor</t>
  </si>
  <si>
    <t>734/214-7102</t>
  </si>
  <si>
    <t>dfreeman@nsf.org</t>
  </si>
  <si>
    <t>434-989-8200</t>
  </si>
  <si>
    <t>VA, NC</t>
  </si>
  <si>
    <t xml:space="preserve">NSF-ATF-C0246258-FC1 </t>
  </si>
  <si>
    <t>7200 Wisconsin Ave.</t>
  </si>
  <si>
    <t>Bethesda</t>
  </si>
  <si>
    <t>252-541-2632</t>
  </si>
  <si>
    <t>NSF-ATF-C0096467-FC1</t>
  </si>
  <si>
    <t>NSF-ATFP-C0051225-TF1</t>
  </si>
  <si>
    <t>BV-US09000890</t>
  </si>
  <si>
    <t>BV-US005307-1</t>
  </si>
  <si>
    <t>BV-US09000782</t>
  </si>
  <si>
    <t>NSF-ATFP-C0167915-FC2</t>
  </si>
  <si>
    <t>NSF-ATF-1Y942-FC4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</si>
</sst>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i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0" fillId="0" borderId="3" xfId="0" applyBorder="1"/>
    <xf numFmtId="3" fontId="0" fillId="0" borderId="3" xfId="0" applyNumberFormat="1" applyBorder="1"/>
    <xf numFmtId="15" fontId="0" fillId="0" borderId="3" xfId="0" applyNumberFormat="1" applyBorder="1"/>
    <xf numFmtId="0" fontId="4" fillId="0" borderId="3" xfId="2" applyBorder="1" applyAlignment="1" applyProtection="1"/>
    <xf numFmtId="0" fontId="0" fillId="2" borderId="3" xfId="0" applyFill="1" applyBorder="1"/>
    <xf numFmtId="0" fontId="5" fillId="2" borderId="3" xfId="0" applyFont="1" applyFill="1" applyBorder="1"/>
    <xf numFmtId="3" fontId="5" fillId="2" borderId="3" xfId="0" applyNumberFormat="1" applyFont="1" applyFill="1" applyBorder="1"/>
    <xf numFmtId="0" fontId="0" fillId="0" borderId="3" xfId="0" applyFont="1" applyBorder="1" applyAlignment="1">
      <alignment wrapText="1"/>
    </xf>
    <xf numFmtId="3" fontId="0" fillId="0" borderId="3" xfId="0" applyNumberFormat="1" applyFont="1" applyBorder="1"/>
    <xf numFmtId="0" fontId="7" fillId="0" borderId="3" xfId="0" applyFont="1" applyBorder="1"/>
    <xf numFmtId="0" fontId="0" fillId="0" borderId="3" xfId="0" applyBorder="1" applyAlignment="1">
      <alignment wrapText="1"/>
    </xf>
    <xf numFmtId="0" fontId="8" fillId="0" borderId="3" xfId="0" applyFont="1" applyBorder="1"/>
    <xf numFmtId="0" fontId="0" fillId="0" borderId="3" xfId="0" applyFont="1" applyBorder="1"/>
    <xf numFmtId="0" fontId="6" fillId="2" borderId="3" xfId="0" applyFont="1" applyFill="1" applyBorder="1"/>
    <xf numFmtId="0" fontId="0" fillId="3" borderId="3" xfId="0" applyFill="1" applyBorder="1"/>
    <xf numFmtId="0" fontId="6" fillId="3" borderId="3" xfId="0" applyFont="1" applyFill="1" applyBorder="1"/>
    <xf numFmtId="0" fontId="0" fillId="3" borderId="0" xfId="0" applyFill="1"/>
    <xf numFmtId="164" fontId="0" fillId="0" borderId="3" xfId="1" applyNumberFormat="1" applyFont="1" applyBorder="1"/>
    <xf numFmtId="164" fontId="3" fillId="2" borderId="2" xfId="1" applyNumberFormat="1" applyFont="1" applyFill="1" applyBorder="1" applyAlignment="1">
      <alignment horizontal="center" vertical="top" wrapText="1"/>
    </xf>
    <xf numFmtId="164" fontId="5" fillId="2" borderId="3" xfId="1" applyNumberFormat="1" applyFont="1" applyFill="1" applyBorder="1"/>
    <xf numFmtId="164" fontId="5" fillId="3" borderId="3" xfId="1" applyNumberFormat="1" applyFont="1" applyFill="1" applyBorder="1"/>
    <xf numFmtId="14" fontId="2" fillId="0" borderId="0" xfId="1" applyNumberFormat="1" applyFont="1"/>
    <xf numFmtId="3" fontId="5" fillId="3" borderId="3" xfId="0" applyNumberFormat="1" applyFont="1" applyFill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evesque@inrsllc.com" TargetMode="External"/><Relationship Id="rId13" Type="http://schemas.openxmlformats.org/officeDocument/2006/relationships/hyperlink" Target="mailto:mferrucci@iforest.com" TargetMode="External"/><Relationship Id="rId18" Type="http://schemas.openxmlformats.org/officeDocument/2006/relationships/hyperlink" Target="mailto:mferrucci@iforest.com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jbq@meadwestvaco.com" TargetMode="External"/><Relationship Id="rId21" Type="http://schemas.openxmlformats.org/officeDocument/2006/relationships/hyperlink" Target="mailto:dale.williams@weyerhaeuser.com" TargetMode="External"/><Relationship Id="rId7" Type="http://schemas.openxmlformats.org/officeDocument/2006/relationships/hyperlink" Target="mailto:gfco@up.net" TargetMode="External"/><Relationship Id="rId12" Type="http://schemas.openxmlformats.org/officeDocument/2006/relationships/hyperlink" Target="mailto:hegler@millikenforestry.com" TargetMode="External"/><Relationship Id="rId17" Type="http://schemas.openxmlformats.org/officeDocument/2006/relationships/hyperlink" Target="mailto:mferrucci@iforest.com" TargetMode="External"/><Relationship Id="rId25" Type="http://schemas.openxmlformats.org/officeDocument/2006/relationships/hyperlink" Target="mailto:bring@forestfoundation.org" TargetMode="External"/><Relationship Id="rId2" Type="http://schemas.openxmlformats.org/officeDocument/2006/relationships/hyperlink" Target="mailto:jgodbee@FWForestry.com" TargetMode="External"/><Relationship Id="rId16" Type="http://schemas.openxmlformats.org/officeDocument/2006/relationships/hyperlink" Target="http://www.bureauveritas.com/" TargetMode="External"/><Relationship Id="rId20" Type="http://schemas.openxmlformats.org/officeDocument/2006/relationships/hyperlink" Target="http://www.bureauveritas.com/" TargetMode="External"/><Relationship Id="rId1" Type="http://schemas.openxmlformats.org/officeDocument/2006/relationships/hyperlink" Target="mailto:bring@forestfoundation.org" TargetMode="External"/><Relationship Id="rId6" Type="http://schemas.openxmlformats.org/officeDocument/2006/relationships/hyperlink" Target="mailto:kathryn.nelson@wisconsin.gov" TargetMode="External"/><Relationship Id="rId11" Type="http://schemas.openxmlformats.org/officeDocument/2006/relationships/hyperlink" Target="mailto:skookumsb@aol.com" TargetMode="External"/><Relationship Id="rId24" Type="http://schemas.openxmlformats.org/officeDocument/2006/relationships/hyperlink" Target="mailto:mferrucci@iforest.com" TargetMode="External"/><Relationship Id="rId5" Type="http://schemas.openxmlformats.org/officeDocument/2006/relationships/hyperlink" Target="mailto:Jbarrett@thelangdalecompany.com" TargetMode="External"/><Relationship Id="rId15" Type="http://schemas.openxmlformats.org/officeDocument/2006/relationships/hyperlink" Target="http://www.bureauveritas.com/" TargetMode="External"/><Relationship Id="rId23" Type="http://schemas.openxmlformats.org/officeDocument/2006/relationships/hyperlink" Target="mailto:hegler@millikenforestry.com" TargetMode="External"/><Relationship Id="rId10" Type="http://schemas.openxmlformats.org/officeDocument/2006/relationships/hyperlink" Target="http://www.bureauveritas.com/" TargetMode="External"/><Relationship Id="rId19" Type="http://schemas.openxmlformats.org/officeDocument/2006/relationships/hyperlink" Target="mailto:cmorgan@mfc.state.ms.us" TargetMode="External"/><Relationship Id="rId4" Type="http://schemas.openxmlformats.org/officeDocument/2006/relationships/hyperlink" Target="mailto:gordon.mouw@versoco.com" TargetMode="External"/><Relationship Id="rId9" Type="http://schemas.openxmlformats.org/officeDocument/2006/relationships/hyperlink" Target="http://www.theplumline.com/" TargetMode="External"/><Relationship Id="rId14" Type="http://schemas.openxmlformats.org/officeDocument/2006/relationships/hyperlink" Target="mailto:elovett@larsonmcgowin.com" TargetMode="External"/><Relationship Id="rId22" Type="http://schemas.openxmlformats.org/officeDocument/2006/relationships/hyperlink" Target="mailto:mferrucci@ifores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28"/>
  <sheetViews>
    <sheetView tabSelected="1" zoomScale="90" zoomScaleNormal="90" workbookViewId="0">
      <selection activeCell="D1" sqref="D1"/>
    </sheetView>
  </sheetViews>
  <sheetFormatPr defaultRowHeight="15"/>
  <cols>
    <col min="1" max="1" width="11.7109375" customWidth="1"/>
    <col min="2" max="2" width="23" bestFit="1" customWidth="1"/>
    <col min="3" max="3" width="43.7109375" bestFit="1" customWidth="1"/>
    <col min="4" max="4" width="11.7109375" bestFit="1" customWidth="1"/>
    <col min="5" max="5" width="14.28515625" bestFit="1" customWidth="1"/>
    <col min="6" max="6" width="11.5703125" bestFit="1" customWidth="1"/>
    <col min="7" max="7" width="67.85546875" bestFit="1" customWidth="1"/>
    <col min="8" max="8" width="9.85546875" bestFit="1" customWidth="1"/>
    <col min="9" max="10" width="10.5703125" bestFit="1" customWidth="1"/>
    <col min="11" max="11" width="12.42578125" bestFit="1" customWidth="1"/>
    <col min="12" max="12" width="11.85546875" bestFit="1" customWidth="1"/>
    <col min="13" max="13" width="29.140625" bestFit="1" customWidth="1"/>
    <col min="14" max="14" width="9.140625" bestFit="1" customWidth="1"/>
    <col min="15" max="15" width="27.42578125" bestFit="1" customWidth="1"/>
    <col min="16" max="16" width="6.7109375" bestFit="1" customWidth="1"/>
    <col min="17" max="17" width="8.140625" bestFit="1" customWidth="1"/>
    <col min="18" max="18" width="25.85546875" bestFit="1" customWidth="1"/>
    <col min="19" max="19" width="13.5703125" bestFit="1" customWidth="1"/>
    <col min="20" max="20" width="33.28515625" bestFit="1" customWidth="1"/>
    <col min="21" max="21" width="27.5703125" bestFit="1" customWidth="1"/>
    <col min="22" max="22" width="30" bestFit="1" customWidth="1"/>
    <col min="23" max="23" width="17" bestFit="1" customWidth="1"/>
    <col min="24" max="24" width="6.7109375" bestFit="1" customWidth="1"/>
    <col min="25" max="25" width="8.140625" bestFit="1" customWidth="1"/>
    <col min="26" max="26" width="13.5703125" bestFit="1" customWidth="1"/>
    <col min="27" max="27" width="4.42578125" bestFit="1" customWidth="1"/>
    <col min="28" max="28" width="21.5703125" bestFit="1" customWidth="1"/>
    <col min="29" max="29" width="22.42578125" bestFit="1" customWidth="1"/>
  </cols>
  <sheetData>
    <row r="1" spans="1:120" ht="15.75" thickBot="1">
      <c r="A1" s="1"/>
      <c r="B1" s="1"/>
      <c r="C1" s="1" t="s">
        <v>0</v>
      </c>
      <c r="D1" s="28">
        <v>42311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</row>
    <row r="2" spans="1:120" ht="38.25">
      <c r="A2" s="2" t="s">
        <v>1</v>
      </c>
      <c r="B2" s="3" t="s">
        <v>2</v>
      </c>
      <c r="C2" s="3" t="s">
        <v>3</v>
      </c>
      <c r="D2" s="25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16</v>
      </c>
      <c r="Y2" s="3" t="s">
        <v>17</v>
      </c>
      <c r="Z2" s="3" t="s">
        <v>18</v>
      </c>
      <c r="AA2" s="3" t="s">
        <v>24</v>
      </c>
      <c r="AB2" s="3" t="s">
        <v>20</v>
      </c>
      <c r="AC2" s="3" t="s">
        <v>25</v>
      </c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</row>
    <row r="3" spans="1:120">
      <c r="A3" s="4" t="s">
        <v>26</v>
      </c>
      <c r="B3" s="7" t="s">
        <v>213</v>
      </c>
      <c r="C3" s="7" t="s">
        <v>27</v>
      </c>
      <c r="D3" s="24">
        <f>0.404685642*E3</f>
        <v>778571.06447302201</v>
      </c>
      <c r="E3" s="24">
        <v>1923891</v>
      </c>
      <c r="F3" s="24">
        <v>7570</v>
      </c>
      <c r="G3" s="7" t="s">
        <v>211</v>
      </c>
      <c r="H3" s="7" t="s">
        <v>35</v>
      </c>
      <c r="I3" s="9">
        <v>41961</v>
      </c>
      <c r="J3" s="9">
        <v>42658</v>
      </c>
      <c r="K3" s="7" t="s">
        <v>214</v>
      </c>
      <c r="L3" s="7" t="s">
        <v>215</v>
      </c>
      <c r="M3" s="7" t="s">
        <v>29</v>
      </c>
      <c r="N3" s="7" t="s">
        <v>30</v>
      </c>
      <c r="O3" s="7" t="s">
        <v>31</v>
      </c>
      <c r="P3" s="7">
        <v>20036</v>
      </c>
      <c r="Q3" s="7" t="s">
        <v>32</v>
      </c>
      <c r="R3" s="7" t="s">
        <v>192</v>
      </c>
      <c r="S3" s="7" t="s">
        <v>186</v>
      </c>
      <c r="T3" s="10" t="s">
        <v>187</v>
      </c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</row>
    <row r="4" spans="1:120">
      <c r="A4" s="4" t="s">
        <v>26</v>
      </c>
      <c r="B4" s="7" t="s">
        <v>33</v>
      </c>
      <c r="C4" s="7" t="s">
        <v>34</v>
      </c>
      <c r="D4" s="24">
        <f>0.404685642*E4</f>
        <v>1455245.52177558</v>
      </c>
      <c r="E4" s="24">
        <v>3595990</v>
      </c>
      <c r="F4" s="24">
        <v>12818</v>
      </c>
      <c r="G4" s="7" t="s">
        <v>212</v>
      </c>
      <c r="H4" s="7" t="s">
        <v>35</v>
      </c>
      <c r="I4" s="9">
        <v>41961</v>
      </c>
      <c r="J4" s="9">
        <v>43388</v>
      </c>
      <c r="K4" s="7" t="s">
        <v>214</v>
      </c>
      <c r="L4" s="7" t="s">
        <v>215</v>
      </c>
      <c r="M4" s="7" t="s">
        <v>29</v>
      </c>
      <c r="N4" s="7" t="s">
        <v>30</v>
      </c>
      <c r="O4" s="7" t="s">
        <v>31</v>
      </c>
      <c r="P4" s="7">
        <v>20036</v>
      </c>
      <c r="Q4" s="7" t="s">
        <v>32</v>
      </c>
      <c r="R4" s="7" t="s">
        <v>192</v>
      </c>
      <c r="S4" s="7" t="s">
        <v>186</v>
      </c>
      <c r="T4" s="10" t="s">
        <v>187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</row>
    <row r="5" spans="1:120">
      <c r="A5" s="4" t="s">
        <v>26</v>
      </c>
      <c r="B5" s="7" t="s">
        <v>36</v>
      </c>
      <c r="C5" s="7" t="s">
        <v>37</v>
      </c>
      <c r="D5" s="24">
        <f>0.404685642*E5</f>
        <v>3612688.619609016</v>
      </c>
      <c r="E5" s="24">
        <v>8927148</v>
      </c>
      <c r="F5" s="24">
        <v>20573</v>
      </c>
      <c r="G5" s="7" t="s">
        <v>38</v>
      </c>
      <c r="H5" s="7" t="s">
        <v>35</v>
      </c>
      <c r="I5" s="9">
        <v>41961</v>
      </c>
      <c r="J5" s="9">
        <v>43388</v>
      </c>
      <c r="K5" s="7" t="s">
        <v>214</v>
      </c>
      <c r="L5" s="7" t="s">
        <v>215</v>
      </c>
      <c r="M5" s="7" t="s">
        <v>29</v>
      </c>
      <c r="N5" s="7" t="s">
        <v>30</v>
      </c>
      <c r="O5" s="7" t="s">
        <v>31</v>
      </c>
      <c r="P5" s="7">
        <v>20036</v>
      </c>
      <c r="Q5" s="7" t="s">
        <v>32</v>
      </c>
      <c r="R5" s="7" t="s">
        <v>192</v>
      </c>
      <c r="S5" s="7" t="s">
        <v>186</v>
      </c>
      <c r="T5" s="10" t="s">
        <v>187</v>
      </c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</row>
    <row r="6" spans="1:120">
      <c r="A6" s="11"/>
      <c r="B6" s="11"/>
      <c r="C6" s="12" t="s">
        <v>39</v>
      </c>
      <c r="D6" s="26">
        <f>SUM(D3:D5)</f>
        <v>5846505.2058576178</v>
      </c>
      <c r="E6" s="13">
        <f>SUM(E3:E5)</f>
        <v>14447029</v>
      </c>
      <c r="F6" s="13">
        <f>SUM(F3:F5)</f>
        <v>40961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</row>
    <row r="7" spans="1:120">
      <c r="A7" s="5" t="s">
        <v>40</v>
      </c>
      <c r="B7" s="7" t="s">
        <v>247</v>
      </c>
      <c r="C7" s="7" t="s">
        <v>140</v>
      </c>
      <c r="D7" s="24">
        <f t="shared" ref="D7:D26" si="0">0.404685642*E7</f>
        <v>27562.734390977999</v>
      </c>
      <c r="E7" s="8">
        <v>68109</v>
      </c>
      <c r="F7" s="8">
        <v>55</v>
      </c>
      <c r="G7" s="6" t="s">
        <v>141</v>
      </c>
      <c r="H7" s="7" t="s">
        <v>28</v>
      </c>
      <c r="I7" s="9">
        <v>42062</v>
      </c>
      <c r="J7" s="9">
        <v>43157</v>
      </c>
      <c r="K7" s="7" t="s">
        <v>142</v>
      </c>
      <c r="L7" s="7" t="s">
        <v>143</v>
      </c>
      <c r="M7" s="7" t="s">
        <v>144</v>
      </c>
      <c r="N7" s="7"/>
      <c r="O7" s="7" t="s">
        <v>145</v>
      </c>
      <c r="P7" s="7">
        <v>40546</v>
      </c>
      <c r="Q7" s="7" t="s">
        <v>32</v>
      </c>
      <c r="R7" s="7" t="s">
        <v>146</v>
      </c>
      <c r="S7" s="7"/>
      <c r="T7" s="10" t="s">
        <v>147</v>
      </c>
      <c r="U7" s="7" t="s">
        <v>48</v>
      </c>
      <c r="V7" s="7" t="s">
        <v>49</v>
      </c>
      <c r="W7" s="7" t="s">
        <v>50</v>
      </c>
      <c r="X7" s="7">
        <v>6471</v>
      </c>
      <c r="Y7" s="7" t="s">
        <v>32</v>
      </c>
      <c r="Z7" s="7" t="s">
        <v>118</v>
      </c>
      <c r="AA7" s="7"/>
      <c r="AB7" s="10" t="s">
        <v>52</v>
      </c>
      <c r="AC7" s="7"/>
      <c r="AD7" s="7"/>
      <c r="AE7" s="7"/>
      <c r="AF7" s="7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</row>
    <row r="8" spans="1:120" s="1" customFormat="1">
      <c r="A8" s="5" t="s">
        <v>40</v>
      </c>
      <c r="B8" s="7" t="s">
        <v>243</v>
      </c>
      <c r="C8" s="7" t="s">
        <v>232</v>
      </c>
      <c r="D8" s="24">
        <f>0.404685642*E8</f>
        <v>48.562277039999998</v>
      </c>
      <c r="E8" s="8">
        <v>120</v>
      </c>
      <c r="F8" s="8">
        <v>2</v>
      </c>
      <c r="G8" s="6" t="s">
        <v>242</v>
      </c>
      <c r="H8" s="7" t="s">
        <v>28</v>
      </c>
      <c r="I8" s="9">
        <v>42158</v>
      </c>
      <c r="J8" s="9">
        <v>43253</v>
      </c>
      <c r="K8" s="7" t="s">
        <v>233</v>
      </c>
      <c r="L8" s="7" t="s">
        <v>234</v>
      </c>
      <c r="M8" s="7" t="s">
        <v>244</v>
      </c>
      <c r="N8" s="7"/>
      <c r="O8" s="7" t="s">
        <v>245</v>
      </c>
      <c r="P8" s="7">
        <v>20814</v>
      </c>
      <c r="Q8" s="7" t="s">
        <v>32</v>
      </c>
      <c r="R8" s="7" t="s">
        <v>235</v>
      </c>
      <c r="S8" s="7" t="s">
        <v>246</v>
      </c>
      <c r="T8" s="10" t="s">
        <v>236</v>
      </c>
      <c r="U8" s="7" t="s">
        <v>48</v>
      </c>
      <c r="V8" s="7" t="s">
        <v>237</v>
      </c>
      <c r="W8" s="7" t="s">
        <v>238</v>
      </c>
      <c r="X8" s="7">
        <v>48105</v>
      </c>
      <c r="Y8" s="7" t="s">
        <v>32</v>
      </c>
      <c r="Z8" s="7" t="s">
        <v>239</v>
      </c>
      <c r="AA8" s="7"/>
      <c r="AB8" s="10" t="s">
        <v>240</v>
      </c>
      <c r="AC8" s="7"/>
      <c r="AD8" s="7"/>
      <c r="AE8" s="7"/>
      <c r="AF8" s="7"/>
    </row>
    <row r="9" spans="1:120">
      <c r="A9" s="5" t="s">
        <v>40</v>
      </c>
      <c r="B9" s="7" t="s">
        <v>163</v>
      </c>
      <c r="C9" s="7" t="s">
        <v>164</v>
      </c>
      <c r="D9" s="24">
        <f t="shared" si="0"/>
        <v>17220.588124025999</v>
      </c>
      <c r="E9" s="8">
        <v>42553</v>
      </c>
      <c r="F9" s="8">
        <v>324</v>
      </c>
      <c r="G9" s="6" t="s">
        <v>193</v>
      </c>
      <c r="H9" s="7" t="s">
        <v>28</v>
      </c>
      <c r="I9" s="9">
        <v>41540</v>
      </c>
      <c r="J9" s="9">
        <v>42552</v>
      </c>
      <c r="K9" s="7" t="s">
        <v>113</v>
      </c>
      <c r="L9" s="7" t="s">
        <v>114</v>
      </c>
      <c r="M9" s="7" t="s">
        <v>115</v>
      </c>
      <c r="N9" s="7"/>
      <c r="O9" s="7" t="s">
        <v>116</v>
      </c>
      <c r="P9" s="7">
        <v>29223</v>
      </c>
      <c r="Q9" s="7" t="s">
        <v>32</v>
      </c>
      <c r="R9" s="7" t="s">
        <v>219</v>
      </c>
      <c r="S9" s="7" t="s">
        <v>188</v>
      </c>
      <c r="T9" s="10" t="s">
        <v>117</v>
      </c>
      <c r="U9" s="7" t="s">
        <v>48</v>
      </c>
      <c r="V9" s="7" t="s">
        <v>49</v>
      </c>
      <c r="W9" s="7" t="s">
        <v>50</v>
      </c>
      <c r="X9" s="7">
        <v>6471</v>
      </c>
      <c r="Y9" s="7" t="s">
        <v>32</v>
      </c>
      <c r="Z9" s="7" t="s">
        <v>118</v>
      </c>
      <c r="AA9" s="7"/>
      <c r="AB9" s="10" t="s">
        <v>52</v>
      </c>
      <c r="AC9" s="7"/>
      <c r="AD9" s="7"/>
      <c r="AE9" s="7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</row>
    <row r="10" spans="1:120">
      <c r="A10" s="5" t="s">
        <v>40</v>
      </c>
      <c r="B10" s="14" t="s">
        <v>53</v>
      </c>
      <c r="C10" s="7" t="s">
        <v>54</v>
      </c>
      <c r="D10" s="24">
        <f t="shared" si="0"/>
        <v>630052.64791594807</v>
      </c>
      <c r="E10" s="15">
        <v>1556894</v>
      </c>
      <c r="F10" s="8">
        <v>2511</v>
      </c>
      <c r="G10" s="6" t="s">
        <v>194</v>
      </c>
      <c r="H10" s="7" t="s">
        <v>55</v>
      </c>
      <c r="I10" s="9">
        <v>41306</v>
      </c>
      <c r="J10" s="9">
        <v>42400</v>
      </c>
      <c r="K10" s="7" t="s">
        <v>56</v>
      </c>
      <c r="L10" s="7" t="s">
        <v>44</v>
      </c>
      <c r="M10" s="7" t="s">
        <v>57</v>
      </c>
      <c r="N10" s="7"/>
      <c r="O10" s="7" t="s">
        <v>58</v>
      </c>
      <c r="P10" s="7">
        <v>30459</v>
      </c>
      <c r="Q10" s="7" t="s">
        <v>32</v>
      </c>
      <c r="R10" s="7" t="s">
        <v>221</v>
      </c>
      <c r="S10" s="7"/>
      <c r="T10" s="10" t="s">
        <v>59</v>
      </c>
      <c r="U10" s="7" t="s">
        <v>60</v>
      </c>
      <c r="V10" s="7" t="s">
        <v>61</v>
      </c>
      <c r="W10" s="7" t="s">
        <v>62</v>
      </c>
      <c r="X10" s="7">
        <v>3440</v>
      </c>
      <c r="Y10" s="7" t="s">
        <v>32</v>
      </c>
      <c r="Z10" s="7" t="s">
        <v>63</v>
      </c>
      <c r="AA10" s="7"/>
      <c r="AB10" s="10" t="s">
        <v>64</v>
      </c>
      <c r="AC10" s="10" t="s">
        <v>65</v>
      </c>
      <c r="AD10" s="7"/>
      <c r="AE10" s="7"/>
      <c r="AF10" s="7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</row>
    <row r="11" spans="1:120">
      <c r="A11" s="5" t="s">
        <v>40</v>
      </c>
      <c r="B11" s="17" t="s">
        <v>248</v>
      </c>
      <c r="C11" s="7" t="s">
        <v>99</v>
      </c>
      <c r="D11" s="24">
        <f t="shared" si="0"/>
        <v>13643.167048746</v>
      </c>
      <c r="E11" s="8">
        <v>33713</v>
      </c>
      <c r="F11" s="8">
        <v>168</v>
      </c>
      <c r="G11" s="6" t="s">
        <v>100</v>
      </c>
      <c r="H11" s="7" t="s">
        <v>28</v>
      </c>
      <c r="I11" s="9">
        <v>41425</v>
      </c>
      <c r="J11" s="9">
        <v>42519</v>
      </c>
      <c r="K11" s="7" t="s">
        <v>101</v>
      </c>
      <c r="L11" s="7" t="s">
        <v>102</v>
      </c>
      <c r="M11" s="7" t="s">
        <v>103</v>
      </c>
      <c r="N11" s="7"/>
      <c r="O11" s="7" t="s">
        <v>104</v>
      </c>
      <c r="P11" s="7">
        <v>49958</v>
      </c>
      <c r="Q11" s="7" t="s">
        <v>32</v>
      </c>
      <c r="R11" s="7" t="s">
        <v>189</v>
      </c>
      <c r="S11" s="7" t="s">
        <v>189</v>
      </c>
      <c r="T11" s="10" t="s">
        <v>105</v>
      </c>
      <c r="U11" s="7" t="s">
        <v>106</v>
      </c>
      <c r="V11" s="7" t="s">
        <v>107</v>
      </c>
      <c r="W11" s="7" t="s">
        <v>108</v>
      </c>
      <c r="X11" s="7">
        <v>53590</v>
      </c>
      <c r="Y11" s="7"/>
      <c r="Z11" s="7" t="s">
        <v>109</v>
      </c>
      <c r="AA11" s="7"/>
      <c r="AB11" s="10" t="s">
        <v>110</v>
      </c>
      <c r="AC11" s="7"/>
      <c r="AD11" s="7"/>
      <c r="AE11" s="7"/>
      <c r="AF11" s="7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</row>
    <row r="12" spans="1:120">
      <c r="A12" s="5" t="s">
        <v>40</v>
      </c>
      <c r="B12" s="7" t="s">
        <v>249</v>
      </c>
      <c r="C12" s="7" t="s">
        <v>92</v>
      </c>
      <c r="D12" s="24">
        <f t="shared" si="0"/>
        <v>62216.370601080002</v>
      </c>
      <c r="E12" s="8">
        <v>153740</v>
      </c>
      <c r="F12" s="8">
        <v>275</v>
      </c>
      <c r="G12" s="6" t="s">
        <v>93</v>
      </c>
      <c r="H12" s="7" t="s">
        <v>55</v>
      </c>
      <c r="I12" s="9">
        <v>41372</v>
      </c>
      <c r="J12" s="9">
        <v>42467</v>
      </c>
      <c r="K12" s="7" t="s">
        <v>94</v>
      </c>
      <c r="L12" s="7" t="s">
        <v>95</v>
      </c>
      <c r="M12" s="7" t="s">
        <v>96</v>
      </c>
      <c r="N12" s="7"/>
      <c r="O12" s="7" t="s">
        <v>97</v>
      </c>
      <c r="P12" s="7">
        <v>49868</v>
      </c>
      <c r="Q12" s="7" t="s">
        <v>32</v>
      </c>
      <c r="R12" s="7" t="s">
        <v>222</v>
      </c>
      <c r="S12" s="7" t="s">
        <v>190</v>
      </c>
      <c r="T12" s="10" t="s">
        <v>98</v>
      </c>
      <c r="U12" s="7" t="s">
        <v>55</v>
      </c>
      <c r="V12" s="7" t="s">
        <v>70</v>
      </c>
      <c r="W12" s="7" t="s">
        <v>71</v>
      </c>
      <c r="X12" s="7">
        <v>20121</v>
      </c>
      <c r="Y12" s="7"/>
      <c r="Z12" s="7" t="s">
        <v>72</v>
      </c>
      <c r="AA12" s="7"/>
      <c r="AB12" s="7"/>
      <c r="AC12" s="10" t="s">
        <v>73</v>
      </c>
      <c r="AD12" s="7"/>
      <c r="AE12" s="7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</row>
    <row r="13" spans="1:120">
      <c r="A13" s="5" t="s">
        <v>40</v>
      </c>
      <c r="B13" s="17" t="s">
        <v>250</v>
      </c>
      <c r="C13" s="7" t="s">
        <v>74</v>
      </c>
      <c r="D13" s="24">
        <f t="shared" si="0"/>
        <v>75904.862441730002</v>
      </c>
      <c r="E13" s="8">
        <v>187565</v>
      </c>
      <c r="F13" s="8">
        <v>152</v>
      </c>
      <c r="G13" s="6" t="s">
        <v>75</v>
      </c>
      <c r="H13" s="7" t="s">
        <v>55</v>
      </c>
      <c r="I13" s="9">
        <v>41231</v>
      </c>
      <c r="J13" s="9">
        <v>42325</v>
      </c>
      <c r="K13" s="7" t="s">
        <v>76</v>
      </c>
      <c r="L13" s="7" t="s">
        <v>77</v>
      </c>
      <c r="M13" s="7" t="s">
        <v>216</v>
      </c>
      <c r="N13" s="7"/>
      <c r="O13" s="7" t="s">
        <v>78</v>
      </c>
      <c r="P13" s="7">
        <v>31603</v>
      </c>
      <c r="Q13" s="7" t="s">
        <v>32</v>
      </c>
      <c r="R13" s="7" t="s">
        <v>223</v>
      </c>
      <c r="S13" s="7"/>
      <c r="T13" s="10" t="s">
        <v>79</v>
      </c>
      <c r="U13" s="7" t="s">
        <v>55</v>
      </c>
      <c r="V13" s="7" t="s">
        <v>70</v>
      </c>
      <c r="W13" s="7" t="s">
        <v>71</v>
      </c>
      <c r="X13" s="7">
        <v>20121</v>
      </c>
      <c r="Y13" s="7"/>
      <c r="Z13" s="7" t="s">
        <v>72</v>
      </c>
      <c r="AA13" s="7"/>
      <c r="AB13" s="7"/>
      <c r="AC13" s="10" t="s">
        <v>73</v>
      </c>
      <c r="AD13" s="7"/>
      <c r="AE13" s="7"/>
      <c r="AF13" s="7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</row>
    <row r="14" spans="1:120">
      <c r="A14" s="5" t="s">
        <v>40</v>
      </c>
      <c r="B14" s="18" t="s">
        <v>120</v>
      </c>
      <c r="C14" s="7" t="s">
        <v>121</v>
      </c>
      <c r="D14" s="24">
        <f t="shared" si="0"/>
        <v>96210.369214721999</v>
      </c>
      <c r="E14" s="8">
        <v>237741</v>
      </c>
      <c r="F14" s="8">
        <v>60</v>
      </c>
      <c r="G14" s="6" t="s">
        <v>122</v>
      </c>
      <c r="H14" s="7" t="s">
        <v>35</v>
      </c>
      <c r="I14" s="9">
        <v>41075</v>
      </c>
      <c r="J14" s="9">
        <v>43259</v>
      </c>
      <c r="K14" s="7" t="s">
        <v>123</v>
      </c>
      <c r="L14" s="7" t="s">
        <v>124</v>
      </c>
      <c r="M14" s="7" t="s">
        <v>125</v>
      </c>
      <c r="N14" s="7"/>
      <c r="O14" s="7" t="s">
        <v>126</v>
      </c>
      <c r="P14" s="7">
        <v>36603</v>
      </c>
      <c r="Q14" s="7" t="s">
        <v>32</v>
      </c>
      <c r="R14" s="7" t="s">
        <v>127</v>
      </c>
      <c r="S14" s="7" t="s">
        <v>128</v>
      </c>
      <c r="T14" s="10" t="s">
        <v>129</v>
      </c>
      <c r="U14" s="7" t="s">
        <v>35</v>
      </c>
      <c r="V14" s="7"/>
      <c r="W14" s="7"/>
      <c r="X14" s="7"/>
      <c r="Y14" s="7"/>
      <c r="Z14" s="7"/>
      <c r="AA14" s="7"/>
      <c r="AB14" s="10"/>
      <c r="AC14" s="7"/>
      <c r="AD14" s="7"/>
      <c r="AE14" s="7"/>
      <c r="AF14" s="7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</row>
    <row r="15" spans="1:120">
      <c r="A15" s="5" t="s">
        <v>40</v>
      </c>
      <c r="B15" s="19" t="s">
        <v>130</v>
      </c>
      <c r="C15" s="7" t="s">
        <v>131</v>
      </c>
      <c r="D15" s="24">
        <f t="shared" si="0"/>
        <v>117834.74649499201</v>
      </c>
      <c r="E15" s="8">
        <v>291176</v>
      </c>
      <c r="F15" s="8">
        <v>462</v>
      </c>
      <c r="G15" s="6" t="s">
        <v>132</v>
      </c>
      <c r="H15" s="7" t="s">
        <v>35</v>
      </c>
      <c r="I15" s="9">
        <v>42157</v>
      </c>
      <c r="J15" s="9">
        <v>42891</v>
      </c>
      <c r="K15" s="7" t="s">
        <v>133</v>
      </c>
      <c r="L15" s="7" t="s">
        <v>134</v>
      </c>
      <c r="M15" s="7" t="s">
        <v>135</v>
      </c>
      <c r="N15" s="7"/>
      <c r="O15" s="7" t="s">
        <v>136</v>
      </c>
      <c r="P15" s="7">
        <v>71307</v>
      </c>
      <c r="Q15" s="7" t="s">
        <v>32</v>
      </c>
      <c r="R15" s="7" t="s">
        <v>137</v>
      </c>
      <c r="S15" s="7" t="s">
        <v>138</v>
      </c>
      <c r="T15" s="10" t="s">
        <v>139</v>
      </c>
      <c r="U15" s="7" t="s">
        <v>35</v>
      </c>
      <c r="V15" s="7"/>
      <c r="W15" s="7"/>
      <c r="X15" s="7"/>
      <c r="Y15" s="7"/>
      <c r="Z15" s="7"/>
      <c r="AA15" s="7"/>
      <c r="AB15" s="10"/>
      <c r="AC15" s="7"/>
      <c r="AD15" s="7"/>
      <c r="AE15" s="7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</row>
    <row r="16" spans="1:120">
      <c r="A16" s="5" t="s">
        <v>40</v>
      </c>
      <c r="B16" s="7" t="s">
        <v>227</v>
      </c>
      <c r="C16" s="7" t="s">
        <v>41</v>
      </c>
      <c r="D16" s="24">
        <f t="shared" si="0"/>
        <v>67253.897472696</v>
      </c>
      <c r="E16" s="8">
        <v>166188</v>
      </c>
      <c r="F16" s="8">
        <v>366</v>
      </c>
      <c r="G16" s="6" t="s">
        <v>42</v>
      </c>
      <c r="H16" s="7" t="s">
        <v>28</v>
      </c>
      <c r="I16" s="9">
        <v>41610</v>
      </c>
      <c r="J16" s="9">
        <v>42705</v>
      </c>
      <c r="K16" s="7" t="s">
        <v>43</v>
      </c>
      <c r="L16" s="7" t="s">
        <v>44</v>
      </c>
      <c r="M16" s="7" t="s">
        <v>45</v>
      </c>
      <c r="N16" s="7"/>
      <c r="O16" s="7" t="s">
        <v>46</v>
      </c>
      <c r="P16" s="7">
        <v>36868</v>
      </c>
      <c r="Q16" s="7" t="s">
        <v>32</v>
      </c>
      <c r="R16" s="7" t="s">
        <v>218</v>
      </c>
      <c r="S16" s="7"/>
      <c r="T16" s="10" t="s">
        <v>47</v>
      </c>
      <c r="U16" s="7" t="s">
        <v>48</v>
      </c>
      <c r="V16" s="7" t="s">
        <v>49</v>
      </c>
      <c r="W16" s="7" t="s">
        <v>50</v>
      </c>
      <c r="X16" s="7">
        <v>6472</v>
      </c>
      <c r="Y16" s="7" t="s">
        <v>32</v>
      </c>
      <c r="Z16" s="7" t="s">
        <v>51</v>
      </c>
      <c r="AA16" s="7"/>
      <c r="AB16" s="10" t="s">
        <v>52</v>
      </c>
      <c r="AC16" s="7"/>
      <c r="AD16" s="7"/>
      <c r="AE16" s="7"/>
      <c r="AF16" s="7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</row>
    <row r="17" spans="1:120">
      <c r="A17" s="5" t="s">
        <v>40</v>
      </c>
      <c r="B17" s="7" t="s">
        <v>210</v>
      </c>
      <c r="C17" s="7" t="s">
        <v>111</v>
      </c>
      <c r="D17" s="24">
        <f>0.404685642*E17</f>
        <v>125533.890834042</v>
      </c>
      <c r="E17" s="8">
        <v>310201</v>
      </c>
      <c r="F17" s="8">
        <v>708</v>
      </c>
      <c r="G17" s="6" t="s">
        <v>112</v>
      </c>
      <c r="H17" s="7" t="s">
        <v>28</v>
      </c>
      <c r="I17" s="9">
        <v>41838</v>
      </c>
      <c r="J17" s="9">
        <v>42074</v>
      </c>
      <c r="K17" s="7" t="s">
        <v>113</v>
      </c>
      <c r="L17" s="7" t="s">
        <v>114</v>
      </c>
      <c r="M17" s="7" t="s">
        <v>115</v>
      </c>
      <c r="N17" s="7"/>
      <c r="O17" s="7" t="s">
        <v>116</v>
      </c>
      <c r="P17" s="7">
        <v>29223</v>
      </c>
      <c r="Q17" s="7" t="s">
        <v>32</v>
      </c>
      <c r="R17" s="7" t="s">
        <v>219</v>
      </c>
      <c r="S17" s="7" t="s">
        <v>188</v>
      </c>
      <c r="T17" s="10" t="s">
        <v>117</v>
      </c>
      <c r="U17" s="7" t="s">
        <v>48</v>
      </c>
      <c r="V17" s="7" t="s">
        <v>49</v>
      </c>
      <c r="W17" s="7" t="s">
        <v>50</v>
      </c>
      <c r="X17" s="7">
        <v>6471</v>
      </c>
      <c r="Y17" s="7" t="s">
        <v>32</v>
      </c>
      <c r="Z17" s="7" t="s">
        <v>118</v>
      </c>
      <c r="AA17" s="7"/>
      <c r="AB17" s="10" t="s">
        <v>52</v>
      </c>
      <c r="AC17" s="7"/>
      <c r="AD17" s="7"/>
      <c r="AE17" s="7"/>
      <c r="AF17" s="7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</row>
    <row r="18" spans="1:120">
      <c r="A18" s="5" t="s">
        <v>40</v>
      </c>
      <c r="B18" s="7" t="s">
        <v>148</v>
      </c>
      <c r="C18" s="7" t="s">
        <v>149</v>
      </c>
      <c r="D18" s="24">
        <f t="shared" si="0"/>
        <v>27215.109424500002</v>
      </c>
      <c r="E18" s="8">
        <v>67250</v>
      </c>
      <c r="F18" s="8">
        <v>80</v>
      </c>
      <c r="G18" s="6" t="s">
        <v>150</v>
      </c>
      <c r="H18" s="7" t="s">
        <v>55</v>
      </c>
      <c r="I18" s="9">
        <v>41436</v>
      </c>
      <c r="J18" s="9">
        <v>42531</v>
      </c>
      <c r="K18" s="7" t="s">
        <v>151</v>
      </c>
      <c r="L18" s="7" t="s">
        <v>152</v>
      </c>
      <c r="M18" s="7" t="s">
        <v>153</v>
      </c>
      <c r="N18" s="7"/>
      <c r="O18" s="7" t="s">
        <v>154</v>
      </c>
      <c r="P18" s="7">
        <v>24426</v>
      </c>
      <c r="Q18" s="7" t="s">
        <v>32</v>
      </c>
      <c r="R18" s="7" t="s">
        <v>241</v>
      </c>
      <c r="S18" s="7"/>
      <c r="T18" s="10" t="s">
        <v>155</v>
      </c>
      <c r="U18" s="7" t="s">
        <v>55</v>
      </c>
      <c r="V18" s="7" t="s">
        <v>70</v>
      </c>
      <c r="W18" s="7" t="s">
        <v>71</v>
      </c>
      <c r="X18" s="7">
        <v>20121</v>
      </c>
      <c r="Y18" s="7"/>
      <c r="Z18" s="7" t="s">
        <v>72</v>
      </c>
      <c r="AA18" s="7"/>
      <c r="AB18" s="7"/>
      <c r="AC18" s="10" t="s">
        <v>73</v>
      </c>
      <c r="AD18" s="7"/>
      <c r="AE18" s="7"/>
      <c r="AF18" s="7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</row>
    <row r="19" spans="1:120">
      <c r="A19" s="5" t="s">
        <v>40</v>
      </c>
      <c r="B19" s="16" t="s">
        <v>251</v>
      </c>
      <c r="C19" s="7" t="s">
        <v>228</v>
      </c>
      <c r="D19" s="24">
        <f t="shared" si="0"/>
        <v>18656.008096199999</v>
      </c>
      <c r="E19" s="8">
        <v>46100</v>
      </c>
      <c r="F19" s="8">
        <v>36</v>
      </c>
      <c r="G19" s="6" t="s">
        <v>66</v>
      </c>
      <c r="H19" s="7" t="s">
        <v>55</v>
      </c>
      <c r="I19" s="9">
        <v>41200</v>
      </c>
      <c r="J19" s="9">
        <v>42660</v>
      </c>
      <c r="K19" s="7" t="s">
        <v>67</v>
      </c>
      <c r="L19" s="7" t="s">
        <v>68</v>
      </c>
      <c r="M19" s="7" t="s">
        <v>229</v>
      </c>
      <c r="N19" s="7"/>
      <c r="O19" s="7" t="s">
        <v>69</v>
      </c>
      <c r="P19" s="7">
        <v>54495</v>
      </c>
      <c r="Q19" s="7" t="s">
        <v>32</v>
      </c>
      <c r="R19" s="7" t="s">
        <v>217</v>
      </c>
      <c r="S19" s="7"/>
      <c r="T19" s="10" t="s">
        <v>230</v>
      </c>
      <c r="U19" s="7" t="s">
        <v>55</v>
      </c>
      <c r="V19" s="7" t="s">
        <v>70</v>
      </c>
      <c r="W19" s="7" t="s">
        <v>71</v>
      </c>
      <c r="X19" s="7">
        <v>20121</v>
      </c>
      <c r="Y19" s="7"/>
      <c r="Z19" s="7" t="s">
        <v>72</v>
      </c>
      <c r="AA19" s="7"/>
      <c r="AB19" s="7"/>
      <c r="AC19" s="10" t="s">
        <v>73</v>
      </c>
      <c r="AD19" s="7"/>
      <c r="AE19" s="7"/>
      <c r="AF19" s="7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</row>
    <row r="20" spans="1:120">
      <c r="A20" s="5" t="s">
        <v>40</v>
      </c>
      <c r="B20" s="7" t="s">
        <v>252</v>
      </c>
      <c r="C20" s="7" t="s">
        <v>156</v>
      </c>
      <c r="D20" s="24">
        <f t="shared" si="0"/>
        <v>4475.0138292359998</v>
      </c>
      <c r="E20" s="8">
        <v>11058</v>
      </c>
      <c r="F20" s="8">
        <v>25</v>
      </c>
      <c r="G20" s="6" t="s">
        <v>231</v>
      </c>
      <c r="H20" s="7" t="s">
        <v>28</v>
      </c>
      <c r="I20" s="9">
        <v>41513</v>
      </c>
      <c r="J20" s="9">
        <v>42580</v>
      </c>
      <c r="K20" s="7" t="s">
        <v>157</v>
      </c>
      <c r="L20" s="7" t="s">
        <v>158</v>
      </c>
      <c r="M20" s="7" t="s">
        <v>159</v>
      </c>
      <c r="N20" s="7"/>
      <c r="O20" s="7" t="s">
        <v>160</v>
      </c>
      <c r="P20" s="7">
        <v>31068</v>
      </c>
      <c r="Q20" s="7" t="s">
        <v>32</v>
      </c>
      <c r="R20" s="7" t="s">
        <v>161</v>
      </c>
      <c r="S20" s="7"/>
      <c r="T20" s="10" t="s">
        <v>162</v>
      </c>
      <c r="U20" s="7" t="s">
        <v>48</v>
      </c>
      <c r="V20" s="7" t="s">
        <v>49</v>
      </c>
      <c r="W20" s="7" t="s">
        <v>50</v>
      </c>
      <c r="X20" s="7">
        <v>6471</v>
      </c>
      <c r="Y20" s="7" t="s">
        <v>32</v>
      </c>
      <c r="Z20" s="7" t="s">
        <v>118</v>
      </c>
      <c r="AA20" s="7"/>
      <c r="AB20" s="10" t="s">
        <v>52</v>
      </c>
      <c r="AC20" s="10"/>
      <c r="AD20" s="7"/>
      <c r="AE20" s="7"/>
      <c r="AF20" s="7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</row>
    <row r="21" spans="1:120">
      <c r="A21" s="5" t="s">
        <v>40</v>
      </c>
      <c r="B21" s="16" t="s">
        <v>253</v>
      </c>
      <c r="C21" s="7" t="s">
        <v>80</v>
      </c>
      <c r="D21" s="24">
        <f t="shared" si="0"/>
        <v>1040517.6055693501</v>
      </c>
      <c r="E21" s="8">
        <v>2571175</v>
      </c>
      <c r="F21" s="8">
        <v>47472</v>
      </c>
      <c r="G21" s="6" t="s">
        <v>81</v>
      </c>
      <c r="H21" s="7" t="s">
        <v>28</v>
      </c>
      <c r="I21" s="9">
        <v>41856</v>
      </c>
      <c r="J21" s="9">
        <v>42954</v>
      </c>
      <c r="K21" s="7" t="s">
        <v>82</v>
      </c>
      <c r="L21" s="7" t="s">
        <v>83</v>
      </c>
      <c r="M21" s="7" t="s">
        <v>84</v>
      </c>
      <c r="N21" s="7"/>
      <c r="O21" s="7" t="s">
        <v>85</v>
      </c>
      <c r="P21" s="7">
        <v>53707</v>
      </c>
      <c r="Q21" s="7" t="s">
        <v>32</v>
      </c>
      <c r="R21" s="7" t="s">
        <v>220</v>
      </c>
      <c r="S21" s="7" t="s">
        <v>191</v>
      </c>
      <c r="T21" s="10" t="s">
        <v>86</v>
      </c>
      <c r="U21" s="7" t="s">
        <v>87</v>
      </c>
      <c r="V21" s="7" t="s">
        <v>88</v>
      </c>
      <c r="W21" s="7" t="s">
        <v>89</v>
      </c>
      <c r="X21" s="7">
        <v>32034</v>
      </c>
      <c r="Y21" s="7"/>
      <c r="Z21" s="7" t="s">
        <v>90</v>
      </c>
      <c r="AA21" s="7"/>
      <c r="AB21" s="10" t="s">
        <v>91</v>
      </c>
      <c r="AC21" s="7"/>
      <c r="AD21" s="7"/>
      <c r="AE21" s="7"/>
      <c r="AF21" s="7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</row>
    <row r="22" spans="1:120">
      <c r="A22" s="11"/>
      <c r="B22" s="11"/>
      <c r="C22" s="12" t="s">
        <v>165</v>
      </c>
      <c r="D22" s="26">
        <f>SUM(D7:D21)</f>
        <v>2324345.573735286</v>
      </c>
      <c r="E22" s="26">
        <f>SUM(E7:E21)</f>
        <v>5743583</v>
      </c>
      <c r="F22" s="13">
        <f>SUM(F7:F21)</f>
        <v>52696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</row>
    <row r="23" spans="1:120">
      <c r="A23" s="4" t="s">
        <v>166</v>
      </c>
      <c r="B23" s="7" t="s">
        <v>205</v>
      </c>
      <c r="C23" s="7" t="s">
        <v>167</v>
      </c>
      <c r="D23" s="24">
        <f t="shared" si="0"/>
        <v>83992.100311458009</v>
      </c>
      <c r="E23" s="8">
        <f>27974+179575</f>
        <v>207549</v>
      </c>
      <c r="F23" s="8"/>
      <c r="G23" s="7" t="s">
        <v>204</v>
      </c>
      <c r="H23" s="7" t="s">
        <v>55</v>
      </c>
      <c r="I23" s="9">
        <v>40134</v>
      </c>
      <c r="J23" s="9">
        <v>42253</v>
      </c>
      <c r="K23" s="8" t="s">
        <v>206</v>
      </c>
      <c r="L23" s="8" t="s">
        <v>207</v>
      </c>
      <c r="M23" s="7" t="s">
        <v>168</v>
      </c>
      <c r="N23" s="7"/>
      <c r="O23" s="7" t="s">
        <v>169</v>
      </c>
      <c r="P23" s="7">
        <v>31631</v>
      </c>
      <c r="Q23" s="7" t="s">
        <v>32</v>
      </c>
      <c r="R23" s="7" t="s">
        <v>208</v>
      </c>
      <c r="S23" s="7"/>
      <c r="T23" s="10" t="s">
        <v>209</v>
      </c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</row>
    <row r="24" spans="1:120">
      <c r="A24" s="4" t="s">
        <v>166</v>
      </c>
      <c r="B24" s="7" t="s">
        <v>203</v>
      </c>
      <c r="C24" s="7" t="s">
        <v>170</v>
      </c>
      <c r="D24" s="24">
        <f t="shared" si="0"/>
        <v>190950.11080641599</v>
      </c>
      <c r="E24" s="24">
        <v>471848</v>
      </c>
      <c r="F24" s="7"/>
      <c r="G24" s="7" t="s">
        <v>171</v>
      </c>
      <c r="H24" s="7" t="s">
        <v>28</v>
      </c>
      <c r="I24" s="9">
        <v>41792</v>
      </c>
      <c r="J24" s="9">
        <v>42884</v>
      </c>
      <c r="K24" s="7" t="s">
        <v>225</v>
      </c>
      <c r="L24" s="7" t="s">
        <v>226</v>
      </c>
      <c r="M24" s="7" t="s">
        <v>172</v>
      </c>
      <c r="N24" s="7"/>
      <c r="O24" s="7" t="s">
        <v>173</v>
      </c>
      <c r="P24" s="7">
        <v>39202</v>
      </c>
      <c r="Q24" s="7" t="s">
        <v>32</v>
      </c>
      <c r="R24" s="7" t="s">
        <v>174</v>
      </c>
      <c r="S24" s="7"/>
      <c r="T24" s="10" t="s">
        <v>224</v>
      </c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</row>
    <row r="25" spans="1:120">
      <c r="A25" s="4" t="s">
        <v>166</v>
      </c>
      <c r="B25" s="7" t="s">
        <v>175</v>
      </c>
      <c r="C25" s="7" t="s">
        <v>176</v>
      </c>
      <c r="D25" s="24">
        <f t="shared" si="0"/>
        <v>19840.522970334001</v>
      </c>
      <c r="E25" s="8">
        <v>49027</v>
      </c>
      <c r="F25" s="8"/>
      <c r="G25" s="7" t="s">
        <v>177</v>
      </c>
      <c r="H25" s="7" t="s">
        <v>35</v>
      </c>
      <c r="I25" s="9">
        <v>42180</v>
      </c>
      <c r="J25" s="9">
        <v>42486</v>
      </c>
      <c r="K25" s="8" t="s">
        <v>178</v>
      </c>
      <c r="L25" s="8" t="s">
        <v>179</v>
      </c>
      <c r="M25" s="7" t="s">
        <v>180</v>
      </c>
      <c r="N25" s="7"/>
      <c r="O25" s="7" t="s">
        <v>181</v>
      </c>
      <c r="P25" s="7">
        <v>43756</v>
      </c>
      <c r="Q25" s="7" t="s">
        <v>32</v>
      </c>
      <c r="R25" s="7" t="s">
        <v>182</v>
      </c>
      <c r="S25" s="7"/>
      <c r="T25" s="10" t="s">
        <v>183</v>
      </c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</row>
    <row r="26" spans="1:120" s="1" customFormat="1">
      <c r="A26" s="4" t="s">
        <v>166</v>
      </c>
      <c r="B26" s="7" t="s">
        <v>199</v>
      </c>
      <c r="C26" s="7" t="s">
        <v>195</v>
      </c>
      <c r="D26" s="24">
        <f t="shared" si="0"/>
        <v>34281.325419462002</v>
      </c>
      <c r="E26" s="8">
        <v>84711</v>
      </c>
      <c r="F26" s="8"/>
      <c r="G26" s="7" t="s">
        <v>119</v>
      </c>
      <c r="H26" s="7" t="s">
        <v>55</v>
      </c>
      <c r="I26" s="9">
        <v>41527</v>
      </c>
      <c r="J26" s="9">
        <v>42622</v>
      </c>
      <c r="K26" s="8" t="s">
        <v>196</v>
      </c>
      <c r="L26" s="8" t="s">
        <v>197</v>
      </c>
      <c r="M26" s="7" t="s">
        <v>198</v>
      </c>
      <c r="N26" s="7"/>
      <c r="O26" s="7" t="s">
        <v>116</v>
      </c>
      <c r="P26" s="7">
        <v>29212</v>
      </c>
      <c r="Q26" s="7" t="s">
        <v>32</v>
      </c>
      <c r="R26" s="7" t="s">
        <v>201</v>
      </c>
      <c r="S26" s="7" t="s">
        <v>202</v>
      </c>
      <c r="T26" s="10" t="s">
        <v>200</v>
      </c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120">
      <c r="A27" s="11"/>
      <c r="B27" s="11"/>
      <c r="C27" s="20" t="s">
        <v>184</v>
      </c>
      <c r="D27" s="26">
        <f>SUM(D23:D25)</f>
        <v>294782.734088208</v>
      </c>
      <c r="E27" s="13">
        <f>SUM(E23:E26)</f>
        <v>813135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</row>
    <row r="28" spans="1:120">
      <c r="A28" s="21"/>
      <c r="B28" s="21"/>
      <c r="C28" s="22" t="s">
        <v>185</v>
      </c>
      <c r="D28" s="27">
        <f>SUM(D6,D22,D27)</f>
        <v>8465633.5136811119</v>
      </c>
      <c r="E28" s="29">
        <f>SUM(E6,E22,E27)</f>
        <v>21003747</v>
      </c>
      <c r="F28" s="29">
        <f>SUM(F6,F22)</f>
        <v>93657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</row>
  </sheetData>
  <sortState ref="C31:C45">
    <sortCondition ref="C31"/>
  </sortState>
  <hyperlinks>
    <hyperlink ref="T3" r:id="rId1" display="bring@forestfoundation.org"/>
    <hyperlink ref="T10" r:id="rId2"/>
    <hyperlink ref="T16" r:id="rId3"/>
    <hyperlink ref="T19" r:id="rId4"/>
    <hyperlink ref="T13" r:id="rId5"/>
    <hyperlink ref="T21" r:id="rId6"/>
    <hyperlink ref="T12" r:id="rId7"/>
    <hyperlink ref="AB10" r:id="rId8"/>
    <hyperlink ref="AC10" r:id="rId9"/>
    <hyperlink ref="AC19" r:id="rId10"/>
    <hyperlink ref="AB21" r:id="rId11"/>
    <hyperlink ref="T17" r:id="rId12"/>
    <hyperlink ref="AB17" r:id="rId13"/>
    <hyperlink ref="T14" r:id="rId14"/>
    <hyperlink ref="AC12" r:id="rId15"/>
    <hyperlink ref="AC13" r:id="rId16"/>
    <hyperlink ref="AB16" r:id="rId17"/>
    <hyperlink ref="AB7" r:id="rId18"/>
    <hyperlink ref="T24" r:id="rId19"/>
    <hyperlink ref="AC18" r:id="rId20"/>
    <hyperlink ref="T20" r:id="rId21"/>
    <hyperlink ref="AB20" r:id="rId22"/>
    <hyperlink ref="T9" r:id="rId23"/>
    <hyperlink ref="AB9" r:id="rId24"/>
    <hyperlink ref="T4:T5" r:id="rId25" display="bring@forestfoundation.org"/>
  </hyperlinks>
  <pageMargins left="0.7" right="0.7" top="0.75" bottom="0.75" header="0.3" footer="0.3"/>
  <pageSetup orientation="portrait" r:id="rId26"/>
  <ignoredErrors>
    <ignoredError sqref="D22 D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American Forest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DesignData</dc:creator>
  <cp:lastModifiedBy>Scott</cp:lastModifiedBy>
  <dcterms:created xsi:type="dcterms:W3CDTF">2014-01-13T14:57:06Z</dcterms:created>
  <dcterms:modified xsi:type="dcterms:W3CDTF">2015-12-02T17:10:12Z</dcterms:modified>
</cp:coreProperties>
</file>