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drawings/drawing10.xml" ContentType="application/vnd.openxmlformats-officedocument.drawing+xml"/>
  <Override PartName="/xl/tables/table10.xml" ContentType="application/vnd.openxmlformats-officedocument.spreadsheetml.table+xml"/>
  <Override PartName="/xl/drawings/drawing11.xml" ContentType="application/vnd.openxmlformats-officedocument.drawing+xml"/>
  <Override PartName="/xl/tables/table11.xml" ContentType="application/vnd.openxmlformats-officedocument.spreadsheetml.table+xml"/>
  <Override PartName="/xl/drawings/drawing12.xml" ContentType="application/vnd.openxmlformats-officedocument.drawing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drawings/drawing13.xml" ContentType="application/vnd.openxmlformats-officedocument.drawing+xml"/>
  <Override PartName="/xl/tables/table14.xml" ContentType="application/vnd.openxmlformats-officedocument.spreadsheetml.table+xml"/>
  <Override PartName="/xl/drawings/drawing14.xml" ContentType="application/vnd.openxmlformats-officedocument.drawing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Topf\topf\Ideal Bookshelf\_IdealBookshelf\Wholesale\"/>
    </mc:Choice>
  </mc:AlternateContent>
  <xr:revisionPtr revIDLastSave="0" documentId="8_{09E256E0-0CF9-47C0-AF66-2440E34375DB}" xr6:coauthVersionLast="47" xr6:coauthVersionMax="47" xr10:uidLastSave="{00000000-0000-0000-0000-000000000000}"/>
  <bookViews>
    <workbookView xWindow="10080" yWindow="945" windowWidth="21450" windowHeight="14370" tabRatio="724" xr2:uid="{E0B4B1CB-0F22-4C86-8A29-22AB7D90A554}"/>
  </bookViews>
  <sheets>
    <sheet name="PO Summary" sheetId="1" r:id="rId1"/>
    <sheet name="Book Totes" sheetId="6" r:id="rId2"/>
    <sheet name="Book Mugs" sheetId="5" r:id="rId3"/>
    <sheet name="Book Socks" sheetId="8" r:id="rId4"/>
    <sheet name="Book Apron" sheetId="9" r:id="rId5"/>
    <sheet name="Tea Towels" sheetId="17" r:id="rId6"/>
    <sheet name="Book Stickers" sheetId="10" r:id="rId7"/>
    <sheet name="Book Pins" sheetId="3" r:id="rId8"/>
    <sheet name="Book Charms" sheetId="4" r:id="rId9"/>
    <sheet name="Book Wrapping Paper" sheetId="12" r:id="rId10"/>
    <sheet name="Assorted Postcards" sheetId="13" r:id="rId11"/>
    <sheet name="Greeting Cards" sheetId="14" r:id="rId12"/>
    <sheet name="Ideal Bookshelf Prints" sheetId="15" r:id="rId13"/>
    <sheet name="Book T-Shirts" sheetId="7" r:id="rId14"/>
  </sheets>
  <definedNames>
    <definedName name="_xlnm.Print_Area" localSheetId="10">'Assorted Postcards'!$A$1:$E$6</definedName>
    <definedName name="_xlnm.Print_Area" localSheetId="4">'Book Apron'!$A$1:$E$6</definedName>
    <definedName name="_xlnm.Print_Area" localSheetId="8">'Book Charms'!$A$1:$E$8</definedName>
    <definedName name="_xlnm.Print_Area" localSheetId="2">'Book Mugs'!$A$1:$E$17</definedName>
    <definedName name="_xlnm.Print_Area" localSheetId="7">'Book Pins'!$A$1:$E$92</definedName>
    <definedName name="_xlnm.Print_Area" localSheetId="3">'Book Socks'!$A$1:$E$7</definedName>
    <definedName name="_xlnm.Print_Area" localSheetId="6">'Book Stickers'!$A$1:$E$48</definedName>
    <definedName name="_xlnm.Print_Area" localSheetId="1">'Book Totes'!$A$1:$E$18</definedName>
    <definedName name="_xlnm.Print_Area" localSheetId="13">'Book T-Shirts'!$A$1:$E$53</definedName>
    <definedName name="_xlnm.Print_Area" localSheetId="9">'Book Wrapping Paper'!$A$1:$E$7</definedName>
    <definedName name="_xlnm.Print_Area" localSheetId="11">'Greeting Cards'!$A$1:$F$54</definedName>
    <definedName name="_xlnm.Print_Area" localSheetId="12">'Ideal Bookshelf Prints'!$A$1:$E$22</definedName>
    <definedName name="_xlnm.Print_Area" localSheetId="0">'PO Summary'!$A$1:$L$35</definedName>
    <definedName name="_xlnm.Print_Area" localSheetId="5">'Tea Towels'!$A$1:$E$8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F27" i="1"/>
  <c r="A8" i="17"/>
  <c r="D8" i="17" s="1"/>
  <c r="E8" i="17" s="1"/>
  <c r="K26" i="1" s="1"/>
  <c r="D6" i="13"/>
  <c r="E6" i="13" s="1"/>
  <c r="K17" i="1" s="1"/>
  <c r="E22" i="15"/>
  <c r="E6" i="9"/>
  <c r="K27" i="1" s="1"/>
  <c r="E8" i="4"/>
  <c r="E51" i="7"/>
  <c r="E41" i="7"/>
  <c r="E31" i="7"/>
  <c r="E21" i="7"/>
  <c r="A54" i="14"/>
  <c r="D54" i="14" s="1"/>
  <c r="E54" i="14" s="1"/>
  <c r="A15" i="1"/>
  <c r="A48" i="10"/>
  <c r="F16" i="1" s="1"/>
  <c r="A9" i="10"/>
  <c r="D9" i="10" s="1"/>
  <c r="H15" i="1" s="1"/>
  <c r="A19" i="1"/>
  <c r="A28" i="1"/>
  <c r="A27" i="1"/>
  <c r="A25" i="1"/>
  <c r="A24" i="1"/>
  <c r="A23" i="1"/>
  <c r="A22" i="1"/>
  <c r="A21" i="1"/>
  <c r="A20" i="1"/>
  <c r="A18" i="1"/>
  <c r="A17" i="1"/>
  <c r="A14" i="1"/>
  <c r="A22" i="15"/>
  <c r="A27" i="14"/>
  <c r="H17" i="1"/>
  <c r="A6" i="13"/>
  <c r="F17" i="1" s="1"/>
  <c r="D7" i="12"/>
  <c r="H18" i="1" s="1"/>
  <c r="A7" i="12"/>
  <c r="F18" i="1" s="1"/>
  <c r="D51" i="7"/>
  <c r="A51" i="7"/>
  <c r="D41" i="7"/>
  <c r="A41" i="7"/>
  <c r="D31" i="7"/>
  <c r="A31" i="7"/>
  <c r="D21" i="7"/>
  <c r="A21" i="7"/>
  <c r="D11" i="7"/>
  <c r="E11" i="7" s="1"/>
  <c r="A7" i="8"/>
  <c r="D7" i="8" s="1"/>
  <c r="H28" i="1" s="1"/>
  <c r="A11" i="7"/>
  <c r="A18" i="6"/>
  <c r="A17" i="5"/>
  <c r="D17" i="5" s="1"/>
  <c r="E17" i="5" s="1"/>
  <c r="A8" i="4"/>
  <c r="A92" i="3"/>
  <c r="D92" i="3" s="1"/>
  <c r="E92" i="3" s="1"/>
  <c r="F22" i="1" l="1"/>
  <c r="E7" i="8"/>
  <c r="K28" i="1" s="1"/>
  <c r="F26" i="1"/>
  <c r="H26" i="1"/>
  <c r="E9" i="10"/>
  <c r="K15" i="1" s="1"/>
  <c r="E7" i="12"/>
  <c r="K18" i="1" s="1"/>
  <c r="K21" i="1"/>
  <c r="K22" i="1"/>
  <c r="K23" i="1"/>
  <c r="K20" i="1"/>
  <c r="D18" i="6"/>
  <c r="F15" i="1"/>
  <c r="F14" i="1"/>
  <c r="K14" i="1"/>
  <c r="E53" i="7"/>
  <c r="K25" i="1" s="1"/>
  <c r="D53" i="7"/>
  <c r="H25" i="1" s="1"/>
  <c r="F20" i="1"/>
  <c r="F19" i="1"/>
  <c r="F28" i="1"/>
  <c r="A53" i="7"/>
  <c r="F25" i="1" s="1"/>
  <c r="F24" i="1"/>
  <c r="F23" i="1"/>
  <c r="D22" i="15"/>
  <c r="H21" i="1" s="1"/>
  <c r="H20" i="1"/>
  <c r="D27" i="14"/>
  <c r="D6" i="9"/>
  <c r="H27" i="1" s="1"/>
  <c r="H14" i="1"/>
  <c r="D8" i="4"/>
  <c r="H23" i="1" s="1"/>
  <c r="H22" i="1"/>
  <c r="H24" i="1" l="1"/>
  <c r="E18" i="6"/>
  <c r="K24" i="1" s="1"/>
  <c r="H19" i="1"/>
  <c r="E27" i="14"/>
  <c r="K19" i="1" s="1"/>
  <c r="F30" i="1"/>
  <c r="D48" i="10" l="1"/>
  <c r="H16" i="1" l="1"/>
  <c r="H30" i="1" s="1"/>
  <c r="E48" i="10"/>
  <c r="K16" i="1" s="1"/>
  <c r="K30" i="1" s="1"/>
</calcChain>
</file>

<file path=xl/sharedStrings.xml><?xml version="1.0" encoding="utf-8"?>
<sst xmlns="http://schemas.openxmlformats.org/spreadsheetml/2006/main" count="723" uniqueCount="539">
  <si>
    <t>Shipping Address:</t>
  </si>
  <si>
    <t>Store Name:</t>
  </si>
  <si>
    <t>City / State / Zip:</t>
  </si>
  <si>
    <t>Buyer Name:</t>
  </si>
  <si>
    <t>Email for Invoice:</t>
  </si>
  <si>
    <t>Phone:</t>
  </si>
  <si>
    <t>Sales Rep:</t>
  </si>
  <si>
    <t>Name on CC:</t>
  </si>
  <si>
    <t>CC Number:</t>
  </si>
  <si>
    <t>Exp. Date mm / yy:</t>
  </si>
  <si>
    <t>Security Code:</t>
  </si>
  <si>
    <t>Billing Zip:</t>
  </si>
  <si>
    <t>PO#</t>
  </si>
  <si>
    <t>Billing Information</t>
  </si>
  <si>
    <t>Store Contact Information</t>
  </si>
  <si>
    <t>Special Instructions:</t>
  </si>
  <si>
    <t>QTY</t>
  </si>
  <si>
    <t>SKU#</t>
  </si>
  <si>
    <t>WS Price</t>
  </si>
  <si>
    <t>RRP</t>
  </si>
  <si>
    <t>Product Name</t>
  </si>
  <si>
    <t>IB-BP-OYS</t>
  </si>
  <si>
    <t>IB-BP-NEF</t>
  </si>
  <si>
    <t>IB-BP-POM</t>
  </si>
  <si>
    <t>IB-BP-TGB</t>
  </si>
  <si>
    <t>IB-BP-WIT</t>
  </si>
  <si>
    <t>IB-BP-BIBA</t>
  </si>
  <si>
    <t>IB-BP-BIBB</t>
  </si>
  <si>
    <t>IB-BP-CLW</t>
  </si>
  <si>
    <t>IB-BP-DRC</t>
  </si>
  <si>
    <t>IB-BP-DUN</t>
  </si>
  <si>
    <t>IB-BP-EOE</t>
  </si>
  <si>
    <t>IB-BP-EMA</t>
  </si>
  <si>
    <t>IB-BP-451</t>
  </si>
  <si>
    <t>IB-BP-FRK</t>
  </si>
  <si>
    <t>IB-BP-GNM</t>
  </si>
  <si>
    <t>IB-BP-HMT</t>
  </si>
  <si>
    <t>IB-BP-HTS</t>
  </si>
  <si>
    <t>IB-BP-HP1</t>
  </si>
  <si>
    <t>IB-BP-HP2</t>
  </si>
  <si>
    <t>IB-BP-HP3</t>
  </si>
  <si>
    <t>IB-BP-HP4</t>
  </si>
  <si>
    <t>IB-BP-HP5</t>
  </si>
  <si>
    <t>IB-BP-HP6</t>
  </si>
  <si>
    <t>IB-BP-HP7</t>
  </si>
  <si>
    <t>IB-BP-IKW</t>
  </si>
  <si>
    <t>IB-BP-ICB</t>
  </si>
  <si>
    <t>IB-BP-INJ</t>
  </si>
  <si>
    <t>IB-BP-IVM</t>
  </si>
  <si>
    <t>IB-BP-JER</t>
  </si>
  <si>
    <t>IB-BP-JOC</t>
  </si>
  <si>
    <t>IB-BP-KIN</t>
  </si>
  <si>
    <t>IB-BP-LOG</t>
  </si>
  <si>
    <t>IB-BP-LHP</t>
  </si>
  <si>
    <t>IB-BP-LWM</t>
  </si>
  <si>
    <t>IB-BP-LTA</t>
  </si>
  <si>
    <t>IB-BP-LOR</t>
  </si>
  <si>
    <t>IB-BP-MAFC</t>
  </si>
  <si>
    <t>IB-BP-MAT</t>
  </si>
  <si>
    <t>IB-BP-MDM</t>
  </si>
  <si>
    <t>IB-BP-MBD</t>
  </si>
  <si>
    <t>IB-BP-MDW</t>
  </si>
  <si>
    <t>IB-BP-NAN</t>
  </si>
  <si>
    <t>IB-BP-NAR</t>
  </si>
  <si>
    <t>IB-BP-OLT</t>
  </si>
  <si>
    <t>IB-BP-OTR</t>
  </si>
  <si>
    <t>IB-BP-OUL</t>
  </si>
  <si>
    <t>IB-BP-PRC</t>
  </si>
  <si>
    <t>IB-BP-PERS</t>
  </si>
  <si>
    <t>IB-BP-PAP</t>
  </si>
  <si>
    <t>IB-BP-RAM</t>
  </si>
  <si>
    <t>IB-BP-REB</t>
  </si>
  <si>
    <t>IB-BP-RAJ</t>
  </si>
  <si>
    <t>IB-BP-SAS</t>
  </si>
  <si>
    <t>IB-BP-SHF</t>
  </si>
  <si>
    <t>IB-BP-ACM</t>
  </si>
  <si>
    <t>IB-BP-TBJ</t>
  </si>
  <si>
    <t>IB-BP-CIR</t>
  </si>
  <si>
    <t>IB-BP-TCP</t>
  </si>
  <si>
    <t>IB-BP-EOS</t>
  </si>
  <si>
    <t>IB-BP-TGC</t>
  </si>
  <si>
    <t>IB-BP-TGG</t>
  </si>
  <si>
    <t>IB-BP-THMT</t>
  </si>
  <si>
    <t>IB-BP-HGG</t>
  </si>
  <si>
    <t>IB-BP-HOB</t>
  </si>
  <si>
    <t>IB-BP-JLC</t>
  </si>
  <si>
    <t>IB-BP-LUN</t>
  </si>
  <si>
    <t>IB-BP-LHD</t>
  </si>
  <si>
    <t>IB-BP-LWW</t>
  </si>
  <si>
    <t>IB-BP-NOW</t>
  </si>
  <si>
    <t>IB-BP-ODY</t>
  </si>
  <si>
    <t>IB-BP-OMS</t>
  </si>
  <si>
    <t>IB-BP-OTS</t>
  </si>
  <si>
    <t>IB-BP-TPB</t>
  </si>
  <si>
    <t>IB-BP-TSG</t>
  </si>
  <si>
    <t>IB-BP-VVR</t>
  </si>
  <si>
    <t>IB-BP-TEWW</t>
  </si>
  <si>
    <t>IB-BP-TKM</t>
  </si>
  <si>
    <t>IB-BP-WSD</t>
  </si>
  <si>
    <t>IB-BP-WTH</t>
  </si>
  <si>
    <t>Book Pin: 100 Years of Solitude</t>
  </si>
  <si>
    <t>Book Pin: 1984</t>
  </si>
  <si>
    <t>Book Pin: A Prayer for Owen Meany</t>
  </si>
  <si>
    <t>Book Pin: A Tree Grows in Brooklyn</t>
  </si>
  <si>
    <t>Book Pin: A Wrinkle in Time</t>
  </si>
  <si>
    <t>Book Pin: Bibliophile A</t>
  </si>
  <si>
    <t>Book Pin: Bibliophile B</t>
  </si>
  <si>
    <t>Book Pin: Charlotte's Web</t>
  </si>
  <si>
    <t>Book Pin: Dracula</t>
  </si>
  <si>
    <t>Book Pin: Dune</t>
  </si>
  <si>
    <t>Book Pin: East of Eden</t>
  </si>
  <si>
    <t>Book Pin: Emma</t>
  </si>
  <si>
    <t>Book Pin: Fahrenheit 451</t>
  </si>
  <si>
    <t>Book Pin: Frankenstein</t>
  </si>
  <si>
    <t>Book Pin: Goodnight Moon</t>
  </si>
  <si>
    <t>Book Pin: Hamlet</t>
  </si>
  <si>
    <t>Book Pin: Harriet the Spy</t>
  </si>
  <si>
    <t>Book Pin: HP #1</t>
  </si>
  <si>
    <t>Book Pin: HP #2</t>
  </si>
  <si>
    <t>Book Pin: HP #3</t>
  </si>
  <si>
    <t>Book Pin: HP #4</t>
  </si>
  <si>
    <t>Book Pin: HP #5</t>
  </si>
  <si>
    <t>Book Pin: HP #6</t>
  </si>
  <si>
    <t>Book Pin: HP #7</t>
  </si>
  <si>
    <t>Book Pin: I Know Why the Caged Bird Sings</t>
  </si>
  <si>
    <t>Book Pin: In Cold Blood</t>
  </si>
  <si>
    <t>Book Pin: Infinite Jest</t>
  </si>
  <si>
    <t>Book Pin: Invisible Man</t>
  </si>
  <si>
    <t>Book Pin: Jane Eyre</t>
  </si>
  <si>
    <t>Book Pin: Joy of Cooking</t>
  </si>
  <si>
    <t>Book Pin: Kindred</t>
  </si>
  <si>
    <t>Book Pin: Leaves of Grass</t>
  </si>
  <si>
    <t>Book Pin: Little House on the Prairie</t>
  </si>
  <si>
    <t>Book Pin: Little Women</t>
  </si>
  <si>
    <t>Book Pin: Lolita</t>
  </si>
  <si>
    <t>Book Pin: Lord of the Rings</t>
  </si>
  <si>
    <t>Book Pin: Mastering the Art of French Cooking</t>
  </si>
  <si>
    <t>Book Pin: Matilda</t>
  </si>
  <si>
    <t>Book Pin: Middlemarch</t>
  </si>
  <si>
    <t>Book Pin: Moby Dick</t>
  </si>
  <si>
    <t>Book Pin: Mrs Dalloway</t>
  </si>
  <si>
    <t>Book Pin: Nancy Drew</t>
  </si>
  <si>
    <t>Book Pin: Narnia</t>
  </si>
  <si>
    <t>Book Pin: Oliver Twist</t>
  </si>
  <si>
    <t>Book Pin: On the Road</t>
  </si>
  <si>
    <t>Book Pin: Outlander</t>
  </si>
  <si>
    <t>Book Pin: Percy</t>
  </si>
  <si>
    <t>Book Pin: Persuasion</t>
  </si>
  <si>
    <t>Book Pin: Pride and Prejudice</t>
  </si>
  <si>
    <t>Book Pin: Ramona!</t>
  </si>
  <si>
    <t>Book Pin: Rebecca</t>
  </si>
  <si>
    <t>Book Pin: Romeo and Juliet</t>
  </si>
  <si>
    <t>Book Pin: Sense and Sensibility</t>
  </si>
  <si>
    <t>Book Pin: Slaughterhouse Five</t>
  </si>
  <si>
    <t>Book Pin: The Alchemist</t>
  </si>
  <si>
    <t>Book Pin: The Bell Jar</t>
  </si>
  <si>
    <t>Book Pin: The Catcher in the Rye</t>
  </si>
  <si>
    <t>Book Pin: The Color Purple</t>
  </si>
  <si>
    <t>Book Pin: The Elements of Style</t>
  </si>
  <si>
    <t>Book Pin: The Golden Compass</t>
  </si>
  <si>
    <t>Book Pin: The Great Gatsby</t>
  </si>
  <si>
    <t>Book Pin: The Handmaid's Tale</t>
  </si>
  <si>
    <t>Book Pin: The Hitchhiker's Guide to the Galaxy</t>
  </si>
  <si>
    <t>Book Pin: The Hobbit</t>
  </si>
  <si>
    <t>Book Pin: The Joy Luck Club</t>
  </si>
  <si>
    <t>Book Pin: The Last Unicorn</t>
  </si>
  <si>
    <t>Book Pin: The Left Hand of Darkness</t>
  </si>
  <si>
    <t>Book Pin: The Lion, the Witch, and the Wardrobe</t>
  </si>
  <si>
    <t>Book Pin: The Name of the Wind</t>
  </si>
  <si>
    <t>Book Pin: The Odyssey</t>
  </si>
  <si>
    <t>Book Pin: The Old Man and the Sea</t>
  </si>
  <si>
    <t>Book Pin: The Outsiders</t>
  </si>
  <si>
    <t>Book Pin: The Princess Bride</t>
  </si>
  <si>
    <t>Book Pin: The Secret Garden</t>
  </si>
  <si>
    <t>Book Pin: The Velveteen Rabbit</t>
  </si>
  <si>
    <t>Book Pin: Their Eyes Were Watching God</t>
  </si>
  <si>
    <t>Book Pin: To Kill a Mockingbird</t>
  </si>
  <si>
    <t>Book Pin: Watership Down</t>
  </si>
  <si>
    <t>Book Pin: Wuthering Heights</t>
  </si>
  <si>
    <t>Sub Total Book Pins:</t>
  </si>
  <si>
    <t>Book Charms: (No Minimum)</t>
  </si>
  <si>
    <t>Sub Total Book Charms:</t>
  </si>
  <si>
    <t>IB-BC-AIW</t>
  </si>
  <si>
    <t>IB-BC-WIT</t>
  </si>
  <si>
    <t>IB-BC-PAP</t>
  </si>
  <si>
    <t>Book Charm: Alice in Wonderland</t>
  </si>
  <si>
    <t>Book Charm: A Wrinkle in Time</t>
  </si>
  <si>
    <t>Book Charm: Pride nd Prejudice</t>
  </si>
  <si>
    <t>Sub Total Book Mugs:</t>
  </si>
  <si>
    <t>IB-BMG-GAR</t>
  </si>
  <si>
    <t>IB-BMG-COK</t>
  </si>
  <si>
    <t>IB-BMG-FAN</t>
  </si>
  <si>
    <t>IB-BMG-FEM</t>
  </si>
  <si>
    <t>IB-BMG-LAT</t>
  </si>
  <si>
    <t>IB-BMG-N18</t>
  </si>
  <si>
    <t>IB-BMG-N19</t>
  </si>
  <si>
    <t>IB-BMG-RES</t>
  </si>
  <si>
    <t>IB-BMG-TWE</t>
  </si>
  <si>
    <t>IB-BMG-WRT</t>
  </si>
  <si>
    <t>Book Mug: American Reads</t>
  </si>
  <si>
    <t>Book Mug: Cooking</t>
  </si>
  <si>
    <t>Book Mug: Fantasy</t>
  </si>
  <si>
    <t>Book Mug: Feminism</t>
  </si>
  <si>
    <t>Book Mug: Latinx</t>
  </si>
  <si>
    <t>Book Mug: Novels of the 1800s</t>
  </si>
  <si>
    <t>Book Mug: Novels of the 1900s</t>
  </si>
  <si>
    <t>Book Mug: Resistance</t>
  </si>
  <si>
    <t>Book Mug: Tween Classics</t>
  </si>
  <si>
    <t>Book Mug: Writing</t>
  </si>
  <si>
    <t>IB-TB-GAR</t>
  </si>
  <si>
    <t>IB-TB-BB</t>
  </si>
  <si>
    <t>IB-TB-CCB</t>
  </si>
  <si>
    <t>IB-TB-FEM</t>
  </si>
  <si>
    <t>IB-TB-GRL</t>
  </si>
  <si>
    <t>IB-TB-KID</t>
  </si>
  <si>
    <t>IB-TB-LAT</t>
  </si>
  <si>
    <t>IB-TB-N18</t>
  </si>
  <si>
    <t>IB-TB-RES</t>
  </si>
  <si>
    <t>IB-TB-UNI2</t>
  </si>
  <si>
    <t>IB-TB-WWOC</t>
  </si>
  <si>
    <t>IB-TB-WRI</t>
  </si>
  <si>
    <t>Tote Bag: American Reads</t>
  </si>
  <si>
    <t>Tote Bag: Banned Books</t>
  </si>
  <si>
    <t>Tote Bag: Classic Cookbooks</t>
  </si>
  <si>
    <t>Tote Bag: Feminism</t>
  </si>
  <si>
    <t>Tote Bag: Girl Stars</t>
  </si>
  <si>
    <t>Tote Bag: Kids</t>
  </si>
  <si>
    <t>Tote Bag: Latinx</t>
  </si>
  <si>
    <t>Tote Bag: Novels of the 1800s</t>
  </si>
  <si>
    <t>Tote Bag: Resistance</t>
  </si>
  <si>
    <t>Tote Bag: Universals</t>
  </si>
  <si>
    <t>Tote Bag: Writing</t>
  </si>
  <si>
    <t>Sub Total Book Totes:</t>
  </si>
  <si>
    <t>Book Mugs: (No Minimum)</t>
  </si>
  <si>
    <t>Book Totes: (No Minimum)</t>
  </si>
  <si>
    <t>Book T-Shirts: (No Minimum)</t>
  </si>
  <si>
    <t>IB-BS-NEF</t>
  </si>
  <si>
    <t>IB-BS-AIW</t>
  </si>
  <si>
    <t>Book Socks: 1984</t>
  </si>
  <si>
    <t>Book Socks: Alice in Wonderland</t>
  </si>
  <si>
    <t>Book Socks: (No Minimum)</t>
  </si>
  <si>
    <t>IB-TS-RDR-NR-XS</t>
  </si>
  <si>
    <t>IB-TS-RDR-NR-S</t>
  </si>
  <si>
    <t>IB-TS-RDR-NR-M</t>
  </si>
  <si>
    <t>IB-TS-RDR-NR-L</t>
  </si>
  <si>
    <t>IB-TS-RDR-NR-XL</t>
  </si>
  <si>
    <t>IB-TS-RDR-NR-2XL</t>
  </si>
  <si>
    <t>IB-TS-BIB-PR-XS</t>
  </si>
  <si>
    <t>IB-TS-BIB-PR-S</t>
  </si>
  <si>
    <t>IB-TS-BIB-PR-M</t>
  </si>
  <si>
    <t>IB-TS-BIB-PR-L</t>
  </si>
  <si>
    <t>IB-TS-BIB-PR-XL</t>
  </si>
  <si>
    <t>IB-TS-BIB-PR-2XL</t>
  </si>
  <si>
    <t>"Bibliophile" T-Shirt (pink)</t>
  </si>
  <si>
    <t>IB-TS-BIB-NR-XS</t>
  </si>
  <si>
    <t>IB-TS-BIB-NR-S</t>
  </si>
  <si>
    <t>IB-TS-BIB-NR-M</t>
  </si>
  <si>
    <t>IB-TS-BIB-NR-L</t>
  </si>
  <si>
    <t>IB-TS-BIB-NR-XL</t>
  </si>
  <si>
    <t>IB-TS-BIB-NR-2XL</t>
  </si>
  <si>
    <t>"Bibliophile" T-Shirt (natural)</t>
  </si>
  <si>
    <t>Sub Total "Bibliophile" (natural) T-Shirt:</t>
  </si>
  <si>
    <t>Sub Total "Bibliophile" (pink) T-Shirt:</t>
  </si>
  <si>
    <t>"Reader" (rainbow) T-Shirt</t>
  </si>
  <si>
    <t>IB-TS-BKS-GY-XS</t>
  </si>
  <si>
    <t>IB-TS-BKS-GY-S</t>
  </si>
  <si>
    <t>IB-TS-BKS-GY-M</t>
  </si>
  <si>
    <t>IB-TS-BKS-GY-L</t>
  </si>
  <si>
    <t>IB-TS-BKS-GY-XL</t>
  </si>
  <si>
    <t>IB-TS-BKS-GY-2XL</t>
  </si>
  <si>
    <t>"Bookish" (grey) T-Shirt</t>
  </si>
  <si>
    <t>Sub Total "Bookish" (grey) T-Shirt:</t>
  </si>
  <si>
    <t>Sub Total "Reader" (rainbow) T-Shirt:</t>
  </si>
  <si>
    <t>IB-TS-READ-NP-XS</t>
  </si>
  <si>
    <t>IB-TS-READ-NP-S</t>
  </si>
  <si>
    <t>IB-TS-READ-NP-M</t>
  </si>
  <si>
    <t>IB-TS-READ-NP-L</t>
  </si>
  <si>
    <t>IB-TS-READ-NP-XL</t>
  </si>
  <si>
    <t>IB-TS-READ-NP-2XL</t>
  </si>
  <si>
    <t>Sub Total "Read." (navy) T-Shirt:</t>
  </si>
  <si>
    <t>"Read." (navy) T-Shirt</t>
  </si>
  <si>
    <t>Book Apron: (No Minimum)</t>
  </si>
  <si>
    <t>Sub Total Book Apron:</t>
  </si>
  <si>
    <t>IB-STSH-COA1</t>
  </si>
  <si>
    <t>IB-STSH-MG1</t>
  </si>
  <si>
    <t>IB-STSH-CL19S1</t>
  </si>
  <si>
    <t>IB-STSH-JAUS1</t>
  </si>
  <si>
    <t>Sticker Sheet: Coming of Age</t>
  </si>
  <si>
    <t>Sticker Sheet: Middle Grade</t>
  </si>
  <si>
    <t>Sticker Sheet: Classics of the 1900s</t>
  </si>
  <si>
    <t>Sticker Sheet: Jane Austen</t>
  </si>
  <si>
    <t>Sub Total Book Socks:</t>
  </si>
  <si>
    <t>IB-WPAP-MIX1</t>
  </si>
  <si>
    <t>IB-WPAP-COMM</t>
  </si>
  <si>
    <t>Sub Total Book Wrapping Paper:</t>
  </si>
  <si>
    <t>Book Wrapping Paper: (No Minimum)</t>
  </si>
  <si>
    <t>Book Wrapping Paper (6' Roll)</t>
  </si>
  <si>
    <t>Book Wrapping Paper (Commercial Size 417')</t>
  </si>
  <si>
    <t>Sub Total Postcards:</t>
  </si>
  <si>
    <t>Assorted Postcards: (No Minimum)</t>
  </si>
  <si>
    <t>IB-GCP-969</t>
  </si>
  <si>
    <t>IB-GCP-967</t>
  </si>
  <si>
    <t>IB-GCP-955</t>
  </si>
  <si>
    <t>IB-GCP-946</t>
  </si>
  <si>
    <t>IB-GCP-660</t>
  </si>
  <si>
    <t>IB-GCP-628</t>
  </si>
  <si>
    <t>IB-GCP-503</t>
  </si>
  <si>
    <t>IB-GCP-498</t>
  </si>
  <si>
    <t>IB-GCP-488</t>
  </si>
  <si>
    <t>IB-GCP-1027</t>
  </si>
  <si>
    <t>IB-GCP-1010</t>
  </si>
  <si>
    <t>8 Cards with Envelopes - Ideal Bookshelf 969: Classics</t>
  </si>
  <si>
    <t>8 Cards with Envelopes - Ideal Bookshelf 967: Cooking</t>
  </si>
  <si>
    <t>8 Cards with Envelopes - Ideal Bookshelf 955: Love</t>
  </si>
  <si>
    <t>8 Cards with Envelopes - Ideal Bookshelf 946: Novels
of the 1800’s</t>
  </si>
  <si>
    <t>8 Cards with Envelopes - Ideal Bookshelf 660: Girl Stars</t>
  </si>
  <si>
    <t>8 Cards with Envelopes - Ideal Bookshelf 628: Tweens</t>
  </si>
  <si>
    <t>8 Cards with Envelopes - Ideal Bookshelf 503: Xmas</t>
  </si>
  <si>
    <t>8 Cards with Envelopes - Ideal Bookshelf 498: Christmas</t>
  </si>
  <si>
    <t>8 Cards with Envelopes - Ideal Bookshelf 488: Kids</t>
  </si>
  <si>
    <t>8 Cards with Envelopes - Ideal Bookshelf 1027: Writing</t>
  </si>
  <si>
    <t>8 Cards with Envelopes - Ideal Bookshelf 1010: Resistance</t>
  </si>
  <si>
    <t>IB-GCS-969</t>
  </si>
  <si>
    <t>IB-GCS-967</t>
  </si>
  <si>
    <t>IB-GCS-955</t>
  </si>
  <si>
    <t>IB-GCS-946</t>
  </si>
  <si>
    <t>IB-GCS-660</t>
  </si>
  <si>
    <t>IB-GCS-628</t>
  </si>
  <si>
    <t>IB-GCS-503</t>
  </si>
  <si>
    <t>IB-GCS-498</t>
  </si>
  <si>
    <t>IB-GCS-488</t>
  </si>
  <si>
    <t>IB-GCS-1027</t>
  </si>
  <si>
    <t>IB-GCS-1010</t>
  </si>
  <si>
    <t>1 Card with Envelope - Ideal Bookshelf 969: Classics</t>
  </si>
  <si>
    <t>1 Card with Envelope - Ideal Bookshelf 967: Cooking</t>
  </si>
  <si>
    <t>1 Card with Envelope - Ideal Bookshelf 955: Love</t>
  </si>
  <si>
    <t>1 Card with Envelope - Ideal Bookshelf 946: Novels
of the 1800’s</t>
  </si>
  <si>
    <t>1 Card with Envelope - Ideal Bookshelf 660: Girl Stars</t>
  </si>
  <si>
    <t>1 Card with Envelope - Ideal Bookshelf 628: Tweens</t>
  </si>
  <si>
    <t>1 Card with Envelope - Ideal Bookshelf 503: Xmas</t>
  </si>
  <si>
    <t>1 Card with Envelope - Ideal Bookshelf 498: Christmas</t>
  </si>
  <si>
    <t>1 Card with Envelope - Ideal Bookshelf 488: Kids</t>
  </si>
  <si>
    <t>1 Card with Envelope - Ideal Bookshelf 1027: Writing</t>
  </si>
  <si>
    <t>1 Card with Envelope - Ideal Bookshelf 1010: Resistance</t>
  </si>
  <si>
    <t>Sub Total Greeting Card Packs:</t>
  </si>
  <si>
    <t>Sub Total Greeting Cards Singles:</t>
  </si>
  <si>
    <r>
      <t xml:space="preserve">Greeting Cards </t>
    </r>
    <r>
      <rPr>
        <b/>
        <sz val="12"/>
        <color rgb="FFC00000"/>
        <rFont val="Arial"/>
        <family val="2"/>
      </rPr>
      <t>Packs</t>
    </r>
    <r>
      <rPr>
        <b/>
        <sz val="12"/>
        <color theme="0"/>
        <rFont val="Arial"/>
        <family val="2"/>
      </rPr>
      <t>: (No Minimum)</t>
    </r>
  </si>
  <si>
    <r>
      <t xml:space="preserve">Greeting Cards </t>
    </r>
    <r>
      <rPr>
        <b/>
        <sz val="12"/>
        <color rgb="FFC00000"/>
        <rFont val="Arial"/>
        <family val="2"/>
      </rPr>
      <t>Singles</t>
    </r>
    <r>
      <rPr>
        <b/>
        <sz val="12"/>
        <color theme="0"/>
        <rFont val="Arial"/>
        <family val="2"/>
      </rPr>
      <t>: (Minimum 6 per design)</t>
    </r>
  </si>
  <si>
    <t>Ideal Bookshelf Prints 8x10": (No Minimum)</t>
  </si>
  <si>
    <t>IB-PR-488-810-U</t>
  </si>
  <si>
    <t>488: Kids</t>
  </si>
  <si>
    <t>IB-PR-1128-810-U</t>
  </si>
  <si>
    <t>1128: Latinx!</t>
  </si>
  <si>
    <t>IB-PR-1190-810-U</t>
  </si>
  <si>
    <t>1190: Jane Austen</t>
  </si>
  <si>
    <t>IB-PR-628-810-U</t>
  </si>
  <si>
    <t>628: Tweens</t>
  </si>
  <si>
    <t>IB-PR-660-810-U</t>
  </si>
  <si>
    <t>660: Girl Stars</t>
  </si>
  <si>
    <t>IB-PR-1053-810-U</t>
  </si>
  <si>
    <t>1053: Black Writers</t>
  </si>
  <si>
    <t>IB-PR-1044-810-U</t>
  </si>
  <si>
    <t>1044: LGBTQ+ Essentials</t>
  </si>
  <si>
    <t>IB-PR-1042-810-U</t>
  </si>
  <si>
    <t>1042: Banned Books</t>
  </si>
  <si>
    <t>IB-PR-1010-810-U</t>
  </si>
  <si>
    <t>1010: Resistance</t>
  </si>
  <si>
    <t>IB-PR-1016-810-U</t>
  </si>
  <si>
    <t>1016: Feminism</t>
  </si>
  <si>
    <t>IB-PR-629-810-U</t>
  </si>
  <si>
    <t>629: Fantasy</t>
  </si>
  <si>
    <t>IB-PR-1054-810-U</t>
  </si>
  <si>
    <t>1054: Black Writers</t>
  </si>
  <si>
    <t>IB-PR-1151-810-U</t>
  </si>
  <si>
    <t>1151: Baking</t>
  </si>
  <si>
    <t>IB-PR-967-810-U</t>
  </si>
  <si>
    <t>967: Cooking</t>
  </si>
  <si>
    <t>IB-PR-969-810-U</t>
  </si>
  <si>
    <t>969: Classic Novels</t>
  </si>
  <si>
    <t>IB-PR-946-810-U</t>
  </si>
  <si>
    <t>946: Novels of the 1800s</t>
  </si>
  <si>
    <t>IB-PR-970-810-U</t>
  </si>
  <si>
    <t>970: Contemporary Fiction</t>
  </si>
  <si>
    <t>Sub Total Prints:</t>
  </si>
  <si>
    <t>Book T-Shirt TOTAL:</t>
  </si>
  <si>
    <t>GRAND TOTAL:</t>
  </si>
  <si>
    <t>Ideal Bookshelf Hawaii, LLC</t>
  </si>
  <si>
    <t>Please send checks to: PO Box 880822, Pukulani, HI 96788</t>
  </si>
  <si>
    <t>IB-BP-BLV</t>
  </si>
  <si>
    <t>Book Pin: Beloved</t>
  </si>
  <si>
    <t>Book Pins: (Minimum of 2 per design)</t>
  </si>
  <si>
    <t>IB-BP-AIW</t>
  </si>
  <si>
    <t>Book Pin: Alice in Wonderland</t>
  </si>
  <si>
    <t>IB-BP-AGG</t>
  </si>
  <si>
    <t>Book Pin: Anne of Green Gables</t>
  </si>
  <si>
    <t>IB-BP-ATT</t>
  </si>
  <si>
    <t>Book Pin: And Then There Were None</t>
  </si>
  <si>
    <t>IB-APR-CCB</t>
  </si>
  <si>
    <t>Apron: Classic Cookbooks</t>
  </si>
  <si>
    <r>
      <t xml:space="preserve">Book Sticker </t>
    </r>
    <r>
      <rPr>
        <b/>
        <sz val="12"/>
        <color rgb="FFFF0000"/>
        <rFont val="Arial"/>
        <family val="2"/>
      </rPr>
      <t>Sheets</t>
    </r>
    <r>
      <rPr>
        <b/>
        <sz val="12"/>
        <color theme="0"/>
        <rFont val="Arial"/>
        <family val="2"/>
      </rPr>
      <t>: (No Minimum)</t>
    </r>
  </si>
  <si>
    <r>
      <t xml:space="preserve">Book Sticker </t>
    </r>
    <r>
      <rPr>
        <b/>
        <sz val="12"/>
        <color rgb="FFFF0000"/>
        <rFont val="Arial"/>
        <family val="2"/>
      </rPr>
      <t>Singles</t>
    </r>
    <r>
      <rPr>
        <b/>
        <sz val="12"/>
        <color theme="0"/>
        <rFont val="Arial"/>
        <family val="2"/>
      </rPr>
      <t>: (No Minimum)</t>
    </r>
  </si>
  <si>
    <t>IB-STIC-KIN1</t>
  </si>
  <si>
    <t>Kindred</t>
  </si>
  <si>
    <t>IB-STIC-NEF1</t>
  </si>
  <si>
    <t>IB-STIC-OYS1</t>
  </si>
  <si>
    <t>100 Years of Solitude</t>
  </si>
  <si>
    <t>The Lion, the Witch and the Wardrobe</t>
  </si>
  <si>
    <t>IB-STIC-LWW</t>
  </si>
  <si>
    <t>IB-STIC-PAP1</t>
  </si>
  <si>
    <t>Pride and Prejudice</t>
  </si>
  <si>
    <t>IB-STIC-TGG1</t>
  </si>
  <si>
    <t>The Great Gatsby</t>
  </si>
  <si>
    <t>The Princess Bride</t>
  </si>
  <si>
    <t>IB-STIC-TPB1</t>
  </si>
  <si>
    <t>Alice in Wonderland</t>
  </si>
  <si>
    <t>IB-STIC-AIW1</t>
  </si>
  <si>
    <t>IB-STIC-BAM1</t>
  </si>
  <si>
    <t>Books Are Magic</t>
  </si>
  <si>
    <t>IB-STIC-BNW1</t>
  </si>
  <si>
    <t>Brave New World</t>
  </si>
  <si>
    <t>IB-STIC-DUN1</t>
  </si>
  <si>
    <t>Dune</t>
  </si>
  <si>
    <t>IB-STIC-4511</t>
  </si>
  <si>
    <t>Fahrenheit 451</t>
  </si>
  <si>
    <t>IB-STIC-HAM1</t>
  </si>
  <si>
    <t>Hamlet</t>
  </si>
  <si>
    <t>IB-STIC-HGG1</t>
  </si>
  <si>
    <t>The Hitchhiker's Guide to the Galaxy</t>
  </si>
  <si>
    <t>IB-STIC-HMT1</t>
  </si>
  <si>
    <t>The Handmaid's Tale</t>
  </si>
  <si>
    <t>IB-STIC-IKW1</t>
  </si>
  <si>
    <t>I Know Why the Caged Bird Sings</t>
  </si>
  <si>
    <t>Jane Eyre</t>
  </si>
  <si>
    <t>IB-STIC-JER1</t>
  </si>
  <si>
    <t>IB-STIC-JLC1</t>
  </si>
  <si>
    <t>The Joy Luck Club</t>
  </si>
  <si>
    <t>IB-STIC-JOC1</t>
  </si>
  <si>
    <t>Joy of Cooking</t>
  </si>
  <si>
    <t>IB-STIC-HP1</t>
  </si>
  <si>
    <t>HP #1</t>
  </si>
  <si>
    <t>IB-STIC-HOB1</t>
  </si>
  <si>
    <t>The Hobbit</t>
  </si>
  <si>
    <t>IB-STIC-WUB1</t>
  </si>
  <si>
    <t>The Wind-Up Bird Chronicle</t>
  </si>
  <si>
    <t>Sub Total Book Sticker Singles:</t>
  </si>
  <si>
    <r>
      <t xml:space="preserve">Sub Total Book Sticker </t>
    </r>
    <r>
      <rPr>
        <sz val="11"/>
        <color rgb="FFFF0000"/>
        <rFont val="Arial"/>
        <family val="2"/>
      </rPr>
      <t>Singles</t>
    </r>
    <r>
      <rPr>
        <sz val="11"/>
        <color theme="1"/>
        <rFont val="Arial"/>
        <family val="2"/>
      </rPr>
      <t>:</t>
    </r>
  </si>
  <si>
    <r>
      <t xml:space="preserve">Sub Total Book Sticker </t>
    </r>
    <r>
      <rPr>
        <sz val="11"/>
        <color rgb="FFFF0000"/>
        <rFont val="Arial"/>
        <family val="2"/>
      </rPr>
      <t>Sheets</t>
    </r>
    <r>
      <rPr>
        <sz val="11"/>
        <color theme="1"/>
        <rFont val="Arial"/>
        <family val="2"/>
      </rPr>
      <t>:</t>
    </r>
  </si>
  <si>
    <t>8 Cards with Envelopes - Ideal Bookshelf 1190: Jane Austen</t>
  </si>
  <si>
    <t>8 Cards with Envelopes - Ideal Bookshelf 1260: Picture Books</t>
  </si>
  <si>
    <t>8 Cards with Envelopes - Ideal Bookshelf 1228: Middle Grade</t>
  </si>
  <si>
    <t>8 Cards with Envelopes - Ideal Bookshelf 1151: Baking</t>
  </si>
  <si>
    <t>8 Cards with Envelopes - Ideal Bookshelf 1250: Fantasy</t>
  </si>
  <si>
    <t>8 Cards with Envelopes - Ideal Bookshelf 1244: Banned Classics</t>
  </si>
  <si>
    <t>8 Cards with Envelopes - Ideal Bookshelf 1266: YA</t>
  </si>
  <si>
    <t>8 Cards with Envelopes - Ideal Bookshelf 1255: Contemporary Fiction</t>
  </si>
  <si>
    <t>8 Cards with Envelopes - Ideal Bookshelf 1232: Banned Books</t>
  </si>
  <si>
    <t>8 Cards with Envelopes - Ideal Bookshelf 1225: New Romance</t>
  </si>
  <si>
    <t>8 Cards with Envelopes - Ideal Bookshelf 1256: Cooking Now</t>
  </si>
  <si>
    <t>NEW</t>
  </si>
  <si>
    <t>IB-GCP-1190</t>
  </si>
  <si>
    <t>IB-GCP-1260</t>
  </si>
  <si>
    <t>IB-GCP-1228</t>
  </si>
  <si>
    <t>IB-GCP-1151</t>
  </si>
  <si>
    <t>IB-GCP-1250</t>
  </si>
  <si>
    <t>IB-GCP-1244</t>
  </si>
  <si>
    <t>IB-GCP-1266</t>
  </si>
  <si>
    <t>IB-GCP-1255</t>
  </si>
  <si>
    <t>IB-GCP-1232</t>
  </si>
  <si>
    <t>IB-GCP-1225</t>
  </si>
  <si>
    <t>IB-GCP-1256</t>
  </si>
  <si>
    <t>IB-GCS-1190</t>
  </si>
  <si>
    <t>IB-GCS-1260</t>
  </si>
  <si>
    <t>IB-GCS-1228</t>
  </si>
  <si>
    <t>IB-GCS-1151</t>
  </si>
  <si>
    <t>IB-GCS-1250</t>
  </si>
  <si>
    <t>IB-GCS-1244</t>
  </si>
  <si>
    <t>IB-GCS-1266</t>
  </si>
  <si>
    <t>IB-GCS-1255</t>
  </si>
  <si>
    <t>IB-GCS-1232</t>
  </si>
  <si>
    <t>IB-GCS-1225</t>
  </si>
  <si>
    <t>IB-GCS-1256</t>
  </si>
  <si>
    <t>1 Card with Envelope - Ideal Bookshelf 1190: Jane Austen</t>
  </si>
  <si>
    <t>1 Card with Envelope - Ideal Bookshelf 1260: Picture Books</t>
  </si>
  <si>
    <t>1 Card with Envelope - Ideal Bookshelf 1228: Middle Grade</t>
  </si>
  <si>
    <t>1 Card with Envelope - Ideal Bookshelf 1151: Baking</t>
  </si>
  <si>
    <t>1 Card with Envelope - Ideal Bookshelf 1250: Fantasy</t>
  </si>
  <si>
    <t>1 Card with Envelope - Ideal Bookshelf 1244: Banned Classics</t>
  </si>
  <si>
    <t>1 Card with Envelope - Ideal Bookshelf 1266: YA</t>
  </si>
  <si>
    <t>1 Card with Envelope - Ideal Bookshelf 1255: Contemporary Fiction</t>
  </si>
  <si>
    <t>1 Card with Envelope - Ideal Bookshelf 1232: Banned Books</t>
  </si>
  <si>
    <t>1 Card with Envelope - Ideal Bookshelf 1225: New Romance</t>
  </si>
  <si>
    <t>1 Card with Envelope - Ideal Bookshelf 1256: Cooking Now</t>
  </si>
  <si>
    <t>IB-PCP-20ASS</t>
  </si>
  <si>
    <t>20 Ideal Bookshelf postcards</t>
  </si>
  <si>
    <t>The Secret Garden</t>
  </si>
  <si>
    <t>IB-STIC-TSG1</t>
  </si>
  <si>
    <t>Anne of Green Gables</t>
  </si>
  <si>
    <t>IB-STIC-AGG1</t>
  </si>
  <si>
    <t xml:space="preserve"> </t>
  </si>
  <si>
    <t>The Odyssey</t>
  </si>
  <si>
    <t>IB-STIC-ODY1</t>
  </si>
  <si>
    <t>IB-STIC-BAM-RB</t>
  </si>
  <si>
    <t>Moby Dick</t>
  </si>
  <si>
    <t>IB-STIC-MBD1</t>
  </si>
  <si>
    <t>Persuasion</t>
  </si>
  <si>
    <t>IB-STIC-PERS1</t>
  </si>
  <si>
    <t>Sense and Sensibility</t>
  </si>
  <si>
    <t>IB-STIC-SAS1</t>
  </si>
  <si>
    <t>Bibliophile Black</t>
  </si>
  <si>
    <t>IB-STIC-BIBB1</t>
  </si>
  <si>
    <t>Bibliophile A</t>
  </si>
  <si>
    <t>IB-STIC-BIBA1</t>
  </si>
  <si>
    <t>Dracula</t>
  </si>
  <si>
    <t>IB-STIC-DRC1</t>
  </si>
  <si>
    <t>Romeo and Juliet</t>
  </si>
  <si>
    <t>IB-STIC-RAJ</t>
  </si>
  <si>
    <t>A Tale of Two Cities</t>
  </si>
  <si>
    <t>IB-STIC-TTC1</t>
  </si>
  <si>
    <t>IB-BMG-BAN</t>
  </si>
  <si>
    <t>IB-BMG-XMAS-11</t>
  </si>
  <si>
    <t>Book Mug: Banned Books</t>
  </si>
  <si>
    <t>Book Mug: Christmas</t>
  </si>
  <si>
    <t>Tote Bag: Black Women Writers</t>
  </si>
  <si>
    <t>Tote Bag: Banned Classics</t>
  </si>
  <si>
    <t>IB-TB-BANC</t>
  </si>
  <si>
    <t>Tea Towel: Baking</t>
  </si>
  <si>
    <t>IB-TTOW-BAK1</t>
  </si>
  <si>
    <t>Tea Towel: Home Cooking</t>
  </si>
  <si>
    <t>IB-TTOW-HCK1</t>
  </si>
  <si>
    <t>Tea Towel - Food Writing</t>
  </si>
  <si>
    <t>IB-TTOW-FWR1</t>
  </si>
  <si>
    <t>IB-BP-BAM-G</t>
  </si>
  <si>
    <t>IB-BP-BAM-PG</t>
  </si>
  <si>
    <t>IB-BP-BAM-B</t>
  </si>
  <si>
    <t>Book Pin: Books Are Magic (Gold)</t>
  </si>
  <si>
    <t>Book Pin: Books Are Magic (Pink Sparkle)</t>
  </si>
  <si>
    <t>Book Pin: Books Are Magic (Pink)</t>
  </si>
  <si>
    <t>Book Pin: Books Are Magic (Black)</t>
  </si>
  <si>
    <t>Sub Tea Towels: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</si>
</sst>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  <font>
      <b/>
      <sz val="12"/>
      <color rgb="FFC00000"/>
      <name val="Arial"/>
      <family val="2"/>
    </font>
    <font>
      <b/>
      <sz val="12"/>
      <color rgb="FFFF0000"/>
      <name val="Arial"/>
      <family val="2"/>
    </font>
    <font>
      <sz val="11"/>
      <color rgb="FFFF0000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5" borderId="0" applyFill="0" applyAlignment="0" applyProtection="0">
      <alignment horizontal="center" vertical="center"/>
    </xf>
  </cellStyleXfs>
  <cellXfs count="77">
    <xf numFmtId="0" fontId="0" fillId="0" borderId="0" xfId="0"/>
    <xf numFmtId="0" fontId="2" fillId="0" borderId="0" xfId="0" applyFont="1"/>
    <xf numFmtId="0" fontId="3" fillId="4" borderId="0" xfId="0" applyFont="1" applyFill="1"/>
    <xf numFmtId="0" fontId="2" fillId="0" borderId="0" xfId="2" applyFont="1" applyFill="1" applyAlignment="1" applyProtection="1"/>
    <xf numFmtId="0" fontId="2" fillId="0" borderId="0" xfId="0" applyFont="1" applyAlignment="1">
      <alignment horizontal="left" vertical="top"/>
    </xf>
    <xf numFmtId="1" fontId="2" fillId="0" borderId="0" xfId="0" applyNumberFormat="1" applyFont="1" applyAlignment="1" applyProtection="1">
      <alignment horizontal="center"/>
      <protection locked="0"/>
    </xf>
    <xf numFmtId="44" fontId="2" fillId="0" borderId="0" xfId="1" applyFont="1" applyAlignment="1" applyProtection="1">
      <alignment horizontal="right"/>
    </xf>
    <xf numFmtId="44" fontId="2" fillId="6" borderId="2" xfId="1" applyFont="1" applyFill="1" applyBorder="1" applyAlignment="1" applyProtection="1">
      <alignment horizontal="right"/>
    </xf>
    <xf numFmtId="0" fontId="2" fillId="0" borderId="0" xfId="0" applyFont="1" applyAlignment="1">
      <alignment horizontal="center" vertical="center"/>
    </xf>
    <xf numFmtId="1" fontId="2" fillId="10" borderId="11" xfId="0" applyNumberFormat="1" applyFont="1" applyFill="1" applyBorder="1" applyAlignment="1" applyProtection="1">
      <alignment horizontal="center"/>
      <protection locked="0"/>
    </xf>
    <xf numFmtId="44" fontId="2" fillId="10" borderId="11" xfId="1" applyFont="1" applyFill="1" applyBorder="1" applyAlignment="1" applyProtection="1">
      <alignment horizontal="right"/>
    </xf>
    <xf numFmtId="1" fontId="2" fillId="0" borderId="11" xfId="0" applyNumberFormat="1" applyFont="1" applyBorder="1" applyAlignment="1" applyProtection="1">
      <alignment horizontal="center"/>
      <protection locked="0"/>
    </xf>
    <xf numFmtId="44" fontId="2" fillId="0" borderId="11" xfId="1" applyFont="1" applyBorder="1" applyAlignment="1" applyProtection="1">
      <alignment horizontal="right"/>
    </xf>
    <xf numFmtId="44" fontId="2" fillId="6" borderId="12" xfId="1" applyFont="1" applyFill="1" applyBorder="1" applyAlignment="1" applyProtection="1">
      <alignment horizontal="right"/>
    </xf>
    <xf numFmtId="164" fontId="2" fillId="0" borderId="0" xfId="0" applyNumberFormat="1" applyFont="1"/>
    <xf numFmtId="0" fontId="2" fillId="10" borderId="11" xfId="0" applyFont="1" applyFill="1" applyBorder="1"/>
    <xf numFmtId="0" fontId="2" fillId="0" borderId="11" xfId="0" applyFont="1" applyBorder="1"/>
    <xf numFmtId="0" fontId="10" fillId="5" borderId="1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0" borderId="1" xfId="0" applyFont="1" applyBorder="1"/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4" borderId="9" xfId="0" applyFont="1" applyFill="1" applyBorder="1" applyAlignment="1">
      <alignment horizontal="left"/>
    </xf>
    <xf numFmtId="0" fontId="2" fillId="4" borderId="9" xfId="0" applyFont="1" applyFill="1" applyBorder="1" applyAlignment="1">
      <alignment horizontal="left" vertical="center"/>
    </xf>
    <xf numFmtId="0" fontId="10" fillId="5" borderId="0" xfId="0" applyFont="1" applyFill="1"/>
    <xf numFmtId="0" fontId="10" fillId="4" borderId="0" xfId="0" applyFont="1" applyFill="1"/>
    <xf numFmtId="0" fontId="2" fillId="2" borderId="0" xfId="0" applyFont="1" applyFill="1" applyAlignment="1">
      <alignment horizontal="left"/>
    </xf>
    <xf numFmtId="0" fontId="2" fillId="2" borderId="9" xfId="0" applyFont="1" applyFill="1" applyBorder="1" applyAlignment="1">
      <alignment horizontal="left" vertical="center"/>
    </xf>
    <xf numFmtId="0" fontId="10" fillId="5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1" fontId="2" fillId="2" borderId="0" xfId="0" applyNumberFormat="1" applyFont="1" applyFill="1" applyAlignment="1" applyProtection="1">
      <alignment horizontal="center"/>
      <protection locked="0"/>
    </xf>
    <xf numFmtId="44" fontId="2" fillId="2" borderId="0" xfId="1" applyFont="1" applyFill="1" applyAlignment="1" applyProtection="1">
      <alignment horizontal="right"/>
    </xf>
    <xf numFmtId="0" fontId="2" fillId="2" borderId="9" xfId="0" applyFont="1" applyFill="1" applyBorder="1" applyAlignment="1">
      <alignment horizontal="left"/>
    </xf>
    <xf numFmtId="44" fontId="2" fillId="4" borderId="0" xfId="1" applyFont="1" applyFill="1" applyAlignment="1" applyProtection="1">
      <alignment horizontal="right"/>
    </xf>
    <xf numFmtId="0" fontId="2" fillId="0" borderId="0" xfId="0" applyFont="1" applyAlignment="1">
      <alignment horizontal="center"/>
    </xf>
    <xf numFmtId="0" fontId="2" fillId="7" borderId="2" xfId="0" applyFont="1" applyFill="1" applyBorder="1" applyAlignment="1">
      <alignment horizontal="left"/>
    </xf>
    <xf numFmtId="0" fontId="2" fillId="6" borderId="0" xfId="0" applyFont="1" applyFill="1"/>
    <xf numFmtId="1" fontId="2" fillId="7" borderId="2" xfId="0" applyNumberFormat="1" applyFont="1" applyFill="1" applyBorder="1" applyAlignment="1">
      <alignment horizontal="center" vertical="center"/>
    </xf>
    <xf numFmtId="0" fontId="2" fillId="7" borderId="0" xfId="0" applyFont="1" applyFill="1"/>
    <xf numFmtId="1" fontId="2" fillId="4" borderId="2" xfId="0" applyNumberFormat="1" applyFont="1" applyFill="1" applyBorder="1" applyAlignment="1">
      <alignment horizontal="center" vertical="center"/>
    </xf>
    <xf numFmtId="0" fontId="2" fillId="4" borderId="0" xfId="0" applyFont="1" applyFill="1"/>
    <xf numFmtId="0" fontId="2" fillId="8" borderId="0" xfId="0" applyFont="1" applyFill="1"/>
    <xf numFmtId="1" fontId="2" fillId="9" borderId="2" xfId="0" applyNumberFormat="1" applyFont="1" applyFill="1" applyBorder="1" applyAlignment="1">
      <alignment horizontal="center" vertical="center"/>
    </xf>
    <xf numFmtId="1" fontId="2" fillId="6" borderId="2" xfId="0" applyNumberFormat="1" applyFont="1" applyFill="1" applyBorder="1" applyAlignment="1">
      <alignment horizontal="center"/>
    </xf>
    <xf numFmtId="0" fontId="2" fillId="6" borderId="2" xfId="0" applyFont="1" applyFill="1" applyBorder="1" applyAlignment="1">
      <alignment horizontal="right"/>
    </xf>
    <xf numFmtId="0" fontId="2" fillId="5" borderId="0" xfId="0" applyFont="1" applyFill="1"/>
    <xf numFmtId="0" fontId="3" fillId="4" borderId="0" xfId="0" applyFont="1" applyFill="1" applyAlignment="1">
      <alignment horizontal="center" vertical="center"/>
    </xf>
    <xf numFmtId="1" fontId="2" fillId="6" borderId="12" xfId="0" applyNumberFormat="1" applyFont="1" applyFill="1" applyBorder="1" applyAlignment="1">
      <alignment horizontal="center"/>
    </xf>
    <xf numFmtId="0" fontId="2" fillId="6" borderId="12" xfId="0" applyFont="1" applyFill="1" applyBorder="1" applyAlignment="1">
      <alignment horizontal="left" vertical="center"/>
    </xf>
    <xf numFmtId="0" fontId="11" fillId="4" borderId="0" xfId="0" applyFont="1" applyFill="1"/>
    <xf numFmtId="1" fontId="2" fillId="4" borderId="0" xfId="0" applyNumberFormat="1" applyFont="1" applyFill="1" applyAlignment="1" applyProtection="1">
      <alignment horizontal="center"/>
      <protection locked="0"/>
    </xf>
    <xf numFmtId="1" fontId="2" fillId="0" borderId="0" xfId="0" applyNumberFormat="1" applyFont="1" applyAlignment="1">
      <alignment horizontal="center"/>
    </xf>
    <xf numFmtId="0" fontId="2" fillId="7" borderId="2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3" fillId="3" borderId="10" xfId="0" applyFont="1" applyFill="1" applyBorder="1" applyAlignment="1">
      <alignment horizontal="left"/>
    </xf>
    <xf numFmtId="0" fontId="2" fillId="3" borderId="10" xfId="0" applyFont="1" applyFill="1" applyBorder="1" applyAlignment="1">
      <alignment horizontal="left"/>
    </xf>
    <xf numFmtId="0" fontId="2" fillId="4" borderId="2" xfId="0" applyFont="1" applyFill="1" applyBorder="1" applyAlignment="1" applyProtection="1">
      <alignment horizontal="left"/>
      <protection locked="0"/>
    </xf>
    <xf numFmtId="44" fontId="2" fillId="7" borderId="4" xfId="1" applyFont="1" applyFill="1" applyBorder="1" applyAlignment="1" applyProtection="1">
      <alignment horizontal="right" vertical="center"/>
    </xf>
    <xf numFmtId="44" fontId="2" fillId="7" borderId="6" xfId="1" applyFont="1" applyFill="1" applyBorder="1" applyAlignment="1" applyProtection="1">
      <alignment horizontal="right" vertical="center"/>
    </xf>
    <xf numFmtId="44" fontId="2" fillId="4" borderId="4" xfId="1" applyFont="1" applyFill="1" applyBorder="1" applyAlignment="1" applyProtection="1">
      <alignment horizontal="right" vertical="center"/>
    </xf>
    <xf numFmtId="44" fontId="2" fillId="4" borderId="6" xfId="1" applyFont="1" applyFill="1" applyBorder="1" applyAlignment="1" applyProtection="1">
      <alignment horizontal="right" vertical="center"/>
    </xf>
    <xf numFmtId="0" fontId="2" fillId="6" borderId="2" xfId="0" applyFont="1" applyFill="1" applyBorder="1" applyAlignment="1">
      <alignment horizontal="right" vertical="center"/>
    </xf>
    <xf numFmtId="0" fontId="2" fillId="0" borderId="8" xfId="0" applyFont="1" applyBorder="1" applyAlignment="1">
      <alignment horizontal="center"/>
    </xf>
    <xf numFmtId="0" fontId="2" fillId="7" borderId="2" xfId="0" applyFont="1" applyFill="1" applyBorder="1" applyAlignment="1">
      <alignment horizontal="right" vertical="center"/>
    </xf>
    <xf numFmtId="0" fontId="4" fillId="7" borderId="4" xfId="0" applyFont="1" applyFill="1" applyBorder="1" applyAlignment="1">
      <alignment horizontal="left"/>
    </xf>
    <xf numFmtId="0" fontId="4" fillId="7" borderId="5" xfId="0" applyFont="1" applyFill="1" applyBorder="1" applyAlignment="1">
      <alignment horizontal="left"/>
    </xf>
    <xf numFmtId="0" fontId="2" fillId="4" borderId="2" xfId="0" applyFont="1" applyFill="1" applyBorder="1" applyAlignment="1" applyProtection="1">
      <alignment horizontal="center"/>
      <protection locked="0"/>
    </xf>
    <xf numFmtId="0" fontId="2" fillId="7" borderId="4" xfId="0" applyFont="1" applyFill="1" applyBorder="1" applyAlignment="1">
      <alignment horizontal="right" vertical="center"/>
    </xf>
    <xf numFmtId="0" fontId="2" fillId="7" borderId="5" xfId="0" applyFont="1" applyFill="1" applyBorder="1" applyAlignment="1">
      <alignment horizontal="right" vertical="center"/>
    </xf>
    <xf numFmtId="0" fontId="2" fillId="7" borderId="6" xfId="0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8" borderId="2" xfId="0" applyFont="1" applyFill="1" applyBorder="1" applyAlignment="1">
      <alignment horizontal="right" vertical="center"/>
    </xf>
    <xf numFmtId="44" fontId="2" fillId="9" borderId="4" xfId="1" applyFont="1" applyFill="1" applyBorder="1" applyAlignment="1" applyProtection="1">
      <alignment horizontal="right" vertical="center"/>
    </xf>
    <xf numFmtId="44" fontId="2" fillId="9" borderId="6" xfId="1" applyFont="1" applyFill="1" applyBorder="1" applyAlignment="1" applyProtection="1">
      <alignment horizontal="right" vertical="center"/>
    </xf>
    <xf numFmtId="0" fontId="3" fillId="3" borderId="7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</cellXfs>
  <cellStyles count="3">
    <cellStyle name="Currency" xfId="1" builtinId="4"/>
    <cellStyle name="Normal" xfId="0" builtinId="0"/>
    <cellStyle name="orderform" xfId="2" xr:uid="{D2C94286-427E-4B5A-AE13-98F16EFE7F07}"/>
  </cellStyles>
  <dxfs count="21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669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  <border>
        <left style="thin">
          <color indexed="64"/>
        </left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  <border>
        <right style="thin">
          <color indexed="64"/>
        </right>
      </border>
      <protection locked="0" hidden="0"/>
    </dxf>
    <dxf>
      <border outline="0">
        <top style="medium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  <border>
        <left style="thin">
          <color indexed="64"/>
        </left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  <border>
        <right style="thin">
          <color indexed="64"/>
        </right>
      </border>
      <protection locked="0" hidden="0"/>
    </dxf>
    <dxf>
      <border outline="0">
        <top style="medium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  <border>
        <left style="thin">
          <color indexed="64"/>
        </left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  <border>
        <right style="thin">
          <color indexed="64"/>
        </right>
      </border>
      <protection locked="0" hidden="0"/>
    </dxf>
    <dxf>
      <border outline="0">
        <top style="medium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  <border>
        <left style="thin">
          <color indexed="64"/>
        </left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  <border>
        <right style="thin">
          <color indexed="64"/>
        </right>
      </border>
      <protection locked="0" hidden="0"/>
    </dxf>
    <dxf>
      <border outline="0">
        <top style="medium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  <protection locked="0" hidden="0"/>
    </dxf>
    <dxf>
      <border outline="0">
        <top style="medium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  <protection locked="1" hidden="0"/>
    </dxf>
    <dxf>
      <border outline="0">
        <top style="medium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  <protection locked="0" hidden="0"/>
    </dxf>
    <dxf>
      <border outline="0">
        <top style="medium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  <protection locked="0" hidden="0"/>
    </dxf>
    <dxf>
      <border outline="0">
        <top style="medium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theme="1"/>
        </right>
        <top style="thin">
          <color theme="1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  <protection locked="0" hidden="0"/>
    </dxf>
    <dxf>
      <border outline="0">
        <top style="medium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  <protection locked="0" hidden="0"/>
    </dxf>
    <dxf>
      <border outline="0">
        <top style="medium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  <protection locked="1" hidden="0"/>
    </dxf>
    <dxf>
      <border outline="0">
        <top style="medium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  <protection locked="0" hidden="0"/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  <protection locked="1" hidden="0"/>
    </dxf>
    <dxf>
      <border outline="0">
        <top style="medium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  <protection locked="0" hidden="0"/>
    </dxf>
    <dxf>
      <border outline="0">
        <top style="medium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solid">
          <fgColor indexed="64"/>
          <bgColor rgb="FFFFFF00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  <protection locked="0" hidden="0"/>
    </dxf>
    <dxf>
      <border outline="0">
        <top style="medium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  <protection locked="0" hidden="0"/>
    </dxf>
    <dxf>
      <border outline="0">
        <top style="medium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  <protection locked="1" hidden="0"/>
    </dxf>
    <dxf>
      <border outline="0">
        <top style="medium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  <protection locked="1" hidden="0"/>
    </dxf>
    <dxf>
      <border outline="0">
        <top style="medium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  <protection locked="0" hidden="0"/>
    </dxf>
    <dxf>
      <border outline="0">
        <top style="medium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protection locked="1" hidden="0"/>
    </dxf>
  </dxfs>
  <tableStyles count="0" defaultTableStyle="TableStyleMedium2" defaultPivotStyle="PivotStyleLight16"/>
  <colors>
    <mruColors>
      <color rgb="FFFF6699"/>
      <color rgb="FFF0A4A4"/>
      <color rgb="FFA9E9EB"/>
      <color rgb="FF25FF88"/>
      <color rgb="FFB4DBE0"/>
      <color rgb="FFFF0066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87717</xdr:colOff>
      <xdr:row>0</xdr:row>
      <xdr:rowOff>79514</xdr:rowOff>
    </xdr:from>
    <xdr:to>
      <xdr:col>3</xdr:col>
      <xdr:colOff>453304</xdr:colOff>
      <xdr:row>0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AB57E3C-0B30-4762-B637-45923C4827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717" y="79514"/>
          <a:ext cx="2203912" cy="37768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87717</xdr:colOff>
      <xdr:row>0</xdr:row>
      <xdr:rowOff>79514</xdr:rowOff>
    </xdr:from>
    <xdr:to>
      <xdr:col>2</xdr:col>
      <xdr:colOff>224704</xdr:colOff>
      <xdr:row>0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8254272-C1B4-4210-992D-A005D905E9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812" y="79514"/>
          <a:ext cx="2234392" cy="37768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87717</xdr:colOff>
      <xdr:row>0</xdr:row>
      <xdr:rowOff>79514</xdr:rowOff>
    </xdr:from>
    <xdr:to>
      <xdr:col>2</xdr:col>
      <xdr:colOff>224704</xdr:colOff>
      <xdr:row>0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FFCEC04-F9B0-41BE-83A8-FED91ECF93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812" y="79514"/>
          <a:ext cx="2234392" cy="37768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87717</xdr:colOff>
      <xdr:row>0</xdr:row>
      <xdr:rowOff>79514</xdr:rowOff>
    </xdr:from>
    <xdr:to>
      <xdr:col>2</xdr:col>
      <xdr:colOff>529504</xdr:colOff>
      <xdr:row>0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118E5C3-C68C-4581-8207-D31F49037F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812" y="79514"/>
          <a:ext cx="2211532" cy="37768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87717</xdr:colOff>
      <xdr:row>0</xdr:row>
      <xdr:rowOff>79514</xdr:rowOff>
    </xdr:from>
    <xdr:to>
      <xdr:col>2</xdr:col>
      <xdr:colOff>270424</xdr:colOff>
      <xdr:row>0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B03151B-6441-44F1-A7B4-A59DD9543A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812" y="79514"/>
          <a:ext cx="2211532" cy="377686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87717</xdr:colOff>
      <xdr:row>0</xdr:row>
      <xdr:rowOff>79514</xdr:rowOff>
    </xdr:from>
    <xdr:to>
      <xdr:col>2</xdr:col>
      <xdr:colOff>72304</xdr:colOff>
      <xdr:row>0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5921E38-8AC7-4BD5-B2E0-D1208ED945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812" y="79514"/>
          <a:ext cx="2211532" cy="3776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87717</xdr:colOff>
      <xdr:row>0</xdr:row>
      <xdr:rowOff>79514</xdr:rowOff>
    </xdr:from>
    <xdr:to>
      <xdr:col>2</xdr:col>
      <xdr:colOff>529504</xdr:colOff>
      <xdr:row>0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E0D8C24-DEFF-4B18-BD1C-A8A4E6AF19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812" y="79514"/>
          <a:ext cx="2211532" cy="37768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87717</xdr:colOff>
      <xdr:row>0</xdr:row>
      <xdr:rowOff>79514</xdr:rowOff>
    </xdr:from>
    <xdr:to>
      <xdr:col>2</xdr:col>
      <xdr:colOff>424729</xdr:colOff>
      <xdr:row>0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31996A0-329E-42B6-A4C1-BFF8305769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717" y="79514"/>
          <a:ext cx="2203912" cy="37768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87717</xdr:colOff>
      <xdr:row>0</xdr:row>
      <xdr:rowOff>79514</xdr:rowOff>
    </xdr:from>
    <xdr:to>
      <xdr:col>2</xdr:col>
      <xdr:colOff>529504</xdr:colOff>
      <xdr:row>0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6565AF2-7774-4CD2-BB4C-A410E810DA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812" y="79514"/>
          <a:ext cx="2211532" cy="37768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87717</xdr:colOff>
      <xdr:row>0</xdr:row>
      <xdr:rowOff>79514</xdr:rowOff>
    </xdr:from>
    <xdr:to>
      <xdr:col>2</xdr:col>
      <xdr:colOff>529504</xdr:colOff>
      <xdr:row>0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0FD511C-2822-4AEC-976A-79C87A0836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812" y="79514"/>
          <a:ext cx="2211532" cy="37768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87717</xdr:colOff>
      <xdr:row>0</xdr:row>
      <xdr:rowOff>79514</xdr:rowOff>
    </xdr:from>
    <xdr:to>
      <xdr:col>2</xdr:col>
      <xdr:colOff>453304</xdr:colOff>
      <xdr:row>0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A13FA53-4F2C-4B3B-8CF1-4884D27DF4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717" y="79514"/>
          <a:ext cx="2203912" cy="37768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87717</xdr:colOff>
      <xdr:row>0</xdr:row>
      <xdr:rowOff>79514</xdr:rowOff>
    </xdr:from>
    <xdr:to>
      <xdr:col>2</xdr:col>
      <xdr:colOff>415204</xdr:colOff>
      <xdr:row>0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576B152-F48E-49B8-BE66-CC7AD9D6A0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812" y="79514"/>
          <a:ext cx="2211532" cy="37768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87717</xdr:colOff>
      <xdr:row>0</xdr:row>
      <xdr:rowOff>79514</xdr:rowOff>
    </xdr:from>
    <xdr:to>
      <xdr:col>2</xdr:col>
      <xdr:colOff>529504</xdr:colOff>
      <xdr:row>0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29BBC7C-948A-4E14-83A1-E56E9219AE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812" y="79514"/>
          <a:ext cx="2196292" cy="37768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87717</xdr:colOff>
      <xdr:row>0</xdr:row>
      <xdr:rowOff>79514</xdr:rowOff>
    </xdr:from>
    <xdr:to>
      <xdr:col>2</xdr:col>
      <xdr:colOff>529504</xdr:colOff>
      <xdr:row>0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6447140-292C-47EF-A738-00AB04A590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812" y="79514"/>
          <a:ext cx="2211532" cy="37768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3C742864-419B-4C1F-AFF1-6E4CE312F6FF}" name="Table5789" displayName="Table5789" ref="A3:E16" totalsRowShown="0" headerRowDxfId="212" dataDxfId="211" tableBorderDxfId="210">
  <tableColumns count="5">
    <tableColumn id="1" xr3:uid="{CCF20837-B5E4-47E5-A6E8-5F2DC9902023}" name="QTY" dataDxfId="209"/>
    <tableColumn id="2" xr3:uid="{B296791E-89EC-4934-9996-40BB3933F265}" name="SKU#" dataDxfId="208"/>
    <tableColumn id="3" xr3:uid="{FF252F8F-BC9C-48F6-9B87-7C932037803F}" name="Product Name" dataDxfId="207"/>
    <tableColumn id="4" xr3:uid="{6A38D558-E2B9-484B-ADAE-E3463E332F18}" name="WS Price" dataDxfId="206" dataCellStyle="Currency"/>
    <tableColumn id="5" xr3:uid="{3543D13D-6BAE-4A45-BC1A-2BC789146A4F}" name="RRP" dataDxfId="205" dataCellStyle="Currency"/>
  </tableColumns>
  <tableStyleInfo name="TableStyleLight15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3C3E3D32-883F-4F35-A0BE-64434D770D4C}" name="Table5711171819" displayName="Table5711171819" ref="A3:E5" totalsRowShown="0" headerRowDxfId="137" dataDxfId="136" tableBorderDxfId="135">
  <tableColumns count="5">
    <tableColumn id="1" xr3:uid="{6EAE60F2-34ED-4F2F-BF7A-B4454E75D4E9}" name="QTY" dataDxfId="134"/>
    <tableColumn id="2" xr3:uid="{3D79DDB1-3BD2-48BA-B998-EECC9C2DB7A5}" name="SKU#" dataDxfId="133"/>
    <tableColumn id="3" xr3:uid="{C7AD692A-6046-45F0-BDDD-70E2F704E33D}" name="Product Name" dataDxfId="132"/>
    <tableColumn id="4" xr3:uid="{F9ADAEB9-08DC-43AD-883B-08BF14D23515}" name="WS Price" dataDxfId="131" dataCellStyle="Currency"/>
    <tableColumn id="5" xr3:uid="{40C74B0E-6F05-495C-9985-3C4D69F563F9}" name="RRP" dataDxfId="130" dataCellStyle="Currency"/>
  </tableColumns>
  <tableStyleInfo name="TableStyleLight15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901D1D03-24DD-44F8-A8E4-550F7BCEFEC6}" name="Table571117181920" displayName="Table571117181920" ref="A3:E4" totalsRowShown="0" headerRowDxfId="129" dataDxfId="128" tableBorderDxfId="127">
  <tableColumns count="5">
    <tableColumn id="1" xr3:uid="{9C4642B5-DB88-4AEC-9D70-2865983F9BF0}" name="QTY" dataDxfId="126"/>
    <tableColumn id="2" xr3:uid="{0339D8B2-EB05-411D-B2AA-80C543F5B74F}" name="SKU#" dataDxfId="125"/>
    <tableColumn id="3" xr3:uid="{81A416F0-DAC8-4113-949D-A001DDC98BCA}" name="Product Name" dataDxfId="124"/>
    <tableColumn id="4" xr3:uid="{4B5E44CB-9189-4ACA-AFD5-2D42866DD200}" name="WS Price" dataDxfId="123" dataCellStyle="Currency"/>
    <tableColumn id="5" xr3:uid="{0DABAB3B-F4A2-40B1-9D6B-6FE30369A552}" name="RRP" dataDxfId="122" dataCellStyle="Currency"/>
  </tableColumns>
  <tableStyleInfo name="TableStyleLight15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2B32163D-C7BE-4DA0-8F33-321C967472FD}" name="Table578921" displayName="Table578921" ref="A3:F25" totalsRowShown="0" headerRowDxfId="121" dataDxfId="120" tableBorderDxfId="119">
  <tableColumns count="6">
    <tableColumn id="1" xr3:uid="{50523587-BD40-432C-B948-0A78063328AB}" name="QTY" dataDxfId="118"/>
    <tableColumn id="2" xr3:uid="{B1110DFD-43E2-4DB5-912F-76A4E244B820}" name="SKU#" dataDxfId="117"/>
    <tableColumn id="3" xr3:uid="{49C288E4-9CE9-4CE9-A9B5-7B81AD69DDE7}" name="Product Name" dataDxfId="116"/>
    <tableColumn id="4" xr3:uid="{4DA460A9-F5E8-42BC-A57D-7B91AB4A2DFD}" name="WS Price" dataDxfId="115" dataCellStyle="Currency"/>
    <tableColumn id="5" xr3:uid="{77599E38-3A72-456D-9A9E-C032DEFF700C}" name="RRP" dataDxfId="114" dataCellStyle="Currency"/>
    <tableColumn id="6" xr3:uid="{CBFC3B6E-9CF9-4EA3-BBC3-04673CCC8DB8}" name="NEW" dataDxfId="113"/>
  </tableColumns>
  <tableStyleInfo name="TableStyleLight15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661C86AD-7776-4510-BF9B-82974DE9A00C}" name="Table57892122" displayName="Table57892122" ref="A30:E41" totalsRowShown="0" headerRowDxfId="112" dataDxfId="111" tableBorderDxfId="110">
  <tableColumns count="5">
    <tableColumn id="1" xr3:uid="{0F5AA698-DFAE-43EB-BD83-9974983A6955}" name="QTY" dataDxfId="109"/>
    <tableColumn id="2" xr3:uid="{9F3C0EC4-D397-4C9F-A305-7EE77E2B232A}" name="SKU#" dataDxfId="108"/>
    <tableColumn id="3" xr3:uid="{88E07A1D-CD82-4CD7-B10D-73E7B8043CF9}" name="Product Name" dataDxfId="107"/>
    <tableColumn id="4" xr3:uid="{22B5AF65-9FAD-4D2B-869F-1DF34AE98B5E}" name="WS Price" dataDxfId="106" dataCellStyle="Currency"/>
    <tableColumn id="5" xr3:uid="{BF3D66E9-6A45-40C9-BAB9-F16B07DF5138}" name="RRP" dataDxfId="105" dataCellStyle="Currency"/>
  </tableColumns>
  <tableStyleInfo name="TableStyleLight15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B7C1E549-AF6C-4AB2-8983-0F92F644BBFB}" name="Table523" displayName="Table523" ref="A3:E21" totalsRowShown="0" headerRowDxfId="104" dataDxfId="103" tableBorderDxfId="102">
  <tableColumns count="5">
    <tableColumn id="1" xr3:uid="{DCCAFB09-7274-4386-A8DA-C97614B0D864}" name="QTY" dataDxfId="101"/>
    <tableColumn id="2" xr3:uid="{1E3B27DF-936C-46F5-8968-6A4A90E889E8}" name="SKU#" dataDxfId="100"/>
    <tableColumn id="3" xr3:uid="{1674F108-F9C7-4799-9C79-23901ADEF494}" name="Product Name" dataDxfId="99"/>
    <tableColumn id="4" xr3:uid="{10FD7965-ABBB-4CAD-B5C6-B78359F13BC3}" name="WS Price" dataDxfId="98" dataCellStyle="Currency"/>
    <tableColumn id="5" xr3:uid="{45A2DA55-C4C2-48AC-BFCD-128E03F0CEC3}" name="RRP" dataDxfId="97" dataCellStyle="Currency"/>
  </tableColumns>
  <tableStyleInfo name="TableStyleLight15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8A5DF1B-C8FC-41D3-8730-B092361637E1}" name="Table57810" displayName="Table57810" ref="A3:E9" totalsRowShown="0" headerRowDxfId="96" dataDxfId="95" tableBorderDxfId="94">
  <tableColumns count="5">
    <tableColumn id="1" xr3:uid="{C9D7BAB7-D654-4E59-851C-CCABF3267644}" name="QTY" dataDxfId="93"/>
    <tableColumn id="2" xr3:uid="{B538D7C6-E08A-46BA-93BC-891737526E3C}" name="SKU#" dataDxfId="92"/>
    <tableColumn id="3" xr3:uid="{80F11A44-ABF3-4A50-BA92-3B66ECD4EAA2}" name="Product Name" dataDxfId="91"/>
    <tableColumn id="4" xr3:uid="{A1A0BCBB-50D1-4062-B2FE-24659BCE673C}" name="WS Price" dataDxfId="90" dataCellStyle="Currency"/>
    <tableColumn id="5" xr3:uid="{3F830EBF-FF68-44F9-B2B6-C4CBCAC21FE4}" name="RRP" dataDxfId="89" dataCellStyle="Currency"/>
  </tableColumns>
  <tableStyleInfo name="TableStyleLight15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6215512B-5DF5-484E-8335-EF5BC5BFEADA}" name="Table5781012" displayName="Table5781012" ref="A13:E19" totalsRowShown="0" headerRowDxfId="88" dataDxfId="87" tableBorderDxfId="86">
  <tableColumns count="5">
    <tableColumn id="1" xr3:uid="{971C92E1-398A-42B6-A27E-940C0C2D5F03}" name="QTY" dataDxfId="85"/>
    <tableColumn id="2" xr3:uid="{9AE3C89C-1CFD-4B41-B960-9A6F6F84A903}" name="SKU#" dataDxfId="84"/>
    <tableColumn id="3" xr3:uid="{76E12681-7E9A-4D4D-A2C6-C77563D5059F}" name="Product Name" dataDxfId="83"/>
    <tableColumn id="4" xr3:uid="{9A802320-238C-4AA4-836C-C11AE3A1635D}" name="WS Price" dataDxfId="82" dataCellStyle="Currency"/>
    <tableColumn id="5" xr3:uid="{4FA7AB2A-F6CC-42BB-B7A1-A8F692467766}" name="RRP" dataDxfId="81" dataCellStyle="Currency"/>
  </tableColumns>
  <tableStyleInfo name="TableStyleLight15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5DA60BB0-90C6-4A4D-A0ED-5B3CF90BB8EB}" name="Table578101213" displayName="Table578101213" ref="A23:E29" totalsRowShown="0" headerRowDxfId="80" dataDxfId="79" tableBorderDxfId="78">
  <tableColumns count="5">
    <tableColumn id="1" xr3:uid="{F3A37CFC-1242-4792-94D4-12A348EA8A53}" name="QTY" dataDxfId="77"/>
    <tableColumn id="2" xr3:uid="{BCADA2AE-FE86-4B7E-B987-5D5F1BCE8973}" name="SKU#" dataDxfId="76"/>
    <tableColumn id="3" xr3:uid="{AC54DA99-EEBC-4852-9563-585F5C6720B7}" name="Product Name" dataDxfId="75"/>
    <tableColumn id="4" xr3:uid="{2186D937-A3E2-4221-9E6C-DE4CFADE504C}" name="WS Price" dataDxfId="74" dataCellStyle="Currency"/>
    <tableColumn id="5" xr3:uid="{8BB24BC5-8A61-427F-A800-367D46D937E8}" name="RRP" dataDxfId="73" dataCellStyle="Currency"/>
  </tableColumns>
  <tableStyleInfo name="TableStyleLight15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13573CAC-7589-40FE-88A7-855B5F8CC1C5}" name="Table57810121314" displayName="Table57810121314" ref="A33:E39" totalsRowShown="0" headerRowDxfId="72" dataDxfId="71" tableBorderDxfId="70">
  <tableColumns count="5">
    <tableColumn id="1" xr3:uid="{0B1D3748-9C61-4479-9613-E2FDE6D89056}" name="QTY" dataDxfId="69"/>
    <tableColumn id="2" xr3:uid="{FF979ABA-BBFD-4744-BAEC-4A426E45E8CB}" name="SKU#" dataDxfId="68"/>
    <tableColumn id="3" xr3:uid="{284F06C7-245A-49E8-982E-C85009510080}" name="Product Name" dataDxfId="67"/>
    <tableColumn id="4" xr3:uid="{C737D153-B4A3-4B35-9ABC-3050B9C9C8AC}" name="WS Price" dataDxfId="66" dataCellStyle="Currency"/>
    <tableColumn id="5" xr3:uid="{EB41D20E-F82F-44E7-9FC1-C3C72FC89459}" name="RRP" dataDxfId="65" dataCellStyle="Currency"/>
  </tableColumns>
  <tableStyleInfo name="TableStyleLight15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E5797148-083C-4D15-815E-78D5F503EF42}" name="Table5781012131415" displayName="Table5781012131415" ref="A43:E49" totalsRowShown="0" headerRowDxfId="64" dataDxfId="63" tableBorderDxfId="62">
  <tableColumns count="5">
    <tableColumn id="1" xr3:uid="{5C56A93F-641F-4D7F-AC4E-5FC6777C62A7}" name="QTY" dataDxfId="61"/>
    <tableColumn id="2" xr3:uid="{3A74FFC6-EFB0-46EA-A098-C6F43C09E5AC}" name="SKU#" dataDxfId="60"/>
    <tableColumn id="3" xr3:uid="{AE4F999F-A120-4137-A8E5-88D5E35FB3AF}" name="Product Name" dataDxfId="59"/>
    <tableColumn id="4" xr3:uid="{86A6C6EA-6690-4AEB-9A72-24467E21BEB7}" name="WS Price" dataDxfId="58" dataCellStyle="Currency"/>
    <tableColumn id="5" xr3:uid="{9748EA87-60FE-4E4F-8698-36D949EE8197}" name="RRP" dataDxfId="57" dataCellStyle="Currency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246BCA4-8501-483C-840F-37828A7EA951}" name="Table578" displayName="Table578" ref="A3:F16" totalsRowShown="0" headerRowDxfId="204" dataDxfId="203" tableBorderDxfId="202">
  <tableColumns count="6">
    <tableColumn id="1" xr3:uid="{AC402B74-8A08-49EF-B324-D07A1414FB35}" name="QTY" dataDxfId="201"/>
    <tableColumn id="2" xr3:uid="{D8D3626F-A1D1-42DF-A01B-071925FF48E8}" name="SKU#" dataDxfId="200"/>
    <tableColumn id="3" xr3:uid="{1BAB9DB0-1EF0-442B-A889-DA40D7C33A2A}" name="Product Name" dataDxfId="199"/>
    <tableColumn id="4" xr3:uid="{7FEBE5DC-DB13-4100-8B34-39F354370178}" name="WS Price" dataDxfId="198" dataCellStyle="Currency"/>
    <tableColumn id="5" xr3:uid="{7AABFE11-D23C-49EB-A14B-249DB3EDA696}" name="RRP" dataDxfId="197" dataCellStyle="Currency"/>
    <tableColumn id="6" xr3:uid="{F0B23758-EB9C-4764-A255-6D2A3EA8BECA}" name=" " dataDxfId="196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EAE0C840-CF83-4C55-BB04-F41A20B14778}" name="Table5711" displayName="Table5711" ref="A3:E6" totalsRowShown="0" headerRowDxfId="195" dataDxfId="194" tableBorderDxfId="193">
  <tableColumns count="5">
    <tableColumn id="1" xr3:uid="{4542F976-599C-4FB3-BBEE-6E2A96689607}" name="QTY" dataDxfId="192"/>
    <tableColumn id="2" xr3:uid="{25BE769B-6CB1-49FE-90DE-DF382656A5E6}" name="SKU#" dataDxfId="191"/>
    <tableColumn id="3" xr3:uid="{04044F78-F47A-45AE-9EBF-AB39295AFA0D}" name="Product Name" dataDxfId="190"/>
    <tableColumn id="4" xr3:uid="{2AF2EF2F-1544-4B24-92DE-1BBB975B956F}" name="WS Price" dataDxfId="189" dataCellStyle="Currency"/>
    <tableColumn id="5" xr3:uid="{05E0D484-72B5-4D3C-9816-E72D486521F6}" name="RRP" dataDxfId="188" dataCellStyle="Currency"/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7772DE07-96D5-47DD-B391-8E4B8E9D6E1B}" name="Table571116" displayName="Table571116" ref="A3:E4" totalsRowShown="0" headerRowDxfId="187" dataDxfId="186" tableBorderDxfId="185">
  <tableColumns count="5">
    <tableColumn id="1" xr3:uid="{FB8C386F-BA46-4E23-B8DB-290D04350B45}" name="QTY" dataDxfId="184"/>
    <tableColumn id="2" xr3:uid="{9C87DF05-CA8C-429A-A000-2BEF8FC324E7}" name="SKU#" dataDxfId="183"/>
    <tableColumn id="3" xr3:uid="{31D6F40C-ABB3-4BD9-B2B9-5CE6F8A5B956}" name="Product Name" dataDxfId="182"/>
    <tableColumn id="4" xr3:uid="{50C8A207-8C98-476C-AFD1-1CEF36EE4AAA}" name="WS Price" dataDxfId="181" dataCellStyle="Currency"/>
    <tableColumn id="5" xr3:uid="{27FD77F0-C751-4293-8E73-3600A118A51C}" name="RRP" dataDxfId="180" dataCellStyle="Currency"/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11A14D6-97EC-4399-8857-437082A8BE3F}" name="Table57893" displayName="Table57893" ref="A3:F6" totalsRowShown="0" headerRowDxfId="179" dataDxfId="178" tableBorderDxfId="177">
  <tableColumns count="6">
    <tableColumn id="1" xr3:uid="{73F7D1A2-52E6-4B9C-A635-2E302B7501E6}" name="QTY" dataDxfId="176"/>
    <tableColumn id="2" xr3:uid="{609749AC-1B5D-42D9-BF53-754FA7183A67}" name="SKU#" dataDxfId="175"/>
    <tableColumn id="3" xr3:uid="{8807AEC6-A991-404C-84C6-E1C203B71BC7}" name="Product Name" dataDxfId="174"/>
    <tableColumn id="4" xr3:uid="{A5EC3C65-4829-49EA-A267-970DF66FAFF9}" name="WS Price" dataDxfId="173" dataCellStyle="Currency"/>
    <tableColumn id="5" xr3:uid="{7547C2EF-852C-455E-BD46-FB4C7F7987C9}" name="RRP" dataDxfId="172" dataCellStyle="Currency"/>
    <tableColumn id="6" xr3:uid="{23469E5C-77A8-465B-BED8-8562FBD36B7A}" name=" " dataDxfId="171"/>
  </tableColumns>
  <tableStyleInfo name="TableStyleLight1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52E04D6-0D31-41DA-B06E-F9D46BADBD1F}" name="Table571117" displayName="Table571117" ref="A3:E7" totalsRowShown="0" headerRowDxfId="170" dataDxfId="169" tableBorderDxfId="168">
  <tableColumns count="5">
    <tableColumn id="1" xr3:uid="{ADC2CF58-0404-4F01-8990-A348E45BDE4A}" name="QTY" dataDxfId="167"/>
    <tableColumn id="2" xr3:uid="{9EB91933-699A-43C3-9CDD-7702DDDEB2B6}" name="SKU#" dataDxfId="166"/>
    <tableColumn id="3" xr3:uid="{292D367C-3B17-460B-B0BF-8C62B738D59B}" name="Product Name" dataDxfId="165"/>
    <tableColumn id="4" xr3:uid="{B9F18BBA-1BA0-49A6-8CEA-6BE24E12374E}" name="WS Price" dataDxfId="164" dataCellStyle="Currency"/>
    <tableColumn id="5" xr3:uid="{5AB26D9F-0D90-4D7D-9D16-211BDFBFAEC7}" name="RRP" dataDxfId="163" dataCellStyle="Currency"/>
  </tableColumns>
  <tableStyleInfo name="TableStyleLight1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EE61759-0E01-4F48-A072-1C0B3A37CC63}" name="Table5711172" displayName="Table5711172" ref="A12:F48" totalsRowShown="0" headerRowDxfId="162" dataDxfId="161" tableBorderDxfId="160">
  <tableColumns count="6">
    <tableColumn id="1" xr3:uid="{FD13EC53-46DC-43EE-A6F7-E3E7BE54AC64}" name="QTY" dataDxfId="159"/>
    <tableColumn id="2" xr3:uid="{A01CFD5F-1C22-4D17-BED5-73B157EB7DFA}" name="SKU#" dataDxfId="158"/>
    <tableColumn id="3" xr3:uid="{AB6D8EAB-6DCB-4516-8B13-0D7F288D2B8E}" name="Product Name" dataDxfId="157"/>
    <tableColumn id="4" xr3:uid="{A751C882-0431-487E-949C-6EF251BB6868}" name="WS Price" dataDxfId="156" dataCellStyle="Currency"/>
    <tableColumn id="5" xr3:uid="{EF46EAD3-144C-4784-B9B2-84773372FF05}" name="RRP" dataDxfId="155" dataCellStyle="Currency"/>
    <tableColumn id="6" xr3:uid="{E049EBD9-1B52-496C-8B56-94814B9281C4}" name=" " dataDxfId="154"/>
  </tableColumns>
  <tableStyleInfo name="TableStyleLight15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D232037-7D3D-4037-BF3B-2F562C0EF648}" name="Table5" displayName="Table5" ref="A3:E90" totalsRowShown="0" headerRowDxfId="153" dataDxfId="152" tableBorderDxfId="151">
  <tableColumns count="5">
    <tableColumn id="1" xr3:uid="{B1A91401-B237-4CC4-9886-B7FB6CDE25CF}" name="QTY" dataDxfId="150"/>
    <tableColumn id="2" xr3:uid="{7068D192-8D61-4190-954F-DC49271557D2}" name="SKU#" dataDxfId="149"/>
    <tableColumn id="3" xr3:uid="{6A5E6F40-C5D0-4F41-8151-B2BAFFF6CEB5}" name="Product Name" dataDxfId="148"/>
    <tableColumn id="4" xr3:uid="{1B64EA36-1895-4547-8B77-8EC5E83ECB4F}" name="WS Price" dataDxfId="147" dataCellStyle="Currency"/>
    <tableColumn id="5" xr3:uid="{871B505D-396D-40BE-8826-C2AFB1FADF15}" name="RRP" dataDxfId="146" dataCellStyle="Currency"/>
  </tableColumns>
  <tableStyleInfo name="TableStyleLight15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74B47EB9-D161-4518-9A1B-EC653F40A435}" name="Table57" displayName="Table57" ref="A3:E7" totalsRowShown="0" headerRowDxfId="145" dataDxfId="144" tableBorderDxfId="143">
  <tableColumns count="5">
    <tableColumn id="1" xr3:uid="{DDE9DB2F-B20B-417A-8371-97DBFCFA7075}" name="QTY" dataDxfId="142"/>
    <tableColumn id="2" xr3:uid="{B3545413-A4B8-489A-A4BF-AFCF93CF0AFE}" name="SKU#" dataDxfId="141"/>
    <tableColumn id="3" xr3:uid="{509B873B-2245-4C7A-AA2D-801D10CD9780}" name="Product Name" dataDxfId="140"/>
    <tableColumn id="4" xr3:uid="{135F770A-4545-4C9C-898E-C8C88CC9BB75}" name="WS Price" dataDxfId="139" dataCellStyle="Currency"/>
    <tableColumn id="5" xr3:uid="{DB3E61F5-7836-47F4-8061-35DEAD4FE37D}" name="RRP" dataDxfId="138" dataCellStyle="Currency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table" Target="../tables/table13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7" Type="http://schemas.openxmlformats.org/officeDocument/2006/relationships/table" Target="../tables/table19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6" Type="http://schemas.openxmlformats.org/officeDocument/2006/relationships/table" Target="../tables/table18.xml"/><Relationship Id="rId5" Type="http://schemas.openxmlformats.org/officeDocument/2006/relationships/table" Target="../tables/table17.xml"/><Relationship Id="rId4" Type="http://schemas.openxmlformats.org/officeDocument/2006/relationships/table" Target="../tables/table1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B2499-2E1B-49D3-A54D-754D608F57F7}">
  <sheetPr>
    <tabColor rgb="FFFF0066"/>
    <pageSetUpPr fitToPage="1"/>
  </sheetPr>
  <dimension ref="A1:M35"/>
  <sheetViews>
    <sheetView showRowColHeaders="0" tabSelected="1" topLeftCell="A3" zoomScaleNormal="100" workbookViewId="0">
      <selection activeCell="C3" sqref="C3:F3"/>
    </sheetView>
  </sheetViews>
  <sheetFormatPr defaultColWidth="9.140625" defaultRowHeight="20.100000000000001" customHeight="1" x14ac:dyDescent="0.2"/>
  <cols>
    <col min="1" max="3" width="9.140625" style="1"/>
    <col min="4" max="4" width="9.140625" style="1" customWidth="1"/>
    <col min="5" max="16384" width="9.140625" style="1"/>
  </cols>
  <sheetData>
    <row r="1" spans="1:12" ht="39.950000000000003" customHeight="1" x14ac:dyDescent="0.2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ht="20.100000000000001" customHeight="1" thickBot="1" x14ac:dyDescent="0.3">
      <c r="A2" s="55" t="s">
        <v>14</v>
      </c>
      <c r="B2" s="56"/>
      <c r="C2" s="56"/>
      <c r="D2" s="56"/>
      <c r="E2" s="56"/>
      <c r="F2" s="56"/>
      <c r="G2" s="55" t="s">
        <v>13</v>
      </c>
      <c r="H2" s="55"/>
      <c r="I2" s="55"/>
      <c r="J2" s="55"/>
      <c r="K2" s="55"/>
      <c r="L2" s="55"/>
    </row>
    <row r="3" spans="1:12" ht="20.100000000000001" customHeight="1" thickBot="1" x14ac:dyDescent="0.25">
      <c r="A3" s="36" t="s">
        <v>1</v>
      </c>
      <c r="B3" s="36"/>
      <c r="C3" s="57"/>
      <c r="D3" s="57"/>
      <c r="E3" s="57"/>
      <c r="F3" s="57"/>
      <c r="G3" s="36" t="s">
        <v>7</v>
      </c>
      <c r="H3" s="36"/>
      <c r="I3" s="57"/>
      <c r="J3" s="57"/>
      <c r="K3" s="57"/>
      <c r="L3" s="57"/>
    </row>
    <row r="4" spans="1:12" ht="20.100000000000001" customHeight="1" thickBot="1" x14ac:dyDescent="0.25">
      <c r="A4" s="36" t="s">
        <v>0</v>
      </c>
      <c r="B4" s="36"/>
      <c r="C4" s="57"/>
      <c r="D4" s="57"/>
      <c r="E4" s="57"/>
      <c r="F4" s="57"/>
      <c r="G4" s="36" t="s">
        <v>8</v>
      </c>
      <c r="H4" s="36"/>
      <c r="I4" s="57"/>
      <c r="J4" s="57"/>
      <c r="K4" s="57"/>
      <c r="L4" s="57"/>
    </row>
    <row r="5" spans="1:12" ht="20.100000000000001" customHeight="1" thickBot="1" x14ac:dyDescent="0.25">
      <c r="A5" s="36" t="s">
        <v>2</v>
      </c>
      <c r="B5" s="36"/>
      <c r="C5" s="57"/>
      <c r="D5" s="57"/>
      <c r="E5" s="57"/>
      <c r="F5" s="57"/>
      <c r="G5" s="36" t="s">
        <v>9</v>
      </c>
      <c r="H5" s="36"/>
      <c r="I5" s="57"/>
      <c r="J5" s="57"/>
      <c r="K5" s="57"/>
      <c r="L5" s="57"/>
    </row>
    <row r="6" spans="1:12" ht="20.100000000000001" customHeight="1" thickBot="1" x14ac:dyDescent="0.25">
      <c r="A6" s="36" t="s">
        <v>3</v>
      </c>
      <c r="B6" s="36"/>
      <c r="C6" s="57"/>
      <c r="D6" s="57"/>
      <c r="E6" s="57"/>
      <c r="F6" s="57"/>
      <c r="G6" s="36" t="s">
        <v>10</v>
      </c>
      <c r="H6" s="36"/>
      <c r="I6" s="57"/>
      <c r="J6" s="57"/>
      <c r="K6" s="57"/>
      <c r="L6" s="57"/>
    </row>
    <row r="7" spans="1:12" ht="20.100000000000001" customHeight="1" thickBot="1" x14ac:dyDescent="0.25">
      <c r="A7" s="36" t="s">
        <v>4</v>
      </c>
      <c r="B7" s="36"/>
      <c r="C7" s="57"/>
      <c r="D7" s="57"/>
      <c r="E7" s="57"/>
      <c r="F7" s="57"/>
      <c r="G7" s="53" t="s">
        <v>11</v>
      </c>
      <c r="H7" s="53"/>
      <c r="I7" s="57"/>
      <c r="J7" s="57"/>
      <c r="K7" s="57"/>
      <c r="L7" s="57"/>
    </row>
    <row r="8" spans="1:12" ht="20.100000000000001" customHeight="1" thickBot="1" x14ac:dyDescent="0.25">
      <c r="A8" s="53" t="s">
        <v>5</v>
      </c>
      <c r="B8" s="53"/>
      <c r="C8" s="57"/>
      <c r="D8" s="57"/>
      <c r="E8" s="57"/>
      <c r="F8" s="57"/>
      <c r="G8" s="53"/>
      <c r="H8" s="53"/>
      <c r="I8" s="53"/>
      <c r="J8" s="53"/>
      <c r="K8" s="53"/>
      <c r="L8" s="53"/>
    </row>
    <row r="9" spans="1:12" ht="20.100000000000001" customHeight="1" thickBot="1" x14ac:dyDescent="0.25">
      <c r="A9" s="53" t="s">
        <v>6</v>
      </c>
      <c r="B9" s="53"/>
      <c r="C9" s="57"/>
      <c r="D9" s="57"/>
      <c r="E9" s="57"/>
      <c r="F9" s="57"/>
      <c r="G9" s="53" t="s">
        <v>12</v>
      </c>
      <c r="H9" s="53"/>
      <c r="I9" s="57"/>
      <c r="J9" s="57"/>
      <c r="K9" s="57"/>
      <c r="L9" s="57"/>
    </row>
    <row r="10" spans="1:12" ht="20.100000000000001" customHeight="1" thickBot="1" x14ac:dyDescent="0.25">
      <c r="A10" s="65" t="s">
        <v>15</v>
      </c>
      <c r="B10" s="66"/>
      <c r="C10" s="66"/>
      <c r="D10" s="67"/>
      <c r="E10" s="67"/>
      <c r="F10" s="67"/>
      <c r="G10" s="67"/>
      <c r="H10" s="67"/>
      <c r="I10" s="67"/>
      <c r="J10" s="67"/>
      <c r="K10" s="67"/>
      <c r="L10" s="67"/>
    </row>
    <row r="13" spans="1:12" ht="20.100000000000001" customHeight="1" thickBot="1" x14ac:dyDescent="0.25">
      <c r="F13" s="35" t="s">
        <v>16</v>
      </c>
      <c r="H13" s="63" t="s">
        <v>18</v>
      </c>
      <c r="I13" s="63"/>
      <c r="K13" s="63" t="s">
        <v>19</v>
      </c>
      <c r="L13" s="63"/>
    </row>
    <row r="14" spans="1:12" ht="20.100000000000001" customHeight="1" thickBot="1" x14ac:dyDescent="0.25">
      <c r="A14" s="62" t="str">
        <f>'Book Mugs'!C17</f>
        <v>Sub Total Book Mugs:</v>
      </c>
      <c r="B14" s="62"/>
      <c r="C14" s="62"/>
      <c r="D14" s="62"/>
      <c r="E14" s="37"/>
      <c r="F14" s="38">
        <f>'Book Mugs'!A17</f>
        <v>0</v>
      </c>
      <c r="G14" s="37"/>
      <c r="H14" s="58">
        <f>'Book Mugs'!D17</f>
        <v>0</v>
      </c>
      <c r="I14" s="59"/>
      <c r="J14" s="37"/>
      <c r="K14" s="58">
        <f>'Book Mugs'!E17</f>
        <v>0</v>
      </c>
      <c r="L14" s="59"/>
    </row>
    <row r="15" spans="1:12" ht="20.100000000000001" customHeight="1" thickBot="1" x14ac:dyDescent="0.25">
      <c r="A15" s="64" t="str">
        <f>'Book Stickers'!C9</f>
        <v>Sub Total Book Sticker Sheets:</v>
      </c>
      <c r="B15" s="64"/>
      <c r="C15" s="64"/>
      <c r="D15" s="64"/>
      <c r="E15" s="39"/>
      <c r="F15" s="40">
        <f>'Book Stickers'!A9</f>
        <v>0</v>
      </c>
      <c r="G15" s="39"/>
      <c r="H15" s="60">
        <f>'Book Stickers'!D9</f>
        <v>0</v>
      </c>
      <c r="I15" s="61"/>
      <c r="J15" s="39"/>
      <c r="K15" s="60">
        <f>'Book Stickers'!E9</f>
        <v>0</v>
      </c>
      <c r="L15" s="61"/>
    </row>
    <row r="16" spans="1:12" ht="20.100000000000001" customHeight="1" thickBot="1" x14ac:dyDescent="0.25">
      <c r="A16" s="62" t="s">
        <v>444</v>
      </c>
      <c r="B16" s="62"/>
      <c r="C16" s="62"/>
      <c r="D16" s="62"/>
      <c r="E16" s="37"/>
      <c r="F16" s="38">
        <f>'Book Stickers'!A48</f>
        <v>0</v>
      </c>
      <c r="G16" s="37"/>
      <c r="H16" s="58">
        <f>'Book Stickers'!D48</f>
        <v>0</v>
      </c>
      <c r="I16" s="59"/>
      <c r="J16" s="37"/>
      <c r="K16" s="58">
        <f>'Book Stickers'!E48</f>
        <v>0</v>
      </c>
      <c r="L16" s="59"/>
    </row>
    <row r="17" spans="1:13" ht="20.100000000000001" customHeight="1" thickBot="1" x14ac:dyDescent="0.25">
      <c r="A17" s="64" t="str">
        <f>'Assorted Postcards'!C6</f>
        <v>Sub Total Postcards:</v>
      </c>
      <c r="B17" s="64"/>
      <c r="C17" s="64"/>
      <c r="D17" s="64"/>
      <c r="E17" s="39"/>
      <c r="F17" s="40">
        <f>'Assorted Postcards'!A6</f>
        <v>0</v>
      </c>
      <c r="G17" s="39"/>
      <c r="H17" s="60">
        <f>'Assorted Postcards'!D6</f>
        <v>0</v>
      </c>
      <c r="I17" s="61"/>
      <c r="J17" s="39"/>
      <c r="K17" s="60">
        <f>'Assorted Postcards'!E6</f>
        <v>0</v>
      </c>
      <c r="L17" s="61"/>
    </row>
    <row r="18" spans="1:13" ht="20.100000000000001" customHeight="1" thickBot="1" x14ac:dyDescent="0.25">
      <c r="A18" s="62" t="str">
        <f>'Book Wrapping Paper'!C7</f>
        <v>Sub Total Book Wrapping Paper:</v>
      </c>
      <c r="B18" s="62"/>
      <c r="C18" s="62"/>
      <c r="D18" s="62"/>
      <c r="E18" s="37"/>
      <c r="F18" s="38">
        <f>'Book Wrapping Paper'!A7</f>
        <v>0</v>
      </c>
      <c r="G18" s="37"/>
      <c r="H18" s="58">
        <f>'Book Wrapping Paper'!D7</f>
        <v>0</v>
      </c>
      <c r="I18" s="59"/>
      <c r="J18" s="37"/>
      <c r="K18" s="58">
        <f>'Book Wrapping Paper'!E7</f>
        <v>0</v>
      </c>
      <c r="L18" s="59"/>
      <c r="M18" s="4"/>
    </row>
    <row r="19" spans="1:13" ht="20.100000000000001" customHeight="1" thickBot="1" x14ac:dyDescent="0.25">
      <c r="A19" s="64" t="str">
        <f>'Greeting Cards'!C27</f>
        <v>Sub Total Greeting Card Packs:</v>
      </c>
      <c r="B19" s="64"/>
      <c r="C19" s="64"/>
      <c r="D19" s="64"/>
      <c r="E19" s="39"/>
      <c r="F19" s="40">
        <f>'Greeting Cards'!A27</f>
        <v>0</v>
      </c>
      <c r="G19" s="39"/>
      <c r="H19" s="60">
        <f>'Greeting Cards'!D27</f>
        <v>0</v>
      </c>
      <c r="I19" s="61"/>
      <c r="J19" s="39"/>
      <c r="K19" s="60">
        <f>'Greeting Cards'!E27</f>
        <v>0</v>
      </c>
      <c r="L19" s="61"/>
    </row>
    <row r="20" spans="1:13" ht="20.100000000000001" customHeight="1" thickBot="1" x14ac:dyDescent="0.25">
      <c r="A20" s="62" t="str">
        <f>'Greeting Cards'!C54</f>
        <v>Sub Total Greeting Cards Singles:</v>
      </c>
      <c r="B20" s="62"/>
      <c r="C20" s="62"/>
      <c r="D20" s="62"/>
      <c r="E20" s="37"/>
      <c r="F20" s="38">
        <f>'Greeting Cards'!A54</f>
        <v>0</v>
      </c>
      <c r="G20" s="37"/>
      <c r="H20" s="58">
        <f>'Greeting Cards'!D54</f>
        <v>0</v>
      </c>
      <c r="I20" s="59"/>
      <c r="J20" s="37"/>
      <c r="K20" s="58">
        <f>'Greeting Cards'!E54</f>
        <v>0</v>
      </c>
      <c r="L20" s="59"/>
    </row>
    <row r="21" spans="1:13" ht="20.100000000000001" customHeight="1" thickBot="1" x14ac:dyDescent="0.25">
      <c r="A21" s="64" t="str">
        <f>'Ideal Bookshelf Prints'!C22</f>
        <v>Sub Total Prints:</v>
      </c>
      <c r="B21" s="64"/>
      <c r="C21" s="64"/>
      <c r="D21" s="64"/>
      <c r="E21" s="39"/>
      <c r="F21" s="40">
        <f>'PO Summary'!M14</f>
        <v>0</v>
      </c>
      <c r="G21" s="39"/>
      <c r="H21" s="60">
        <f>'Ideal Bookshelf Prints'!D22</f>
        <v>0</v>
      </c>
      <c r="I21" s="61"/>
      <c r="J21" s="39"/>
      <c r="K21" s="60">
        <f>'Ideal Bookshelf Prints'!E22</f>
        <v>0</v>
      </c>
      <c r="L21" s="61"/>
    </row>
    <row r="22" spans="1:13" ht="20.100000000000001" customHeight="1" thickBot="1" x14ac:dyDescent="0.25">
      <c r="A22" s="62" t="str">
        <f>'Book Pins'!C92</f>
        <v>Sub Total Book Pins:</v>
      </c>
      <c r="B22" s="62"/>
      <c r="C22" s="62"/>
      <c r="D22" s="62"/>
      <c r="E22" s="37"/>
      <c r="F22" s="38">
        <f>'Book Pins'!A92</f>
        <v>0</v>
      </c>
      <c r="G22" s="37"/>
      <c r="H22" s="58">
        <f>'Book Pins'!D92</f>
        <v>0</v>
      </c>
      <c r="I22" s="59"/>
      <c r="J22" s="37"/>
      <c r="K22" s="58">
        <f>'Book Pins'!E92</f>
        <v>0</v>
      </c>
      <c r="L22" s="59"/>
    </row>
    <row r="23" spans="1:13" ht="20.100000000000001" customHeight="1" thickBot="1" x14ac:dyDescent="0.25">
      <c r="A23" s="64" t="str">
        <f>'Book Charms'!C8</f>
        <v>Sub Total Book Charms:</v>
      </c>
      <c r="B23" s="64"/>
      <c r="C23" s="64"/>
      <c r="D23" s="64"/>
      <c r="E23" s="39"/>
      <c r="F23" s="40">
        <f>'Book Charms'!A8</f>
        <v>0</v>
      </c>
      <c r="G23" s="39"/>
      <c r="H23" s="60">
        <f>'Book Charms'!D8</f>
        <v>0</v>
      </c>
      <c r="I23" s="61"/>
      <c r="J23" s="39"/>
      <c r="K23" s="60">
        <f>'Book Charms'!E8</f>
        <v>0</v>
      </c>
      <c r="L23" s="61"/>
    </row>
    <row r="24" spans="1:13" ht="20.100000000000001" customHeight="1" thickBot="1" x14ac:dyDescent="0.25">
      <c r="A24" s="62" t="str">
        <f>'Book Totes'!C18</f>
        <v>Sub Total Book Totes:</v>
      </c>
      <c r="B24" s="62"/>
      <c r="C24" s="62"/>
      <c r="D24" s="62"/>
      <c r="E24" s="37"/>
      <c r="F24" s="38">
        <f>'Book Totes'!A18</f>
        <v>0</v>
      </c>
      <c r="G24" s="37"/>
      <c r="H24" s="58">
        <f>'Book Totes'!D18</f>
        <v>0</v>
      </c>
      <c r="I24" s="59"/>
      <c r="J24" s="37"/>
      <c r="K24" s="58">
        <f>'Book Totes'!E18</f>
        <v>0</v>
      </c>
      <c r="L24" s="59"/>
    </row>
    <row r="25" spans="1:13" ht="20.100000000000001" customHeight="1" thickBot="1" x14ac:dyDescent="0.25">
      <c r="A25" s="64" t="str">
        <f>'Book T-Shirts'!C53</f>
        <v>Book T-Shirt TOTAL:</v>
      </c>
      <c r="B25" s="64"/>
      <c r="C25" s="64"/>
      <c r="D25" s="64"/>
      <c r="E25" s="39"/>
      <c r="F25" s="40">
        <f>'Book T-Shirts'!A53</f>
        <v>0</v>
      </c>
      <c r="G25" s="39"/>
      <c r="H25" s="60">
        <f>'Book T-Shirts'!D53</f>
        <v>0</v>
      </c>
      <c r="I25" s="61"/>
      <c r="J25" s="39"/>
      <c r="K25" s="60">
        <f>'Book T-Shirts'!E53</f>
        <v>0</v>
      </c>
      <c r="L25" s="61"/>
    </row>
    <row r="26" spans="1:13" ht="20.100000000000001" customHeight="1" thickBot="1" x14ac:dyDescent="0.25">
      <c r="A26" s="68" t="s">
        <v>538</v>
      </c>
      <c r="B26" s="69"/>
      <c r="C26" s="69"/>
      <c r="D26" s="70"/>
      <c r="E26" s="39"/>
      <c r="F26" s="40">
        <f>'Tea Towels'!A8</f>
        <v>0</v>
      </c>
      <c r="G26" s="39"/>
      <c r="H26" s="60">
        <f>'Tea Towels'!D8</f>
        <v>0</v>
      </c>
      <c r="I26" s="61"/>
      <c r="J26" s="39"/>
      <c r="K26" s="60">
        <f>'Tea Towels'!E8</f>
        <v>0</v>
      </c>
      <c r="L26" s="61"/>
    </row>
    <row r="27" spans="1:13" ht="20.100000000000001" customHeight="1" thickBot="1" x14ac:dyDescent="0.25">
      <c r="A27" s="62" t="str">
        <f>'Book Apron'!C6</f>
        <v>Sub Total Book Apron:</v>
      </c>
      <c r="B27" s="62"/>
      <c r="C27" s="62"/>
      <c r="D27" s="62"/>
      <c r="E27" s="37"/>
      <c r="F27" s="38">
        <f>'Book Apron'!A6</f>
        <v>0</v>
      </c>
      <c r="G27" s="37"/>
      <c r="H27" s="58">
        <f>'Book Apron'!D6</f>
        <v>0</v>
      </c>
      <c r="I27" s="59"/>
      <c r="J27" s="37"/>
      <c r="K27" s="58">
        <f>'Book Apron'!E6</f>
        <v>0</v>
      </c>
      <c r="L27" s="59"/>
    </row>
    <row r="28" spans="1:13" ht="20.100000000000001" customHeight="1" thickBot="1" x14ac:dyDescent="0.25">
      <c r="A28" s="64" t="str">
        <f>'Book Socks'!C7</f>
        <v>Sub Total Book Socks:</v>
      </c>
      <c r="B28" s="64"/>
      <c r="C28" s="64"/>
      <c r="D28" s="64"/>
      <c r="E28" s="39"/>
      <c r="F28" s="40">
        <f>'Book Socks'!A7</f>
        <v>0</v>
      </c>
      <c r="G28" s="39"/>
      <c r="H28" s="60">
        <f>'Book Socks'!D7</f>
        <v>0</v>
      </c>
      <c r="I28" s="61"/>
      <c r="J28" s="39"/>
      <c r="K28" s="60">
        <f>'Book Socks'!E7</f>
        <v>0</v>
      </c>
      <c r="L28" s="61"/>
    </row>
    <row r="29" spans="1:13" ht="20.100000000000001" customHeight="1" thickBot="1" x14ac:dyDescent="0.25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</row>
    <row r="30" spans="1:13" ht="20.100000000000001" customHeight="1" thickBot="1" x14ac:dyDescent="0.25">
      <c r="A30" s="72" t="s">
        <v>385</v>
      </c>
      <c r="B30" s="72"/>
      <c r="C30" s="72"/>
      <c r="D30" s="72"/>
      <c r="E30" s="42"/>
      <c r="F30" s="43">
        <f>SUM(F14:F28)</f>
        <v>0</v>
      </c>
      <c r="G30" s="42"/>
      <c r="H30" s="73">
        <f>SUM(H14:I28)</f>
        <v>0</v>
      </c>
      <c r="I30" s="74"/>
      <c r="J30" s="42"/>
      <c r="K30" s="73">
        <f>SUM(K14:L28)</f>
        <v>0</v>
      </c>
      <c r="L30" s="74"/>
    </row>
    <row r="34" spans="1:12" ht="20.100000000000001" customHeight="1" x14ac:dyDescent="0.2">
      <c r="A34" s="71" t="s">
        <v>386</v>
      </c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</row>
    <row r="35" spans="1:12" ht="20.100000000000001" customHeight="1" x14ac:dyDescent="0.2">
      <c r="A35" s="71" t="s">
        <v>387</v>
      </c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</row>
  </sheetData>
  <sheetProtection sheet="1" objects="1" scenarios="1" selectLockedCells="1"/>
  <mergeCells count="75">
    <mergeCell ref="A26:D26"/>
    <mergeCell ref="H26:I26"/>
    <mergeCell ref="K26:L26"/>
    <mergeCell ref="A34:L34"/>
    <mergeCell ref="A35:L35"/>
    <mergeCell ref="A30:D30"/>
    <mergeCell ref="H30:I30"/>
    <mergeCell ref="K30:L30"/>
    <mergeCell ref="A27:D27"/>
    <mergeCell ref="H27:I27"/>
    <mergeCell ref="K27:L27"/>
    <mergeCell ref="A28:D28"/>
    <mergeCell ref="H28:I28"/>
    <mergeCell ref="K28:L28"/>
    <mergeCell ref="A10:C10"/>
    <mergeCell ref="D10:L10"/>
    <mergeCell ref="A19:D19"/>
    <mergeCell ref="H19:I19"/>
    <mergeCell ref="K19:L19"/>
    <mergeCell ref="A17:D17"/>
    <mergeCell ref="H17:I17"/>
    <mergeCell ref="K17:L17"/>
    <mergeCell ref="A18:D18"/>
    <mergeCell ref="H18:I18"/>
    <mergeCell ref="K18:L18"/>
    <mergeCell ref="K14:L14"/>
    <mergeCell ref="H14:I14"/>
    <mergeCell ref="A14:D14"/>
    <mergeCell ref="A15:D15"/>
    <mergeCell ref="H16:I16"/>
    <mergeCell ref="A24:D24"/>
    <mergeCell ref="H24:I24"/>
    <mergeCell ref="K24:L24"/>
    <mergeCell ref="A25:D25"/>
    <mergeCell ref="H25:I25"/>
    <mergeCell ref="K25:L25"/>
    <mergeCell ref="A22:D22"/>
    <mergeCell ref="H22:I22"/>
    <mergeCell ref="K22:L22"/>
    <mergeCell ref="A23:D23"/>
    <mergeCell ref="H23:I23"/>
    <mergeCell ref="K23:L23"/>
    <mergeCell ref="A20:D20"/>
    <mergeCell ref="H20:I20"/>
    <mergeCell ref="K20:L20"/>
    <mergeCell ref="A21:D21"/>
    <mergeCell ref="H21:I21"/>
    <mergeCell ref="K21:L21"/>
    <mergeCell ref="K16:L16"/>
    <mergeCell ref="H15:I15"/>
    <mergeCell ref="K15:L15"/>
    <mergeCell ref="A16:D16"/>
    <mergeCell ref="H13:I13"/>
    <mergeCell ref="K13:L13"/>
    <mergeCell ref="C5:F5"/>
    <mergeCell ref="C6:F6"/>
    <mergeCell ref="C7:F7"/>
    <mergeCell ref="C8:F8"/>
    <mergeCell ref="G8:L8"/>
    <mergeCell ref="A8:B8"/>
    <mergeCell ref="A9:B9"/>
    <mergeCell ref="A1:L1"/>
    <mergeCell ref="A2:F2"/>
    <mergeCell ref="G2:L2"/>
    <mergeCell ref="I3:L3"/>
    <mergeCell ref="I4:L4"/>
    <mergeCell ref="C4:F4"/>
    <mergeCell ref="G7:H7"/>
    <mergeCell ref="G9:H9"/>
    <mergeCell ref="C3:F3"/>
    <mergeCell ref="I9:L9"/>
    <mergeCell ref="I5:L5"/>
    <mergeCell ref="I6:L6"/>
    <mergeCell ref="I7:L7"/>
    <mergeCell ref="C9:F9"/>
  </mergeCells>
  <phoneticPr fontId="5" type="noConversion"/>
  <conditionalFormatting sqref="A14:L28">
    <cfRule type="expression" dxfId="56" priority="1">
      <formula>$F14&gt;0</formula>
    </cfRule>
  </conditionalFormatting>
  <pageMargins left="0.7" right="0.7" top="0.75" bottom="0.75" header="0.3" footer="0.3"/>
  <pageSetup scale="82" fitToHeight="0" orientation="portrait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EB243-4BB9-404B-A81F-BC350427CB33}">
  <sheetPr>
    <tabColor rgb="FF00B050"/>
    <pageSetUpPr fitToPage="1"/>
  </sheetPr>
  <dimension ref="A1:L7"/>
  <sheetViews>
    <sheetView zoomScaleNormal="100" workbookViewId="0">
      <selection activeCell="A5" sqref="A5"/>
    </sheetView>
  </sheetViews>
  <sheetFormatPr defaultColWidth="9.140625" defaultRowHeight="20.100000000000001" customHeight="1" x14ac:dyDescent="0.2"/>
  <cols>
    <col min="1" max="1" width="10.7109375" style="1" customWidth="1"/>
    <col min="2" max="2" width="20.7109375" style="1" customWidth="1"/>
    <col min="3" max="3" width="42.7109375" style="1" customWidth="1"/>
    <col min="4" max="5" width="12.7109375" style="1" customWidth="1"/>
    <col min="6" max="16384" width="9.140625" style="1"/>
  </cols>
  <sheetData>
    <row r="1" spans="1:12" ht="39.950000000000003" customHeight="1" thickBot="1" x14ac:dyDescent="0.25">
      <c r="A1" s="63"/>
      <c r="B1" s="63"/>
      <c r="C1" s="63"/>
      <c r="D1" s="63"/>
      <c r="E1" s="63"/>
    </row>
    <row r="2" spans="1:12" ht="20.100000000000001" customHeight="1" x14ac:dyDescent="0.25">
      <c r="A2" s="75" t="s">
        <v>295</v>
      </c>
      <c r="B2" s="76"/>
      <c r="C2" s="76"/>
      <c r="D2" s="76"/>
      <c r="E2" s="76"/>
      <c r="F2" s="2"/>
      <c r="G2" s="2"/>
      <c r="H2" s="2"/>
      <c r="I2" s="2"/>
      <c r="J2" s="2"/>
      <c r="K2" s="2"/>
      <c r="L2" s="2"/>
    </row>
    <row r="3" spans="1:12" ht="20.100000000000001" customHeight="1" x14ac:dyDescent="0.2">
      <c r="A3" s="35" t="s">
        <v>16</v>
      </c>
      <c r="B3" s="1" t="s">
        <v>17</v>
      </c>
      <c r="C3" s="1" t="s">
        <v>20</v>
      </c>
      <c r="D3" s="1" t="s">
        <v>18</v>
      </c>
      <c r="E3" s="1" t="s">
        <v>19</v>
      </c>
    </row>
    <row r="4" spans="1:12" ht="20.100000000000001" customHeight="1" x14ac:dyDescent="0.2">
      <c r="A4" s="5"/>
      <c r="B4" s="33" t="s">
        <v>292</v>
      </c>
      <c r="C4" s="27" t="s">
        <v>296</v>
      </c>
      <c r="D4" s="6">
        <v>6</v>
      </c>
      <c r="E4" s="6">
        <v>12</v>
      </c>
    </row>
    <row r="5" spans="1:12" ht="20.100000000000001" customHeight="1" x14ac:dyDescent="0.2">
      <c r="A5" s="5"/>
      <c r="B5" s="22" t="s">
        <v>293</v>
      </c>
      <c r="C5" s="23" t="s">
        <v>297</v>
      </c>
      <c r="D5" s="6">
        <v>140</v>
      </c>
      <c r="E5" s="6">
        <v>280</v>
      </c>
    </row>
    <row r="6" spans="1:12" ht="20.100000000000001" customHeight="1" thickBot="1" x14ac:dyDescent="0.25">
      <c r="A6" s="20" t="s">
        <v>16</v>
      </c>
      <c r="C6" s="21"/>
      <c r="D6" s="6"/>
      <c r="E6" s="6"/>
    </row>
    <row r="7" spans="1:12" ht="20.100000000000001" customHeight="1" thickBot="1" x14ac:dyDescent="0.25">
      <c r="A7" s="44">
        <f>SUM(Table5711171819[QTY])</f>
        <v>0</v>
      </c>
      <c r="C7" s="45" t="s">
        <v>294</v>
      </c>
      <c r="D7" s="7">
        <f>SUM(A4*6)+(A5*140)</f>
        <v>0</v>
      </c>
      <c r="E7" s="7">
        <f>SUM(D7*2)</f>
        <v>0</v>
      </c>
    </row>
  </sheetData>
  <sheetProtection sheet="1" objects="1" scenarios="1" selectLockedCells="1"/>
  <mergeCells count="2">
    <mergeCell ref="A1:E1"/>
    <mergeCell ref="A2:E2"/>
  </mergeCells>
  <conditionalFormatting sqref="B4:C5 C6">
    <cfRule type="expression" dxfId="26" priority="1">
      <formula>$G4&gt;0</formula>
    </cfRule>
  </conditionalFormatting>
  <pageMargins left="0.7" right="0.7" top="0.75" bottom="0.75" header="0.3" footer="0.3"/>
  <pageSetup scale="90" fitToHeight="0" orientation="portrait" horizontalDpi="4294967293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9F733-F070-4F88-A9B6-C09C43A2BD36}">
  <sheetPr>
    <tabColor rgb="FFFFC000"/>
    <pageSetUpPr fitToPage="1"/>
  </sheetPr>
  <dimension ref="A1:L6"/>
  <sheetViews>
    <sheetView zoomScaleNormal="100" workbookViewId="0">
      <selection activeCell="A4" sqref="A4"/>
    </sheetView>
  </sheetViews>
  <sheetFormatPr defaultColWidth="9.140625" defaultRowHeight="20.100000000000001" customHeight="1" x14ac:dyDescent="0.2"/>
  <cols>
    <col min="1" max="1" width="10.7109375" style="1" customWidth="1"/>
    <col min="2" max="2" width="20.7109375" style="1" customWidth="1"/>
    <col min="3" max="3" width="42.7109375" style="1" customWidth="1"/>
    <col min="4" max="5" width="12.7109375" style="1" customWidth="1"/>
    <col min="6" max="16384" width="9.140625" style="1"/>
  </cols>
  <sheetData>
    <row r="1" spans="1:12" ht="39.950000000000003" customHeight="1" thickBot="1" x14ac:dyDescent="0.25">
      <c r="A1" s="63"/>
      <c r="B1" s="63"/>
      <c r="C1" s="63"/>
      <c r="D1" s="63"/>
      <c r="E1" s="63"/>
    </row>
    <row r="2" spans="1:12" ht="20.100000000000001" customHeight="1" x14ac:dyDescent="0.25">
      <c r="A2" s="75" t="s">
        <v>299</v>
      </c>
      <c r="B2" s="76"/>
      <c r="C2" s="76"/>
      <c r="D2" s="76"/>
      <c r="E2" s="76"/>
      <c r="F2" s="2"/>
      <c r="G2" s="2"/>
      <c r="H2" s="2"/>
      <c r="I2" s="2"/>
      <c r="J2" s="2"/>
      <c r="K2" s="2"/>
      <c r="L2" s="2"/>
    </row>
    <row r="3" spans="1:12" ht="20.100000000000001" customHeight="1" x14ac:dyDescent="0.2">
      <c r="A3" s="35" t="s">
        <v>16</v>
      </c>
      <c r="B3" s="1" t="s">
        <v>17</v>
      </c>
      <c r="C3" s="1" t="s">
        <v>20</v>
      </c>
      <c r="D3" s="1" t="s">
        <v>18</v>
      </c>
      <c r="E3" s="1" t="s">
        <v>19</v>
      </c>
    </row>
    <row r="4" spans="1:12" ht="20.100000000000001" customHeight="1" x14ac:dyDescent="0.2">
      <c r="A4" s="5"/>
      <c r="B4" s="33" t="s">
        <v>492</v>
      </c>
      <c r="C4" s="27" t="s">
        <v>493</v>
      </c>
      <c r="D4" s="6">
        <v>20</v>
      </c>
      <c r="E4" s="6">
        <v>40</v>
      </c>
    </row>
    <row r="5" spans="1:12" ht="20.100000000000001" customHeight="1" thickBot="1" x14ac:dyDescent="0.25">
      <c r="A5" s="20" t="s">
        <v>16</v>
      </c>
      <c r="C5" s="21"/>
      <c r="D5" s="6"/>
      <c r="E5" s="6"/>
    </row>
    <row r="6" spans="1:12" ht="20.100000000000001" customHeight="1" thickBot="1" x14ac:dyDescent="0.25">
      <c r="A6" s="44">
        <f>SUM(Table571117181920[QTY])</f>
        <v>0</v>
      </c>
      <c r="C6" s="45" t="s">
        <v>298</v>
      </c>
      <c r="D6" s="7">
        <f>SUM(A6*20)</f>
        <v>0</v>
      </c>
      <c r="E6" s="7">
        <f>SUM(D6*2)</f>
        <v>0</v>
      </c>
    </row>
  </sheetData>
  <sheetProtection sheet="1" objects="1" scenarios="1" selectLockedCells="1"/>
  <mergeCells count="2">
    <mergeCell ref="A1:E1"/>
    <mergeCell ref="A2:E2"/>
  </mergeCells>
  <conditionalFormatting sqref="B4:C4 C5">
    <cfRule type="expression" dxfId="25" priority="1">
      <formula>$G4&gt;0</formula>
    </cfRule>
  </conditionalFormatting>
  <pageMargins left="0.7" right="0.7" top="0.75" bottom="0.75" header="0.3" footer="0.3"/>
  <pageSetup scale="90" fitToHeight="0" orientation="portrait" horizontalDpi="4294967293" r:id="rId1"/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B135A-70FE-4AEE-A821-BE07C2D878B9}">
  <sheetPr>
    <tabColor rgb="FFFFC000"/>
    <pageSetUpPr fitToPage="1"/>
  </sheetPr>
  <dimension ref="A1:L54"/>
  <sheetViews>
    <sheetView topLeftCell="A38" zoomScaleNormal="100" workbookViewId="0">
      <selection activeCell="A52" sqref="A52"/>
    </sheetView>
  </sheetViews>
  <sheetFormatPr defaultColWidth="9.140625" defaultRowHeight="20.100000000000001" customHeight="1" x14ac:dyDescent="0.2"/>
  <cols>
    <col min="1" max="1" width="10.7109375" style="1" customWidth="1"/>
    <col min="2" max="2" width="15.7109375" style="1" customWidth="1"/>
    <col min="3" max="3" width="63.7109375" style="1" customWidth="1"/>
    <col min="4" max="5" width="12.7109375" style="1" customWidth="1"/>
    <col min="6" max="16384" width="9.140625" style="1"/>
  </cols>
  <sheetData>
    <row r="1" spans="1:12" ht="39.950000000000003" customHeight="1" thickBot="1" x14ac:dyDescent="0.25">
      <c r="A1" s="63"/>
      <c r="B1" s="63"/>
      <c r="C1" s="63"/>
      <c r="D1" s="63"/>
      <c r="E1" s="63"/>
    </row>
    <row r="2" spans="1:12" ht="20.100000000000001" customHeight="1" x14ac:dyDescent="0.25">
      <c r="A2" s="75" t="s">
        <v>346</v>
      </c>
      <c r="B2" s="76"/>
      <c r="C2" s="76"/>
      <c r="D2" s="76"/>
      <c r="E2" s="76"/>
      <c r="F2" s="2"/>
      <c r="G2" s="2"/>
      <c r="H2" s="2"/>
      <c r="I2" s="2"/>
      <c r="J2" s="2"/>
      <c r="K2" s="2"/>
      <c r="L2" s="2"/>
    </row>
    <row r="3" spans="1:12" ht="20.100000000000001" customHeight="1" x14ac:dyDescent="0.2">
      <c r="A3" s="35" t="s">
        <v>16</v>
      </c>
      <c r="B3" s="1" t="s">
        <v>17</v>
      </c>
      <c r="C3" s="1" t="s">
        <v>20</v>
      </c>
      <c r="D3" s="1" t="s">
        <v>18</v>
      </c>
      <c r="E3" s="1" t="s">
        <v>19</v>
      </c>
      <c r="F3" s="50" t="s">
        <v>458</v>
      </c>
    </row>
    <row r="4" spans="1:12" ht="20.100000000000001" customHeight="1" x14ac:dyDescent="0.2">
      <c r="A4" s="5"/>
      <c r="B4" s="1" t="s">
        <v>300</v>
      </c>
      <c r="C4" s="1" t="s">
        <v>311</v>
      </c>
      <c r="D4" s="6">
        <v>10</v>
      </c>
      <c r="E4" s="6">
        <v>20</v>
      </c>
      <c r="F4" s="25"/>
    </row>
    <row r="5" spans="1:12" ht="20.100000000000001" customHeight="1" x14ac:dyDescent="0.2">
      <c r="A5" s="5"/>
      <c r="B5" s="1" t="s">
        <v>301</v>
      </c>
      <c r="C5" s="1" t="s">
        <v>312</v>
      </c>
      <c r="D5" s="6">
        <v>10</v>
      </c>
      <c r="E5" s="6">
        <v>20</v>
      </c>
      <c r="F5" s="25"/>
    </row>
    <row r="6" spans="1:12" ht="20.100000000000001" customHeight="1" x14ac:dyDescent="0.2">
      <c r="A6" s="5"/>
      <c r="B6" s="1" t="s">
        <v>302</v>
      </c>
      <c r="C6" s="1" t="s">
        <v>313</v>
      </c>
      <c r="D6" s="6">
        <v>10</v>
      </c>
      <c r="E6" s="6">
        <v>20</v>
      </c>
      <c r="F6" s="25"/>
    </row>
    <row r="7" spans="1:12" ht="20.100000000000001" customHeight="1" x14ac:dyDescent="0.2">
      <c r="A7" s="5"/>
      <c r="B7" s="1" t="s">
        <v>303</v>
      </c>
      <c r="C7" s="1" t="s">
        <v>314</v>
      </c>
      <c r="D7" s="6">
        <v>10</v>
      </c>
      <c r="E7" s="6">
        <v>20</v>
      </c>
      <c r="F7" s="25"/>
    </row>
    <row r="8" spans="1:12" ht="20.100000000000001" customHeight="1" x14ac:dyDescent="0.2">
      <c r="A8" s="5"/>
      <c r="B8" s="1" t="s">
        <v>304</v>
      </c>
      <c r="C8" s="1" t="s">
        <v>315</v>
      </c>
      <c r="D8" s="6">
        <v>10</v>
      </c>
      <c r="E8" s="6">
        <v>20</v>
      </c>
      <c r="F8" s="25"/>
    </row>
    <row r="9" spans="1:12" ht="20.100000000000001" customHeight="1" x14ac:dyDescent="0.2">
      <c r="A9" s="5"/>
      <c r="B9" s="1" t="s">
        <v>305</v>
      </c>
      <c r="C9" s="1" t="s">
        <v>316</v>
      </c>
      <c r="D9" s="6">
        <v>10</v>
      </c>
      <c r="E9" s="6">
        <v>20</v>
      </c>
      <c r="F9" s="25"/>
    </row>
    <row r="10" spans="1:12" ht="20.100000000000001" customHeight="1" x14ac:dyDescent="0.2">
      <c r="A10" s="5"/>
      <c r="B10" s="1" t="s">
        <v>306</v>
      </c>
      <c r="C10" s="1" t="s">
        <v>317</v>
      </c>
      <c r="D10" s="6">
        <v>10</v>
      </c>
      <c r="E10" s="6">
        <v>20</v>
      </c>
      <c r="F10" s="25"/>
    </row>
    <row r="11" spans="1:12" ht="20.100000000000001" customHeight="1" x14ac:dyDescent="0.2">
      <c r="A11" s="5"/>
      <c r="B11" s="1" t="s">
        <v>307</v>
      </c>
      <c r="C11" s="1" t="s">
        <v>318</v>
      </c>
      <c r="D11" s="6">
        <v>10</v>
      </c>
      <c r="E11" s="6">
        <v>20</v>
      </c>
      <c r="F11" s="25"/>
    </row>
    <row r="12" spans="1:12" ht="20.100000000000001" customHeight="1" x14ac:dyDescent="0.2">
      <c r="A12" s="5"/>
      <c r="B12" s="1" t="s">
        <v>308</v>
      </c>
      <c r="C12" s="1" t="s">
        <v>319</v>
      </c>
      <c r="D12" s="6">
        <v>10</v>
      </c>
      <c r="E12" s="6">
        <v>20</v>
      </c>
      <c r="F12" s="25"/>
    </row>
    <row r="13" spans="1:12" ht="20.100000000000001" customHeight="1" x14ac:dyDescent="0.2">
      <c r="A13" s="5"/>
      <c r="B13" s="1" t="s">
        <v>309</v>
      </c>
      <c r="C13" s="1" t="s">
        <v>320</v>
      </c>
      <c r="D13" s="6">
        <v>10</v>
      </c>
      <c r="E13" s="6">
        <v>20</v>
      </c>
      <c r="F13" s="25"/>
    </row>
    <row r="14" spans="1:12" ht="20.100000000000001" customHeight="1" x14ac:dyDescent="0.2">
      <c r="A14" s="5"/>
      <c r="B14" s="1" t="s">
        <v>310</v>
      </c>
      <c r="C14" s="1" t="s">
        <v>321</v>
      </c>
      <c r="D14" s="6">
        <v>10</v>
      </c>
      <c r="E14" s="6">
        <v>20</v>
      </c>
      <c r="F14" s="25"/>
    </row>
    <row r="15" spans="1:12" ht="20.100000000000001" customHeight="1" x14ac:dyDescent="0.2">
      <c r="A15" s="5"/>
      <c r="B15" s="1" t="s">
        <v>459</v>
      </c>
      <c r="C15" s="1" t="s">
        <v>447</v>
      </c>
      <c r="D15" s="6">
        <v>10</v>
      </c>
      <c r="E15" s="6">
        <v>20</v>
      </c>
      <c r="F15" s="28" t="s">
        <v>458</v>
      </c>
    </row>
    <row r="16" spans="1:12" ht="20.100000000000001" customHeight="1" x14ac:dyDescent="0.2">
      <c r="A16" s="5"/>
      <c r="B16" s="1" t="s">
        <v>460</v>
      </c>
      <c r="C16" s="1" t="s">
        <v>448</v>
      </c>
      <c r="D16" s="6">
        <v>10</v>
      </c>
      <c r="E16" s="6">
        <v>20</v>
      </c>
      <c r="F16" s="28" t="s">
        <v>458</v>
      </c>
    </row>
    <row r="17" spans="1:6" ht="20.100000000000001" customHeight="1" x14ac:dyDescent="0.2">
      <c r="A17" s="5"/>
      <c r="B17" s="1" t="s">
        <v>461</v>
      </c>
      <c r="C17" s="1" t="s">
        <v>449</v>
      </c>
      <c r="D17" s="6">
        <v>10</v>
      </c>
      <c r="E17" s="6">
        <v>20</v>
      </c>
      <c r="F17" s="28" t="s">
        <v>458</v>
      </c>
    </row>
    <row r="18" spans="1:6" ht="20.100000000000001" customHeight="1" x14ac:dyDescent="0.2">
      <c r="A18" s="5"/>
      <c r="B18" s="1" t="s">
        <v>462</v>
      </c>
      <c r="C18" s="1" t="s">
        <v>450</v>
      </c>
      <c r="D18" s="6">
        <v>10</v>
      </c>
      <c r="E18" s="6">
        <v>20</v>
      </c>
      <c r="F18" s="28" t="s">
        <v>458</v>
      </c>
    </row>
    <row r="19" spans="1:6" ht="20.100000000000001" customHeight="1" x14ac:dyDescent="0.2">
      <c r="A19" s="5"/>
      <c r="B19" s="1" t="s">
        <v>463</v>
      </c>
      <c r="C19" s="1" t="s">
        <v>451</v>
      </c>
      <c r="D19" s="6">
        <v>10</v>
      </c>
      <c r="E19" s="6">
        <v>20</v>
      </c>
      <c r="F19" s="28" t="s">
        <v>458</v>
      </c>
    </row>
    <row r="20" spans="1:6" ht="20.100000000000001" customHeight="1" x14ac:dyDescent="0.2">
      <c r="A20" s="5"/>
      <c r="B20" s="1" t="s">
        <v>464</v>
      </c>
      <c r="C20" s="1" t="s">
        <v>452</v>
      </c>
      <c r="D20" s="6">
        <v>10</v>
      </c>
      <c r="E20" s="6">
        <v>20</v>
      </c>
      <c r="F20" s="28" t="s">
        <v>458</v>
      </c>
    </row>
    <row r="21" spans="1:6" ht="20.100000000000001" customHeight="1" x14ac:dyDescent="0.2">
      <c r="A21" s="5"/>
      <c r="B21" s="1" t="s">
        <v>465</v>
      </c>
      <c r="C21" s="1" t="s">
        <v>453</v>
      </c>
      <c r="D21" s="6">
        <v>10</v>
      </c>
      <c r="E21" s="6">
        <v>20</v>
      </c>
      <c r="F21" s="28" t="s">
        <v>458</v>
      </c>
    </row>
    <row r="22" spans="1:6" ht="20.100000000000001" customHeight="1" x14ac:dyDescent="0.2">
      <c r="A22" s="5"/>
      <c r="B22" s="1" t="s">
        <v>466</v>
      </c>
      <c r="C22" s="1" t="s">
        <v>454</v>
      </c>
      <c r="D22" s="6">
        <v>10</v>
      </c>
      <c r="E22" s="6">
        <v>20</v>
      </c>
      <c r="F22" s="28" t="s">
        <v>458</v>
      </c>
    </row>
    <row r="23" spans="1:6" ht="20.100000000000001" customHeight="1" x14ac:dyDescent="0.2">
      <c r="A23" s="5"/>
      <c r="B23" s="1" t="s">
        <v>467</v>
      </c>
      <c r="C23" s="1" t="s">
        <v>455</v>
      </c>
      <c r="D23" s="6">
        <v>10</v>
      </c>
      <c r="E23" s="6">
        <v>20</v>
      </c>
      <c r="F23" s="28" t="s">
        <v>458</v>
      </c>
    </row>
    <row r="24" spans="1:6" ht="20.100000000000001" customHeight="1" x14ac:dyDescent="0.2">
      <c r="A24" s="5"/>
      <c r="B24" s="1" t="s">
        <v>468</v>
      </c>
      <c r="C24" s="1" t="s">
        <v>456</v>
      </c>
      <c r="D24" s="6">
        <v>10</v>
      </c>
      <c r="E24" s="6">
        <v>20</v>
      </c>
      <c r="F24" s="28" t="s">
        <v>458</v>
      </c>
    </row>
    <row r="25" spans="1:6" ht="20.100000000000001" customHeight="1" x14ac:dyDescent="0.2">
      <c r="A25" s="5"/>
      <c r="B25" s="1" t="s">
        <v>469</v>
      </c>
      <c r="C25" s="1" t="s">
        <v>457</v>
      </c>
      <c r="D25" s="6">
        <v>10</v>
      </c>
      <c r="E25" s="6">
        <v>20</v>
      </c>
      <c r="F25" s="28" t="s">
        <v>458</v>
      </c>
    </row>
    <row r="26" spans="1:6" ht="20.100000000000001" customHeight="1" thickBot="1" x14ac:dyDescent="0.25">
      <c r="A26" s="20" t="s">
        <v>16</v>
      </c>
      <c r="C26" s="21"/>
      <c r="D26" s="6"/>
      <c r="E26" s="6"/>
    </row>
    <row r="27" spans="1:6" ht="20.100000000000001" customHeight="1" thickBot="1" x14ac:dyDescent="0.25">
      <c r="A27" s="44">
        <f>SUM(Table578921[QTY])</f>
        <v>0</v>
      </c>
      <c r="C27" s="45" t="s">
        <v>344</v>
      </c>
      <c r="D27" s="7">
        <f>SUM(A27*10)</f>
        <v>0</v>
      </c>
      <c r="E27" s="7">
        <f>SUM(D27*2)</f>
        <v>0</v>
      </c>
    </row>
    <row r="28" spans="1:6" ht="20.100000000000001" customHeight="1" thickBot="1" x14ac:dyDescent="0.25"/>
    <row r="29" spans="1:6" ht="20.100000000000001" customHeight="1" x14ac:dyDescent="0.25">
      <c r="A29" s="75" t="s">
        <v>347</v>
      </c>
      <c r="B29" s="76"/>
      <c r="C29" s="76"/>
      <c r="D29" s="76"/>
      <c r="E29" s="76"/>
    </row>
    <row r="30" spans="1:6" ht="20.100000000000001" customHeight="1" x14ac:dyDescent="0.2">
      <c r="A30" s="35" t="s">
        <v>16</v>
      </c>
      <c r="B30" s="1" t="s">
        <v>17</v>
      </c>
      <c r="C30" s="1" t="s">
        <v>20</v>
      </c>
      <c r="D30" s="1" t="s">
        <v>18</v>
      </c>
      <c r="E30" s="1" t="s">
        <v>19</v>
      </c>
    </row>
    <row r="31" spans="1:6" ht="20.100000000000001" customHeight="1" x14ac:dyDescent="0.2">
      <c r="A31" s="5"/>
      <c r="B31" s="1" t="s">
        <v>322</v>
      </c>
      <c r="C31" s="1" t="s">
        <v>333</v>
      </c>
      <c r="D31" s="6">
        <v>2</v>
      </c>
      <c r="E31" s="6">
        <v>4</v>
      </c>
    </row>
    <row r="32" spans="1:6" ht="20.100000000000001" customHeight="1" x14ac:dyDescent="0.2">
      <c r="A32" s="5"/>
      <c r="B32" s="1" t="s">
        <v>323</v>
      </c>
      <c r="C32" s="1" t="s">
        <v>334</v>
      </c>
      <c r="D32" s="6">
        <v>2</v>
      </c>
      <c r="E32" s="6">
        <v>4</v>
      </c>
    </row>
    <row r="33" spans="1:6" ht="20.100000000000001" customHeight="1" x14ac:dyDescent="0.2">
      <c r="A33" s="5"/>
      <c r="B33" s="1" t="s">
        <v>324</v>
      </c>
      <c r="C33" s="1" t="s">
        <v>335</v>
      </c>
      <c r="D33" s="6">
        <v>2</v>
      </c>
      <c r="E33" s="6">
        <v>4</v>
      </c>
    </row>
    <row r="34" spans="1:6" ht="20.100000000000001" customHeight="1" x14ac:dyDescent="0.2">
      <c r="A34" s="5"/>
      <c r="B34" s="1" t="s">
        <v>325</v>
      </c>
      <c r="C34" s="1" t="s">
        <v>336</v>
      </c>
      <c r="D34" s="6">
        <v>2</v>
      </c>
      <c r="E34" s="6">
        <v>4</v>
      </c>
    </row>
    <row r="35" spans="1:6" ht="20.100000000000001" customHeight="1" x14ac:dyDescent="0.2">
      <c r="A35" s="5"/>
      <c r="B35" s="1" t="s">
        <v>326</v>
      </c>
      <c r="C35" s="1" t="s">
        <v>337</v>
      </c>
      <c r="D35" s="6">
        <v>2</v>
      </c>
      <c r="E35" s="6">
        <v>4</v>
      </c>
    </row>
    <row r="36" spans="1:6" ht="20.100000000000001" customHeight="1" x14ac:dyDescent="0.2">
      <c r="A36" s="5"/>
      <c r="B36" s="1" t="s">
        <v>327</v>
      </c>
      <c r="C36" s="1" t="s">
        <v>338</v>
      </c>
      <c r="D36" s="6">
        <v>2</v>
      </c>
      <c r="E36" s="6">
        <v>4</v>
      </c>
    </row>
    <row r="37" spans="1:6" ht="20.100000000000001" customHeight="1" x14ac:dyDescent="0.2">
      <c r="A37" s="5"/>
      <c r="B37" s="1" t="s">
        <v>328</v>
      </c>
      <c r="C37" s="1" t="s">
        <v>339</v>
      </c>
      <c r="D37" s="6">
        <v>2</v>
      </c>
      <c r="E37" s="6">
        <v>4</v>
      </c>
    </row>
    <row r="38" spans="1:6" ht="20.100000000000001" customHeight="1" x14ac:dyDescent="0.2">
      <c r="A38" s="5"/>
      <c r="B38" s="1" t="s">
        <v>329</v>
      </c>
      <c r="C38" s="1" t="s">
        <v>340</v>
      </c>
      <c r="D38" s="6">
        <v>2</v>
      </c>
      <c r="E38" s="6">
        <v>4</v>
      </c>
    </row>
    <row r="39" spans="1:6" ht="20.100000000000001" customHeight="1" x14ac:dyDescent="0.2">
      <c r="A39" s="5"/>
      <c r="B39" s="1" t="s">
        <v>330</v>
      </c>
      <c r="C39" s="1" t="s">
        <v>341</v>
      </c>
      <c r="D39" s="6">
        <v>2</v>
      </c>
      <c r="E39" s="6">
        <v>4</v>
      </c>
    </row>
    <row r="40" spans="1:6" ht="20.100000000000001" customHeight="1" x14ac:dyDescent="0.2">
      <c r="A40" s="5"/>
      <c r="B40" s="1" t="s">
        <v>331</v>
      </c>
      <c r="C40" s="1" t="s">
        <v>342</v>
      </c>
      <c r="D40" s="6">
        <v>2</v>
      </c>
      <c r="E40" s="6">
        <v>4</v>
      </c>
    </row>
    <row r="41" spans="1:6" ht="20.100000000000001" customHeight="1" x14ac:dyDescent="0.2">
      <c r="A41" s="5"/>
      <c r="B41" s="1" t="s">
        <v>332</v>
      </c>
      <c r="C41" s="1" t="s">
        <v>343</v>
      </c>
      <c r="D41" s="6">
        <v>2</v>
      </c>
      <c r="E41" s="6">
        <v>4</v>
      </c>
    </row>
    <row r="42" spans="1:6" ht="20.100000000000001" customHeight="1" x14ac:dyDescent="0.2">
      <c r="A42" s="11"/>
      <c r="B42" s="16" t="s">
        <v>470</v>
      </c>
      <c r="C42" s="16" t="s">
        <v>481</v>
      </c>
      <c r="D42" s="12">
        <v>2</v>
      </c>
      <c r="E42" s="12">
        <v>4</v>
      </c>
      <c r="F42" s="17" t="s">
        <v>458</v>
      </c>
    </row>
    <row r="43" spans="1:6" ht="20.100000000000001" customHeight="1" x14ac:dyDescent="0.2">
      <c r="A43" s="9"/>
      <c r="B43" s="15" t="s">
        <v>471</v>
      </c>
      <c r="C43" s="15" t="s">
        <v>482</v>
      </c>
      <c r="D43" s="10">
        <v>2</v>
      </c>
      <c r="E43" s="10">
        <v>4</v>
      </c>
      <c r="F43" s="17" t="s">
        <v>458</v>
      </c>
    </row>
    <row r="44" spans="1:6" ht="20.100000000000001" customHeight="1" x14ac:dyDescent="0.2">
      <c r="A44" s="11"/>
      <c r="B44" s="16" t="s">
        <v>472</v>
      </c>
      <c r="C44" s="16" t="s">
        <v>483</v>
      </c>
      <c r="D44" s="12">
        <v>2</v>
      </c>
      <c r="E44" s="12">
        <v>4</v>
      </c>
      <c r="F44" s="17" t="s">
        <v>458</v>
      </c>
    </row>
    <row r="45" spans="1:6" ht="20.100000000000001" customHeight="1" x14ac:dyDescent="0.2">
      <c r="A45" s="9"/>
      <c r="B45" s="15" t="s">
        <v>473</v>
      </c>
      <c r="C45" s="15" t="s">
        <v>484</v>
      </c>
      <c r="D45" s="10">
        <v>2</v>
      </c>
      <c r="E45" s="10">
        <v>4</v>
      </c>
      <c r="F45" s="17" t="s">
        <v>458</v>
      </c>
    </row>
    <row r="46" spans="1:6" ht="20.100000000000001" customHeight="1" x14ac:dyDescent="0.2">
      <c r="A46" s="11"/>
      <c r="B46" s="16" t="s">
        <v>474</v>
      </c>
      <c r="C46" s="16" t="s">
        <v>485</v>
      </c>
      <c r="D46" s="12">
        <v>2</v>
      </c>
      <c r="E46" s="12">
        <v>4</v>
      </c>
      <c r="F46" s="17" t="s">
        <v>458</v>
      </c>
    </row>
    <row r="47" spans="1:6" ht="20.100000000000001" customHeight="1" x14ac:dyDescent="0.2">
      <c r="A47" s="9"/>
      <c r="B47" s="15" t="s">
        <v>475</v>
      </c>
      <c r="C47" s="15" t="s">
        <v>486</v>
      </c>
      <c r="D47" s="10">
        <v>2</v>
      </c>
      <c r="E47" s="10">
        <v>4</v>
      </c>
      <c r="F47" s="17" t="s">
        <v>458</v>
      </c>
    </row>
    <row r="48" spans="1:6" ht="20.100000000000001" customHeight="1" x14ac:dyDescent="0.2">
      <c r="A48" s="11"/>
      <c r="B48" s="16" t="s">
        <v>476</v>
      </c>
      <c r="C48" s="16" t="s">
        <v>487</v>
      </c>
      <c r="D48" s="12">
        <v>2</v>
      </c>
      <c r="E48" s="12">
        <v>4</v>
      </c>
      <c r="F48" s="17" t="s">
        <v>458</v>
      </c>
    </row>
    <row r="49" spans="1:6" ht="20.100000000000001" customHeight="1" x14ac:dyDescent="0.2">
      <c r="A49" s="9"/>
      <c r="B49" s="15" t="s">
        <v>477</v>
      </c>
      <c r="C49" s="15" t="s">
        <v>488</v>
      </c>
      <c r="D49" s="10">
        <v>2</v>
      </c>
      <c r="E49" s="10">
        <v>4</v>
      </c>
      <c r="F49" s="17" t="s">
        <v>458</v>
      </c>
    </row>
    <row r="50" spans="1:6" ht="20.100000000000001" customHeight="1" x14ac:dyDescent="0.2">
      <c r="A50" s="11"/>
      <c r="B50" s="16" t="s">
        <v>478</v>
      </c>
      <c r="C50" s="16" t="s">
        <v>489</v>
      </c>
      <c r="D50" s="12">
        <v>2</v>
      </c>
      <c r="E50" s="12">
        <v>4</v>
      </c>
      <c r="F50" s="17" t="s">
        <v>458</v>
      </c>
    </row>
    <row r="51" spans="1:6" ht="20.100000000000001" customHeight="1" x14ac:dyDescent="0.2">
      <c r="A51" s="9"/>
      <c r="B51" s="15" t="s">
        <v>479</v>
      </c>
      <c r="C51" s="15" t="s">
        <v>490</v>
      </c>
      <c r="D51" s="10">
        <v>2</v>
      </c>
      <c r="E51" s="10">
        <v>4</v>
      </c>
      <c r="F51" s="17" t="s">
        <v>458</v>
      </c>
    </row>
    <row r="52" spans="1:6" ht="20.100000000000001" customHeight="1" x14ac:dyDescent="0.2">
      <c r="A52" s="11"/>
      <c r="B52" s="16" t="s">
        <v>480</v>
      </c>
      <c r="C52" s="16" t="s">
        <v>491</v>
      </c>
      <c r="D52" s="12">
        <v>2</v>
      </c>
      <c r="E52" s="12">
        <v>4</v>
      </c>
      <c r="F52" s="17" t="s">
        <v>458</v>
      </c>
    </row>
    <row r="53" spans="1:6" ht="20.100000000000001" customHeight="1" thickBot="1" x14ac:dyDescent="0.25">
      <c r="A53" s="20" t="s">
        <v>16</v>
      </c>
      <c r="C53" s="21"/>
      <c r="D53" s="6"/>
      <c r="E53" s="6"/>
    </row>
    <row r="54" spans="1:6" ht="20.100000000000001" customHeight="1" thickBot="1" x14ac:dyDescent="0.25">
      <c r="A54" s="44">
        <f>SUM(A31:A52)</f>
        <v>0</v>
      </c>
      <c r="C54" s="45" t="s">
        <v>345</v>
      </c>
      <c r="D54" s="7">
        <f>SUM(A54*2)</f>
        <v>0</v>
      </c>
      <c r="E54" s="7">
        <f>SUM(D54*2)</f>
        <v>0</v>
      </c>
    </row>
  </sheetData>
  <sheetProtection sheet="1" objects="1" scenarios="1" selectLockedCells="1"/>
  <mergeCells count="3">
    <mergeCell ref="A1:E1"/>
    <mergeCell ref="A2:E2"/>
    <mergeCell ref="A29:E29"/>
  </mergeCells>
  <phoneticPr fontId="5" type="noConversion"/>
  <conditionalFormatting sqref="B4:B13">
    <cfRule type="expression" dxfId="24" priority="12">
      <formula>$G4&gt;0</formula>
    </cfRule>
  </conditionalFormatting>
  <conditionalFormatting sqref="B31:B40">
    <cfRule type="expression" dxfId="23" priority="5">
      <formula>$G31&gt;0</formula>
    </cfRule>
  </conditionalFormatting>
  <conditionalFormatting sqref="B14:C25">
    <cfRule type="expression" dxfId="22" priority="15">
      <formula>$G14&gt;0</formula>
    </cfRule>
  </conditionalFormatting>
  <conditionalFormatting sqref="B26:C26">
    <cfRule type="expression" dxfId="21" priority="44">
      <formula>$G15&gt;0</formula>
    </cfRule>
  </conditionalFormatting>
  <conditionalFormatting sqref="B41:C41">
    <cfRule type="expression" dxfId="20" priority="7">
      <formula>$G41&gt;0</formula>
    </cfRule>
  </conditionalFormatting>
  <conditionalFormatting sqref="B42:C52">
    <cfRule type="expression" dxfId="19" priority="1">
      <formula>#REF!&gt;0</formula>
    </cfRule>
  </conditionalFormatting>
  <conditionalFormatting sqref="B53:C53">
    <cfRule type="expression" dxfId="18" priority="45">
      <formula>$G45&gt;0</formula>
    </cfRule>
  </conditionalFormatting>
  <conditionalFormatting sqref="C4:C13">
    <cfRule type="expression" dxfId="17" priority="8">
      <formula>$G4&gt;0</formula>
    </cfRule>
  </conditionalFormatting>
  <conditionalFormatting sqref="C31:C40">
    <cfRule type="expression" dxfId="16" priority="2">
      <formula>$G31&gt;0</formula>
    </cfRule>
  </conditionalFormatting>
  <pageMargins left="0.7" right="0.7" top="0.75" bottom="0.75" header="0.3" footer="0.3"/>
  <pageSetup scale="72" fitToHeight="0" orientation="portrait" horizontalDpi="4294967293" r:id="rId1"/>
  <rowBreaks count="1" manualBreakCount="1">
    <brk id="27" max="5" man="1"/>
  </rowBreaks>
  <drawing r:id="rId2"/>
  <tableParts count="2">
    <tablePart r:id="rId3"/>
    <tablePart r:id="rId4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501D7-EF7C-4871-B987-8B61082CDF1D}">
  <sheetPr>
    <tabColor rgb="FF7030A0"/>
    <pageSetUpPr fitToPage="1"/>
  </sheetPr>
  <dimension ref="A1:L22"/>
  <sheetViews>
    <sheetView topLeftCell="A5" zoomScaleNormal="100" workbookViewId="0">
      <selection activeCell="A19" sqref="A19"/>
    </sheetView>
  </sheetViews>
  <sheetFormatPr defaultColWidth="9.140625" defaultRowHeight="20.100000000000001" customHeight="1" x14ac:dyDescent="0.2"/>
  <cols>
    <col min="1" max="1" width="10.7109375" style="1" customWidth="1"/>
    <col min="2" max="2" width="19.7109375" style="1" customWidth="1"/>
    <col min="3" max="3" width="42.7109375" style="1" customWidth="1"/>
    <col min="4" max="5" width="12.7109375" style="1" customWidth="1"/>
    <col min="6" max="16384" width="9.140625" style="1"/>
  </cols>
  <sheetData>
    <row r="1" spans="1:12" ht="39.950000000000003" customHeight="1" thickBot="1" x14ac:dyDescent="0.25">
      <c r="A1" s="63"/>
      <c r="B1" s="63"/>
      <c r="C1" s="63"/>
      <c r="D1" s="63"/>
      <c r="E1" s="63"/>
    </row>
    <row r="2" spans="1:12" ht="20.100000000000001" customHeight="1" x14ac:dyDescent="0.25">
      <c r="A2" s="75" t="s">
        <v>348</v>
      </c>
      <c r="B2" s="76"/>
      <c r="C2" s="76"/>
      <c r="D2" s="76"/>
      <c r="E2" s="76"/>
      <c r="F2" s="2"/>
      <c r="G2" s="2"/>
      <c r="H2" s="2"/>
      <c r="I2" s="2"/>
      <c r="J2" s="2"/>
      <c r="K2" s="2"/>
      <c r="L2" s="2"/>
    </row>
    <row r="3" spans="1:12" ht="20.100000000000001" customHeight="1" x14ac:dyDescent="0.2">
      <c r="A3" s="35" t="s">
        <v>16</v>
      </c>
      <c r="B3" s="1" t="s">
        <v>17</v>
      </c>
      <c r="C3" s="1" t="s">
        <v>20</v>
      </c>
      <c r="D3" s="1" t="s">
        <v>18</v>
      </c>
      <c r="E3" s="1" t="s">
        <v>19</v>
      </c>
    </row>
    <row r="4" spans="1:12" ht="20.100000000000001" customHeight="1" x14ac:dyDescent="0.2">
      <c r="A4" s="5"/>
      <c r="B4" s="1" t="s">
        <v>349</v>
      </c>
      <c r="C4" s="21" t="s">
        <v>350</v>
      </c>
      <c r="D4" s="6">
        <v>17</v>
      </c>
      <c r="E4" s="6">
        <v>34</v>
      </c>
    </row>
    <row r="5" spans="1:12" ht="20.100000000000001" customHeight="1" x14ac:dyDescent="0.2">
      <c r="A5" s="5"/>
      <c r="B5" s="1" t="s">
        <v>351</v>
      </c>
      <c r="C5" s="21" t="s">
        <v>352</v>
      </c>
      <c r="D5" s="6">
        <v>17</v>
      </c>
      <c r="E5" s="6">
        <v>34</v>
      </c>
    </row>
    <row r="6" spans="1:12" ht="20.100000000000001" customHeight="1" x14ac:dyDescent="0.2">
      <c r="A6" s="5"/>
      <c r="B6" s="1" t="s">
        <v>353</v>
      </c>
      <c r="C6" s="21" t="s">
        <v>354</v>
      </c>
      <c r="D6" s="6">
        <v>17</v>
      </c>
      <c r="E6" s="6">
        <v>34</v>
      </c>
    </row>
    <row r="7" spans="1:12" ht="20.100000000000001" customHeight="1" x14ac:dyDescent="0.2">
      <c r="A7" s="5"/>
      <c r="B7" s="1" t="s">
        <v>355</v>
      </c>
      <c r="C7" s="21" t="s">
        <v>356</v>
      </c>
      <c r="D7" s="6">
        <v>17</v>
      </c>
      <c r="E7" s="6">
        <v>34</v>
      </c>
    </row>
    <row r="8" spans="1:12" ht="20.100000000000001" customHeight="1" x14ac:dyDescent="0.2">
      <c r="A8" s="5"/>
      <c r="B8" s="1" t="s">
        <v>357</v>
      </c>
      <c r="C8" s="21" t="s">
        <v>358</v>
      </c>
      <c r="D8" s="6">
        <v>17</v>
      </c>
      <c r="E8" s="6">
        <v>34</v>
      </c>
    </row>
    <row r="9" spans="1:12" ht="20.100000000000001" customHeight="1" x14ac:dyDescent="0.2">
      <c r="A9" s="5"/>
      <c r="B9" s="1" t="s">
        <v>359</v>
      </c>
      <c r="C9" s="21" t="s">
        <v>360</v>
      </c>
      <c r="D9" s="6">
        <v>17</v>
      </c>
      <c r="E9" s="6">
        <v>34</v>
      </c>
    </row>
    <row r="10" spans="1:12" ht="20.100000000000001" customHeight="1" x14ac:dyDescent="0.2">
      <c r="A10" s="5"/>
      <c r="B10" s="1" t="s">
        <v>361</v>
      </c>
      <c r="C10" s="21" t="s">
        <v>362</v>
      </c>
      <c r="D10" s="6">
        <v>17</v>
      </c>
      <c r="E10" s="6">
        <v>34</v>
      </c>
    </row>
    <row r="11" spans="1:12" ht="20.100000000000001" customHeight="1" x14ac:dyDescent="0.2">
      <c r="A11" s="5"/>
      <c r="B11" s="1" t="s">
        <v>363</v>
      </c>
      <c r="C11" s="21" t="s">
        <v>364</v>
      </c>
      <c r="D11" s="6">
        <v>17</v>
      </c>
      <c r="E11" s="6">
        <v>34</v>
      </c>
    </row>
    <row r="12" spans="1:12" ht="20.100000000000001" customHeight="1" x14ac:dyDescent="0.2">
      <c r="A12" s="5"/>
      <c r="B12" s="1" t="s">
        <v>365</v>
      </c>
      <c r="C12" s="21" t="s">
        <v>366</v>
      </c>
      <c r="D12" s="6">
        <v>17</v>
      </c>
      <c r="E12" s="6">
        <v>34</v>
      </c>
    </row>
    <row r="13" spans="1:12" ht="20.100000000000001" customHeight="1" x14ac:dyDescent="0.2">
      <c r="A13" s="5"/>
      <c r="B13" s="1" t="s">
        <v>367</v>
      </c>
      <c r="C13" s="21" t="s">
        <v>368</v>
      </c>
      <c r="D13" s="6">
        <v>17</v>
      </c>
      <c r="E13" s="6">
        <v>34</v>
      </c>
    </row>
    <row r="14" spans="1:12" ht="20.100000000000001" customHeight="1" x14ac:dyDescent="0.2">
      <c r="A14" s="5"/>
      <c r="B14" s="1" t="s">
        <v>369</v>
      </c>
      <c r="C14" s="21" t="s">
        <v>370</v>
      </c>
      <c r="D14" s="6">
        <v>17</v>
      </c>
      <c r="E14" s="6">
        <v>34</v>
      </c>
    </row>
    <row r="15" spans="1:12" ht="20.100000000000001" customHeight="1" x14ac:dyDescent="0.2">
      <c r="A15" s="5"/>
      <c r="B15" s="1" t="s">
        <v>371</v>
      </c>
      <c r="C15" s="21" t="s">
        <v>372</v>
      </c>
      <c r="D15" s="6">
        <v>17</v>
      </c>
      <c r="E15" s="6">
        <v>34</v>
      </c>
    </row>
    <row r="16" spans="1:12" ht="20.100000000000001" customHeight="1" x14ac:dyDescent="0.2">
      <c r="A16" s="5"/>
      <c r="B16" s="1" t="s">
        <v>373</v>
      </c>
      <c r="C16" s="21" t="s">
        <v>374</v>
      </c>
      <c r="D16" s="6">
        <v>17</v>
      </c>
      <c r="E16" s="6">
        <v>34</v>
      </c>
    </row>
    <row r="17" spans="1:5" ht="20.100000000000001" customHeight="1" x14ac:dyDescent="0.2">
      <c r="A17" s="5"/>
      <c r="B17" s="1" t="s">
        <v>375</v>
      </c>
      <c r="C17" s="21" t="s">
        <v>376</v>
      </c>
      <c r="D17" s="6">
        <v>17</v>
      </c>
      <c r="E17" s="6">
        <v>34</v>
      </c>
    </row>
    <row r="18" spans="1:5" ht="20.100000000000001" customHeight="1" x14ac:dyDescent="0.2">
      <c r="A18" s="5"/>
      <c r="B18" s="1" t="s">
        <v>377</v>
      </c>
      <c r="C18" s="21" t="s">
        <v>378</v>
      </c>
      <c r="D18" s="6">
        <v>17</v>
      </c>
      <c r="E18" s="6">
        <v>34</v>
      </c>
    </row>
    <row r="19" spans="1:5" ht="20.100000000000001" customHeight="1" x14ac:dyDescent="0.2">
      <c r="A19" s="5"/>
      <c r="B19" s="1" t="s">
        <v>379</v>
      </c>
      <c r="C19" s="21" t="s">
        <v>380</v>
      </c>
      <c r="D19" s="6">
        <v>17</v>
      </c>
      <c r="E19" s="6">
        <v>34</v>
      </c>
    </row>
    <row r="20" spans="1:5" ht="20.100000000000001" customHeight="1" x14ac:dyDescent="0.2">
      <c r="A20" s="5"/>
      <c r="B20" s="1" t="s">
        <v>381</v>
      </c>
      <c r="C20" s="21" t="s">
        <v>382</v>
      </c>
      <c r="D20" s="6">
        <v>17</v>
      </c>
      <c r="E20" s="6">
        <v>34</v>
      </c>
    </row>
    <row r="21" spans="1:5" ht="20.100000000000001" customHeight="1" thickBot="1" x14ac:dyDescent="0.25">
      <c r="A21" s="20" t="s">
        <v>16</v>
      </c>
      <c r="C21" s="21"/>
      <c r="D21" s="6"/>
      <c r="E21" s="6"/>
    </row>
    <row r="22" spans="1:5" ht="20.100000000000001" customHeight="1" thickBot="1" x14ac:dyDescent="0.25">
      <c r="A22" s="44">
        <f>SUM(Table523[QTY])</f>
        <v>0</v>
      </c>
      <c r="C22" s="45" t="s">
        <v>383</v>
      </c>
      <c r="D22" s="7">
        <f>SUM(A22*17)</f>
        <v>0</v>
      </c>
      <c r="E22" s="7">
        <f>SUM(D22*2)</f>
        <v>0</v>
      </c>
    </row>
  </sheetData>
  <sheetProtection sheet="1" objects="1" scenarios="1" selectLockedCells="1"/>
  <mergeCells count="2">
    <mergeCell ref="A1:E1"/>
    <mergeCell ref="A2:E2"/>
  </mergeCells>
  <conditionalFormatting sqref="C4:C21">
    <cfRule type="expression" dxfId="15" priority="1">
      <formula>$G4&gt;0</formula>
    </cfRule>
  </conditionalFormatting>
  <pageMargins left="0.7" right="0.7" top="0.75" bottom="0.75" header="0.3" footer="0.3"/>
  <pageSetup scale="91" fitToHeight="0" orientation="portrait" horizontalDpi="4294967293" r:id="rId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EB4D7-DCB2-485C-BF7C-A638B5B6EF92}">
  <sheetPr>
    <tabColor theme="9" tint="0.59999389629810485"/>
    <pageSetUpPr fitToPage="1"/>
  </sheetPr>
  <dimension ref="A1:L53"/>
  <sheetViews>
    <sheetView zoomScaleNormal="100" workbookViewId="0">
      <selection activeCell="A4" sqref="A4"/>
    </sheetView>
  </sheetViews>
  <sheetFormatPr defaultColWidth="9.140625" defaultRowHeight="20.100000000000001" customHeight="1" x14ac:dyDescent="0.2"/>
  <cols>
    <col min="1" max="1" width="10.7109375" style="1" customWidth="1"/>
    <col min="2" max="2" width="22.7109375" style="1" customWidth="1"/>
    <col min="3" max="3" width="42.7109375" style="1" customWidth="1"/>
    <col min="4" max="5" width="12.7109375" style="1" customWidth="1"/>
    <col min="6" max="16384" width="9.140625" style="1"/>
  </cols>
  <sheetData>
    <row r="1" spans="1:12" ht="39.950000000000003" customHeight="1" thickBot="1" x14ac:dyDescent="0.25">
      <c r="A1" s="63"/>
      <c r="B1" s="63"/>
      <c r="C1" s="63"/>
      <c r="D1" s="63"/>
      <c r="E1" s="63"/>
    </row>
    <row r="2" spans="1:12" ht="20.100000000000001" customHeight="1" x14ac:dyDescent="0.25">
      <c r="A2" s="75" t="s">
        <v>235</v>
      </c>
      <c r="B2" s="76"/>
      <c r="C2" s="76"/>
      <c r="D2" s="76"/>
      <c r="E2" s="76"/>
      <c r="F2" s="2"/>
      <c r="G2" s="2"/>
      <c r="H2" s="2"/>
      <c r="I2" s="2"/>
      <c r="J2" s="2"/>
      <c r="K2" s="2"/>
      <c r="L2" s="2"/>
    </row>
    <row r="3" spans="1:12" ht="20.100000000000001" customHeight="1" x14ac:dyDescent="0.2">
      <c r="A3" s="35" t="s">
        <v>16</v>
      </c>
      <c r="B3" s="1" t="s">
        <v>17</v>
      </c>
      <c r="C3" s="1" t="s">
        <v>20</v>
      </c>
      <c r="D3" s="1" t="s">
        <v>18</v>
      </c>
      <c r="E3" s="1" t="s">
        <v>19</v>
      </c>
    </row>
    <row r="4" spans="1:12" ht="20.100000000000001" customHeight="1" x14ac:dyDescent="0.2">
      <c r="A4" s="5"/>
      <c r="B4" s="1" t="s">
        <v>241</v>
      </c>
      <c r="C4" s="1" t="s">
        <v>263</v>
      </c>
      <c r="D4" s="6">
        <v>12</v>
      </c>
      <c r="E4" s="6">
        <v>24</v>
      </c>
    </row>
    <row r="5" spans="1:12" ht="20.100000000000001" customHeight="1" x14ac:dyDescent="0.2">
      <c r="A5" s="5"/>
      <c r="B5" s="1" t="s">
        <v>242</v>
      </c>
      <c r="C5" s="1" t="s">
        <v>263</v>
      </c>
      <c r="D5" s="6">
        <v>12</v>
      </c>
      <c r="E5" s="6">
        <v>24</v>
      </c>
    </row>
    <row r="6" spans="1:12" ht="20.100000000000001" customHeight="1" x14ac:dyDescent="0.2">
      <c r="A6" s="5"/>
      <c r="B6" s="1" t="s">
        <v>243</v>
      </c>
      <c r="C6" s="1" t="s">
        <v>263</v>
      </c>
      <c r="D6" s="6">
        <v>12</v>
      </c>
      <c r="E6" s="6">
        <v>24</v>
      </c>
    </row>
    <row r="7" spans="1:12" ht="20.100000000000001" customHeight="1" x14ac:dyDescent="0.2">
      <c r="A7" s="5"/>
      <c r="B7" s="1" t="s">
        <v>244</v>
      </c>
      <c r="C7" s="1" t="s">
        <v>263</v>
      </c>
      <c r="D7" s="6">
        <v>12</v>
      </c>
      <c r="E7" s="6">
        <v>24</v>
      </c>
    </row>
    <row r="8" spans="1:12" ht="20.100000000000001" customHeight="1" x14ac:dyDescent="0.2">
      <c r="A8" s="5"/>
      <c r="B8" s="1" t="s">
        <v>245</v>
      </c>
      <c r="C8" s="1" t="s">
        <v>263</v>
      </c>
      <c r="D8" s="6">
        <v>12.5</v>
      </c>
      <c r="E8" s="6">
        <v>25</v>
      </c>
    </row>
    <row r="9" spans="1:12" ht="20.100000000000001" customHeight="1" x14ac:dyDescent="0.2">
      <c r="A9" s="5"/>
      <c r="B9" s="1" t="s">
        <v>246</v>
      </c>
      <c r="C9" s="1" t="s">
        <v>263</v>
      </c>
      <c r="D9" s="6">
        <v>13.5</v>
      </c>
      <c r="E9" s="6">
        <v>27</v>
      </c>
    </row>
    <row r="10" spans="1:12" ht="20.100000000000001" customHeight="1" thickBot="1" x14ac:dyDescent="0.25">
      <c r="A10" s="20" t="s">
        <v>16</v>
      </c>
      <c r="C10" s="21"/>
      <c r="D10" s="6"/>
      <c r="E10" s="6"/>
    </row>
    <row r="11" spans="1:12" ht="20.100000000000001" customHeight="1" thickBot="1" x14ac:dyDescent="0.25">
      <c r="A11" s="44">
        <f>SUM(Table57810[QTY])</f>
        <v>0</v>
      </c>
      <c r="C11" s="45" t="s">
        <v>272</v>
      </c>
      <c r="D11" s="7">
        <f>SUM(A4*12)+(A5*12)+(A6*12)+(A7*12)+(A8*12.5)+(A9*13.5)</f>
        <v>0</v>
      </c>
      <c r="E11" s="7">
        <f>SUM(D11*2)</f>
        <v>0</v>
      </c>
    </row>
    <row r="13" spans="1:12" ht="20.100000000000001" customHeight="1" x14ac:dyDescent="0.2">
      <c r="A13" s="35" t="s">
        <v>16</v>
      </c>
      <c r="B13" s="1" t="s">
        <v>17</v>
      </c>
      <c r="C13" s="1" t="s">
        <v>20</v>
      </c>
      <c r="D13" s="1" t="s">
        <v>18</v>
      </c>
      <c r="E13" s="1" t="s">
        <v>19</v>
      </c>
    </row>
    <row r="14" spans="1:12" ht="20.100000000000001" customHeight="1" x14ac:dyDescent="0.2">
      <c r="A14" s="5"/>
      <c r="B14" s="18" t="s">
        <v>247</v>
      </c>
      <c r="C14" s="18" t="s">
        <v>253</v>
      </c>
      <c r="D14" s="6">
        <v>12</v>
      </c>
      <c r="E14" s="6">
        <v>24</v>
      </c>
    </row>
    <row r="15" spans="1:12" ht="20.100000000000001" customHeight="1" x14ac:dyDescent="0.2">
      <c r="A15" s="5"/>
      <c r="B15" s="19" t="s">
        <v>248</v>
      </c>
      <c r="C15" s="19" t="s">
        <v>253</v>
      </c>
      <c r="D15" s="6">
        <v>12</v>
      </c>
      <c r="E15" s="6">
        <v>24</v>
      </c>
    </row>
    <row r="16" spans="1:12" ht="20.100000000000001" customHeight="1" x14ac:dyDescent="0.2">
      <c r="A16" s="5"/>
      <c r="B16" s="18" t="s">
        <v>249</v>
      </c>
      <c r="C16" s="18" t="s">
        <v>253</v>
      </c>
      <c r="D16" s="6">
        <v>12</v>
      </c>
      <c r="E16" s="6">
        <v>24</v>
      </c>
    </row>
    <row r="17" spans="1:5" ht="20.100000000000001" customHeight="1" x14ac:dyDescent="0.2">
      <c r="A17" s="5"/>
      <c r="B17" s="19" t="s">
        <v>250</v>
      </c>
      <c r="C17" s="19" t="s">
        <v>253</v>
      </c>
      <c r="D17" s="6">
        <v>12</v>
      </c>
      <c r="E17" s="6">
        <v>24</v>
      </c>
    </row>
    <row r="18" spans="1:5" ht="20.100000000000001" customHeight="1" x14ac:dyDescent="0.2">
      <c r="A18" s="5"/>
      <c r="B18" s="18" t="s">
        <v>251</v>
      </c>
      <c r="C18" s="18" t="s">
        <v>253</v>
      </c>
      <c r="D18" s="6">
        <v>12.5</v>
      </c>
      <c r="E18" s="6">
        <v>25</v>
      </c>
    </row>
    <row r="19" spans="1:5" ht="20.100000000000001" customHeight="1" x14ac:dyDescent="0.2">
      <c r="A19" s="5"/>
      <c r="B19" s="19" t="s">
        <v>252</v>
      </c>
      <c r="C19" s="19" t="s">
        <v>253</v>
      </c>
      <c r="D19" s="6">
        <v>13.5</v>
      </c>
      <c r="E19" s="6">
        <v>27</v>
      </c>
    </row>
    <row r="20" spans="1:5" ht="20.100000000000001" customHeight="1" thickBot="1" x14ac:dyDescent="0.25">
      <c r="A20" s="20" t="s">
        <v>16</v>
      </c>
      <c r="C20" s="21"/>
      <c r="D20" s="6"/>
      <c r="E20" s="6"/>
    </row>
    <row r="21" spans="1:5" ht="20.100000000000001" customHeight="1" thickBot="1" x14ac:dyDescent="0.25">
      <c r="A21" s="44">
        <f>SUM(Table5781012[QTY])</f>
        <v>0</v>
      </c>
      <c r="C21" s="45" t="s">
        <v>262</v>
      </c>
      <c r="D21" s="7">
        <f>SUM(A14*12)+(A15*12)+(A16*12)+(A17*12)+(A18*12.5)+(A19*13.5)</f>
        <v>0</v>
      </c>
      <c r="E21" s="7">
        <f>SUM(D21*2)</f>
        <v>0</v>
      </c>
    </row>
    <row r="23" spans="1:5" ht="20.100000000000001" customHeight="1" x14ac:dyDescent="0.2">
      <c r="A23" s="35" t="s">
        <v>16</v>
      </c>
      <c r="B23" s="1" t="s">
        <v>17</v>
      </c>
      <c r="C23" s="1" t="s">
        <v>20</v>
      </c>
      <c r="D23" s="1" t="s">
        <v>18</v>
      </c>
      <c r="E23" s="1" t="s">
        <v>19</v>
      </c>
    </row>
    <row r="24" spans="1:5" ht="20.100000000000001" customHeight="1" x14ac:dyDescent="0.2">
      <c r="A24" s="5"/>
      <c r="B24" s="18" t="s">
        <v>254</v>
      </c>
      <c r="C24" s="18" t="s">
        <v>260</v>
      </c>
      <c r="D24" s="6">
        <v>12</v>
      </c>
      <c r="E24" s="6">
        <v>24</v>
      </c>
    </row>
    <row r="25" spans="1:5" ht="20.100000000000001" customHeight="1" x14ac:dyDescent="0.2">
      <c r="A25" s="5"/>
      <c r="B25" s="19" t="s">
        <v>255</v>
      </c>
      <c r="C25" s="19" t="s">
        <v>260</v>
      </c>
      <c r="D25" s="6">
        <v>12</v>
      </c>
      <c r="E25" s="6">
        <v>24</v>
      </c>
    </row>
    <row r="26" spans="1:5" ht="20.100000000000001" customHeight="1" x14ac:dyDescent="0.2">
      <c r="A26" s="5"/>
      <c r="B26" s="18" t="s">
        <v>256</v>
      </c>
      <c r="C26" s="18" t="s">
        <v>260</v>
      </c>
      <c r="D26" s="6">
        <v>12</v>
      </c>
      <c r="E26" s="6">
        <v>24</v>
      </c>
    </row>
    <row r="27" spans="1:5" ht="20.100000000000001" customHeight="1" x14ac:dyDescent="0.2">
      <c r="A27" s="5"/>
      <c r="B27" s="19" t="s">
        <v>257</v>
      </c>
      <c r="C27" s="19" t="s">
        <v>260</v>
      </c>
      <c r="D27" s="6">
        <v>12</v>
      </c>
      <c r="E27" s="6">
        <v>24</v>
      </c>
    </row>
    <row r="28" spans="1:5" ht="20.100000000000001" customHeight="1" x14ac:dyDescent="0.2">
      <c r="A28" s="5"/>
      <c r="B28" s="18" t="s">
        <v>258</v>
      </c>
      <c r="C28" s="18" t="s">
        <v>260</v>
      </c>
      <c r="D28" s="6">
        <v>12.5</v>
      </c>
      <c r="E28" s="6">
        <v>25</v>
      </c>
    </row>
    <row r="29" spans="1:5" ht="20.100000000000001" customHeight="1" x14ac:dyDescent="0.2">
      <c r="A29" s="5"/>
      <c r="B29" s="19" t="s">
        <v>259</v>
      </c>
      <c r="C29" s="19" t="s">
        <v>260</v>
      </c>
      <c r="D29" s="6">
        <v>13.5</v>
      </c>
      <c r="E29" s="6">
        <v>27</v>
      </c>
    </row>
    <row r="30" spans="1:5" ht="20.100000000000001" customHeight="1" thickBot="1" x14ac:dyDescent="0.25">
      <c r="A30" s="20" t="s">
        <v>16</v>
      </c>
      <c r="C30" s="21"/>
      <c r="D30" s="6"/>
      <c r="E30" s="6"/>
    </row>
    <row r="31" spans="1:5" ht="20.100000000000001" customHeight="1" thickBot="1" x14ac:dyDescent="0.25">
      <c r="A31" s="44">
        <f>SUM(Table578101213[QTY])</f>
        <v>0</v>
      </c>
      <c r="C31" s="45" t="s">
        <v>261</v>
      </c>
      <c r="D31" s="7">
        <f>SUM(A24*12)+(A25*12)+(A26*12)+(A27*12)+(A28*12.5)+(A29*13.5)</f>
        <v>0</v>
      </c>
      <c r="E31" s="7">
        <f>SUM(D31*2)</f>
        <v>0</v>
      </c>
    </row>
    <row r="33" spans="1:5" ht="20.100000000000001" customHeight="1" x14ac:dyDescent="0.2">
      <c r="A33" s="35" t="s">
        <v>16</v>
      </c>
      <c r="B33" s="1" t="s">
        <v>17</v>
      </c>
      <c r="C33" s="1" t="s">
        <v>20</v>
      </c>
      <c r="D33" s="1" t="s">
        <v>18</v>
      </c>
      <c r="E33" s="1" t="s">
        <v>19</v>
      </c>
    </row>
    <row r="34" spans="1:5" ht="20.100000000000001" customHeight="1" x14ac:dyDescent="0.2">
      <c r="A34" s="5"/>
      <c r="B34" s="18" t="s">
        <v>264</v>
      </c>
      <c r="C34" s="18" t="s">
        <v>270</v>
      </c>
      <c r="D34" s="6">
        <v>12</v>
      </c>
      <c r="E34" s="6">
        <v>24</v>
      </c>
    </row>
    <row r="35" spans="1:5" ht="20.100000000000001" customHeight="1" x14ac:dyDescent="0.2">
      <c r="A35" s="5"/>
      <c r="B35" s="19" t="s">
        <v>265</v>
      </c>
      <c r="C35" s="19" t="s">
        <v>270</v>
      </c>
      <c r="D35" s="6">
        <v>12</v>
      </c>
      <c r="E35" s="6">
        <v>24</v>
      </c>
    </row>
    <row r="36" spans="1:5" ht="20.100000000000001" customHeight="1" x14ac:dyDescent="0.2">
      <c r="A36" s="5"/>
      <c r="B36" s="18" t="s">
        <v>266</v>
      </c>
      <c r="C36" s="18" t="s">
        <v>270</v>
      </c>
      <c r="D36" s="6">
        <v>12</v>
      </c>
      <c r="E36" s="6">
        <v>24</v>
      </c>
    </row>
    <row r="37" spans="1:5" ht="20.100000000000001" customHeight="1" x14ac:dyDescent="0.2">
      <c r="A37" s="5"/>
      <c r="B37" s="19" t="s">
        <v>267</v>
      </c>
      <c r="C37" s="19" t="s">
        <v>270</v>
      </c>
      <c r="D37" s="6">
        <v>12</v>
      </c>
      <c r="E37" s="6">
        <v>24</v>
      </c>
    </row>
    <row r="38" spans="1:5" ht="20.100000000000001" customHeight="1" x14ac:dyDescent="0.2">
      <c r="A38" s="5"/>
      <c r="B38" s="18" t="s">
        <v>268</v>
      </c>
      <c r="C38" s="18" t="s">
        <v>270</v>
      </c>
      <c r="D38" s="6">
        <v>12.5</v>
      </c>
      <c r="E38" s="6">
        <v>25</v>
      </c>
    </row>
    <row r="39" spans="1:5" ht="20.100000000000001" customHeight="1" x14ac:dyDescent="0.2">
      <c r="A39" s="5"/>
      <c r="B39" s="19" t="s">
        <v>269</v>
      </c>
      <c r="C39" s="19" t="s">
        <v>270</v>
      </c>
      <c r="D39" s="6">
        <v>13.5</v>
      </c>
      <c r="E39" s="6">
        <v>27</v>
      </c>
    </row>
    <row r="40" spans="1:5" ht="20.100000000000001" customHeight="1" thickBot="1" x14ac:dyDescent="0.25">
      <c r="A40" s="20" t="s">
        <v>16</v>
      </c>
      <c r="C40" s="21"/>
      <c r="D40" s="6"/>
      <c r="E40" s="6"/>
    </row>
    <row r="41" spans="1:5" ht="20.100000000000001" customHeight="1" thickBot="1" x14ac:dyDescent="0.25">
      <c r="A41" s="44">
        <f>SUM(Table57810121314[QTY])</f>
        <v>0</v>
      </c>
      <c r="C41" s="45" t="s">
        <v>271</v>
      </c>
      <c r="D41" s="7">
        <f>SUM(A34*12)+(A35*12)+(A36*12)+(A37*12)+(A38*12.5)+(A39*13.5)</f>
        <v>0</v>
      </c>
      <c r="E41" s="7">
        <f>SUM(D41*2)</f>
        <v>0</v>
      </c>
    </row>
    <row r="43" spans="1:5" ht="20.100000000000001" customHeight="1" x14ac:dyDescent="0.2">
      <c r="A43" s="35" t="s">
        <v>16</v>
      </c>
      <c r="B43" s="1" t="s">
        <v>17</v>
      </c>
      <c r="C43" s="1" t="s">
        <v>20</v>
      </c>
      <c r="D43" s="1" t="s">
        <v>18</v>
      </c>
      <c r="E43" s="1" t="s">
        <v>19</v>
      </c>
    </row>
    <row r="44" spans="1:5" ht="20.100000000000001" customHeight="1" x14ac:dyDescent="0.2">
      <c r="A44" s="5"/>
      <c r="B44" s="18" t="s">
        <v>273</v>
      </c>
      <c r="C44" s="18" t="s">
        <v>280</v>
      </c>
      <c r="D44" s="6">
        <v>12</v>
      </c>
      <c r="E44" s="6">
        <v>24</v>
      </c>
    </row>
    <row r="45" spans="1:5" ht="20.100000000000001" customHeight="1" x14ac:dyDescent="0.2">
      <c r="A45" s="5"/>
      <c r="B45" s="19" t="s">
        <v>274</v>
      </c>
      <c r="C45" s="19" t="s">
        <v>280</v>
      </c>
      <c r="D45" s="6">
        <v>12</v>
      </c>
      <c r="E45" s="6">
        <v>24</v>
      </c>
    </row>
    <row r="46" spans="1:5" ht="20.100000000000001" customHeight="1" x14ac:dyDescent="0.2">
      <c r="A46" s="5"/>
      <c r="B46" s="18" t="s">
        <v>275</v>
      </c>
      <c r="C46" s="18" t="s">
        <v>280</v>
      </c>
      <c r="D46" s="6">
        <v>12</v>
      </c>
      <c r="E46" s="6">
        <v>24</v>
      </c>
    </row>
    <row r="47" spans="1:5" ht="20.100000000000001" customHeight="1" x14ac:dyDescent="0.2">
      <c r="A47" s="5"/>
      <c r="B47" s="19" t="s">
        <v>276</v>
      </c>
      <c r="C47" s="19" t="s">
        <v>280</v>
      </c>
      <c r="D47" s="6">
        <v>12</v>
      </c>
      <c r="E47" s="6">
        <v>24</v>
      </c>
    </row>
    <row r="48" spans="1:5" ht="20.100000000000001" customHeight="1" x14ac:dyDescent="0.2">
      <c r="A48" s="5"/>
      <c r="B48" s="18" t="s">
        <v>277</v>
      </c>
      <c r="C48" s="18" t="s">
        <v>280</v>
      </c>
      <c r="D48" s="6">
        <v>12.5</v>
      </c>
      <c r="E48" s="6">
        <v>25</v>
      </c>
    </row>
    <row r="49" spans="1:5" ht="20.100000000000001" customHeight="1" x14ac:dyDescent="0.2">
      <c r="A49" s="5"/>
      <c r="B49" s="19" t="s">
        <v>278</v>
      </c>
      <c r="C49" s="19" t="s">
        <v>280</v>
      </c>
      <c r="D49" s="6">
        <v>13.5</v>
      </c>
      <c r="E49" s="6">
        <v>27</v>
      </c>
    </row>
    <row r="50" spans="1:5" ht="20.100000000000001" customHeight="1" thickBot="1" x14ac:dyDescent="0.25">
      <c r="A50" s="20" t="s">
        <v>16</v>
      </c>
      <c r="C50" s="21"/>
      <c r="D50" s="6"/>
      <c r="E50" s="6"/>
    </row>
    <row r="51" spans="1:5" ht="20.100000000000001" customHeight="1" thickBot="1" x14ac:dyDescent="0.25">
      <c r="A51" s="44">
        <f>SUM(Table5781012131415[QTY])</f>
        <v>0</v>
      </c>
      <c r="C51" s="45" t="s">
        <v>279</v>
      </c>
      <c r="D51" s="7">
        <f>SUM(A44*12)+(A45*12)+(A46*12)+(A47*12)+(A48*12.5)+(A49*13.5)</f>
        <v>0</v>
      </c>
      <c r="E51" s="7">
        <f>SUM(D51*2)</f>
        <v>0</v>
      </c>
    </row>
    <row r="52" spans="1:5" ht="20.100000000000001" customHeight="1" thickBot="1" x14ac:dyDescent="0.25"/>
    <row r="53" spans="1:5" ht="20.100000000000001" customHeight="1" thickBot="1" x14ac:dyDescent="0.25">
      <c r="A53" s="44">
        <f>SUM(A51+A41+A31+A21+A11)</f>
        <v>0</v>
      </c>
      <c r="B53" s="37"/>
      <c r="C53" s="45" t="s">
        <v>384</v>
      </c>
      <c r="D53" s="7">
        <f>SUM(D51+D41+D31+D21+D11)</f>
        <v>0</v>
      </c>
      <c r="E53" s="7">
        <f>SUM(E51+E41+E31+E21+E11)</f>
        <v>0</v>
      </c>
    </row>
  </sheetData>
  <sheetProtection sheet="1" objects="1" scenarios="1" selectLockedCells="1"/>
  <mergeCells count="2">
    <mergeCell ref="A1:E1"/>
    <mergeCell ref="A2:E2"/>
  </mergeCells>
  <conditionalFormatting sqref="B4:B9">
    <cfRule type="expression" dxfId="14" priority="15">
      <formula>$G4&gt;0</formula>
    </cfRule>
  </conditionalFormatting>
  <conditionalFormatting sqref="B14:B19">
    <cfRule type="expression" dxfId="13" priority="11">
      <formula>$G14&gt;0</formula>
    </cfRule>
  </conditionalFormatting>
  <conditionalFormatting sqref="B24:B29">
    <cfRule type="expression" dxfId="12" priority="8">
      <formula>$G24&gt;0</formula>
    </cfRule>
  </conditionalFormatting>
  <conditionalFormatting sqref="B34:B39">
    <cfRule type="expression" dxfId="11" priority="5">
      <formula>$G34&gt;0</formula>
    </cfRule>
  </conditionalFormatting>
  <conditionalFormatting sqref="B44:B49">
    <cfRule type="expression" dxfId="10" priority="2">
      <formula>$G44&gt;0</formula>
    </cfRule>
  </conditionalFormatting>
  <conditionalFormatting sqref="B10:C10">
    <cfRule type="expression" dxfId="9" priority="24">
      <formula>$G10&gt;0</formula>
    </cfRule>
  </conditionalFormatting>
  <conditionalFormatting sqref="B20:C20">
    <cfRule type="expression" dxfId="8" priority="14">
      <formula>$G20&gt;0</formula>
    </cfRule>
  </conditionalFormatting>
  <conditionalFormatting sqref="B30:C30">
    <cfRule type="expression" dxfId="7" priority="9">
      <formula>$G30&gt;0</formula>
    </cfRule>
  </conditionalFormatting>
  <conditionalFormatting sqref="B40:C40">
    <cfRule type="expression" dxfId="6" priority="6">
      <formula>$G40&gt;0</formula>
    </cfRule>
  </conditionalFormatting>
  <conditionalFormatting sqref="B50:C50">
    <cfRule type="expression" dxfId="5" priority="3">
      <formula>$G50&gt;0</formula>
    </cfRule>
  </conditionalFormatting>
  <conditionalFormatting sqref="C4:C9">
    <cfRule type="expression" dxfId="4" priority="16">
      <formula>$G4&gt;0</formula>
    </cfRule>
  </conditionalFormatting>
  <conditionalFormatting sqref="C14:C19">
    <cfRule type="expression" dxfId="3" priority="10">
      <formula>$G14&gt;0</formula>
    </cfRule>
  </conditionalFormatting>
  <conditionalFormatting sqref="C24:C29">
    <cfRule type="expression" dxfId="2" priority="7">
      <formula>$G24&gt;0</formula>
    </cfRule>
  </conditionalFormatting>
  <conditionalFormatting sqref="C34:C39">
    <cfRule type="expression" dxfId="1" priority="4">
      <formula>$G34&gt;0</formula>
    </cfRule>
  </conditionalFormatting>
  <conditionalFormatting sqref="C44:C49">
    <cfRule type="expression" dxfId="0" priority="1">
      <formula>$G44&gt;0</formula>
    </cfRule>
  </conditionalFormatting>
  <pageMargins left="0.7" right="0.7" top="0.75" bottom="0.75" header="0.3" footer="0.3"/>
  <pageSetup scale="89" fitToHeight="0" orientation="portrait" horizontalDpi="4294967293" r:id="rId1"/>
  <rowBreaks count="1" manualBreakCount="1">
    <brk id="31" max="4" man="1"/>
  </rowBreaks>
  <drawing r:id="rId2"/>
  <tableParts count="5">
    <tablePart r:id="rId3"/>
    <tablePart r:id="rId4"/>
    <tablePart r:id="rId5"/>
    <tablePart r:id="rId6"/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F6CDA-8349-4D34-94DC-FDD8FA5B7D6A}">
  <sheetPr>
    <tabColor rgb="FFF0A4A4"/>
    <pageSetUpPr fitToPage="1"/>
  </sheetPr>
  <dimension ref="A1:L18"/>
  <sheetViews>
    <sheetView zoomScaleNormal="100" workbookViewId="0">
      <selection activeCell="A9" sqref="A9"/>
    </sheetView>
  </sheetViews>
  <sheetFormatPr defaultColWidth="9.140625" defaultRowHeight="20.100000000000001" customHeight="1" x14ac:dyDescent="0.2"/>
  <cols>
    <col min="1" max="1" width="10.7109375" style="1" customWidth="1"/>
    <col min="2" max="2" width="15.7109375" style="1" customWidth="1"/>
    <col min="3" max="3" width="42.7109375" style="1" customWidth="1"/>
    <col min="4" max="5" width="12.7109375" style="1" customWidth="1"/>
    <col min="6" max="16384" width="9.140625" style="1"/>
  </cols>
  <sheetData>
    <row r="1" spans="1:12" ht="39.950000000000003" customHeight="1" thickBot="1" x14ac:dyDescent="0.25">
      <c r="A1" s="63"/>
      <c r="B1" s="63"/>
      <c r="C1" s="63"/>
      <c r="D1" s="63"/>
      <c r="E1" s="63"/>
    </row>
    <row r="2" spans="1:12" ht="20.100000000000001" customHeight="1" x14ac:dyDescent="0.25">
      <c r="A2" s="75" t="s">
        <v>234</v>
      </c>
      <c r="B2" s="76"/>
      <c r="C2" s="76"/>
      <c r="D2" s="76"/>
      <c r="E2" s="76"/>
      <c r="F2" s="2"/>
      <c r="G2" s="2"/>
      <c r="H2" s="2"/>
      <c r="I2" s="2"/>
      <c r="J2" s="2"/>
      <c r="K2" s="2"/>
      <c r="L2" s="2"/>
    </row>
    <row r="3" spans="1:12" ht="20.100000000000001" customHeight="1" x14ac:dyDescent="0.2">
      <c r="A3" s="35" t="s">
        <v>16</v>
      </c>
      <c r="B3" s="1" t="s">
        <v>17</v>
      </c>
      <c r="C3" s="1" t="s">
        <v>20</v>
      </c>
      <c r="D3" s="1" t="s">
        <v>18</v>
      </c>
      <c r="E3" s="1" t="s">
        <v>19</v>
      </c>
    </row>
    <row r="4" spans="1:12" ht="20.100000000000001" customHeight="1" x14ac:dyDescent="0.2">
      <c r="A4" s="5"/>
      <c r="B4" s="1" t="s">
        <v>209</v>
      </c>
      <c r="C4" s="1" t="s">
        <v>221</v>
      </c>
      <c r="D4" s="6">
        <v>12</v>
      </c>
      <c r="E4" s="6">
        <v>24</v>
      </c>
    </row>
    <row r="5" spans="1:12" ht="20.100000000000001" customHeight="1" x14ac:dyDescent="0.2">
      <c r="A5" s="5"/>
      <c r="B5" s="1" t="s">
        <v>210</v>
      </c>
      <c r="C5" s="1" t="s">
        <v>222</v>
      </c>
      <c r="D5" s="6">
        <v>12</v>
      </c>
      <c r="E5" s="6">
        <v>24</v>
      </c>
    </row>
    <row r="6" spans="1:12" ht="20.100000000000001" customHeight="1" x14ac:dyDescent="0.2">
      <c r="A6" s="5"/>
      <c r="B6" s="1" t="s">
        <v>524</v>
      </c>
      <c r="C6" s="21" t="s">
        <v>523</v>
      </c>
      <c r="D6" s="6">
        <v>12</v>
      </c>
      <c r="E6" s="6">
        <v>24</v>
      </c>
    </row>
    <row r="7" spans="1:12" ht="20.100000000000001" customHeight="1" x14ac:dyDescent="0.2">
      <c r="A7" s="5"/>
      <c r="B7" s="1" t="s">
        <v>211</v>
      </c>
      <c r="C7" s="1" t="s">
        <v>223</v>
      </c>
      <c r="D7" s="6">
        <v>12</v>
      </c>
      <c r="E7" s="6">
        <v>24</v>
      </c>
    </row>
    <row r="8" spans="1:12" ht="20.100000000000001" customHeight="1" x14ac:dyDescent="0.2">
      <c r="A8" s="5"/>
      <c r="B8" s="1" t="s">
        <v>212</v>
      </c>
      <c r="C8" s="1" t="s">
        <v>224</v>
      </c>
      <c r="D8" s="6">
        <v>12</v>
      </c>
      <c r="E8" s="6">
        <v>24</v>
      </c>
    </row>
    <row r="9" spans="1:12" ht="20.100000000000001" customHeight="1" x14ac:dyDescent="0.2">
      <c r="A9" s="5"/>
      <c r="B9" s="1" t="s">
        <v>213</v>
      </c>
      <c r="C9" s="1" t="s">
        <v>225</v>
      </c>
      <c r="D9" s="6">
        <v>12</v>
      </c>
      <c r="E9" s="6">
        <v>24</v>
      </c>
    </row>
    <row r="10" spans="1:12" ht="20.100000000000001" customHeight="1" x14ac:dyDescent="0.2">
      <c r="A10" s="5"/>
      <c r="B10" s="1" t="s">
        <v>214</v>
      </c>
      <c r="C10" s="1" t="s">
        <v>226</v>
      </c>
      <c r="D10" s="6">
        <v>12</v>
      </c>
      <c r="E10" s="6">
        <v>24</v>
      </c>
    </row>
    <row r="11" spans="1:12" ht="20.100000000000001" customHeight="1" x14ac:dyDescent="0.2">
      <c r="A11" s="5"/>
      <c r="B11" s="1" t="s">
        <v>215</v>
      </c>
      <c r="C11" s="1" t="s">
        <v>227</v>
      </c>
      <c r="D11" s="6">
        <v>12</v>
      </c>
      <c r="E11" s="6">
        <v>24</v>
      </c>
    </row>
    <row r="12" spans="1:12" ht="20.100000000000001" customHeight="1" x14ac:dyDescent="0.2">
      <c r="A12" s="5"/>
      <c r="B12" s="1" t="s">
        <v>216</v>
      </c>
      <c r="C12" s="1" t="s">
        <v>228</v>
      </c>
      <c r="D12" s="6">
        <v>12</v>
      </c>
      <c r="E12" s="6">
        <v>24</v>
      </c>
    </row>
    <row r="13" spans="1:12" ht="20.100000000000001" customHeight="1" x14ac:dyDescent="0.2">
      <c r="A13" s="5"/>
      <c r="B13" s="1" t="s">
        <v>217</v>
      </c>
      <c r="C13" s="1" t="s">
        <v>229</v>
      </c>
      <c r="D13" s="6">
        <v>12</v>
      </c>
      <c r="E13" s="6">
        <v>24</v>
      </c>
    </row>
    <row r="14" spans="1:12" ht="20.100000000000001" customHeight="1" x14ac:dyDescent="0.2">
      <c r="A14" s="5"/>
      <c r="B14" s="1" t="s">
        <v>218</v>
      </c>
      <c r="C14" s="1" t="s">
        <v>230</v>
      </c>
      <c r="D14" s="6">
        <v>12</v>
      </c>
      <c r="E14" s="6">
        <v>24</v>
      </c>
    </row>
    <row r="15" spans="1:12" ht="20.100000000000001" customHeight="1" x14ac:dyDescent="0.2">
      <c r="A15" s="5"/>
      <c r="B15" s="1" t="s">
        <v>219</v>
      </c>
      <c r="C15" s="1" t="s">
        <v>522</v>
      </c>
      <c r="D15" s="6">
        <v>12</v>
      </c>
      <c r="E15" s="6">
        <v>24</v>
      </c>
    </row>
    <row r="16" spans="1:12" ht="20.100000000000001" customHeight="1" x14ac:dyDescent="0.2">
      <c r="A16" s="5"/>
      <c r="B16" s="1" t="s">
        <v>220</v>
      </c>
      <c r="C16" s="21" t="s">
        <v>231</v>
      </c>
      <c r="D16" s="6">
        <v>12</v>
      </c>
      <c r="E16" s="6">
        <v>24</v>
      </c>
    </row>
    <row r="17" spans="1:5" ht="20.100000000000001" customHeight="1" thickBot="1" x14ac:dyDescent="0.25">
      <c r="A17" s="20" t="s">
        <v>16</v>
      </c>
      <c r="C17" s="21"/>
      <c r="D17" s="6"/>
      <c r="E17" s="6"/>
    </row>
    <row r="18" spans="1:5" ht="20.100000000000001" customHeight="1" thickBot="1" x14ac:dyDescent="0.25">
      <c r="A18" s="44">
        <f>SUM(Table5789[QTY])</f>
        <v>0</v>
      </c>
      <c r="C18" s="45" t="s">
        <v>232</v>
      </c>
      <c r="D18" s="7">
        <f>SUM(A18*12)</f>
        <v>0</v>
      </c>
      <c r="E18" s="7">
        <f>SUM(D18*2)</f>
        <v>0</v>
      </c>
    </row>
  </sheetData>
  <sheetProtection sheet="1" objects="1" scenarios="1" selectLockedCells="1"/>
  <mergeCells count="2">
    <mergeCell ref="A1:E1"/>
    <mergeCell ref="A2:E2"/>
  </mergeCells>
  <conditionalFormatting sqref="B4:B14">
    <cfRule type="expression" dxfId="55" priority="5">
      <formula>$G4&gt;0</formula>
    </cfRule>
  </conditionalFormatting>
  <conditionalFormatting sqref="B15:B17">
    <cfRule type="expression" dxfId="54" priority="7">
      <formula>$G15&gt;0</formula>
    </cfRule>
  </conditionalFormatting>
  <conditionalFormatting sqref="C4:C16">
    <cfRule type="expression" dxfId="53" priority="1">
      <formula>$G4&gt;0</formula>
    </cfRule>
  </conditionalFormatting>
  <conditionalFormatting sqref="C17">
    <cfRule type="expression" dxfId="52" priority="8">
      <formula>$G17&gt;0</formula>
    </cfRule>
  </conditionalFormatting>
  <pageMargins left="0.7" right="0.7" top="0.75" bottom="0.75" header="0.3" footer="0.3"/>
  <pageSetup scale="95" fitToHeight="0" orientation="portrait" horizontalDpi="4294967293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8A68B-F590-478A-AEBA-7EE40C340EF3}">
  <sheetPr>
    <tabColor theme="8" tint="0.59999389629810485"/>
    <pageSetUpPr fitToPage="1"/>
  </sheetPr>
  <dimension ref="A1:Q17"/>
  <sheetViews>
    <sheetView zoomScaleNormal="100" workbookViewId="0">
      <selection activeCell="A4" sqref="A4"/>
    </sheetView>
  </sheetViews>
  <sheetFormatPr defaultColWidth="9.140625" defaultRowHeight="20.100000000000001" customHeight="1" x14ac:dyDescent="0.2"/>
  <cols>
    <col min="1" max="1" width="10.7109375" style="1" customWidth="1"/>
    <col min="2" max="2" width="17.28515625" style="1" customWidth="1"/>
    <col min="3" max="3" width="42.7109375" style="1" customWidth="1"/>
    <col min="4" max="5" width="12.7109375" style="1" customWidth="1"/>
    <col min="6" max="16384" width="9.140625" style="1"/>
  </cols>
  <sheetData>
    <row r="1" spans="1:17" ht="39.950000000000003" customHeight="1" thickBot="1" x14ac:dyDescent="0.3">
      <c r="A1" s="63"/>
      <c r="B1" s="63"/>
      <c r="C1" s="63"/>
      <c r="D1" s="63"/>
      <c r="E1" s="63"/>
      <c r="F1"/>
      <c r="G1"/>
      <c r="H1"/>
      <c r="I1"/>
      <c r="J1"/>
      <c r="K1"/>
      <c r="L1"/>
      <c r="M1"/>
      <c r="N1"/>
      <c r="O1"/>
      <c r="P1"/>
      <c r="Q1"/>
    </row>
    <row r="2" spans="1:17" ht="20.100000000000001" customHeight="1" x14ac:dyDescent="0.25">
      <c r="A2" s="75" t="s">
        <v>233</v>
      </c>
      <c r="B2" s="76"/>
      <c r="C2" s="76"/>
      <c r="D2" s="76"/>
      <c r="E2" s="76"/>
      <c r="F2"/>
      <c r="G2"/>
      <c r="H2"/>
      <c r="I2"/>
      <c r="J2"/>
      <c r="K2"/>
      <c r="L2"/>
      <c r="M2"/>
      <c r="N2"/>
      <c r="O2"/>
      <c r="P2"/>
      <c r="Q2"/>
    </row>
    <row r="3" spans="1:17" ht="20.100000000000001" customHeight="1" x14ac:dyDescent="0.25">
      <c r="A3" s="35" t="s">
        <v>16</v>
      </c>
      <c r="B3" s="1" t="s">
        <v>17</v>
      </c>
      <c r="C3" s="1" t="s">
        <v>20</v>
      </c>
      <c r="D3" s="1" t="s">
        <v>18</v>
      </c>
      <c r="E3" s="1" t="s">
        <v>19</v>
      </c>
      <c r="F3" s="1" t="s">
        <v>498</v>
      </c>
      <c r="G3"/>
      <c r="H3"/>
      <c r="I3"/>
      <c r="J3"/>
      <c r="K3"/>
      <c r="L3"/>
      <c r="M3"/>
      <c r="N3"/>
      <c r="O3"/>
      <c r="P3"/>
      <c r="Q3"/>
    </row>
    <row r="4" spans="1:17" ht="20.100000000000001" customHeight="1" x14ac:dyDescent="0.25">
      <c r="A4" s="5"/>
      <c r="B4" s="1" t="s">
        <v>189</v>
      </c>
      <c r="C4" s="1" t="s">
        <v>199</v>
      </c>
      <c r="D4" s="6">
        <v>7.5</v>
      </c>
      <c r="E4" s="6">
        <v>15</v>
      </c>
      <c r="F4" s="41"/>
      <c r="G4"/>
      <c r="H4"/>
      <c r="I4"/>
      <c r="J4"/>
      <c r="K4"/>
      <c r="L4"/>
      <c r="M4"/>
      <c r="N4"/>
      <c r="O4"/>
      <c r="P4"/>
      <c r="Q4"/>
    </row>
    <row r="5" spans="1:17" ht="20.100000000000001" customHeight="1" x14ac:dyDescent="0.25">
      <c r="A5" s="5"/>
      <c r="B5" s="1" t="s">
        <v>518</v>
      </c>
      <c r="C5" s="21" t="s">
        <v>520</v>
      </c>
      <c r="D5" s="6">
        <v>7.5</v>
      </c>
      <c r="E5" s="6">
        <v>15</v>
      </c>
      <c r="F5" s="46" t="s">
        <v>458</v>
      </c>
      <c r="G5"/>
      <c r="H5"/>
      <c r="I5"/>
      <c r="J5"/>
      <c r="K5"/>
      <c r="L5"/>
      <c r="M5"/>
      <c r="N5"/>
      <c r="O5"/>
      <c r="P5"/>
      <c r="Q5"/>
    </row>
    <row r="6" spans="1:17" ht="20.100000000000001" customHeight="1" x14ac:dyDescent="0.25">
      <c r="A6" s="5"/>
      <c r="B6" s="1" t="s">
        <v>519</v>
      </c>
      <c r="C6" s="21" t="s">
        <v>521</v>
      </c>
      <c r="D6" s="6">
        <v>7.5</v>
      </c>
      <c r="E6" s="6">
        <v>15</v>
      </c>
      <c r="F6" s="46" t="s">
        <v>458</v>
      </c>
      <c r="G6"/>
      <c r="H6"/>
      <c r="I6"/>
      <c r="J6"/>
      <c r="K6"/>
      <c r="L6"/>
      <c r="M6"/>
      <c r="N6"/>
      <c r="O6"/>
      <c r="P6"/>
      <c r="Q6"/>
    </row>
    <row r="7" spans="1:17" ht="20.100000000000001" customHeight="1" x14ac:dyDescent="0.25">
      <c r="A7" s="5"/>
      <c r="B7" s="1" t="s">
        <v>190</v>
      </c>
      <c r="C7" s="1" t="s">
        <v>200</v>
      </c>
      <c r="D7" s="6">
        <v>7.5</v>
      </c>
      <c r="E7" s="6">
        <v>15</v>
      </c>
      <c r="F7" s="41"/>
      <c r="G7"/>
      <c r="H7"/>
      <c r="I7"/>
      <c r="J7"/>
      <c r="K7"/>
      <c r="L7"/>
      <c r="M7"/>
      <c r="N7"/>
      <c r="O7"/>
      <c r="P7"/>
      <c r="Q7"/>
    </row>
    <row r="8" spans="1:17" ht="20.100000000000001" customHeight="1" x14ac:dyDescent="0.25">
      <c r="A8" s="5"/>
      <c r="B8" s="1" t="s">
        <v>191</v>
      </c>
      <c r="C8" s="1" t="s">
        <v>201</v>
      </c>
      <c r="D8" s="6">
        <v>7.5</v>
      </c>
      <c r="E8" s="6">
        <v>15</v>
      </c>
      <c r="F8" s="41"/>
      <c r="G8"/>
      <c r="H8"/>
      <c r="I8"/>
      <c r="J8"/>
      <c r="K8"/>
      <c r="L8"/>
      <c r="M8"/>
      <c r="N8"/>
      <c r="O8"/>
      <c r="P8"/>
      <c r="Q8"/>
    </row>
    <row r="9" spans="1:17" ht="20.100000000000001" customHeight="1" x14ac:dyDescent="0.25">
      <c r="A9" s="5"/>
      <c r="B9" s="1" t="s">
        <v>192</v>
      </c>
      <c r="C9" s="1" t="s">
        <v>202</v>
      </c>
      <c r="D9" s="6">
        <v>7.5</v>
      </c>
      <c r="E9" s="6">
        <v>15</v>
      </c>
      <c r="F9" s="41"/>
      <c r="G9"/>
      <c r="H9"/>
      <c r="I9"/>
      <c r="J9"/>
      <c r="K9"/>
      <c r="L9"/>
      <c r="M9"/>
      <c r="N9"/>
      <c r="O9"/>
      <c r="P9"/>
      <c r="Q9"/>
    </row>
    <row r="10" spans="1:17" ht="20.100000000000001" customHeight="1" x14ac:dyDescent="0.25">
      <c r="A10" s="5"/>
      <c r="B10" s="1" t="s">
        <v>193</v>
      </c>
      <c r="C10" s="1" t="s">
        <v>203</v>
      </c>
      <c r="D10" s="6">
        <v>7.5</v>
      </c>
      <c r="E10" s="6">
        <v>15</v>
      </c>
      <c r="F10" s="41"/>
      <c r="G10"/>
      <c r="H10"/>
      <c r="I10"/>
      <c r="J10"/>
      <c r="K10"/>
      <c r="L10"/>
      <c r="M10"/>
      <c r="N10"/>
      <c r="O10"/>
      <c r="P10"/>
      <c r="Q10"/>
    </row>
    <row r="11" spans="1:17" ht="20.100000000000001" customHeight="1" x14ac:dyDescent="0.25">
      <c r="A11" s="5"/>
      <c r="B11" s="1" t="s">
        <v>194</v>
      </c>
      <c r="C11" s="1" t="s">
        <v>204</v>
      </c>
      <c r="D11" s="6">
        <v>7.5</v>
      </c>
      <c r="E11" s="6">
        <v>15</v>
      </c>
      <c r="F11" s="41"/>
      <c r="G11"/>
      <c r="H11"/>
      <c r="I11"/>
      <c r="J11"/>
      <c r="K11"/>
      <c r="L11"/>
      <c r="M11"/>
      <c r="N11"/>
      <c r="O11"/>
      <c r="P11"/>
      <c r="Q11"/>
    </row>
    <row r="12" spans="1:17" ht="20.100000000000001" customHeight="1" x14ac:dyDescent="0.25">
      <c r="A12" s="5"/>
      <c r="B12" s="1" t="s">
        <v>195</v>
      </c>
      <c r="C12" s="1" t="s">
        <v>205</v>
      </c>
      <c r="D12" s="6">
        <v>7.5</v>
      </c>
      <c r="E12" s="6">
        <v>15</v>
      </c>
      <c r="F12" s="41"/>
      <c r="G12"/>
      <c r="H12"/>
      <c r="I12"/>
      <c r="J12"/>
      <c r="K12"/>
      <c r="L12"/>
      <c r="M12"/>
      <c r="N12"/>
      <c r="O12"/>
      <c r="P12"/>
      <c r="Q12"/>
    </row>
    <row r="13" spans="1:17" ht="20.100000000000001" customHeight="1" x14ac:dyDescent="0.25">
      <c r="A13" s="5"/>
      <c r="B13" s="1" t="s">
        <v>196</v>
      </c>
      <c r="C13" s="1" t="s">
        <v>206</v>
      </c>
      <c r="D13" s="6">
        <v>7.5</v>
      </c>
      <c r="E13" s="6">
        <v>15</v>
      </c>
      <c r="F13" s="41"/>
      <c r="G13"/>
      <c r="H13"/>
      <c r="I13"/>
      <c r="J13"/>
      <c r="K13"/>
      <c r="L13"/>
      <c r="M13"/>
      <c r="N13"/>
      <c r="O13"/>
      <c r="P13"/>
      <c r="Q13"/>
    </row>
    <row r="14" spans="1:17" ht="20.100000000000001" customHeight="1" x14ac:dyDescent="0.25">
      <c r="A14" s="5"/>
      <c r="B14" s="1" t="s">
        <v>197</v>
      </c>
      <c r="C14" s="1" t="s">
        <v>207</v>
      </c>
      <c r="D14" s="6">
        <v>7.5</v>
      </c>
      <c r="E14" s="6">
        <v>15</v>
      </c>
      <c r="F14" s="41"/>
      <c r="G14"/>
      <c r="H14"/>
      <c r="I14"/>
      <c r="J14"/>
      <c r="K14"/>
      <c r="L14"/>
      <c r="M14"/>
      <c r="N14"/>
      <c r="O14"/>
      <c r="P14"/>
      <c r="Q14"/>
    </row>
    <row r="15" spans="1:17" ht="20.100000000000001" customHeight="1" x14ac:dyDescent="0.25">
      <c r="A15" s="5"/>
      <c r="B15" s="1" t="s">
        <v>198</v>
      </c>
      <c r="C15" s="1" t="s">
        <v>208</v>
      </c>
      <c r="D15" s="6">
        <v>7.5</v>
      </c>
      <c r="E15" s="6">
        <v>15</v>
      </c>
      <c r="F15" s="41"/>
      <c r="G15"/>
      <c r="H15"/>
      <c r="I15"/>
      <c r="J15"/>
      <c r="K15"/>
      <c r="L15"/>
      <c r="M15"/>
      <c r="N15"/>
      <c r="O15"/>
      <c r="P15"/>
      <c r="Q15"/>
    </row>
    <row r="16" spans="1:17" ht="20.100000000000001" customHeight="1" thickBot="1" x14ac:dyDescent="0.3">
      <c r="A16" s="20" t="s">
        <v>16</v>
      </c>
      <c r="C16" s="21"/>
      <c r="D16" s="6"/>
      <c r="E16" s="6"/>
      <c r="F16" s="41"/>
      <c r="G16"/>
      <c r="H16"/>
      <c r="I16"/>
      <c r="J16"/>
      <c r="K16"/>
      <c r="L16"/>
      <c r="M16"/>
      <c r="N16"/>
      <c r="O16"/>
      <c r="P16"/>
      <c r="Q16"/>
    </row>
    <row r="17" spans="1:17" ht="20.100000000000001" customHeight="1" thickBot="1" x14ac:dyDescent="0.3">
      <c r="A17" s="44">
        <f>SUM(Table578[QTY])</f>
        <v>0</v>
      </c>
      <c r="C17" s="45" t="s">
        <v>188</v>
      </c>
      <c r="D17" s="7">
        <f>SUM(A17*7.5)</f>
        <v>0</v>
      </c>
      <c r="E17" s="7">
        <f>SUM(D17*2)</f>
        <v>0</v>
      </c>
      <c r="F17"/>
      <c r="G17"/>
      <c r="H17"/>
      <c r="I17"/>
      <c r="J17"/>
      <c r="K17"/>
      <c r="L17"/>
      <c r="M17"/>
      <c r="N17"/>
      <c r="O17"/>
      <c r="P17"/>
      <c r="Q17"/>
    </row>
  </sheetData>
  <sheetProtection sheet="1" objects="1" scenarios="1" selectLockedCells="1"/>
  <mergeCells count="2">
    <mergeCell ref="A1:E1"/>
    <mergeCell ref="A2:E2"/>
  </mergeCells>
  <conditionalFormatting sqref="B4:C16">
    <cfRule type="expression" dxfId="51" priority="6">
      <formula>$G4&gt;0</formula>
    </cfRule>
  </conditionalFormatting>
  <pageMargins left="0.7" right="0.7" top="0.75" bottom="0.75" header="0.3" footer="0.3"/>
  <pageSetup scale="95" fitToHeight="0" orientation="portrait" horizontalDpi="4294967293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04CEC-C2D0-4F6D-B8C5-1D78C1988EA8}">
  <sheetPr>
    <tabColor rgb="FFFFC000"/>
    <pageSetUpPr fitToPage="1"/>
  </sheetPr>
  <dimension ref="A1:L7"/>
  <sheetViews>
    <sheetView zoomScaleNormal="100" workbookViewId="0">
      <selection activeCell="A5" sqref="A5"/>
    </sheetView>
  </sheetViews>
  <sheetFormatPr defaultColWidth="9.140625" defaultRowHeight="20.100000000000001" customHeight="1" x14ac:dyDescent="0.2"/>
  <cols>
    <col min="1" max="1" width="10.7109375" style="1" customWidth="1"/>
    <col min="2" max="2" width="15.7109375" style="1" customWidth="1"/>
    <col min="3" max="3" width="42.7109375" style="1" customWidth="1"/>
    <col min="4" max="5" width="12.7109375" style="1" customWidth="1"/>
    <col min="6" max="16384" width="9.140625" style="1"/>
  </cols>
  <sheetData>
    <row r="1" spans="1:12" ht="39.950000000000003" customHeight="1" thickBot="1" x14ac:dyDescent="0.25">
      <c r="A1" s="63"/>
      <c r="B1" s="63"/>
      <c r="C1" s="63"/>
      <c r="D1" s="63"/>
      <c r="E1" s="63"/>
    </row>
    <row r="2" spans="1:12" ht="20.100000000000001" customHeight="1" x14ac:dyDescent="0.25">
      <c r="A2" s="75" t="s">
        <v>240</v>
      </c>
      <c r="B2" s="76"/>
      <c r="C2" s="76"/>
      <c r="D2" s="76"/>
      <c r="E2" s="76"/>
      <c r="F2" s="2"/>
      <c r="G2" s="2"/>
      <c r="H2" s="2"/>
      <c r="I2" s="2"/>
      <c r="J2" s="2"/>
      <c r="K2" s="2"/>
      <c r="L2" s="2"/>
    </row>
    <row r="3" spans="1:12" ht="20.100000000000001" customHeight="1" x14ac:dyDescent="0.2">
      <c r="A3" s="35" t="s">
        <v>16</v>
      </c>
      <c r="B3" s="1" t="s">
        <v>17</v>
      </c>
      <c r="C3" s="1" t="s">
        <v>20</v>
      </c>
      <c r="D3" s="1" t="s">
        <v>18</v>
      </c>
      <c r="E3" s="1" t="s">
        <v>19</v>
      </c>
    </row>
    <row r="4" spans="1:12" ht="20.100000000000001" customHeight="1" x14ac:dyDescent="0.2">
      <c r="A4" s="5"/>
      <c r="B4" s="33" t="s">
        <v>236</v>
      </c>
      <c r="C4" s="27" t="s">
        <v>238</v>
      </c>
      <c r="D4" s="6">
        <v>6</v>
      </c>
      <c r="E4" s="6">
        <v>12</v>
      </c>
    </row>
    <row r="5" spans="1:12" ht="20.100000000000001" customHeight="1" x14ac:dyDescent="0.2">
      <c r="A5" s="5"/>
      <c r="B5" s="22" t="s">
        <v>237</v>
      </c>
      <c r="C5" s="23" t="s">
        <v>239</v>
      </c>
      <c r="D5" s="6">
        <v>6</v>
      </c>
      <c r="E5" s="6">
        <v>12</v>
      </c>
    </row>
    <row r="6" spans="1:12" ht="20.100000000000001" customHeight="1" thickBot="1" x14ac:dyDescent="0.25">
      <c r="A6" s="20" t="s">
        <v>16</v>
      </c>
      <c r="C6" s="21"/>
      <c r="D6" s="6"/>
      <c r="E6" s="6"/>
    </row>
    <row r="7" spans="1:12" ht="20.100000000000001" customHeight="1" thickBot="1" x14ac:dyDescent="0.25">
      <c r="A7" s="44">
        <f>SUM(Table5711[QTY])</f>
        <v>0</v>
      </c>
      <c r="C7" s="45" t="s">
        <v>291</v>
      </c>
      <c r="D7" s="7">
        <f>SUM(A7*6)</f>
        <v>0</v>
      </c>
      <c r="E7" s="7">
        <f>SUM(D7*2)</f>
        <v>0</v>
      </c>
    </row>
  </sheetData>
  <sheetProtection sheet="1" objects="1" scenarios="1" selectLockedCells="1"/>
  <mergeCells count="2">
    <mergeCell ref="A1:E1"/>
    <mergeCell ref="A2:E2"/>
  </mergeCells>
  <conditionalFormatting sqref="B4:B5 C4:C6">
    <cfRule type="expression" dxfId="50" priority="3">
      <formula>$G4&gt;0</formula>
    </cfRule>
  </conditionalFormatting>
  <pageMargins left="0.7" right="0.7" top="0.75" bottom="0.75" header="0.3" footer="0.3"/>
  <pageSetup scale="95" fitToHeight="0" orientation="portrait" horizontalDpi="4294967293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A807A-FFF6-4F94-B3F6-0ECEAA545926}">
  <sheetPr>
    <tabColor theme="7" tint="0.39997558519241921"/>
    <pageSetUpPr fitToPage="1"/>
  </sheetPr>
  <dimension ref="A1:L6"/>
  <sheetViews>
    <sheetView zoomScaleNormal="100" workbookViewId="0">
      <selection activeCell="A4" sqref="A4"/>
    </sheetView>
  </sheetViews>
  <sheetFormatPr defaultColWidth="9.140625" defaultRowHeight="20.100000000000001" customHeight="1" x14ac:dyDescent="0.2"/>
  <cols>
    <col min="1" max="1" width="10.7109375" style="1" customWidth="1"/>
    <col min="2" max="2" width="15.7109375" style="1" customWidth="1"/>
    <col min="3" max="3" width="42.7109375" style="1" customWidth="1"/>
    <col min="4" max="5" width="12.7109375" style="1" customWidth="1"/>
    <col min="6" max="16384" width="9.140625" style="1"/>
  </cols>
  <sheetData>
    <row r="1" spans="1:12" ht="39.950000000000003" customHeight="1" thickBot="1" x14ac:dyDescent="0.25">
      <c r="A1" s="63"/>
      <c r="B1" s="63"/>
      <c r="C1" s="63"/>
      <c r="D1" s="63"/>
      <c r="E1" s="63"/>
    </row>
    <row r="2" spans="1:12" ht="20.100000000000001" customHeight="1" x14ac:dyDescent="0.25">
      <c r="A2" s="75" t="s">
        <v>281</v>
      </c>
      <c r="B2" s="76"/>
      <c r="C2" s="76"/>
      <c r="D2" s="76"/>
      <c r="E2" s="76"/>
      <c r="F2" s="2"/>
      <c r="G2" s="2"/>
      <c r="H2" s="2"/>
      <c r="I2" s="2"/>
      <c r="J2" s="2"/>
      <c r="K2" s="2"/>
      <c r="L2" s="2"/>
    </row>
    <row r="3" spans="1:12" ht="20.100000000000001" customHeight="1" x14ac:dyDescent="0.2">
      <c r="A3" s="35" t="s">
        <v>16</v>
      </c>
      <c r="B3" s="1" t="s">
        <v>17</v>
      </c>
      <c r="C3" s="1" t="s">
        <v>20</v>
      </c>
      <c r="D3" s="1" t="s">
        <v>18</v>
      </c>
      <c r="E3" s="1" t="s">
        <v>19</v>
      </c>
    </row>
    <row r="4" spans="1:12" ht="20.100000000000001" customHeight="1" x14ac:dyDescent="0.2">
      <c r="A4" s="5"/>
      <c r="B4" s="33" t="s">
        <v>397</v>
      </c>
      <c r="C4" s="27" t="s">
        <v>398</v>
      </c>
      <c r="D4" s="6">
        <v>14</v>
      </c>
      <c r="E4" s="6">
        <v>28</v>
      </c>
    </row>
    <row r="5" spans="1:12" ht="20.100000000000001" customHeight="1" thickBot="1" x14ac:dyDescent="0.25">
      <c r="A5" s="20" t="s">
        <v>16</v>
      </c>
      <c r="C5" s="21"/>
      <c r="D5" s="6"/>
      <c r="E5" s="6"/>
    </row>
    <row r="6" spans="1:12" ht="20.100000000000001" customHeight="1" thickBot="1" x14ac:dyDescent="0.25">
      <c r="A6" s="44"/>
      <c r="C6" s="45" t="s">
        <v>282</v>
      </c>
      <c r="D6" s="7">
        <f>SUM(A6*14)</f>
        <v>0</v>
      </c>
      <c r="E6" s="7">
        <f>SUM(D6*2)</f>
        <v>0</v>
      </c>
    </row>
  </sheetData>
  <sheetProtection sheet="1" objects="1" scenarios="1" selectLockedCells="1"/>
  <mergeCells count="2">
    <mergeCell ref="A1:E1"/>
    <mergeCell ref="A2:E2"/>
  </mergeCells>
  <conditionalFormatting sqref="B4:C4 C5">
    <cfRule type="expression" dxfId="49" priority="5">
      <formula>$G4&gt;0</formula>
    </cfRule>
  </conditionalFormatting>
  <pageMargins left="0.7" right="0.7" top="0.75" bottom="0.75" header="0.3" footer="0.3"/>
  <pageSetup scale="95" fitToHeight="0" orientation="portrait" horizontalDpi="4294967293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70E81-B7A9-49B9-9593-97EDCB976D2A}">
  <sheetPr>
    <tabColor rgb="FF92D050"/>
    <pageSetUpPr fitToPage="1"/>
  </sheetPr>
  <dimension ref="A1:L8"/>
  <sheetViews>
    <sheetView zoomScaleNormal="100" workbookViewId="0">
      <selection activeCell="A6" sqref="A6"/>
    </sheetView>
  </sheetViews>
  <sheetFormatPr defaultColWidth="9.140625" defaultRowHeight="20.100000000000001" customHeight="1" x14ac:dyDescent="0.2"/>
  <cols>
    <col min="1" max="1" width="10.7109375" style="1" customWidth="1"/>
    <col min="2" max="2" width="16.85546875" style="1" customWidth="1"/>
    <col min="3" max="3" width="42.7109375" style="1" customWidth="1"/>
    <col min="4" max="5" width="12.7109375" style="1" customWidth="1"/>
    <col min="6" max="16384" width="9.140625" style="1"/>
  </cols>
  <sheetData>
    <row r="1" spans="1:12" ht="39.950000000000003" customHeight="1" thickBot="1" x14ac:dyDescent="0.25">
      <c r="A1" s="63"/>
      <c r="B1" s="63"/>
      <c r="C1" s="63"/>
      <c r="D1" s="63"/>
      <c r="E1" s="63"/>
    </row>
    <row r="2" spans="1:12" ht="20.100000000000001" customHeight="1" x14ac:dyDescent="0.25">
      <c r="A2" s="75" t="s">
        <v>234</v>
      </c>
      <c r="B2" s="76"/>
      <c r="C2" s="76"/>
      <c r="D2" s="76"/>
      <c r="E2" s="76"/>
      <c r="F2" s="2"/>
      <c r="G2" s="2"/>
      <c r="H2" s="2"/>
      <c r="I2" s="2"/>
      <c r="J2" s="2"/>
      <c r="K2" s="2"/>
      <c r="L2" s="2"/>
    </row>
    <row r="3" spans="1:12" ht="20.100000000000001" customHeight="1" x14ac:dyDescent="0.2">
      <c r="A3" s="35" t="s">
        <v>16</v>
      </c>
      <c r="B3" s="1" t="s">
        <v>17</v>
      </c>
      <c r="C3" s="1" t="s">
        <v>20</v>
      </c>
      <c r="D3" s="1" t="s">
        <v>18</v>
      </c>
      <c r="E3" s="1" t="s">
        <v>19</v>
      </c>
      <c r="F3" s="1" t="s">
        <v>498</v>
      </c>
    </row>
    <row r="4" spans="1:12" ht="20.100000000000001" customHeight="1" x14ac:dyDescent="0.2">
      <c r="A4" s="5"/>
      <c r="B4" s="1" t="s">
        <v>526</v>
      </c>
      <c r="C4" s="1" t="s">
        <v>525</v>
      </c>
      <c r="D4" s="6">
        <v>12</v>
      </c>
      <c r="E4" s="6">
        <v>24</v>
      </c>
      <c r="F4" s="24" t="s">
        <v>458</v>
      </c>
    </row>
    <row r="5" spans="1:12" ht="20.100000000000001" customHeight="1" x14ac:dyDescent="0.2">
      <c r="A5" s="5"/>
      <c r="B5" s="1" t="s">
        <v>528</v>
      </c>
      <c r="C5" s="1" t="s">
        <v>527</v>
      </c>
      <c r="D5" s="6">
        <v>12</v>
      </c>
      <c r="E5" s="6">
        <v>24</v>
      </c>
      <c r="F5" s="24" t="s">
        <v>458</v>
      </c>
    </row>
    <row r="6" spans="1:12" ht="20.100000000000001" customHeight="1" x14ac:dyDescent="0.2">
      <c r="A6" s="5"/>
      <c r="B6" s="1" t="s">
        <v>530</v>
      </c>
      <c r="C6" s="21" t="s">
        <v>529</v>
      </c>
      <c r="D6" s="6">
        <v>12</v>
      </c>
      <c r="E6" s="6">
        <v>24</v>
      </c>
      <c r="F6" s="24" t="s">
        <v>458</v>
      </c>
    </row>
    <row r="7" spans="1:12" ht="20.100000000000001" customHeight="1" thickBot="1" x14ac:dyDescent="0.25">
      <c r="A7" s="20" t="s">
        <v>16</v>
      </c>
      <c r="C7" s="21"/>
      <c r="D7" s="6"/>
      <c r="E7" s="6"/>
    </row>
    <row r="8" spans="1:12" ht="20.100000000000001" customHeight="1" thickBot="1" x14ac:dyDescent="0.25">
      <c r="A8" s="44">
        <f>SUM(Table57893[QTY])</f>
        <v>0</v>
      </c>
      <c r="C8" s="45" t="s">
        <v>232</v>
      </c>
      <c r="D8" s="7">
        <f>SUM(A8*12)</f>
        <v>0</v>
      </c>
      <c r="E8" s="7">
        <f>SUM(D8*2)</f>
        <v>0</v>
      </c>
    </row>
  </sheetData>
  <sheetProtection sheet="1" objects="1" scenarios="1" selectLockedCells="1"/>
  <mergeCells count="2">
    <mergeCell ref="A1:E1"/>
    <mergeCell ref="A2:E2"/>
  </mergeCells>
  <conditionalFormatting sqref="B4 C4:C6">
    <cfRule type="expression" dxfId="48" priority="2">
      <formula>$G4&gt;0</formula>
    </cfRule>
  </conditionalFormatting>
  <conditionalFormatting sqref="B5:B7">
    <cfRule type="expression" dxfId="47" priority="3">
      <formula>$G5&gt;0</formula>
    </cfRule>
  </conditionalFormatting>
  <conditionalFormatting sqref="C7">
    <cfRule type="expression" dxfId="46" priority="4">
      <formula>$G7&gt;0</formula>
    </cfRule>
  </conditionalFormatting>
  <pageMargins left="0.7" right="0.7" top="0.75" bottom="0.75" header="0.3" footer="0.3"/>
  <pageSetup scale="95" fitToHeight="0" orientation="portrait" horizontalDpi="4294967293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0270A-01E6-4FC3-B4DC-65CA570FACBD}">
  <sheetPr>
    <tabColor rgb="FFFFFF00"/>
    <pageSetUpPr fitToPage="1"/>
  </sheetPr>
  <dimension ref="A1:L50"/>
  <sheetViews>
    <sheetView topLeftCell="A32" zoomScaleNormal="100" workbookViewId="0">
      <selection activeCell="A46" sqref="A46"/>
    </sheetView>
  </sheetViews>
  <sheetFormatPr defaultColWidth="9.140625" defaultRowHeight="20.100000000000001" customHeight="1" x14ac:dyDescent="0.2"/>
  <cols>
    <col min="1" max="1" width="10.7109375" style="1" customWidth="1"/>
    <col min="2" max="2" width="17.7109375" style="1" customWidth="1"/>
    <col min="3" max="3" width="42.7109375" style="1" customWidth="1"/>
    <col min="4" max="5" width="12.7109375" style="1" customWidth="1"/>
    <col min="6" max="6" width="9.140625" style="8"/>
    <col min="7" max="16384" width="9.140625" style="1"/>
  </cols>
  <sheetData>
    <row r="1" spans="1:12" ht="39.950000000000003" customHeight="1" thickBot="1" x14ac:dyDescent="0.25">
      <c r="A1" s="63"/>
      <c r="B1" s="63"/>
      <c r="C1" s="63"/>
      <c r="D1" s="63"/>
      <c r="E1" s="63"/>
    </row>
    <row r="2" spans="1:12" ht="20.100000000000001" customHeight="1" x14ac:dyDescent="0.25">
      <c r="A2" s="75" t="s">
        <v>399</v>
      </c>
      <c r="B2" s="76"/>
      <c r="C2" s="76"/>
      <c r="D2" s="76"/>
      <c r="E2" s="76"/>
      <c r="F2" s="47"/>
      <c r="G2" s="2"/>
      <c r="H2" s="2"/>
      <c r="I2" s="2"/>
      <c r="J2" s="2"/>
      <c r="K2" s="2"/>
      <c r="L2" s="2"/>
    </row>
    <row r="3" spans="1:12" ht="20.100000000000001" customHeight="1" x14ac:dyDescent="0.2">
      <c r="A3" s="35" t="s">
        <v>16</v>
      </c>
      <c r="B3" s="1" t="s">
        <v>17</v>
      </c>
      <c r="C3" s="1" t="s">
        <v>20</v>
      </c>
      <c r="D3" s="1" t="s">
        <v>18</v>
      </c>
      <c r="E3" s="1" t="s">
        <v>19</v>
      </c>
    </row>
    <row r="4" spans="1:12" ht="20.100000000000001" customHeight="1" x14ac:dyDescent="0.2">
      <c r="A4" s="5"/>
      <c r="B4" s="33" t="s">
        <v>283</v>
      </c>
      <c r="C4" s="27" t="s">
        <v>287</v>
      </c>
      <c r="D4" s="6">
        <v>5</v>
      </c>
      <c r="E4" s="6">
        <v>10</v>
      </c>
    </row>
    <row r="5" spans="1:12" ht="20.100000000000001" customHeight="1" x14ac:dyDescent="0.2">
      <c r="A5" s="5"/>
      <c r="B5" s="22" t="s">
        <v>284</v>
      </c>
      <c r="C5" s="23" t="s">
        <v>288</v>
      </c>
      <c r="D5" s="6">
        <v>5</v>
      </c>
      <c r="E5" s="6">
        <v>10</v>
      </c>
    </row>
    <row r="6" spans="1:12" ht="20.100000000000001" customHeight="1" x14ac:dyDescent="0.2">
      <c r="A6" s="5"/>
      <c r="B6" s="33" t="s">
        <v>285</v>
      </c>
      <c r="C6" s="27" t="s">
        <v>289</v>
      </c>
      <c r="D6" s="6">
        <v>5</v>
      </c>
      <c r="E6" s="6">
        <v>10</v>
      </c>
    </row>
    <row r="7" spans="1:12" ht="20.100000000000001" customHeight="1" x14ac:dyDescent="0.2">
      <c r="A7" s="5"/>
      <c r="B7" s="1" t="s">
        <v>286</v>
      </c>
      <c r="C7" s="21" t="s">
        <v>290</v>
      </c>
      <c r="D7" s="6">
        <v>5</v>
      </c>
      <c r="E7" s="6">
        <v>10</v>
      </c>
    </row>
    <row r="8" spans="1:12" ht="20.100000000000001" customHeight="1" thickBot="1" x14ac:dyDescent="0.25">
      <c r="A8" s="20" t="s">
        <v>16</v>
      </c>
      <c r="C8" s="21"/>
      <c r="D8" s="6"/>
      <c r="E8" s="6"/>
    </row>
    <row r="9" spans="1:12" ht="20.100000000000001" customHeight="1" thickBot="1" x14ac:dyDescent="0.25">
      <c r="A9" s="44">
        <f>SUM(Table571117[QTY])</f>
        <v>0</v>
      </c>
      <c r="C9" s="45" t="s">
        <v>446</v>
      </c>
      <c r="D9" s="7">
        <f>SUM(A9*5)</f>
        <v>0</v>
      </c>
      <c r="E9" s="7">
        <f>SUM(D9*2)</f>
        <v>0</v>
      </c>
    </row>
    <row r="10" spans="1:12" ht="20.100000000000001" customHeight="1" thickBot="1" x14ac:dyDescent="0.25"/>
    <row r="11" spans="1:12" ht="20.100000000000001" customHeight="1" x14ac:dyDescent="0.25">
      <c r="A11" s="75" t="s">
        <v>400</v>
      </c>
      <c r="B11" s="76"/>
      <c r="C11" s="76"/>
      <c r="D11" s="76"/>
      <c r="E11" s="76"/>
    </row>
    <row r="12" spans="1:12" ht="20.100000000000001" customHeight="1" x14ac:dyDescent="0.2">
      <c r="A12" s="35" t="s">
        <v>16</v>
      </c>
      <c r="B12" s="1" t="s">
        <v>17</v>
      </c>
      <c r="C12" s="1" t="s">
        <v>20</v>
      </c>
      <c r="D12" s="1" t="s">
        <v>18</v>
      </c>
      <c r="E12" s="1" t="s">
        <v>19</v>
      </c>
      <c r="F12" s="8" t="s">
        <v>498</v>
      </c>
    </row>
    <row r="13" spans="1:12" ht="20.100000000000001" customHeight="1" x14ac:dyDescent="0.2">
      <c r="A13" s="5"/>
      <c r="B13" s="1" t="s">
        <v>495</v>
      </c>
      <c r="C13" s="21" t="s">
        <v>494</v>
      </c>
      <c r="D13" s="6">
        <v>1.5</v>
      </c>
      <c r="E13" s="6">
        <v>3</v>
      </c>
      <c r="F13" s="28" t="s">
        <v>458</v>
      </c>
    </row>
    <row r="14" spans="1:12" ht="20.100000000000001" customHeight="1" x14ac:dyDescent="0.2">
      <c r="A14" s="5"/>
      <c r="B14" s="23" t="s">
        <v>401</v>
      </c>
      <c r="C14" s="21" t="s">
        <v>402</v>
      </c>
      <c r="D14" s="6">
        <v>1.5</v>
      </c>
      <c r="E14" s="6">
        <v>3</v>
      </c>
      <c r="F14" s="29"/>
    </row>
    <row r="15" spans="1:12" ht="20.100000000000001" customHeight="1" x14ac:dyDescent="0.2">
      <c r="A15" s="31"/>
      <c r="B15" s="33" t="s">
        <v>403</v>
      </c>
      <c r="C15" s="27">
        <v>1984</v>
      </c>
      <c r="D15" s="32">
        <v>1.5</v>
      </c>
      <c r="E15" s="32">
        <v>3</v>
      </c>
      <c r="F15" s="30"/>
    </row>
    <row r="16" spans="1:12" ht="20.100000000000001" customHeight="1" x14ac:dyDescent="0.2">
      <c r="A16" s="5"/>
      <c r="B16" s="22" t="s">
        <v>497</v>
      </c>
      <c r="C16" s="23" t="s">
        <v>496</v>
      </c>
      <c r="D16" s="6">
        <v>1.5</v>
      </c>
      <c r="E16" s="6">
        <v>3</v>
      </c>
      <c r="F16" s="28" t="s">
        <v>458</v>
      </c>
    </row>
    <row r="17" spans="1:6" ht="20.100000000000001" customHeight="1" x14ac:dyDescent="0.2">
      <c r="A17" s="5"/>
      <c r="B17" s="33" t="s">
        <v>436</v>
      </c>
      <c r="C17" s="27" t="s">
        <v>437</v>
      </c>
      <c r="D17" s="32">
        <v>1.5</v>
      </c>
      <c r="E17" s="32">
        <v>3</v>
      </c>
      <c r="F17" s="28" t="s">
        <v>458</v>
      </c>
    </row>
    <row r="18" spans="1:6" ht="20.100000000000001" customHeight="1" x14ac:dyDescent="0.2">
      <c r="A18" s="5"/>
      <c r="B18" s="22" t="s">
        <v>410</v>
      </c>
      <c r="C18" s="23" t="s">
        <v>411</v>
      </c>
      <c r="D18" s="6">
        <v>1.5</v>
      </c>
      <c r="E18" s="6">
        <v>3</v>
      </c>
      <c r="F18" s="30"/>
    </row>
    <row r="19" spans="1:6" ht="20.100000000000001" customHeight="1" x14ac:dyDescent="0.2">
      <c r="A19" s="31"/>
      <c r="B19" s="33" t="s">
        <v>500</v>
      </c>
      <c r="C19" s="27" t="s">
        <v>499</v>
      </c>
      <c r="D19" s="32">
        <v>1.5</v>
      </c>
      <c r="E19" s="32">
        <v>3</v>
      </c>
      <c r="F19" s="28" t="s">
        <v>458</v>
      </c>
    </row>
    <row r="20" spans="1:6" ht="20.100000000000001" customHeight="1" x14ac:dyDescent="0.2">
      <c r="A20" s="5"/>
      <c r="B20" s="1" t="s">
        <v>415</v>
      </c>
      <c r="C20" s="23" t="s">
        <v>414</v>
      </c>
      <c r="D20" s="6">
        <v>1.5</v>
      </c>
      <c r="E20" s="6">
        <v>3</v>
      </c>
      <c r="F20" s="30"/>
    </row>
    <row r="21" spans="1:6" ht="20.100000000000001" customHeight="1" x14ac:dyDescent="0.2">
      <c r="A21" s="31"/>
      <c r="B21" s="33" t="s">
        <v>416</v>
      </c>
      <c r="C21" s="27" t="s">
        <v>417</v>
      </c>
      <c r="D21" s="32">
        <v>1.5</v>
      </c>
      <c r="E21" s="32">
        <v>3</v>
      </c>
      <c r="F21" s="30"/>
    </row>
    <row r="22" spans="1:6" ht="20.100000000000001" customHeight="1" x14ac:dyDescent="0.2">
      <c r="A22" s="5"/>
      <c r="B22" s="22" t="s">
        <v>501</v>
      </c>
      <c r="C22" s="23" t="s">
        <v>417</v>
      </c>
      <c r="D22" s="6">
        <v>1.5</v>
      </c>
      <c r="E22" s="6">
        <v>3</v>
      </c>
      <c r="F22" s="28" t="s">
        <v>458</v>
      </c>
    </row>
    <row r="23" spans="1:6" ht="20.100000000000001" customHeight="1" x14ac:dyDescent="0.2">
      <c r="A23" s="31"/>
      <c r="B23" s="33" t="s">
        <v>503</v>
      </c>
      <c r="C23" s="27" t="s">
        <v>502</v>
      </c>
      <c r="D23" s="32">
        <v>1.5</v>
      </c>
      <c r="E23" s="32">
        <v>3</v>
      </c>
      <c r="F23" s="28" t="s">
        <v>458</v>
      </c>
    </row>
    <row r="24" spans="1:6" ht="20.100000000000001" customHeight="1" x14ac:dyDescent="0.2">
      <c r="A24" s="5"/>
      <c r="B24" s="1" t="s">
        <v>422</v>
      </c>
      <c r="C24" s="23" t="s">
        <v>423</v>
      </c>
      <c r="D24" s="6">
        <v>1.5</v>
      </c>
      <c r="E24" s="6">
        <v>3</v>
      </c>
      <c r="F24" s="30"/>
    </row>
    <row r="25" spans="1:6" ht="20.100000000000001" customHeight="1" x14ac:dyDescent="0.2">
      <c r="A25" s="5"/>
      <c r="B25" s="33" t="s">
        <v>424</v>
      </c>
      <c r="C25" s="27" t="s">
        <v>425</v>
      </c>
      <c r="D25" s="6">
        <v>1.5</v>
      </c>
      <c r="E25" s="6">
        <v>3</v>
      </c>
      <c r="F25" s="28" t="s">
        <v>458</v>
      </c>
    </row>
    <row r="26" spans="1:6" ht="20.100000000000001" customHeight="1" x14ac:dyDescent="0.2">
      <c r="A26" s="5"/>
      <c r="B26" s="22" t="s">
        <v>426</v>
      </c>
      <c r="C26" s="23" t="s">
        <v>427</v>
      </c>
      <c r="D26" s="6">
        <v>1.5</v>
      </c>
      <c r="E26" s="6">
        <v>3</v>
      </c>
      <c r="F26" s="30"/>
    </row>
    <row r="27" spans="1:6" ht="20.100000000000001" customHeight="1" x14ac:dyDescent="0.2">
      <c r="A27" s="5"/>
      <c r="B27" s="33" t="s">
        <v>428</v>
      </c>
      <c r="C27" s="27" t="s">
        <v>429</v>
      </c>
      <c r="D27" s="6">
        <v>1.5</v>
      </c>
      <c r="E27" s="6">
        <v>3</v>
      </c>
      <c r="F27" s="30"/>
    </row>
    <row r="28" spans="1:6" ht="20.100000000000001" customHeight="1" x14ac:dyDescent="0.2">
      <c r="A28" s="5"/>
      <c r="B28" s="1" t="s">
        <v>430</v>
      </c>
      <c r="C28" s="23" t="s">
        <v>431</v>
      </c>
      <c r="D28" s="6">
        <v>1.5</v>
      </c>
      <c r="E28" s="6">
        <v>3</v>
      </c>
      <c r="F28" s="30"/>
    </row>
    <row r="29" spans="1:6" ht="20.100000000000001" customHeight="1" x14ac:dyDescent="0.2">
      <c r="A29" s="5"/>
      <c r="B29" s="33" t="s">
        <v>408</v>
      </c>
      <c r="C29" s="27" t="s">
        <v>409</v>
      </c>
      <c r="D29" s="6">
        <v>1.5</v>
      </c>
      <c r="E29" s="6">
        <v>3</v>
      </c>
      <c r="F29" s="30"/>
    </row>
    <row r="30" spans="1:6" ht="20.100000000000001" customHeight="1" x14ac:dyDescent="0.2">
      <c r="A30" s="5"/>
      <c r="B30" s="22" t="s">
        <v>505</v>
      </c>
      <c r="C30" s="23" t="s">
        <v>504</v>
      </c>
      <c r="D30" s="6">
        <v>1.5</v>
      </c>
      <c r="E30" s="6">
        <v>3</v>
      </c>
      <c r="F30" s="28" t="s">
        <v>458</v>
      </c>
    </row>
    <row r="31" spans="1:6" ht="20.100000000000001" customHeight="1" x14ac:dyDescent="0.2">
      <c r="A31" s="31"/>
      <c r="B31" s="33" t="s">
        <v>507</v>
      </c>
      <c r="C31" s="27" t="s">
        <v>506</v>
      </c>
      <c r="D31" s="32">
        <v>1.5</v>
      </c>
      <c r="E31" s="32">
        <v>3</v>
      </c>
      <c r="F31" s="28" t="s">
        <v>458</v>
      </c>
    </row>
    <row r="32" spans="1:6" ht="20.100000000000001" customHeight="1" x14ac:dyDescent="0.2">
      <c r="A32" s="51"/>
      <c r="B32" s="22" t="s">
        <v>404</v>
      </c>
      <c r="C32" s="23" t="s">
        <v>405</v>
      </c>
      <c r="D32" s="34">
        <v>1.5</v>
      </c>
      <c r="E32" s="34">
        <v>3</v>
      </c>
      <c r="F32" s="30"/>
    </row>
    <row r="33" spans="1:6" ht="20.100000000000001" customHeight="1" x14ac:dyDescent="0.2">
      <c r="A33" s="31"/>
      <c r="B33" s="33" t="s">
        <v>509</v>
      </c>
      <c r="C33" s="27" t="s">
        <v>508</v>
      </c>
      <c r="D33" s="32">
        <v>1.5</v>
      </c>
      <c r="E33" s="32">
        <v>3</v>
      </c>
      <c r="F33" s="28" t="s">
        <v>458</v>
      </c>
    </row>
    <row r="34" spans="1:6" ht="20.100000000000001" customHeight="1" x14ac:dyDescent="0.2">
      <c r="A34" s="5"/>
      <c r="B34" s="22" t="s">
        <v>511</v>
      </c>
      <c r="C34" s="23" t="s">
        <v>510</v>
      </c>
      <c r="D34" s="6">
        <v>1.5</v>
      </c>
      <c r="E34" s="6">
        <v>3</v>
      </c>
      <c r="F34" s="28" t="s">
        <v>458</v>
      </c>
    </row>
    <row r="35" spans="1:6" ht="20.100000000000001" customHeight="1" x14ac:dyDescent="0.2">
      <c r="A35" s="31"/>
      <c r="B35" s="33" t="s">
        <v>418</v>
      </c>
      <c r="C35" s="27" t="s">
        <v>419</v>
      </c>
      <c r="D35" s="32">
        <v>1.5</v>
      </c>
      <c r="E35" s="32">
        <v>3</v>
      </c>
      <c r="F35" s="30"/>
    </row>
    <row r="36" spans="1:6" ht="20.100000000000001" customHeight="1" x14ac:dyDescent="0.2">
      <c r="A36" s="51"/>
      <c r="B36" s="22" t="s">
        <v>420</v>
      </c>
      <c r="C36" s="23" t="s">
        <v>421</v>
      </c>
      <c r="D36" s="34">
        <v>1.5</v>
      </c>
      <c r="E36" s="34">
        <v>3</v>
      </c>
      <c r="F36" s="30"/>
    </row>
    <row r="37" spans="1:6" ht="20.100000000000001" customHeight="1" x14ac:dyDescent="0.2">
      <c r="A37" s="31"/>
      <c r="B37" s="26" t="s">
        <v>513</v>
      </c>
      <c r="C37" s="27" t="s">
        <v>512</v>
      </c>
      <c r="D37" s="32">
        <v>1.5</v>
      </c>
      <c r="E37" s="32">
        <v>3</v>
      </c>
      <c r="F37" s="28" t="s">
        <v>458</v>
      </c>
    </row>
    <row r="38" spans="1:6" ht="20.100000000000001" customHeight="1" x14ac:dyDescent="0.2">
      <c r="A38" s="51"/>
      <c r="B38" s="22" t="s">
        <v>413</v>
      </c>
      <c r="C38" s="23" t="s">
        <v>412</v>
      </c>
      <c r="D38" s="34">
        <v>1.5</v>
      </c>
      <c r="E38" s="34">
        <v>3</v>
      </c>
      <c r="F38" s="29"/>
    </row>
    <row r="39" spans="1:6" ht="20.100000000000001" customHeight="1" x14ac:dyDescent="0.2">
      <c r="A39" s="5"/>
      <c r="B39" s="26" t="s">
        <v>515</v>
      </c>
      <c r="C39" s="27" t="s">
        <v>514</v>
      </c>
      <c r="D39" s="6">
        <v>1.5</v>
      </c>
      <c r="E39" s="6">
        <v>3</v>
      </c>
      <c r="F39" s="28" t="s">
        <v>458</v>
      </c>
    </row>
    <row r="40" spans="1:6" ht="20.100000000000001" customHeight="1" x14ac:dyDescent="0.2">
      <c r="A40" s="51"/>
      <c r="B40" s="22" t="s">
        <v>433</v>
      </c>
      <c r="C40" s="23" t="s">
        <v>432</v>
      </c>
      <c r="D40" s="34">
        <v>1.5</v>
      </c>
      <c r="E40" s="34">
        <v>3</v>
      </c>
      <c r="F40" s="30"/>
    </row>
    <row r="41" spans="1:6" ht="20.100000000000001" customHeight="1" x14ac:dyDescent="0.2">
      <c r="A41" s="31"/>
      <c r="B41" s="33" t="s">
        <v>434</v>
      </c>
      <c r="C41" s="27" t="s">
        <v>435</v>
      </c>
      <c r="D41" s="32">
        <v>1.5</v>
      </c>
      <c r="E41" s="32">
        <v>3</v>
      </c>
      <c r="F41" s="30"/>
    </row>
    <row r="42" spans="1:6" ht="20.100000000000001" customHeight="1" x14ac:dyDescent="0.2">
      <c r="A42" s="5"/>
      <c r="B42" s="1" t="s">
        <v>407</v>
      </c>
      <c r="C42" s="23" t="s">
        <v>406</v>
      </c>
      <c r="D42" s="6">
        <v>1.5</v>
      </c>
      <c r="E42" s="6">
        <v>3</v>
      </c>
      <c r="F42" s="30"/>
    </row>
    <row r="43" spans="1:6" ht="20.100000000000001" customHeight="1" x14ac:dyDescent="0.2">
      <c r="A43" s="5"/>
      <c r="B43" s="1" t="s">
        <v>517</v>
      </c>
      <c r="C43" s="21" t="s">
        <v>516</v>
      </c>
      <c r="D43" s="6">
        <v>1.5</v>
      </c>
      <c r="E43" s="6">
        <v>3</v>
      </c>
      <c r="F43" s="28" t="s">
        <v>458</v>
      </c>
    </row>
    <row r="44" spans="1:6" ht="20.100000000000001" customHeight="1" x14ac:dyDescent="0.2">
      <c r="A44" s="5"/>
      <c r="B44" s="1" t="s">
        <v>438</v>
      </c>
      <c r="C44" s="23" t="s">
        <v>439</v>
      </c>
      <c r="D44" s="6">
        <v>1.5</v>
      </c>
      <c r="E44" s="6">
        <v>3</v>
      </c>
      <c r="F44" s="30"/>
    </row>
    <row r="45" spans="1:6" ht="20.100000000000001" customHeight="1" x14ac:dyDescent="0.2">
      <c r="A45" s="5"/>
      <c r="B45" s="33" t="s">
        <v>440</v>
      </c>
      <c r="C45" s="27" t="s">
        <v>441</v>
      </c>
      <c r="D45" s="6">
        <v>1.5</v>
      </c>
      <c r="E45" s="6">
        <v>3</v>
      </c>
      <c r="F45" s="30"/>
    </row>
    <row r="46" spans="1:6" ht="20.100000000000001" customHeight="1" x14ac:dyDescent="0.2">
      <c r="A46" s="5"/>
      <c r="B46" s="22" t="s">
        <v>442</v>
      </c>
      <c r="C46" s="23" t="s">
        <v>443</v>
      </c>
      <c r="D46" s="6">
        <v>1.5</v>
      </c>
      <c r="E46" s="6">
        <v>3</v>
      </c>
      <c r="F46" s="30"/>
    </row>
    <row r="47" spans="1:6" ht="20.100000000000001" customHeight="1" thickBot="1" x14ac:dyDescent="0.25">
      <c r="A47" s="52" t="s">
        <v>16</v>
      </c>
      <c r="C47" s="21"/>
      <c r="D47" s="6"/>
      <c r="E47" s="6"/>
      <c r="F47" s="30"/>
    </row>
    <row r="48" spans="1:6" ht="20.100000000000001" customHeight="1" x14ac:dyDescent="0.2">
      <c r="A48" s="48">
        <f>SUM(A14:A46)</f>
        <v>0</v>
      </c>
      <c r="C48" s="49" t="s">
        <v>445</v>
      </c>
      <c r="D48" s="13">
        <f>SUM(A48*1.5)</f>
        <v>0</v>
      </c>
      <c r="E48" s="13">
        <f>SUM(D48*2)</f>
        <v>0</v>
      </c>
      <c r="F48" s="30"/>
    </row>
    <row r="50" spans="3:3" ht="20.100000000000001" customHeight="1" x14ac:dyDescent="0.2">
      <c r="C50" s="14"/>
    </row>
  </sheetData>
  <sheetProtection sheet="1" objects="1" scenarios="1" selectLockedCells="1"/>
  <mergeCells count="3">
    <mergeCell ref="A11:E11"/>
    <mergeCell ref="A1:E1"/>
    <mergeCell ref="A2:E2"/>
  </mergeCells>
  <phoneticPr fontId="5" type="noConversion"/>
  <conditionalFormatting sqref="B4:B7 B13:B17 C15:C17 B19:C28 B30:C31 B33:C34 B47:B48">
    <cfRule type="expression" dxfId="45" priority="24">
      <formula>$G4&gt;0</formula>
    </cfRule>
  </conditionalFormatting>
  <conditionalFormatting sqref="B18:C18">
    <cfRule type="expression" dxfId="44" priority="48">
      <formula>$G45&gt;0</formula>
    </cfRule>
  </conditionalFormatting>
  <conditionalFormatting sqref="B24:C28">
    <cfRule type="expression" dxfId="43" priority="73">
      <formula>#REF!&gt;0</formula>
    </cfRule>
  </conditionalFormatting>
  <conditionalFormatting sqref="B29:C29">
    <cfRule type="expression" dxfId="42" priority="56">
      <formula>$G44&gt;0</formula>
    </cfRule>
  </conditionalFormatting>
  <conditionalFormatting sqref="B30:C32">
    <cfRule type="expression" dxfId="41" priority="74">
      <formula>#REF!&gt;0</formula>
    </cfRule>
  </conditionalFormatting>
  <conditionalFormatting sqref="B32:C32">
    <cfRule type="expression" dxfId="40" priority="59">
      <formula>$G35&gt;0</formula>
    </cfRule>
  </conditionalFormatting>
  <conditionalFormatting sqref="B33:C33">
    <cfRule type="expression" dxfId="39" priority="72">
      <formula>#REF!&gt;0</formula>
    </cfRule>
  </conditionalFormatting>
  <conditionalFormatting sqref="B34:C34">
    <cfRule type="expression" dxfId="38" priority="71">
      <formula>#REF!&gt;0</formula>
    </cfRule>
  </conditionalFormatting>
  <conditionalFormatting sqref="B35:C37">
    <cfRule type="expression" dxfId="37" priority="75">
      <formula>#REF!&gt;0</formula>
    </cfRule>
  </conditionalFormatting>
  <conditionalFormatting sqref="B38:C38">
    <cfRule type="expression" dxfId="36" priority="65">
      <formula>$G46&gt;0</formula>
    </cfRule>
  </conditionalFormatting>
  <conditionalFormatting sqref="B39:C40">
    <cfRule type="expression" dxfId="35" priority="77">
      <formula>#REF!&gt;0</formula>
    </cfRule>
  </conditionalFormatting>
  <conditionalFormatting sqref="B41:C41">
    <cfRule type="expression" dxfId="34" priority="1">
      <formula>$G41&gt;0</formula>
    </cfRule>
  </conditionalFormatting>
  <conditionalFormatting sqref="B42:C42">
    <cfRule type="expression" dxfId="33" priority="68">
      <formula>$G43&gt;0</formula>
    </cfRule>
  </conditionalFormatting>
  <conditionalFormatting sqref="B44:C46">
    <cfRule type="expression" dxfId="32" priority="79">
      <formula>#REF!&gt;0</formula>
    </cfRule>
  </conditionalFormatting>
  <conditionalFormatting sqref="C4:C7">
    <cfRule type="expression" dxfId="31" priority="22">
      <formula>$G4&gt;0</formula>
    </cfRule>
  </conditionalFormatting>
  <conditionalFormatting sqref="C7:C8">
    <cfRule type="expression" dxfId="30" priority="26">
      <formula>$G7&gt;0</formula>
    </cfRule>
  </conditionalFormatting>
  <conditionalFormatting sqref="C47">
    <cfRule type="expression" dxfId="29" priority="42">
      <formula>$G44&gt;0</formula>
    </cfRule>
  </conditionalFormatting>
  <pageMargins left="0.7" right="0.7" top="0.75" bottom="0.75" header="0.3" footer="0.3"/>
  <pageSetup scale="93" fitToHeight="0" orientation="portrait" horizontalDpi="4294967293" r:id="rId1"/>
  <drawing r:id="rId2"/>
  <tableParts count="2">
    <tablePart r:id="rId3"/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004A0-716B-4122-BFC0-B042305DC383}">
  <sheetPr>
    <tabColor rgb="FFC00000"/>
    <pageSetUpPr fitToPage="1"/>
  </sheetPr>
  <dimension ref="A1:L92"/>
  <sheetViews>
    <sheetView topLeftCell="A2" zoomScaleNormal="100" workbookViewId="0">
      <selection activeCell="A4" sqref="A4"/>
    </sheetView>
  </sheetViews>
  <sheetFormatPr defaultColWidth="9.140625" defaultRowHeight="20.100000000000001" customHeight="1" x14ac:dyDescent="0.2"/>
  <cols>
    <col min="1" max="1" width="10.7109375" style="1" customWidth="1"/>
    <col min="2" max="2" width="15.7109375" style="1" customWidth="1"/>
    <col min="3" max="3" width="42.7109375" style="1" customWidth="1"/>
    <col min="4" max="5" width="12.7109375" style="1" customWidth="1"/>
    <col min="6" max="16384" width="9.140625" style="1"/>
  </cols>
  <sheetData>
    <row r="1" spans="1:12" ht="39.950000000000003" customHeight="1" thickBot="1" x14ac:dyDescent="0.25">
      <c r="A1" s="63"/>
      <c r="B1" s="63"/>
      <c r="C1" s="63"/>
      <c r="D1" s="63"/>
      <c r="E1" s="63"/>
    </row>
    <row r="2" spans="1:12" ht="20.100000000000001" customHeight="1" x14ac:dyDescent="0.25">
      <c r="A2" s="75" t="s">
        <v>390</v>
      </c>
      <c r="B2" s="76"/>
      <c r="C2" s="76"/>
      <c r="D2" s="76"/>
      <c r="E2" s="76"/>
      <c r="F2" s="2"/>
      <c r="G2" s="2"/>
      <c r="H2" s="2"/>
      <c r="I2" s="2"/>
      <c r="J2" s="2"/>
      <c r="K2" s="2"/>
      <c r="L2" s="2"/>
    </row>
    <row r="3" spans="1:12" ht="20.100000000000001" customHeight="1" x14ac:dyDescent="0.2">
      <c r="A3" s="35" t="s">
        <v>16</v>
      </c>
      <c r="B3" s="1" t="s">
        <v>17</v>
      </c>
      <c r="C3" s="1" t="s">
        <v>20</v>
      </c>
      <c r="D3" s="1" t="s">
        <v>18</v>
      </c>
      <c r="E3" s="1" t="s">
        <v>19</v>
      </c>
    </row>
    <row r="4" spans="1:12" ht="20.100000000000001" customHeight="1" x14ac:dyDescent="0.2">
      <c r="A4" s="5"/>
      <c r="B4" s="1" t="s">
        <v>21</v>
      </c>
      <c r="C4" s="21" t="s">
        <v>100</v>
      </c>
      <c r="D4" s="6">
        <v>5.5</v>
      </c>
      <c r="E4" s="6">
        <v>11</v>
      </c>
    </row>
    <row r="5" spans="1:12" ht="20.100000000000001" customHeight="1" x14ac:dyDescent="0.2">
      <c r="A5" s="5"/>
      <c r="B5" s="1" t="s">
        <v>22</v>
      </c>
      <c r="C5" s="21" t="s">
        <v>101</v>
      </c>
      <c r="D5" s="6">
        <v>5.5</v>
      </c>
      <c r="E5" s="6">
        <v>11</v>
      </c>
    </row>
    <row r="6" spans="1:12" ht="20.100000000000001" customHeight="1" x14ac:dyDescent="0.2">
      <c r="A6" s="5"/>
      <c r="B6" s="1" t="s">
        <v>391</v>
      </c>
      <c r="C6" s="21" t="s">
        <v>392</v>
      </c>
      <c r="D6" s="6">
        <v>5.5</v>
      </c>
      <c r="E6" s="6">
        <v>11</v>
      </c>
    </row>
    <row r="7" spans="1:12" ht="20.100000000000001" customHeight="1" x14ac:dyDescent="0.2">
      <c r="A7" s="5"/>
      <c r="B7" s="1" t="s">
        <v>393</v>
      </c>
      <c r="C7" s="21" t="s">
        <v>394</v>
      </c>
      <c r="D7" s="6">
        <v>5.5</v>
      </c>
      <c r="E7" s="6">
        <v>11</v>
      </c>
    </row>
    <row r="8" spans="1:12" ht="20.100000000000001" customHeight="1" x14ac:dyDescent="0.2">
      <c r="A8" s="5"/>
      <c r="B8" s="1" t="s">
        <v>395</v>
      </c>
      <c r="C8" s="21" t="s">
        <v>396</v>
      </c>
      <c r="D8" s="6">
        <v>5.5</v>
      </c>
      <c r="E8" s="6">
        <v>11</v>
      </c>
    </row>
    <row r="9" spans="1:12" ht="20.100000000000001" customHeight="1" x14ac:dyDescent="0.2">
      <c r="A9" s="5"/>
      <c r="B9" s="1" t="s">
        <v>23</v>
      </c>
      <c r="C9" s="21" t="s">
        <v>102</v>
      </c>
      <c r="D9" s="6">
        <v>5.5</v>
      </c>
      <c r="E9" s="6">
        <v>11</v>
      </c>
    </row>
    <row r="10" spans="1:12" ht="20.100000000000001" customHeight="1" x14ac:dyDescent="0.2">
      <c r="A10" s="5"/>
      <c r="B10" s="1" t="s">
        <v>24</v>
      </c>
      <c r="C10" s="21" t="s">
        <v>103</v>
      </c>
      <c r="D10" s="6">
        <v>5.5</v>
      </c>
      <c r="E10" s="6">
        <v>11</v>
      </c>
    </row>
    <row r="11" spans="1:12" ht="20.100000000000001" customHeight="1" x14ac:dyDescent="0.2">
      <c r="A11" s="5"/>
      <c r="B11" s="1" t="s">
        <v>25</v>
      </c>
      <c r="C11" s="21" t="s">
        <v>104</v>
      </c>
      <c r="D11" s="6">
        <v>5.5</v>
      </c>
      <c r="E11" s="6">
        <v>11</v>
      </c>
    </row>
    <row r="12" spans="1:12" ht="20.100000000000001" customHeight="1" x14ac:dyDescent="0.2">
      <c r="A12" s="5"/>
      <c r="B12" s="1" t="s">
        <v>388</v>
      </c>
      <c r="C12" s="21" t="s">
        <v>389</v>
      </c>
      <c r="D12" s="6">
        <v>5.5</v>
      </c>
      <c r="E12" s="6">
        <v>11</v>
      </c>
    </row>
    <row r="13" spans="1:12" ht="20.100000000000001" customHeight="1" x14ac:dyDescent="0.2">
      <c r="A13" s="5"/>
      <c r="B13" s="1" t="s">
        <v>26</v>
      </c>
      <c r="C13" s="21" t="s">
        <v>105</v>
      </c>
      <c r="D13" s="6">
        <v>5.5</v>
      </c>
      <c r="E13" s="6">
        <v>11</v>
      </c>
    </row>
    <row r="14" spans="1:12" ht="20.100000000000001" customHeight="1" x14ac:dyDescent="0.2">
      <c r="A14" s="5"/>
      <c r="B14" s="1" t="s">
        <v>27</v>
      </c>
      <c r="C14" s="21" t="s">
        <v>106</v>
      </c>
      <c r="D14" s="6">
        <v>5.5</v>
      </c>
      <c r="E14" s="6">
        <v>11</v>
      </c>
    </row>
    <row r="15" spans="1:12" ht="20.100000000000001" customHeight="1" x14ac:dyDescent="0.2">
      <c r="A15" s="5"/>
      <c r="B15" s="1" t="s">
        <v>531</v>
      </c>
      <c r="C15" s="21" t="s">
        <v>534</v>
      </c>
      <c r="D15" s="6">
        <v>5.5</v>
      </c>
      <c r="E15" s="6">
        <v>11</v>
      </c>
    </row>
    <row r="16" spans="1:12" ht="20.100000000000001" customHeight="1" x14ac:dyDescent="0.2">
      <c r="A16" s="5"/>
      <c r="B16" s="1" t="s">
        <v>532</v>
      </c>
      <c r="C16" s="21" t="s">
        <v>535</v>
      </c>
      <c r="D16" s="6">
        <v>5.5</v>
      </c>
      <c r="E16" s="6">
        <v>11</v>
      </c>
    </row>
    <row r="17" spans="1:5" ht="20.100000000000001" customHeight="1" x14ac:dyDescent="0.2">
      <c r="A17" s="5"/>
      <c r="B17" s="1" t="s">
        <v>532</v>
      </c>
      <c r="C17" s="21" t="s">
        <v>536</v>
      </c>
      <c r="D17" s="6">
        <v>5.5</v>
      </c>
      <c r="E17" s="6">
        <v>11</v>
      </c>
    </row>
    <row r="18" spans="1:5" ht="20.100000000000001" customHeight="1" x14ac:dyDescent="0.2">
      <c r="A18" s="5"/>
      <c r="B18" s="1" t="s">
        <v>533</v>
      </c>
      <c r="C18" s="21" t="s">
        <v>537</v>
      </c>
      <c r="D18" s="6">
        <v>5.5</v>
      </c>
      <c r="E18" s="6">
        <v>11</v>
      </c>
    </row>
    <row r="19" spans="1:5" ht="20.100000000000001" customHeight="1" x14ac:dyDescent="0.2">
      <c r="A19" s="5"/>
      <c r="B19" s="1" t="s">
        <v>28</v>
      </c>
      <c r="C19" s="21" t="s">
        <v>107</v>
      </c>
      <c r="D19" s="6">
        <v>5.5</v>
      </c>
      <c r="E19" s="6">
        <v>11</v>
      </c>
    </row>
    <row r="20" spans="1:5" ht="20.100000000000001" customHeight="1" x14ac:dyDescent="0.2">
      <c r="A20" s="5"/>
      <c r="B20" s="1" t="s">
        <v>29</v>
      </c>
      <c r="C20" s="21" t="s">
        <v>108</v>
      </c>
      <c r="D20" s="6">
        <v>5.5</v>
      </c>
      <c r="E20" s="6">
        <v>11</v>
      </c>
    </row>
    <row r="21" spans="1:5" ht="20.100000000000001" customHeight="1" x14ac:dyDescent="0.2">
      <c r="A21" s="5"/>
      <c r="B21" s="1" t="s">
        <v>30</v>
      </c>
      <c r="C21" s="21" t="s">
        <v>109</v>
      </c>
      <c r="D21" s="6">
        <v>5.5</v>
      </c>
      <c r="E21" s="6">
        <v>11</v>
      </c>
    </row>
    <row r="22" spans="1:5" ht="20.100000000000001" customHeight="1" x14ac:dyDescent="0.2">
      <c r="A22" s="5"/>
      <c r="B22" s="1" t="s">
        <v>31</v>
      </c>
      <c r="C22" s="21" t="s">
        <v>110</v>
      </c>
      <c r="D22" s="6">
        <v>5.5</v>
      </c>
      <c r="E22" s="6">
        <v>11</v>
      </c>
    </row>
    <row r="23" spans="1:5" ht="20.100000000000001" customHeight="1" x14ac:dyDescent="0.2">
      <c r="A23" s="5"/>
      <c r="B23" s="1" t="s">
        <v>32</v>
      </c>
      <c r="C23" s="21" t="s">
        <v>111</v>
      </c>
      <c r="D23" s="6">
        <v>5.5</v>
      </c>
      <c r="E23" s="6">
        <v>11</v>
      </c>
    </row>
    <row r="24" spans="1:5" ht="20.100000000000001" customHeight="1" x14ac:dyDescent="0.2">
      <c r="A24" s="5"/>
      <c r="B24" s="1" t="s">
        <v>33</v>
      </c>
      <c r="C24" s="21" t="s">
        <v>112</v>
      </c>
      <c r="D24" s="6">
        <v>5.5</v>
      </c>
      <c r="E24" s="6">
        <v>11</v>
      </c>
    </row>
    <row r="25" spans="1:5" ht="20.100000000000001" customHeight="1" x14ac:dyDescent="0.2">
      <c r="A25" s="5"/>
      <c r="B25" s="1" t="s">
        <v>34</v>
      </c>
      <c r="C25" s="21" t="s">
        <v>113</v>
      </c>
      <c r="D25" s="6">
        <v>5.5</v>
      </c>
      <c r="E25" s="6">
        <v>11</v>
      </c>
    </row>
    <row r="26" spans="1:5" ht="20.100000000000001" customHeight="1" x14ac:dyDescent="0.2">
      <c r="A26" s="5"/>
      <c r="B26" s="1" t="s">
        <v>35</v>
      </c>
      <c r="C26" s="21" t="s">
        <v>114</v>
      </c>
      <c r="D26" s="6">
        <v>5.5</v>
      </c>
      <c r="E26" s="6">
        <v>11</v>
      </c>
    </row>
    <row r="27" spans="1:5" ht="20.100000000000001" customHeight="1" x14ac:dyDescent="0.2">
      <c r="A27" s="5"/>
      <c r="B27" s="1" t="s">
        <v>36</v>
      </c>
      <c r="C27" s="21" t="s">
        <v>115</v>
      </c>
      <c r="D27" s="6">
        <v>5.5</v>
      </c>
      <c r="E27" s="6">
        <v>11</v>
      </c>
    </row>
    <row r="28" spans="1:5" ht="20.100000000000001" customHeight="1" x14ac:dyDescent="0.2">
      <c r="A28" s="5"/>
      <c r="B28" s="1" t="s">
        <v>37</v>
      </c>
      <c r="C28" s="21" t="s">
        <v>116</v>
      </c>
      <c r="D28" s="6">
        <v>5.5</v>
      </c>
      <c r="E28" s="6">
        <v>11</v>
      </c>
    </row>
    <row r="29" spans="1:5" ht="20.100000000000001" customHeight="1" x14ac:dyDescent="0.2">
      <c r="A29" s="5"/>
      <c r="B29" s="1" t="s">
        <v>38</v>
      </c>
      <c r="C29" s="21" t="s">
        <v>117</v>
      </c>
      <c r="D29" s="6">
        <v>5.5</v>
      </c>
      <c r="E29" s="6">
        <v>11</v>
      </c>
    </row>
    <row r="30" spans="1:5" ht="20.100000000000001" customHeight="1" x14ac:dyDescent="0.2">
      <c r="A30" s="5"/>
      <c r="B30" s="1" t="s">
        <v>39</v>
      </c>
      <c r="C30" s="21" t="s">
        <v>118</v>
      </c>
      <c r="D30" s="6">
        <v>5.5</v>
      </c>
      <c r="E30" s="6">
        <v>11</v>
      </c>
    </row>
    <row r="31" spans="1:5" ht="20.100000000000001" customHeight="1" x14ac:dyDescent="0.2">
      <c r="A31" s="5"/>
      <c r="B31" s="1" t="s">
        <v>40</v>
      </c>
      <c r="C31" s="21" t="s">
        <v>119</v>
      </c>
      <c r="D31" s="6">
        <v>5.5</v>
      </c>
      <c r="E31" s="6">
        <v>11</v>
      </c>
    </row>
    <row r="32" spans="1:5" ht="20.100000000000001" customHeight="1" x14ac:dyDescent="0.2">
      <c r="A32" s="5"/>
      <c r="B32" s="1" t="s">
        <v>41</v>
      </c>
      <c r="C32" s="21" t="s">
        <v>120</v>
      </c>
      <c r="D32" s="6">
        <v>5.5</v>
      </c>
      <c r="E32" s="6">
        <v>11</v>
      </c>
    </row>
    <row r="33" spans="1:5" ht="20.100000000000001" customHeight="1" x14ac:dyDescent="0.2">
      <c r="A33" s="5"/>
      <c r="B33" s="1" t="s">
        <v>42</v>
      </c>
      <c r="C33" s="21" t="s">
        <v>121</v>
      </c>
      <c r="D33" s="6">
        <v>5.5</v>
      </c>
      <c r="E33" s="6">
        <v>11</v>
      </c>
    </row>
    <row r="34" spans="1:5" ht="20.100000000000001" customHeight="1" x14ac:dyDescent="0.2">
      <c r="A34" s="5"/>
      <c r="B34" s="1" t="s">
        <v>43</v>
      </c>
      <c r="C34" s="21" t="s">
        <v>122</v>
      </c>
      <c r="D34" s="6">
        <v>5.5</v>
      </c>
      <c r="E34" s="6">
        <v>11</v>
      </c>
    </row>
    <row r="35" spans="1:5" ht="20.100000000000001" customHeight="1" x14ac:dyDescent="0.2">
      <c r="A35" s="5"/>
      <c r="B35" s="1" t="s">
        <v>44</v>
      </c>
      <c r="C35" s="21" t="s">
        <v>123</v>
      </c>
      <c r="D35" s="6">
        <v>5.5</v>
      </c>
      <c r="E35" s="6">
        <v>11</v>
      </c>
    </row>
    <row r="36" spans="1:5" ht="20.100000000000001" customHeight="1" x14ac:dyDescent="0.2">
      <c r="A36" s="5"/>
      <c r="B36" s="1" t="s">
        <v>45</v>
      </c>
      <c r="C36" s="21" t="s">
        <v>124</v>
      </c>
      <c r="D36" s="6">
        <v>5.5</v>
      </c>
      <c r="E36" s="6">
        <v>11</v>
      </c>
    </row>
    <row r="37" spans="1:5" ht="20.100000000000001" customHeight="1" x14ac:dyDescent="0.2">
      <c r="A37" s="5"/>
      <c r="B37" s="1" t="s">
        <v>46</v>
      </c>
      <c r="C37" s="21" t="s">
        <v>125</v>
      </c>
      <c r="D37" s="6">
        <v>5.5</v>
      </c>
      <c r="E37" s="6">
        <v>11</v>
      </c>
    </row>
    <row r="38" spans="1:5" ht="20.100000000000001" customHeight="1" x14ac:dyDescent="0.2">
      <c r="A38" s="5"/>
      <c r="B38" s="1" t="s">
        <v>47</v>
      </c>
      <c r="C38" s="21" t="s">
        <v>126</v>
      </c>
      <c r="D38" s="6">
        <v>5.5</v>
      </c>
      <c r="E38" s="6">
        <v>11</v>
      </c>
    </row>
    <row r="39" spans="1:5" ht="20.100000000000001" customHeight="1" x14ac:dyDescent="0.2">
      <c r="A39" s="5"/>
      <c r="B39" s="1" t="s">
        <v>48</v>
      </c>
      <c r="C39" s="21" t="s">
        <v>127</v>
      </c>
      <c r="D39" s="6">
        <v>5.5</v>
      </c>
      <c r="E39" s="6">
        <v>11</v>
      </c>
    </row>
    <row r="40" spans="1:5" ht="20.100000000000001" customHeight="1" x14ac:dyDescent="0.2">
      <c r="A40" s="5"/>
      <c r="B40" s="1" t="s">
        <v>49</v>
      </c>
      <c r="C40" s="21" t="s">
        <v>128</v>
      </c>
      <c r="D40" s="6">
        <v>5.5</v>
      </c>
      <c r="E40" s="6">
        <v>11</v>
      </c>
    </row>
    <row r="41" spans="1:5" ht="20.100000000000001" customHeight="1" x14ac:dyDescent="0.2">
      <c r="A41" s="5"/>
      <c r="B41" s="1" t="s">
        <v>50</v>
      </c>
      <c r="C41" s="21" t="s">
        <v>129</v>
      </c>
      <c r="D41" s="6">
        <v>5.5</v>
      </c>
      <c r="E41" s="6">
        <v>11</v>
      </c>
    </row>
    <row r="42" spans="1:5" ht="20.100000000000001" customHeight="1" x14ac:dyDescent="0.2">
      <c r="A42" s="5"/>
      <c r="B42" s="1" t="s">
        <v>51</v>
      </c>
      <c r="C42" s="21" t="s">
        <v>130</v>
      </c>
      <c r="D42" s="6">
        <v>5.5</v>
      </c>
      <c r="E42" s="6">
        <v>11</v>
      </c>
    </row>
    <row r="43" spans="1:5" ht="20.100000000000001" customHeight="1" x14ac:dyDescent="0.2">
      <c r="A43" s="5"/>
      <c r="B43" s="1" t="s">
        <v>52</v>
      </c>
      <c r="C43" s="21" t="s">
        <v>131</v>
      </c>
      <c r="D43" s="6">
        <v>5.5</v>
      </c>
      <c r="E43" s="6">
        <v>11</v>
      </c>
    </row>
    <row r="44" spans="1:5" ht="20.100000000000001" customHeight="1" x14ac:dyDescent="0.2">
      <c r="A44" s="5"/>
      <c r="B44" s="1" t="s">
        <v>53</v>
      </c>
      <c r="C44" s="21" t="s">
        <v>132</v>
      </c>
      <c r="D44" s="6">
        <v>5.5</v>
      </c>
      <c r="E44" s="6">
        <v>11</v>
      </c>
    </row>
    <row r="45" spans="1:5" ht="20.100000000000001" customHeight="1" x14ac:dyDescent="0.2">
      <c r="A45" s="5"/>
      <c r="B45" s="1" t="s">
        <v>54</v>
      </c>
      <c r="C45" s="21" t="s">
        <v>133</v>
      </c>
      <c r="D45" s="6">
        <v>5.5</v>
      </c>
      <c r="E45" s="6">
        <v>11</v>
      </c>
    </row>
    <row r="46" spans="1:5" ht="20.100000000000001" customHeight="1" x14ac:dyDescent="0.2">
      <c r="A46" s="5"/>
      <c r="B46" s="1" t="s">
        <v>55</v>
      </c>
      <c r="C46" s="21" t="s">
        <v>134</v>
      </c>
      <c r="D46" s="6">
        <v>5.5</v>
      </c>
      <c r="E46" s="6">
        <v>11</v>
      </c>
    </row>
    <row r="47" spans="1:5" ht="20.100000000000001" customHeight="1" x14ac:dyDescent="0.2">
      <c r="A47" s="5"/>
      <c r="B47" s="1" t="s">
        <v>56</v>
      </c>
      <c r="C47" s="21" t="s">
        <v>135</v>
      </c>
      <c r="D47" s="6">
        <v>5.5</v>
      </c>
      <c r="E47" s="6">
        <v>11</v>
      </c>
    </row>
    <row r="48" spans="1:5" ht="20.100000000000001" customHeight="1" x14ac:dyDescent="0.2">
      <c r="A48" s="5"/>
      <c r="B48" s="1" t="s">
        <v>57</v>
      </c>
      <c r="C48" s="21" t="s">
        <v>136</v>
      </c>
      <c r="D48" s="6">
        <v>5.5</v>
      </c>
      <c r="E48" s="6">
        <v>11</v>
      </c>
    </row>
    <row r="49" spans="1:5" ht="20.100000000000001" customHeight="1" x14ac:dyDescent="0.2">
      <c r="A49" s="5"/>
      <c r="B49" s="1" t="s">
        <v>58</v>
      </c>
      <c r="C49" s="21" t="s">
        <v>137</v>
      </c>
      <c r="D49" s="6">
        <v>5.5</v>
      </c>
      <c r="E49" s="6">
        <v>11</v>
      </c>
    </row>
    <row r="50" spans="1:5" ht="20.100000000000001" customHeight="1" x14ac:dyDescent="0.2">
      <c r="A50" s="5"/>
      <c r="B50" s="1" t="s">
        <v>59</v>
      </c>
      <c r="C50" s="21" t="s">
        <v>138</v>
      </c>
      <c r="D50" s="6">
        <v>5.5</v>
      </c>
      <c r="E50" s="6">
        <v>11</v>
      </c>
    </row>
    <row r="51" spans="1:5" ht="20.100000000000001" customHeight="1" x14ac:dyDescent="0.2">
      <c r="A51" s="5"/>
      <c r="B51" s="1" t="s">
        <v>60</v>
      </c>
      <c r="C51" s="21" t="s">
        <v>139</v>
      </c>
      <c r="D51" s="6">
        <v>5.5</v>
      </c>
      <c r="E51" s="6">
        <v>11</v>
      </c>
    </row>
    <row r="52" spans="1:5" ht="20.100000000000001" customHeight="1" x14ac:dyDescent="0.2">
      <c r="A52" s="5"/>
      <c r="B52" s="1" t="s">
        <v>61</v>
      </c>
      <c r="C52" s="21" t="s">
        <v>140</v>
      </c>
      <c r="D52" s="6">
        <v>5.5</v>
      </c>
      <c r="E52" s="6">
        <v>11</v>
      </c>
    </row>
    <row r="53" spans="1:5" ht="20.100000000000001" customHeight="1" x14ac:dyDescent="0.2">
      <c r="A53" s="5"/>
      <c r="B53" s="1" t="s">
        <v>62</v>
      </c>
      <c r="C53" s="21" t="s">
        <v>141</v>
      </c>
      <c r="D53" s="6">
        <v>5.5</v>
      </c>
      <c r="E53" s="6">
        <v>11</v>
      </c>
    </row>
    <row r="54" spans="1:5" ht="20.100000000000001" customHeight="1" x14ac:dyDescent="0.2">
      <c r="A54" s="5"/>
      <c r="B54" s="1" t="s">
        <v>63</v>
      </c>
      <c r="C54" s="21" t="s">
        <v>142</v>
      </c>
      <c r="D54" s="6">
        <v>5.5</v>
      </c>
      <c r="E54" s="6">
        <v>11</v>
      </c>
    </row>
    <row r="55" spans="1:5" ht="20.100000000000001" customHeight="1" x14ac:dyDescent="0.2">
      <c r="A55" s="5"/>
      <c r="B55" s="1" t="s">
        <v>64</v>
      </c>
      <c r="C55" s="21" t="s">
        <v>143</v>
      </c>
      <c r="D55" s="6">
        <v>5.5</v>
      </c>
      <c r="E55" s="6">
        <v>11</v>
      </c>
    </row>
    <row r="56" spans="1:5" ht="20.100000000000001" customHeight="1" x14ac:dyDescent="0.2">
      <c r="A56" s="5"/>
      <c r="B56" s="1" t="s">
        <v>65</v>
      </c>
      <c r="C56" s="21" t="s">
        <v>144</v>
      </c>
      <c r="D56" s="6">
        <v>5.5</v>
      </c>
      <c r="E56" s="6">
        <v>11</v>
      </c>
    </row>
    <row r="57" spans="1:5" ht="20.100000000000001" customHeight="1" x14ac:dyDescent="0.2">
      <c r="A57" s="5"/>
      <c r="B57" s="1" t="s">
        <v>66</v>
      </c>
      <c r="C57" s="21" t="s">
        <v>145</v>
      </c>
      <c r="D57" s="6">
        <v>5.5</v>
      </c>
      <c r="E57" s="6">
        <v>11</v>
      </c>
    </row>
    <row r="58" spans="1:5" ht="20.100000000000001" customHeight="1" x14ac:dyDescent="0.2">
      <c r="A58" s="5"/>
      <c r="B58" s="1" t="s">
        <v>67</v>
      </c>
      <c r="C58" s="21" t="s">
        <v>146</v>
      </c>
      <c r="D58" s="6">
        <v>5.5</v>
      </c>
      <c r="E58" s="6">
        <v>11</v>
      </c>
    </row>
    <row r="59" spans="1:5" ht="20.100000000000001" customHeight="1" x14ac:dyDescent="0.2">
      <c r="A59" s="5"/>
      <c r="B59" s="1" t="s">
        <v>68</v>
      </c>
      <c r="C59" s="21" t="s">
        <v>147</v>
      </c>
      <c r="D59" s="6">
        <v>5.5</v>
      </c>
      <c r="E59" s="6">
        <v>11</v>
      </c>
    </row>
    <row r="60" spans="1:5" ht="20.100000000000001" customHeight="1" x14ac:dyDescent="0.2">
      <c r="A60" s="5"/>
      <c r="B60" s="1" t="s">
        <v>69</v>
      </c>
      <c r="C60" s="21" t="s">
        <v>148</v>
      </c>
      <c r="D60" s="6">
        <v>5.5</v>
      </c>
      <c r="E60" s="6">
        <v>11</v>
      </c>
    </row>
    <row r="61" spans="1:5" ht="20.100000000000001" customHeight="1" x14ac:dyDescent="0.2">
      <c r="A61" s="5"/>
      <c r="B61" s="1" t="s">
        <v>70</v>
      </c>
      <c r="C61" s="21" t="s">
        <v>149</v>
      </c>
      <c r="D61" s="6">
        <v>5.5</v>
      </c>
      <c r="E61" s="6">
        <v>11</v>
      </c>
    </row>
    <row r="62" spans="1:5" ht="20.100000000000001" customHeight="1" x14ac:dyDescent="0.2">
      <c r="A62" s="5"/>
      <c r="B62" s="1" t="s">
        <v>71</v>
      </c>
      <c r="C62" s="21" t="s">
        <v>150</v>
      </c>
      <c r="D62" s="6">
        <v>5.5</v>
      </c>
      <c r="E62" s="6">
        <v>11</v>
      </c>
    </row>
    <row r="63" spans="1:5" ht="20.100000000000001" customHeight="1" x14ac:dyDescent="0.2">
      <c r="A63" s="5"/>
      <c r="B63" s="1" t="s">
        <v>72</v>
      </c>
      <c r="C63" s="21" t="s">
        <v>151</v>
      </c>
      <c r="D63" s="6">
        <v>5.5</v>
      </c>
      <c r="E63" s="6">
        <v>11</v>
      </c>
    </row>
    <row r="64" spans="1:5" ht="20.100000000000001" customHeight="1" x14ac:dyDescent="0.2">
      <c r="A64" s="5"/>
      <c r="B64" s="1" t="s">
        <v>73</v>
      </c>
      <c r="C64" s="21" t="s">
        <v>152</v>
      </c>
      <c r="D64" s="6">
        <v>5.5</v>
      </c>
      <c r="E64" s="6">
        <v>11</v>
      </c>
    </row>
    <row r="65" spans="1:5" ht="20.100000000000001" customHeight="1" x14ac:dyDescent="0.2">
      <c r="A65" s="5"/>
      <c r="B65" s="1" t="s">
        <v>74</v>
      </c>
      <c r="C65" s="21" t="s">
        <v>153</v>
      </c>
      <c r="D65" s="6">
        <v>5.5</v>
      </c>
      <c r="E65" s="6">
        <v>11</v>
      </c>
    </row>
    <row r="66" spans="1:5" ht="20.100000000000001" customHeight="1" x14ac:dyDescent="0.2">
      <c r="A66" s="5"/>
      <c r="B66" s="1" t="s">
        <v>75</v>
      </c>
      <c r="C66" s="21" t="s">
        <v>154</v>
      </c>
      <c r="D66" s="6">
        <v>5.5</v>
      </c>
      <c r="E66" s="6">
        <v>11</v>
      </c>
    </row>
    <row r="67" spans="1:5" ht="20.100000000000001" customHeight="1" x14ac:dyDescent="0.2">
      <c r="A67" s="5"/>
      <c r="B67" s="1" t="s">
        <v>76</v>
      </c>
      <c r="C67" s="21" t="s">
        <v>155</v>
      </c>
      <c r="D67" s="6">
        <v>5.5</v>
      </c>
      <c r="E67" s="6">
        <v>11</v>
      </c>
    </row>
    <row r="68" spans="1:5" ht="20.100000000000001" customHeight="1" x14ac:dyDescent="0.2">
      <c r="A68" s="5"/>
      <c r="B68" s="1" t="s">
        <v>77</v>
      </c>
      <c r="C68" s="21" t="s">
        <v>156</v>
      </c>
      <c r="D68" s="6">
        <v>5.5</v>
      </c>
      <c r="E68" s="6">
        <v>11</v>
      </c>
    </row>
    <row r="69" spans="1:5" ht="20.100000000000001" customHeight="1" x14ac:dyDescent="0.2">
      <c r="A69" s="5"/>
      <c r="B69" s="1" t="s">
        <v>78</v>
      </c>
      <c r="C69" s="21" t="s">
        <v>157</v>
      </c>
      <c r="D69" s="6">
        <v>5.5</v>
      </c>
      <c r="E69" s="6">
        <v>11</v>
      </c>
    </row>
    <row r="70" spans="1:5" ht="20.100000000000001" customHeight="1" x14ac:dyDescent="0.2">
      <c r="A70" s="5"/>
      <c r="B70" s="1" t="s">
        <v>79</v>
      </c>
      <c r="C70" s="21" t="s">
        <v>158</v>
      </c>
      <c r="D70" s="6">
        <v>5.5</v>
      </c>
      <c r="E70" s="6">
        <v>11</v>
      </c>
    </row>
    <row r="71" spans="1:5" ht="20.100000000000001" customHeight="1" x14ac:dyDescent="0.2">
      <c r="A71" s="5"/>
      <c r="B71" s="1" t="s">
        <v>80</v>
      </c>
      <c r="C71" s="21" t="s">
        <v>159</v>
      </c>
      <c r="D71" s="6">
        <v>5.5</v>
      </c>
      <c r="E71" s="6">
        <v>11</v>
      </c>
    </row>
    <row r="72" spans="1:5" ht="20.100000000000001" customHeight="1" x14ac:dyDescent="0.2">
      <c r="A72" s="5"/>
      <c r="B72" s="1" t="s">
        <v>81</v>
      </c>
      <c r="C72" s="21" t="s">
        <v>160</v>
      </c>
      <c r="D72" s="6">
        <v>5.5</v>
      </c>
      <c r="E72" s="6">
        <v>11</v>
      </c>
    </row>
    <row r="73" spans="1:5" ht="20.100000000000001" customHeight="1" x14ac:dyDescent="0.2">
      <c r="A73" s="5"/>
      <c r="B73" s="1" t="s">
        <v>82</v>
      </c>
      <c r="C73" s="21" t="s">
        <v>161</v>
      </c>
      <c r="D73" s="6">
        <v>5.5</v>
      </c>
      <c r="E73" s="6">
        <v>11</v>
      </c>
    </row>
    <row r="74" spans="1:5" ht="20.100000000000001" customHeight="1" x14ac:dyDescent="0.2">
      <c r="A74" s="5"/>
      <c r="B74" s="1" t="s">
        <v>83</v>
      </c>
      <c r="C74" s="21" t="s">
        <v>162</v>
      </c>
      <c r="D74" s="6">
        <v>5.5</v>
      </c>
      <c r="E74" s="6">
        <v>11</v>
      </c>
    </row>
    <row r="75" spans="1:5" ht="20.100000000000001" customHeight="1" x14ac:dyDescent="0.2">
      <c r="A75" s="5"/>
      <c r="B75" s="1" t="s">
        <v>84</v>
      </c>
      <c r="C75" s="21" t="s">
        <v>163</v>
      </c>
      <c r="D75" s="6">
        <v>5.5</v>
      </c>
      <c r="E75" s="6">
        <v>11</v>
      </c>
    </row>
    <row r="76" spans="1:5" ht="20.100000000000001" customHeight="1" x14ac:dyDescent="0.2">
      <c r="A76" s="5"/>
      <c r="B76" s="1" t="s">
        <v>85</v>
      </c>
      <c r="C76" s="21" t="s">
        <v>164</v>
      </c>
      <c r="D76" s="6">
        <v>5.5</v>
      </c>
      <c r="E76" s="6">
        <v>11</v>
      </c>
    </row>
    <row r="77" spans="1:5" ht="20.100000000000001" customHeight="1" x14ac:dyDescent="0.2">
      <c r="A77" s="5"/>
      <c r="B77" s="1" t="s">
        <v>86</v>
      </c>
      <c r="C77" s="21" t="s">
        <v>165</v>
      </c>
      <c r="D77" s="6">
        <v>5.5</v>
      </c>
      <c r="E77" s="6">
        <v>11</v>
      </c>
    </row>
    <row r="78" spans="1:5" ht="20.100000000000001" customHeight="1" x14ac:dyDescent="0.2">
      <c r="A78" s="5"/>
      <c r="B78" s="1" t="s">
        <v>87</v>
      </c>
      <c r="C78" s="21" t="s">
        <v>166</v>
      </c>
      <c r="D78" s="6">
        <v>5.5</v>
      </c>
      <c r="E78" s="6">
        <v>11</v>
      </c>
    </row>
    <row r="79" spans="1:5" ht="20.100000000000001" customHeight="1" x14ac:dyDescent="0.2">
      <c r="A79" s="5"/>
      <c r="B79" s="1" t="s">
        <v>88</v>
      </c>
      <c r="C79" s="21" t="s">
        <v>167</v>
      </c>
      <c r="D79" s="6">
        <v>5.5</v>
      </c>
      <c r="E79" s="6">
        <v>11</v>
      </c>
    </row>
    <row r="80" spans="1:5" ht="20.100000000000001" customHeight="1" x14ac:dyDescent="0.2">
      <c r="A80" s="5"/>
      <c r="B80" s="1" t="s">
        <v>89</v>
      </c>
      <c r="C80" s="21" t="s">
        <v>168</v>
      </c>
      <c r="D80" s="6">
        <v>5.5</v>
      </c>
      <c r="E80" s="6">
        <v>11</v>
      </c>
    </row>
    <row r="81" spans="1:5" ht="20.100000000000001" customHeight="1" x14ac:dyDescent="0.2">
      <c r="A81" s="5"/>
      <c r="B81" s="1" t="s">
        <v>90</v>
      </c>
      <c r="C81" s="21" t="s">
        <v>169</v>
      </c>
      <c r="D81" s="6">
        <v>5.5</v>
      </c>
      <c r="E81" s="6">
        <v>11</v>
      </c>
    </row>
    <row r="82" spans="1:5" ht="20.100000000000001" customHeight="1" x14ac:dyDescent="0.2">
      <c r="A82" s="5"/>
      <c r="B82" s="1" t="s">
        <v>91</v>
      </c>
      <c r="C82" s="21" t="s">
        <v>170</v>
      </c>
      <c r="D82" s="6">
        <v>5.5</v>
      </c>
      <c r="E82" s="6">
        <v>11</v>
      </c>
    </row>
    <row r="83" spans="1:5" ht="20.100000000000001" customHeight="1" x14ac:dyDescent="0.2">
      <c r="A83" s="5"/>
      <c r="B83" s="1" t="s">
        <v>92</v>
      </c>
      <c r="C83" s="21" t="s">
        <v>171</v>
      </c>
      <c r="D83" s="6">
        <v>5.5</v>
      </c>
      <c r="E83" s="6">
        <v>11</v>
      </c>
    </row>
    <row r="84" spans="1:5" ht="20.100000000000001" customHeight="1" x14ac:dyDescent="0.2">
      <c r="A84" s="5"/>
      <c r="B84" s="1" t="s">
        <v>93</v>
      </c>
      <c r="C84" s="21" t="s">
        <v>172</v>
      </c>
      <c r="D84" s="6">
        <v>5.5</v>
      </c>
      <c r="E84" s="6">
        <v>11</v>
      </c>
    </row>
    <row r="85" spans="1:5" ht="20.100000000000001" customHeight="1" x14ac:dyDescent="0.2">
      <c r="A85" s="5"/>
      <c r="B85" s="1" t="s">
        <v>94</v>
      </c>
      <c r="C85" s="21" t="s">
        <v>173</v>
      </c>
      <c r="D85" s="6">
        <v>5.5</v>
      </c>
      <c r="E85" s="6">
        <v>11</v>
      </c>
    </row>
    <row r="86" spans="1:5" ht="20.100000000000001" customHeight="1" x14ac:dyDescent="0.2">
      <c r="A86" s="5"/>
      <c r="B86" s="1" t="s">
        <v>95</v>
      </c>
      <c r="C86" s="21" t="s">
        <v>174</v>
      </c>
      <c r="D86" s="6">
        <v>5.5</v>
      </c>
      <c r="E86" s="6">
        <v>11</v>
      </c>
    </row>
    <row r="87" spans="1:5" ht="20.100000000000001" customHeight="1" x14ac:dyDescent="0.2">
      <c r="A87" s="5"/>
      <c r="B87" s="1" t="s">
        <v>96</v>
      </c>
      <c r="C87" s="21" t="s">
        <v>175</v>
      </c>
      <c r="D87" s="6">
        <v>5.5</v>
      </c>
      <c r="E87" s="6">
        <v>11</v>
      </c>
    </row>
    <row r="88" spans="1:5" ht="20.100000000000001" customHeight="1" x14ac:dyDescent="0.2">
      <c r="A88" s="5"/>
      <c r="B88" s="1" t="s">
        <v>97</v>
      </c>
      <c r="C88" s="21" t="s">
        <v>176</v>
      </c>
      <c r="D88" s="6">
        <v>5.5</v>
      </c>
      <c r="E88" s="6">
        <v>11</v>
      </c>
    </row>
    <row r="89" spans="1:5" ht="20.100000000000001" customHeight="1" x14ac:dyDescent="0.2">
      <c r="A89" s="5"/>
      <c r="B89" s="1" t="s">
        <v>98</v>
      </c>
      <c r="C89" s="21" t="s">
        <v>177</v>
      </c>
      <c r="D89" s="6">
        <v>5.5</v>
      </c>
      <c r="E89" s="6">
        <v>11</v>
      </c>
    </row>
    <row r="90" spans="1:5" ht="20.100000000000001" customHeight="1" x14ac:dyDescent="0.2">
      <c r="A90" s="5"/>
      <c r="B90" s="1" t="s">
        <v>99</v>
      </c>
      <c r="C90" s="21" t="s">
        <v>178</v>
      </c>
      <c r="D90" s="6">
        <v>5.5</v>
      </c>
      <c r="E90" s="6">
        <v>11</v>
      </c>
    </row>
    <row r="91" spans="1:5" ht="20.100000000000001" customHeight="1" thickBot="1" x14ac:dyDescent="0.25">
      <c r="A91" s="20" t="s">
        <v>16</v>
      </c>
      <c r="C91" s="21"/>
      <c r="D91" s="6"/>
      <c r="E91" s="6"/>
    </row>
    <row r="92" spans="1:5" ht="20.100000000000001" customHeight="1" thickBot="1" x14ac:dyDescent="0.25">
      <c r="A92" s="44">
        <f>SUM(Table5[QTY])</f>
        <v>0</v>
      </c>
      <c r="C92" s="45" t="s">
        <v>179</v>
      </c>
      <c r="D92" s="7">
        <f>SUM(A92*5.5)</f>
        <v>0</v>
      </c>
      <c r="E92" s="7">
        <f>SUM(D92*2)</f>
        <v>0</v>
      </c>
    </row>
  </sheetData>
  <sheetProtection sheet="1" objects="1" scenarios="1" selectLockedCells="1"/>
  <mergeCells count="2">
    <mergeCell ref="A1:E1"/>
    <mergeCell ref="A2:E2"/>
  </mergeCells>
  <phoneticPr fontId="5" type="noConversion"/>
  <conditionalFormatting sqref="C4:C91">
    <cfRule type="expression" dxfId="28" priority="1">
      <formula>$G4&gt;0</formula>
    </cfRule>
  </conditionalFormatting>
  <pageMargins left="0.7" right="0.7" top="0.75" bottom="0.75" header="0.3" footer="0.3"/>
  <pageSetup scale="95" fitToHeight="0" orientation="portrait" horizontalDpi="4294967293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94DCB-D42C-4C75-8959-A4A3B01B0F19}">
  <sheetPr>
    <tabColor rgb="FFFF0000"/>
    <pageSetUpPr fitToPage="1"/>
  </sheetPr>
  <dimension ref="A1:L8"/>
  <sheetViews>
    <sheetView zoomScaleNormal="100" workbookViewId="0">
      <selection activeCell="A4" sqref="A4"/>
    </sheetView>
  </sheetViews>
  <sheetFormatPr defaultColWidth="9.140625" defaultRowHeight="20.100000000000001" customHeight="1" x14ac:dyDescent="0.2"/>
  <cols>
    <col min="1" max="1" width="10.7109375" style="1" customWidth="1"/>
    <col min="2" max="2" width="15.7109375" style="1" customWidth="1"/>
    <col min="3" max="3" width="42.7109375" style="1" customWidth="1"/>
    <col min="4" max="5" width="12.7109375" style="1" customWidth="1"/>
    <col min="6" max="16384" width="9.140625" style="1"/>
  </cols>
  <sheetData>
    <row r="1" spans="1:12" ht="39.950000000000003" customHeight="1" thickBot="1" x14ac:dyDescent="0.25">
      <c r="A1" s="63"/>
      <c r="B1" s="63"/>
      <c r="C1" s="63"/>
      <c r="D1" s="63"/>
      <c r="E1" s="63"/>
    </row>
    <row r="2" spans="1:12" ht="20.100000000000001" customHeight="1" x14ac:dyDescent="0.25">
      <c r="A2" s="75" t="s">
        <v>180</v>
      </c>
      <c r="B2" s="76"/>
      <c r="C2" s="76"/>
      <c r="D2" s="76"/>
      <c r="E2" s="76"/>
      <c r="F2" s="2"/>
      <c r="G2" s="2"/>
      <c r="H2" s="2"/>
      <c r="I2" s="2"/>
      <c r="J2" s="2"/>
      <c r="K2" s="2"/>
      <c r="L2" s="2"/>
    </row>
    <row r="3" spans="1:12" ht="20.100000000000001" customHeight="1" x14ac:dyDescent="0.2">
      <c r="A3" s="35" t="s">
        <v>16</v>
      </c>
      <c r="B3" s="1" t="s">
        <v>17</v>
      </c>
      <c r="C3" s="1" t="s">
        <v>20</v>
      </c>
      <c r="D3" s="1" t="s">
        <v>18</v>
      </c>
      <c r="E3" s="1" t="s">
        <v>19</v>
      </c>
    </row>
    <row r="4" spans="1:12" ht="20.100000000000001" customHeight="1" x14ac:dyDescent="0.2">
      <c r="A4" s="5"/>
      <c r="B4" s="1" t="s">
        <v>182</v>
      </c>
      <c r="C4" s="3" t="s">
        <v>185</v>
      </c>
      <c r="D4" s="6">
        <v>7.5</v>
      </c>
      <c r="E4" s="6">
        <v>15</v>
      </c>
    </row>
    <row r="5" spans="1:12" ht="20.100000000000001" customHeight="1" x14ac:dyDescent="0.2">
      <c r="A5" s="5"/>
      <c r="B5" s="1" t="s">
        <v>183</v>
      </c>
      <c r="C5" s="3" t="s">
        <v>186</v>
      </c>
      <c r="D5" s="6">
        <v>7.5</v>
      </c>
      <c r="E5" s="6">
        <v>15</v>
      </c>
    </row>
    <row r="6" spans="1:12" ht="20.100000000000001" customHeight="1" x14ac:dyDescent="0.2">
      <c r="A6" s="5"/>
      <c r="B6" s="1" t="s">
        <v>184</v>
      </c>
      <c r="C6" s="3" t="s">
        <v>187</v>
      </c>
      <c r="D6" s="6">
        <v>7.5</v>
      </c>
      <c r="E6" s="6">
        <v>15</v>
      </c>
    </row>
    <row r="7" spans="1:12" ht="20.100000000000001" customHeight="1" thickBot="1" x14ac:dyDescent="0.25">
      <c r="A7" s="20" t="s">
        <v>16</v>
      </c>
      <c r="C7" s="21"/>
      <c r="D7" s="6"/>
      <c r="E7" s="6"/>
    </row>
    <row r="8" spans="1:12" ht="20.100000000000001" customHeight="1" thickBot="1" x14ac:dyDescent="0.25">
      <c r="A8" s="44">
        <f>SUM(Table57[QTY])</f>
        <v>0</v>
      </c>
      <c r="C8" s="45" t="s">
        <v>181</v>
      </c>
      <c r="D8" s="7">
        <f>SUM(A8*7.5)</f>
        <v>0</v>
      </c>
      <c r="E8" s="7">
        <f>SUM(D8*2)</f>
        <v>0</v>
      </c>
    </row>
  </sheetData>
  <sheetProtection sheet="1" objects="1" scenarios="1" selectLockedCells="1"/>
  <mergeCells count="2">
    <mergeCell ref="A1:E1"/>
    <mergeCell ref="A2:E2"/>
  </mergeCells>
  <conditionalFormatting sqref="C4:C7">
    <cfRule type="expression" dxfId="27" priority="1">
      <formula>$G4&gt;0</formula>
    </cfRule>
  </conditionalFormatting>
  <pageMargins left="0.7" right="0.7" top="0.75" bottom="0.75" header="0.3" footer="0.3"/>
  <pageSetup scale="95" fitToHeight="0" orientation="portrait" horizontalDpi="4294967293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PO Summary</vt:lpstr>
      <vt:lpstr>Book Totes</vt:lpstr>
      <vt:lpstr>Book Mugs</vt:lpstr>
      <vt:lpstr>Book Socks</vt:lpstr>
      <vt:lpstr>Book Apron</vt:lpstr>
      <vt:lpstr>Tea Towels</vt:lpstr>
      <vt:lpstr>Book Stickers</vt:lpstr>
      <vt:lpstr>Book Pins</vt:lpstr>
      <vt:lpstr>Book Charms</vt:lpstr>
      <vt:lpstr>Book Wrapping Paper</vt:lpstr>
      <vt:lpstr>Assorted Postcards</vt:lpstr>
      <vt:lpstr>Greeting Cards</vt:lpstr>
      <vt:lpstr>Ideal Bookshelf Prints</vt:lpstr>
      <vt:lpstr>Book T-Shirts</vt:lpstr>
      <vt:lpstr>'Assorted Postcards'!Print_Area</vt:lpstr>
      <vt:lpstr>'Book Apron'!Print_Area</vt:lpstr>
      <vt:lpstr>'Book Charms'!Print_Area</vt:lpstr>
      <vt:lpstr>'Book Mugs'!Print_Area</vt:lpstr>
      <vt:lpstr>'Book Pins'!Print_Area</vt:lpstr>
      <vt:lpstr>'Book Socks'!Print_Area</vt:lpstr>
      <vt:lpstr>'Book Stickers'!Print_Area</vt:lpstr>
      <vt:lpstr>'Book Totes'!Print_Area</vt:lpstr>
      <vt:lpstr>'Book T-Shirts'!Print_Area</vt:lpstr>
      <vt:lpstr>'Book Wrapping Paper'!Print_Area</vt:lpstr>
      <vt:lpstr>'Greeting Cards'!Print_Area</vt:lpstr>
      <vt:lpstr>'Ideal Bookshelf Prints'!Print_Area</vt:lpstr>
      <vt:lpstr>'PO Summary'!Print_Area</vt:lpstr>
      <vt:lpstr>'Tea Towels'!Print_Area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darko karas</dc:creator>
  <cp:lastModifiedBy>darko karas</cp:lastModifiedBy>
  <cp:lastPrinted>2022-01-26T22:20:05Z</cp:lastPrinted>
  <dcterms:created xsi:type="dcterms:W3CDTF">2022-01-26T21:11:56Z</dcterms:created>
  <dcterms:modified xsi:type="dcterms:W3CDTF">2024-08-05T19:40:05Z</dcterms:modified>
</cp:coreProperties>
</file>