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lucastx.sharepoint.com/sites/Finance/Finance Department Files/Finance/Transparency Stars/Debt Star/2024/"/>
    </mc:Choice>
  </mc:AlternateContent>
  <xr:revisionPtr revIDLastSave="0" documentId="14_{FAECC0BA-078C-4A94-9B41-24F6688420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neral Fund" sheetId="2" r:id="rId1"/>
    <sheet name="Water Fund" sheetId="3" r:id="rId2"/>
    <sheet name="Total Both Fund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0" i="3" l="1"/>
  <c r="N40" i="3"/>
  <c r="P40" i="3" s="1"/>
  <c r="O39" i="3"/>
  <c r="P39" i="3" s="1"/>
  <c r="N39" i="3"/>
  <c r="O38" i="3"/>
  <c r="P38" i="3" s="1"/>
  <c r="N38" i="3"/>
  <c r="O37" i="3"/>
  <c r="N37" i="3"/>
  <c r="O36" i="3"/>
  <c r="N36" i="3"/>
  <c r="O35" i="3"/>
  <c r="N35" i="3"/>
  <c r="O34" i="3"/>
  <c r="N34" i="3"/>
  <c r="O33" i="3"/>
  <c r="P33" i="3" s="1"/>
  <c r="N33" i="3"/>
  <c r="P32" i="3"/>
  <c r="O32" i="3"/>
  <c r="N32" i="3"/>
  <c r="O31" i="3"/>
  <c r="N31" i="3"/>
  <c r="P31" i="3" s="1"/>
  <c r="O30" i="3"/>
  <c r="N30" i="3"/>
  <c r="O29" i="3"/>
  <c r="N29" i="3"/>
  <c r="O28" i="3"/>
  <c r="P28" i="3" s="1"/>
  <c r="N28" i="3"/>
  <c r="O27" i="3"/>
  <c r="P27" i="3" s="1"/>
  <c r="N27" i="3"/>
  <c r="P26" i="3"/>
  <c r="O26" i="3"/>
  <c r="N26" i="3"/>
  <c r="O25" i="3"/>
  <c r="P25" i="3" s="1"/>
  <c r="N25" i="3"/>
  <c r="O24" i="3"/>
  <c r="N24" i="3"/>
  <c r="P24" i="3" s="1"/>
  <c r="O23" i="3"/>
  <c r="P23" i="3" s="1"/>
  <c r="N23" i="3"/>
  <c r="O22" i="3"/>
  <c r="N22" i="3"/>
  <c r="O21" i="3"/>
  <c r="N21" i="3"/>
  <c r="O20" i="3"/>
  <c r="N20" i="3"/>
  <c r="O19" i="3"/>
  <c r="P19" i="3" s="1"/>
  <c r="N19" i="3"/>
  <c r="O18" i="3"/>
  <c r="P18" i="3" s="1"/>
  <c r="N18" i="3"/>
  <c r="O17" i="3"/>
  <c r="P17" i="3" s="1"/>
  <c r="N17" i="3"/>
  <c r="P16" i="3"/>
  <c r="O16" i="3"/>
  <c r="N16" i="3"/>
  <c r="O15" i="3"/>
  <c r="N15" i="3"/>
  <c r="O14" i="3"/>
  <c r="P14" i="3" s="1"/>
  <c r="N14" i="3"/>
  <c r="O13" i="3"/>
  <c r="P13" i="3" s="1"/>
  <c r="N13" i="3"/>
  <c r="O12" i="3"/>
  <c r="P12" i="3" s="1"/>
  <c r="N12" i="3"/>
  <c r="O11" i="3"/>
  <c r="N11" i="3"/>
  <c r="R40" i="2"/>
  <c r="S40" i="2" s="1"/>
  <c r="Q40" i="2"/>
  <c r="R39" i="2"/>
  <c r="S39" i="2" s="1"/>
  <c r="Q39" i="2"/>
  <c r="R38" i="2"/>
  <c r="Q38" i="2"/>
  <c r="R37" i="2"/>
  <c r="Q37" i="2"/>
  <c r="R36" i="2"/>
  <c r="S36" i="2" s="1"/>
  <c r="Q36" i="2"/>
  <c r="R35" i="2"/>
  <c r="S35" i="2" s="1"/>
  <c r="Q35" i="2"/>
  <c r="R34" i="2"/>
  <c r="Q34" i="2"/>
  <c r="R33" i="2"/>
  <c r="Q33" i="2"/>
  <c r="R32" i="2"/>
  <c r="Q32" i="2"/>
  <c r="R31" i="2"/>
  <c r="S31" i="2" s="1"/>
  <c r="Q31" i="2"/>
  <c r="R30" i="2"/>
  <c r="Q30" i="2"/>
  <c r="R29" i="2"/>
  <c r="S29" i="2" s="1"/>
  <c r="Q29" i="2"/>
  <c r="R28" i="2"/>
  <c r="Q28" i="2"/>
  <c r="R27" i="2"/>
  <c r="S27" i="2" s="1"/>
  <c r="Q27" i="2"/>
  <c r="R26" i="2"/>
  <c r="Q26" i="2"/>
  <c r="R25" i="2"/>
  <c r="Q25" i="2"/>
  <c r="R24" i="2"/>
  <c r="Q24" i="2"/>
  <c r="R23" i="2"/>
  <c r="Q23" i="2"/>
  <c r="R22" i="2"/>
  <c r="Q22" i="2"/>
  <c r="S22" i="2" s="1"/>
  <c r="R21" i="2"/>
  <c r="S21" i="2" s="1"/>
  <c r="Q21" i="2"/>
  <c r="R20" i="2"/>
  <c r="Q20" i="2"/>
  <c r="S19" i="2"/>
  <c r="R19" i="2"/>
  <c r="Q19" i="2"/>
  <c r="R18" i="2"/>
  <c r="S18" i="2" s="1"/>
  <c r="Q18" i="2"/>
  <c r="R17" i="2"/>
  <c r="S17" i="2" s="1"/>
  <c r="Q17" i="2"/>
  <c r="R16" i="2"/>
  <c r="Q16" i="2"/>
  <c r="R15" i="2"/>
  <c r="Q15" i="2"/>
  <c r="R14" i="2"/>
  <c r="S14" i="2" s="1"/>
  <c r="Q14" i="2"/>
  <c r="R13" i="2"/>
  <c r="Q13" i="2"/>
  <c r="R12" i="2"/>
  <c r="Q12" i="2"/>
  <c r="R11" i="2"/>
  <c r="Q11" i="2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L42" i="3"/>
  <c r="K42" i="3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O43" i="2"/>
  <c r="N43" i="2"/>
  <c r="F42" i="3"/>
  <c r="E42" i="3"/>
  <c r="C42" i="3"/>
  <c r="B42" i="3"/>
  <c r="I42" i="3"/>
  <c r="H42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L43" i="2"/>
  <c r="K43" i="2"/>
  <c r="I43" i="2"/>
  <c r="H43" i="2"/>
  <c r="F43" i="2"/>
  <c r="E43" i="2"/>
  <c r="C43" i="2"/>
  <c r="B43" i="2"/>
  <c r="P15" i="3" l="1"/>
  <c r="S38" i="2"/>
  <c r="P20" i="3"/>
  <c r="P34" i="3"/>
  <c r="P21" i="3"/>
  <c r="P35" i="3"/>
  <c r="P36" i="3"/>
  <c r="P37" i="3"/>
  <c r="P29" i="3"/>
  <c r="P30" i="3"/>
  <c r="P22" i="3"/>
  <c r="P11" i="3"/>
  <c r="S37" i="2"/>
  <c r="S30" i="2"/>
  <c r="S15" i="2"/>
  <c r="S23" i="2"/>
  <c r="S16" i="2"/>
  <c r="S24" i="2"/>
  <c r="S32" i="2"/>
  <c r="S25" i="2"/>
  <c r="S33" i="2"/>
  <c r="S26" i="2"/>
  <c r="S34" i="2"/>
  <c r="S11" i="2"/>
  <c r="S20" i="2"/>
  <c r="S28" i="2"/>
  <c r="S12" i="2"/>
  <c r="S13" i="2"/>
  <c r="D20" i="4"/>
  <c r="E19" i="4"/>
  <c r="E20" i="4"/>
  <c r="D19" i="4"/>
  <c r="M42" i="3"/>
  <c r="J42" i="3"/>
  <c r="P43" i="2"/>
  <c r="M43" i="2"/>
  <c r="O42" i="3"/>
  <c r="N42" i="3"/>
  <c r="G20" i="4" l="1"/>
  <c r="G19" i="4"/>
  <c r="G34" i="3"/>
  <c r="G32" i="3"/>
  <c r="G30" i="3"/>
  <c r="G29" i="3"/>
  <c r="G28" i="3"/>
  <c r="G26" i="3"/>
  <c r="G24" i="3"/>
  <c r="G23" i="3"/>
  <c r="G22" i="3"/>
  <c r="G21" i="3"/>
  <c r="G20" i="3"/>
  <c r="G18" i="3"/>
  <c r="G17" i="3"/>
  <c r="G16" i="3"/>
  <c r="G15" i="3"/>
  <c r="D15" i="3"/>
  <c r="G14" i="3"/>
  <c r="D14" i="3"/>
  <c r="D13" i="3"/>
  <c r="G12" i="3"/>
  <c r="D12" i="3"/>
  <c r="J35" i="2"/>
  <c r="J34" i="2"/>
  <c r="J33" i="2"/>
  <c r="J32" i="2"/>
  <c r="J31" i="2"/>
  <c r="J30" i="2"/>
  <c r="J29" i="2"/>
  <c r="J28" i="2"/>
  <c r="J26" i="2"/>
  <c r="J25" i="2"/>
  <c r="J24" i="2"/>
  <c r="J23" i="2"/>
  <c r="J22" i="2"/>
  <c r="J21" i="2"/>
  <c r="G21" i="2"/>
  <c r="J20" i="2"/>
  <c r="G20" i="2"/>
  <c r="J19" i="2"/>
  <c r="G19" i="2"/>
  <c r="J18" i="2"/>
  <c r="G18" i="2"/>
  <c r="J17" i="2"/>
  <c r="G17" i="2"/>
  <c r="J16" i="2"/>
  <c r="G16" i="2"/>
  <c r="J15" i="2"/>
  <c r="G15" i="2"/>
  <c r="D15" i="2"/>
  <c r="J14" i="2"/>
  <c r="G14" i="2"/>
  <c r="D14" i="2"/>
  <c r="J13" i="2"/>
  <c r="G13" i="2"/>
  <c r="D13" i="2"/>
  <c r="J12" i="2"/>
  <c r="G12" i="2"/>
  <c r="D12" i="2"/>
  <c r="G11" i="2"/>
  <c r="D11" i="2"/>
  <c r="G43" i="2" l="1"/>
  <c r="D43" i="2"/>
  <c r="G27" i="3"/>
  <c r="E18" i="4"/>
  <c r="D11" i="3"/>
  <c r="G31" i="3"/>
  <c r="G35" i="3"/>
  <c r="G11" i="3"/>
  <c r="G13" i="3"/>
  <c r="G19" i="3"/>
  <c r="G25" i="3"/>
  <c r="G33" i="3"/>
  <c r="Q43" i="2"/>
  <c r="J27" i="2"/>
  <c r="D18" i="4"/>
  <c r="J11" i="2"/>
  <c r="D17" i="4" l="1"/>
  <c r="D13" i="4"/>
  <c r="D6" i="4"/>
  <c r="D11" i="4"/>
  <c r="D10" i="4"/>
  <c r="E10" i="4"/>
  <c r="E9" i="4"/>
  <c r="E16" i="4"/>
  <c r="E12" i="4"/>
  <c r="E11" i="4"/>
  <c r="E8" i="4"/>
  <c r="E7" i="4"/>
  <c r="E15" i="4"/>
  <c r="G18" i="4"/>
  <c r="E14" i="4"/>
  <c r="E6" i="4"/>
  <c r="E13" i="4"/>
  <c r="E17" i="4"/>
  <c r="D9" i="4"/>
  <c r="D7" i="4"/>
  <c r="D16" i="4"/>
  <c r="D8" i="4"/>
  <c r="D14" i="4"/>
  <c r="D15" i="4"/>
  <c r="D12" i="4"/>
  <c r="D42" i="3"/>
  <c r="G42" i="3"/>
  <c r="J43" i="2"/>
  <c r="P42" i="3"/>
  <c r="S43" i="2"/>
  <c r="R43" i="2"/>
  <c r="G12" i="4" l="1"/>
  <c r="G13" i="4"/>
  <c r="G17" i="4"/>
  <c r="G6" i="4"/>
  <c r="G16" i="4"/>
  <c r="G11" i="4"/>
  <c r="G10" i="4"/>
  <c r="D21" i="4"/>
  <c r="G15" i="4"/>
  <c r="G14" i="4"/>
  <c r="G9" i="4"/>
  <c r="E21" i="4"/>
  <c r="G7" i="4"/>
  <c r="G8" i="4"/>
  <c r="G21" i="4" l="1"/>
</calcChain>
</file>

<file path=xl/sharedStrings.xml><?xml version="1.0" encoding="utf-8"?>
<sst xmlns="http://schemas.openxmlformats.org/spreadsheetml/2006/main" count="103" uniqueCount="49">
  <si>
    <t>Certificate of Obligation</t>
  </si>
  <si>
    <t>Maturity Date 2/1/2027</t>
  </si>
  <si>
    <t>Payment   Date</t>
  </si>
  <si>
    <t>Principal</t>
  </si>
  <si>
    <t>Interest</t>
  </si>
  <si>
    <t>Total</t>
  </si>
  <si>
    <t>TOTAL</t>
  </si>
  <si>
    <t xml:space="preserve">CITY OF LUCAS - DEBT SERVICE REQUIREMENTS </t>
  </si>
  <si>
    <t xml:space="preserve">GENERAL FUND - TAX SUPPORTED </t>
  </si>
  <si>
    <t>Interest Rate 4.25%</t>
  </si>
  <si>
    <t>GO Refunding</t>
  </si>
  <si>
    <t>Maturity Date 2/1/2031</t>
  </si>
  <si>
    <t>Series 2015 - $2,000,000</t>
  </si>
  <si>
    <t>Maturity Date 2/1/2030</t>
  </si>
  <si>
    <t>Interest Rate 3.0%</t>
  </si>
  <si>
    <t xml:space="preserve">WATER FUND - REVENUE SUPPORTED </t>
  </si>
  <si>
    <t>Combined Total</t>
  </si>
  <si>
    <t>All Issues</t>
  </si>
  <si>
    <t>BOTH FUNDS BY YEAR</t>
  </si>
  <si>
    <t>FISCAL YEAR</t>
  </si>
  <si>
    <t>24-25</t>
  </si>
  <si>
    <t>25-26</t>
  </si>
  <si>
    <t>26-27</t>
  </si>
  <si>
    <t>27-28</t>
  </si>
  <si>
    <t>28-29</t>
  </si>
  <si>
    <t>29-30</t>
  </si>
  <si>
    <t>30-31</t>
  </si>
  <si>
    <t>32-33</t>
  </si>
  <si>
    <t>33-34</t>
  </si>
  <si>
    <t>34-35</t>
  </si>
  <si>
    <t>35-36</t>
  </si>
  <si>
    <t>36-37</t>
  </si>
  <si>
    <t>G FUND</t>
  </si>
  <si>
    <t>W FUND</t>
  </si>
  <si>
    <t>Series 2019 - $7,215,000</t>
  </si>
  <si>
    <t>Maturity Date 2/1/2039</t>
  </si>
  <si>
    <t>Series 2017 - $5,855,000</t>
  </si>
  <si>
    <t>Maturity Date 2/1/2037</t>
  </si>
  <si>
    <t>Series 2017 - $2,920,000</t>
  </si>
  <si>
    <t>Series 2007 - $2,500,000</t>
  </si>
  <si>
    <t>Series 2019 - $1,390,000</t>
  </si>
  <si>
    <t>37-38</t>
  </si>
  <si>
    <t>38-39</t>
  </si>
  <si>
    <t>Interest Rate 2-4 %</t>
  </si>
  <si>
    <t>Interest Rate 2-4%</t>
  </si>
  <si>
    <t>Interest Rate 2-5%</t>
  </si>
  <si>
    <t>31-22</t>
  </si>
  <si>
    <t>Series 2020 - $1,745,000</t>
  </si>
  <si>
    <t>Series 2020 - $1,165,000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</si>
</sst>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164" fontId="3" fillId="0" borderId="0" xfId="1" applyNumberFormat="1" applyFont="1"/>
    <xf numFmtId="164" fontId="3" fillId="0" borderId="0" xfId="1" applyNumberFormat="1" applyFont="1" applyAlignment="1">
      <alignment horizontal="center"/>
    </xf>
    <xf numFmtId="0" fontId="3" fillId="0" borderId="0" xfId="0" applyFont="1"/>
    <xf numFmtId="164" fontId="3" fillId="0" borderId="0" xfId="1" applyNumberFormat="1" applyFont="1" applyBorder="1"/>
    <xf numFmtId="164" fontId="3" fillId="0" borderId="0" xfId="1" applyNumberFormat="1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14" fontId="2" fillId="0" borderId="15" xfId="0" applyNumberFormat="1" applyFont="1" applyBorder="1" applyAlignment="1">
      <alignment horizontal="center"/>
    </xf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1" applyNumberFormat="1" applyFont="1" applyBorder="1"/>
    <xf numFmtId="0" fontId="2" fillId="0" borderId="1" xfId="0" applyFont="1" applyBorder="1" applyAlignment="1">
      <alignment horizontal="center"/>
    </xf>
    <xf numFmtId="0" fontId="5" fillId="0" borderId="0" xfId="0" applyFont="1"/>
    <xf numFmtId="0" fontId="2" fillId="0" borderId="5" xfId="0" applyFont="1" applyBorder="1" applyAlignment="1">
      <alignment horizontal="center"/>
    </xf>
    <xf numFmtId="164" fontId="2" fillId="0" borderId="12" xfId="1" applyNumberFormat="1" applyFont="1" applyBorder="1" applyAlignment="1">
      <alignment horizontal="center"/>
    </xf>
    <xf numFmtId="164" fontId="2" fillId="0" borderId="13" xfId="1" applyNumberFormat="1" applyFont="1" applyBorder="1" applyAlignment="1">
      <alignment horizontal="center"/>
    </xf>
    <xf numFmtId="164" fontId="2" fillId="0" borderId="12" xfId="1" applyNumberFormat="1" applyFont="1" applyFill="1" applyBorder="1" applyAlignment="1">
      <alignment horizontal="center"/>
    </xf>
    <xf numFmtId="164" fontId="2" fillId="0" borderId="13" xfId="1" applyNumberFormat="1" applyFont="1" applyFill="1" applyBorder="1" applyAlignment="1">
      <alignment horizontal="center"/>
    </xf>
    <xf numFmtId="164" fontId="2" fillId="0" borderId="14" xfId="1" applyNumberFormat="1" applyFont="1" applyFill="1" applyBorder="1" applyAlignment="1">
      <alignment horizontal="center"/>
    </xf>
    <xf numFmtId="164" fontId="2" fillId="0" borderId="2" xfId="1" applyNumberFormat="1" applyFont="1" applyFill="1" applyBorder="1"/>
    <xf numFmtId="164" fontId="2" fillId="0" borderId="3" xfId="1" applyNumberFormat="1" applyFont="1" applyFill="1" applyBorder="1"/>
    <xf numFmtId="164" fontId="2" fillId="0" borderId="4" xfId="1" applyNumberFormat="1" applyFont="1" applyFill="1" applyBorder="1"/>
    <xf numFmtId="42" fontId="2" fillId="0" borderId="3" xfId="1" applyNumberFormat="1" applyFont="1" applyFill="1" applyBorder="1"/>
    <xf numFmtId="42" fontId="2" fillId="0" borderId="4" xfId="1" applyNumberFormat="1" applyFont="1" applyFill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164" fontId="2" fillId="0" borderId="6" xfId="1" applyNumberFormat="1" applyFont="1" applyFill="1" applyBorder="1"/>
    <xf numFmtId="164" fontId="2" fillId="0" borderId="0" xfId="1" applyNumberFormat="1" applyFont="1" applyFill="1" applyBorder="1"/>
    <xf numFmtId="164" fontId="2" fillId="0" borderId="7" xfId="1" applyNumberFormat="1" applyFont="1" applyFill="1" applyBorder="1"/>
    <xf numFmtId="42" fontId="2" fillId="0" borderId="0" xfId="1" applyNumberFormat="1" applyFont="1" applyFill="1" applyBorder="1"/>
    <xf numFmtId="42" fontId="2" fillId="0" borderId="7" xfId="1" applyNumberFormat="1" applyFont="1" applyFill="1" applyBorder="1"/>
    <xf numFmtId="164" fontId="5" fillId="0" borderId="6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2" fillId="0" borderId="6" xfId="1" applyNumberFormat="1" applyFont="1" applyBorder="1"/>
    <xf numFmtId="164" fontId="2" fillId="0" borderId="0" xfId="1" applyNumberFormat="1" applyFont="1" applyBorder="1"/>
    <xf numFmtId="164" fontId="2" fillId="0" borderId="7" xfId="1" applyNumberFormat="1" applyFont="1" applyBorder="1"/>
    <xf numFmtId="42" fontId="2" fillId="0" borderId="6" xfId="1" applyNumberFormat="1" applyFont="1" applyFill="1" applyBorder="1"/>
    <xf numFmtId="164" fontId="2" fillId="0" borderId="0" xfId="1" applyNumberFormat="1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42" fontId="2" fillId="0" borderId="17" xfId="1" applyNumberFormat="1" applyFont="1" applyFill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164" fontId="2" fillId="0" borderId="15" xfId="1" applyNumberFormat="1" applyFont="1" applyBorder="1"/>
    <xf numFmtId="164" fontId="2" fillId="0" borderId="18" xfId="1" applyNumberFormat="1" applyFont="1" applyBorder="1"/>
    <xf numFmtId="0" fontId="7" fillId="0" borderId="0" xfId="0" applyFont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164" fontId="7" fillId="0" borderId="6" xfId="0" applyNumberFormat="1" applyFont="1" applyBorder="1"/>
    <xf numFmtId="164" fontId="7" fillId="0" borderId="0" xfId="0" applyNumberFormat="1" applyFont="1"/>
    <xf numFmtId="164" fontId="7" fillId="0" borderId="7" xfId="0" applyNumberFormat="1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164" fontId="7" fillId="0" borderId="13" xfId="0" applyNumberFormat="1" applyFont="1" applyBorder="1"/>
    <xf numFmtId="164" fontId="7" fillId="0" borderId="12" xfId="0" applyNumberFormat="1" applyFont="1" applyBorder="1"/>
    <xf numFmtId="164" fontId="7" fillId="0" borderId="16" xfId="0" applyNumberFormat="1" applyFont="1" applyBorder="1"/>
    <xf numFmtId="164" fontId="2" fillId="0" borderId="16" xfId="1" applyNumberFormat="1" applyFont="1" applyBorder="1"/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Alignment="1"/>
    <xf numFmtId="164" fontId="2" fillId="0" borderId="2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64" fontId="2" fillId="0" borderId="8" xfId="1" applyNumberFormat="1" applyFont="1" applyBorder="1" applyAlignment="1">
      <alignment horizontal="center"/>
    </xf>
    <xf numFmtId="164" fontId="2" fillId="0" borderId="9" xfId="1" applyNumberFormat="1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275A7-8209-4B18-93A8-1664BDB1B526}">
  <sheetPr>
    <pageSetUpPr fitToPage="1"/>
  </sheetPr>
  <dimension ref="A1:S43"/>
  <sheetViews>
    <sheetView tabSelected="1" zoomScale="115" zoomScaleNormal="115" workbookViewId="0">
      <selection activeCell="P19" sqref="P19"/>
    </sheetView>
  </sheetViews>
  <sheetFormatPr defaultRowHeight="15" x14ac:dyDescent="0.25"/>
  <cols>
    <col min="2" max="2" width="8.7109375" customWidth="1"/>
    <col min="3" max="3" width="8.140625" customWidth="1"/>
    <col min="4" max="4" width="9" customWidth="1"/>
    <col min="5" max="5" width="9.5703125" customWidth="1"/>
    <col min="6" max="6" width="8.140625" customWidth="1"/>
    <col min="7" max="7" width="9.42578125" customWidth="1"/>
    <col min="8" max="8" width="9.85546875" customWidth="1"/>
    <col min="9" max="11" width="9.42578125" customWidth="1"/>
    <col min="12" max="12" width="9.7109375" customWidth="1"/>
    <col min="13" max="13" width="10.140625" customWidth="1"/>
    <col min="14" max="14" width="9.5703125" customWidth="1"/>
    <col min="15" max="15" width="9" customWidth="1"/>
    <col min="16" max="16" width="9.85546875" customWidth="1"/>
    <col min="17" max="17" width="10.28515625" style="52" customWidth="1"/>
    <col min="18" max="18" width="10.140625" style="52" customWidth="1"/>
    <col min="19" max="19" width="10.42578125" style="52" customWidth="1"/>
  </cols>
  <sheetData>
    <row r="1" spans="1:19" x14ac:dyDescent="0.25">
      <c r="A1" s="1"/>
      <c r="B1" s="2"/>
      <c r="C1" s="3"/>
      <c r="D1" s="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9" s="16" customFormat="1" ht="11.25" x14ac:dyDescent="0.2">
      <c r="A2" s="1"/>
      <c r="B2" s="66" t="s">
        <v>7</v>
      </c>
      <c r="C2" s="66"/>
      <c r="D2" s="6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2"/>
      <c r="R2" s="52"/>
      <c r="S2" s="52"/>
    </row>
    <row r="3" spans="1:19" s="16" customFormat="1" ht="11.25" x14ac:dyDescent="0.2">
      <c r="A3" s="1"/>
      <c r="B3" s="77" t="s">
        <v>8</v>
      </c>
      <c r="C3" s="77"/>
      <c r="D3" s="7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2"/>
      <c r="R3" s="52"/>
      <c r="S3" s="52"/>
    </row>
    <row r="4" spans="1:19" ht="12" customHeight="1" thickBot="1" x14ac:dyDescent="0.3">
      <c r="A4" s="1"/>
      <c r="B4" s="5"/>
      <c r="C4" s="6"/>
      <c r="D4" s="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9" s="16" customFormat="1" ht="11.25" x14ac:dyDescent="0.2">
      <c r="A5" s="15"/>
      <c r="B5" s="68" t="s">
        <v>0</v>
      </c>
      <c r="C5" s="69"/>
      <c r="D5" s="70"/>
      <c r="E5" s="68" t="s">
        <v>0</v>
      </c>
      <c r="F5" s="69"/>
      <c r="G5" s="70"/>
      <c r="H5" s="68" t="s">
        <v>0</v>
      </c>
      <c r="I5" s="69"/>
      <c r="J5" s="70"/>
      <c r="K5" s="68" t="s">
        <v>0</v>
      </c>
      <c r="L5" s="69"/>
      <c r="M5" s="70"/>
      <c r="N5" s="68" t="s">
        <v>10</v>
      </c>
      <c r="O5" s="69"/>
      <c r="P5" s="70"/>
      <c r="Q5" s="68"/>
      <c r="R5" s="69"/>
      <c r="S5" s="70"/>
    </row>
    <row r="6" spans="1:19" s="16" customFormat="1" ht="11.25" x14ac:dyDescent="0.2">
      <c r="A6" s="17"/>
      <c r="B6" s="71" t="s">
        <v>39</v>
      </c>
      <c r="C6" s="72"/>
      <c r="D6" s="73"/>
      <c r="E6" s="71" t="s">
        <v>12</v>
      </c>
      <c r="F6" s="72"/>
      <c r="G6" s="73"/>
      <c r="H6" s="71" t="s">
        <v>36</v>
      </c>
      <c r="I6" s="72"/>
      <c r="J6" s="73"/>
      <c r="K6" s="71" t="s">
        <v>34</v>
      </c>
      <c r="L6" s="72"/>
      <c r="M6" s="73"/>
      <c r="N6" s="71" t="s">
        <v>47</v>
      </c>
      <c r="O6" s="72"/>
      <c r="P6" s="73"/>
      <c r="Q6" s="71"/>
      <c r="R6" s="72"/>
      <c r="S6" s="73"/>
    </row>
    <row r="7" spans="1:19" s="16" customFormat="1" ht="11.25" x14ac:dyDescent="0.2">
      <c r="A7" s="17"/>
      <c r="B7" s="71" t="s">
        <v>1</v>
      </c>
      <c r="C7" s="72"/>
      <c r="D7" s="73"/>
      <c r="E7" s="71" t="s">
        <v>13</v>
      </c>
      <c r="F7" s="72"/>
      <c r="G7" s="73"/>
      <c r="H7" s="71" t="s">
        <v>37</v>
      </c>
      <c r="I7" s="72"/>
      <c r="J7" s="73"/>
      <c r="K7" s="71" t="s">
        <v>35</v>
      </c>
      <c r="L7" s="72"/>
      <c r="M7" s="73"/>
      <c r="N7" s="71" t="s">
        <v>11</v>
      </c>
      <c r="O7" s="72"/>
      <c r="P7" s="73"/>
      <c r="Q7" s="71" t="s">
        <v>16</v>
      </c>
      <c r="R7" s="72"/>
      <c r="S7" s="73"/>
    </row>
    <row r="8" spans="1:19" s="16" customFormat="1" ht="12" thickBot="1" x14ac:dyDescent="0.25">
      <c r="A8" s="17"/>
      <c r="B8" s="74" t="s">
        <v>9</v>
      </c>
      <c r="C8" s="75"/>
      <c r="D8" s="76"/>
      <c r="E8" s="74" t="s">
        <v>14</v>
      </c>
      <c r="F8" s="75"/>
      <c r="G8" s="76"/>
      <c r="H8" s="74" t="s">
        <v>14</v>
      </c>
      <c r="I8" s="75"/>
      <c r="J8" s="76"/>
      <c r="K8" s="74" t="s">
        <v>45</v>
      </c>
      <c r="L8" s="75"/>
      <c r="M8" s="76"/>
      <c r="N8" s="74" t="s">
        <v>44</v>
      </c>
      <c r="O8" s="75"/>
      <c r="P8" s="76"/>
      <c r="Q8" s="74" t="s">
        <v>17</v>
      </c>
      <c r="R8" s="75"/>
      <c r="S8" s="76"/>
    </row>
    <row r="9" spans="1:19" s="16" customFormat="1" ht="23.25" thickBot="1" x14ac:dyDescent="0.25">
      <c r="A9" s="7" t="s">
        <v>2</v>
      </c>
      <c r="B9" s="18" t="s">
        <v>3</v>
      </c>
      <c r="C9" s="19" t="s">
        <v>4</v>
      </c>
      <c r="D9" s="19" t="s">
        <v>5</v>
      </c>
      <c r="E9" s="20" t="s">
        <v>3</v>
      </c>
      <c r="F9" s="21" t="s">
        <v>4</v>
      </c>
      <c r="G9" s="21" t="s">
        <v>5</v>
      </c>
      <c r="H9" s="20" t="s">
        <v>3</v>
      </c>
      <c r="I9" s="21" t="s">
        <v>4</v>
      </c>
      <c r="J9" s="22" t="s">
        <v>5</v>
      </c>
      <c r="K9" s="20" t="s">
        <v>3</v>
      </c>
      <c r="L9" s="21" t="s">
        <v>4</v>
      </c>
      <c r="M9" s="22" t="s">
        <v>5</v>
      </c>
      <c r="N9" s="20" t="s">
        <v>3</v>
      </c>
      <c r="O9" s="21" t="s">
        <v>4</v>
      </c>
      <c r="P9" s="22" t="s">
        <v>5</v>
      </c>
      <c r="Q9" s="20" t="s">
        <v>3</v>
      </c>
      <c r="R9" s="21" t="s">
        <v>4</v>
      </c>
      <c r="S9" s="22" t="s">
        <v>5</v>
      </c>
    </row>
    <row r="10" spans="1:19" s="16" customFormat="1" ht="11.25" x14ac:dyDescent="0.2">
      <c r="A10" s="8"/>
      <c r="B10" s="23"/>
      <c r="C10" s="24"/>
      <c r="D10" s="25"/>
      <c r="E10" s="23"/>
      <c r="F10" s="24"/>
      <c r="G10" s="25"/>
      <c r="H10" s="23"/>
      <c r="I10" s="26"/>
      <c r="J10" s="27"/>
      <c r="K10" s="26"/>
      <c r="L10" s="26"/>
      <c r="M10" s="27"/>
      <c r="N10" s="26"/>
      <c r="O10" s="26"/>
      <c r="P10" s="26"/>
      <c r="Q10" s="53"/>
      <c r="R10" s="54"/>
      <c r="S10" s="55"/>
    </row>
    <row r="11" spans="1:19" s="16" customFormat="1" ht="11.25" x14ac:dyDescent="0.2">
      <c r="A11" s="9">
        <v>45689</v>
      </c>
      <c r="B11" s="39">
        <v>100000</v>
      </c>
      <c r="C11" s="40">
        <v>6375</v>
      </c>
      <c r="D11" s="41">
        <f t="shared" ref="D11:D15" si="0">SUM(B11:C11)</f>
        <v>106375</v>
      </c>
      <c r="E11" s="31">
        <v>135000</v>
      </c>
      <c r="F11" s="32">
        <v>13275</v>
      </c>
      <c r="G11" s="33">
        <f t="shared" ref="G11:G21" si="1">SUM(E11:F11)</f>
        <v>148275</v>
      </c>
      <c r="H11" s="31">
        <v>265000</v>
      </c>
      <c r="I11" s="34">
        <v>62775</v>
      </c>
      <c r="J11" s="35">
        <f t="shared" ref="J11:J35" si="2">SUM(H11:I11)</f>
        <v>327775</v>
      </c>
      <c r="K11" s="34">
        <v>315000</v>
      </c>
      <c r="L11" s="34">
        <v>93078</v>
      </c>
      <c r="M11" s="35">
        <f t="shared" ref="M11:M39" si="3">+L11+K11</f>
        <v>408078</v>
      </c>
      <c r="N11" s="34">
        <v>170000</v>
      </c>
      <c r="O11" s="34">
        <v>18200</v>
      </c>
      <c r="P11" s="34">
        <f t="shared" ref="P11:P23" si="4">+O11+N11</f>
        <v>188200</v>
      </c>
      <c r="Q11" s="56">
        <f t="shared" ref="Q11:Q40" si="5">+H11+E11+B11+K11+N11</f>
        <v>985000</v>
      </c>
      <c r="R11" s="57">
        <f t="shared" ref="R11:R40" si="6">+I11+F11+C11+L11+O11</f>
        <v>193703</v>
      </c>
      <c r="S11" s="58">
        <f t="shared" ref="S11:S40" si="7">+R11+Q11</f>
        <v>1178703</v>
      </c>
    </row>
    <row r="12" spans="1:19" s="16" customFormat="1" ht="11.25" x14ac:dyDescent="0.2">
      <c r="A12" s="9">
        <v>45870</v>
      </c>
      <c r="B12" s="39"/>
      <c r="C12" s="40">
        <v>4250</v>
      </c>
      <c r="D12" s="41">
        <f t="shared" si="0"/>
        <v>4250</v>
      </c>
      <c r="E12" s="31"/>
      <c r="F12" s="32">
        <v>11250</v>
      </c>
      <c r="G12" s="33">
        <f t="shared" si="1"/>
        <v>11250</v>
      </c>
      <c r="H12" s="42"/>
      <c r="I12" s="34">
        <v>58800</v>
      </c>
      <c r="J12" s="35">
        <f t="shared" si="2"/>
        <v>58800</v>
      </c>
      <c r="K12" s="34"/>
      <c r="L12" s="34">
        <v>85203.75</v>
      </c>
      <c r="M12" s="35">
        <f t="shared" si="3"/>
        <v>85203.75</v>
      </c>
      <c r="N12" s="34"/>
      <c r="O12" s="34">
        <v>14800</v>
      </c>
      <c r="P12" s="34">
        <f t="shared" si="4"/>
        <v>14800</v>
      </c>
      <c r="Q12" s="56">
        <f t="shared" si="5"/>
        <v>0</v>
      </c>
      <c r="R12" s="57">
        <f t="shared" si="6"/>
        <v>174303.75</v>
      </c>
      <c r="S12" s="58">
        <f t="shared" si="7"/>
        <v>174303.75</v>
      </c>
    </row>
    <row r="13" spans="1:19" s="16" customFormat="1" ht="11.25" x14ac:dyDescent="0.2">
      <c r="A13" s="9">
        <v>46054</v>
      </c>
      <c r="B13" s="39">
        <v>100000</v>
      </c>
      <c r="C13" s="40">
        <v>4250</v>
      </c>
      <c r="D13" s="41">
        <f t="shared" si="0"/>
        <v>104250</v>
      </c>
      <c r="E13" s="31">
        <v>140000</v>
      </c>
      <c r="F13" s="32">
        <v>11250</v>
      </c>
      <c r="G13" s="33">
        <f t="shared" si="1"/>
        <v>151250</v>
      </c>
      <c r="H13" s="42">
        <v>275000</v>
      </c>
      <c r="I13" s="34">
        <v>58800</v>
      </c>
      <c r="J13" s="35">
        <f t="shared" si="2"/>
        <v>333800</v>
      </c>
      <c r="K13" s="34">
        <v>330000</v>
      </c>
      <c r="L13" s="34">
        <v>85203.75</v>
      </c>
      <c r="M13" s="35">
        <f t="shared" si="3"/>
        <v>415203.75</v>
      </c>
      <c r="N13" s="34">
        <v>170000</v>
      </c>
      <c r="O13" s="34">
        <v>14800</v>
      </c>
      <c r="P13" s="34">
        <f t="shared" si="4"/>
        <v>184800</v>
      </c>
      <c r="Q13" s="56">
        <f t="shared" si="5"/>
        <v>1015000</v>
      </c>
      <c r="R13" s="57">
        <f t="shared" si="6"/>
        <v>174303.75</v>
      </c>
      <c r="S13" s="58">
        <f t="shared" si="7"/>
        <v>1189303.75</v>
      </c>
    </row>
    <row r="14" spans="1:19" s="16" customFormat="1" ht="11.25" x14ac:dyDescent="0.2">
      <c r="A14" s="9">
        <v>46235</v>
      </c>
      <c r="B14" s="39"/>
      <c r="C14" s="40">
        <v>2125</v>
      </c>
      <c r="D14" s="41">
        <f t="shared" si="0"/>
        <v>2125</v>
      </c>
      <c r="E14" s="31"/>
      <c r="F14" s="32">
        <v>9150</v>
      </c>
      <c r="G14" s="33">
        <f t="shared" si="1"/>
        <v>9150</v>
      </c>
      <c r="H14" s="42"/>
      <c r="I14" s="34">
        <v>54675</v>
      </c>
      <c r="J14" s="35">
        <f t="shared" si="2"/>
        <v>54675</v>
      </c>
      <c r="K14" s="34"/>
      <c r="L14" s="34">
        <v>76953.75</v>
      </c>
      <c r="M14" s="35">
        <f t="shared" si="3"/>
        <v>76953.75</v>
      </c>
      <c r="N14" s="34"/>
      <c r="O14" s="34">
        <v>13100</v>
      </c>
      <c r="P14" s="34">
        <f t="shared" si="4"/>
        <v>13100</v>
      </c>
      <c r="Q14" s="56">
        <f t="shared" si="5"/>
        <v>0</v>
      </c>
      <c r="R14" s="57">
        <f t="shared" si="6"/>
        <v>156003.75</v>
      </c>
      <c r="S14" s="58">
        <f t="shared" si="7"/>
        <v>156003.75</v>
      </c>
    </row>
    <row r="15" spans="1:19" s="16" customFormat="1" ht="11.25" x14ac:dyDescent="0.2">
      <c r="A15" s="9">
        <v>46419</v>
      </c>
      <c r="B15" s="39">
        <v>100000</v>
      </c>
      <c r="C15" s="40">
        <v>2125</v>
      </c>
      <c r="D15" s="41">
        <f t="shared" si="0"/>
        <v>102125</v>
      </c>
      <c r="E15" s="31">
        <v>145000</v>
      </c>
      <c r="F15" s="32">
        <v>9150</v>
      </c>
      <c r="G15" s="33">
        <f t="shared" si="1"/>
        <v>154150</v>
      </c>
      <c r="H15" s="42">
        <v>285000</v>
      </c>
      <c r="I15" s="34">
        <v>54675</v>
      </c>
      <c r="J15" s="35">
        <f t="shared" si="2"/>
        <v>339675</v>
      </c>
      <c r="K15" s="34">
        <v>350000</v>
      </c>
      <c r="L15" s="34">
        <v>76953.75</v>
      </c>
      <c r="M15" s="35">
        <f t="shared" si="3"/>
        <v>426953.75</v>
      </c>
      <c r="N15" s="34">
        <v>175000</v>
      </c>
      <c r="O15" s="34">
        <v>13100</v>
      </c>
      <c r="P15" s="34">
        <f t="shared" si="4"/>
        <v>188100</v>
      </c>
      <c r="Q15" s="56">
        <f t="shared" si="5"/>
        <v>1055000</v>
      </c>
      <c r="R15" s="57">
        <f t="shared" si="6"/>
        <v>156003.75</v>
      </c>
      <c r="S15" s="58">
        <f t="shared" si="7"/>
        <v>1211003.75</v>
      </c>
    </row>
    <row r="16" spans="1:19" s="16" customFormat="1" ht="11.25" x14ac:dyDescent="0.2">
      <c r="A16" s="9">
        <v>46600</v>
      </c>
      <c r="B16" s="39"/>
      <c r="C16" s="40"/>
      <c r="D16" s="41"/>
      <c r="E16" s="31"/>
      <c r="F16" s="32">
        <v>6975</v>
      </c>
      <c r="G16" s="33">
        <f t="shared" si="1"/>
        <v>6975</v>
      </c>
      <c r="H16" s="42"/>
      <c r="I16" s="34">
        <v>50400</v>
      </c>
      <c r="J16" s="35">
        <f t="shared" si="2"/>
        <v>50400</v>
      </c>
      <c r="K16" s="34"/>
      <c r="L16" s="34">
        <v>68203.75</v>
      </c>
      <c r="M16" s="35">
        <f t="shared" si="3"/>
        <v>68203.75</v>
      </c>
      <c r="N16" s="34"/>
      <c r="O16" s="34">
        <v>11350</v>
      </c>
      <c r="P16" s="34">
        <f t="shared" si="4"/>
        <v>11350</v>
      </c>
      <c r="Q16" s="56">
        <f t="shared" si="5"/>
        <v>0</v>
      </c>
      <c r="R16" s="57">
        <f t="shared" si="6"/>
        <v>136928.75</v>
      </c>
      <c r="S16" s="58">
        <f t="shared" si="7"/>
        <v>136928.75</v>
      </c>
    </row>
    <row r="17" spans="1:19" s="16" customFormat="1" ht="11.25" x14ac:dyDescent="0.2">
      <c r="A17" s="9">
        <v>46784</v>
      </c>
      <c r="B17" s="39"/>
      <c r="C17" s="40"/>
      <c r="D17" s="41"/>
      <c r="E17" s="31">
        <v>150000</v>
      </c>
      <c r="F17" s="32">
        <v>6975</v>
      </c>
      <c r="G17" s="33">
        <f t="shared" si="1"/>
        <v>156975</v>
      </c>
      <c r="H17" s="42">
        <v>295000</v>
      </c>
      <c r="I17" s="34">
        <v>50400</v>
      </c>
      <c r="J17" s="35">
        <f t="shared" si="2"/>
        <v>345400</v>
      </c>
      <c r="K17" s="34">
        <v>365000</v>
      </c>
      <c r="L17" s="34">
        <v>68203.75</v>
      </c>
      <c r="M17" s="35">
        <f t="shared" si="3"/>
        <v>433203.75</v>
      </c>
      <c r="N17" s="34">
        <v>180000</v>
      </c>
      <c r="O17" s="34">
        <v>11350</v>
      </c>
      <c r="P17" s="34">
        <f t="shared" si="4"/>
        <v>191350</v>
      </c>
      <c r="Q17" s="56">
        <f t="shared" si="5"/>
        <v>990000</v>
      </c>
      <c r="R17" s="57">
        <f t="shared" si="6"/>
        <v>136928.75</v>
      </c>
      <c r="S17" s="58">
        <f t="shared" si="7"/>
        <v>1126928.75</v>
      </c>
    </row>
    <row r="18" spans="1:19" s="16" customFormat="1" ht="11.25" x14ac:dyDescent="0.2">
      <c r="A18" s="9">
        <v>46966</v>
      </c>
      <c r="B18" s="39"/>
      <c r="C18" s="40"/>
      <c r="D18" s="41"/>
      <c r="E18" s="31"/>
      <c r="F18" s="32">
        <v>4725</v>
      </c>
      <c r="G18" s="33">
        <f t="shared" si="1"/>
        <v>4725</v>
      </c>
      <c r="H18" s="42"/>
      <c r="I18" s="34">
        <v>45975</v>
      </c>
      <c r="J18" s="35">
        <f t="shared" si="2"/>
        <v>45975</v>
      </c>
      <c r="K18" s="34"/>
      <c r="L18" s="34">
        <v>59078.75</v>
      </c>
      <c r="M18" s="35">
        <f t="shared" si="3"/>
        <v>59078.75</v>
      </c>
      <c r="N18" s="34"/>
      <c r="O18" s="34">
        <v>7750</v>
      </c>
      <c r="P18" s="34">
        <f t="shared" si="4"/>
        <v>7750</v>
      </c>
      <c r="Q18" s="56">
        <f t="shared" si="5"/>
        <v>0</v>
      </c>
      <c r="R18" s="57">
        <f t="shared" si="6"/>
        <v>117528.75</v>
      </c>
      <c r="S18" s="58">
        <f t="shared" si="7"/>
        <v>117528.75</v>
      </c>
    </row>
    <row r="19" spans="1:19" s="16" customFormat="1" ht="11.25" x14ac:dyDescent="0.2">
      <c r="A19" s="9">
        <v>47150</v>
      </c>
      <c r="B19" s="39"/>
      <c r="C19" s="40"/>
      <c r="D19" s="41"/>
      <c r="E19" s="31">
        <v>155000</v>
      </c>
      <c r="F19" s="32">
        <v>4725</v>
      </c>
      <c r="G19" s="33">
        <f t="shared" si="1"/>
        <v>159725</v>
      </c>
      <c r="H19" s="42">
        <v>300000</v>
      </c>
      <c r="I19" s="34">
        <v>45975</v>
      </c>
      <c r="J19" s="35">
        <f t="shared" si="2"/>
        <v>345975</v>
      </c>
      <c r="K19" s="34">
        <v>380000</v>
      </c>
      <c r="L19" s="34">
        <v>59078.75</v>
      </c>
      <c r="M19" s="35">
        <f t="shared" si="3"/>
        <v>439078.75</v>
      </c>
      <c r="N19" s="34">
        <v>190000</v>
      </c>
      <c r="O19" s="34">
        <v>7750</v>
      </c>
      <c r="P19" s="34">
        <f t="shared" si="4"/>
        <v>197750</v>
      </c>
      <c r="Q19" s="56">
        <f t="shared" si="5"/>
        <v>1025000</v>
      </c>
      <c r="R19" s="57">
        <f t="shared" si="6"/>
        <v>117528.75</v>
      </c>
      <c r="S19" s="58">
        <f t="shared" si="7"/>
        <v>1142528.75</v>
      </c>
    </row>
    <row r="20" spans="1:19" s="16" customFormat="1" ht="11.25" x14ac:dyDescent="0.2">
      <c r="A20" s="9">
        <v>47331</v>
      </c>
      <c r="B20" s="39"/>
      <c r="C20" s="40"/>
      <c r="D20" s="41"/>
      <c r="E20" s="31"/>
      <c r="F20" s="32">
        <v>2400</v>
      </c>
      <c r="G20" s="33">
        <f t="shared" si="1"/>
        <v>2400</v>
      </c>
      <c r="H20" s="42"/>
      <c r="I20" s="34">
        <v>41475</v>
      </c>
      <c r="J20" s="35">
        <f t="shared" si="2"/>
        <v>41475</v>
      </c>
      <c r="K20" s="34"/>
      <c r="L20" s="34">
        <v>55278.75</v>
      </c>
      <c r="M20" s="35">
        <f t="shared" si="3"/>
        <v>55278.75</v>
      </c>
      <c r="N20" s="34"/>
      <c r="O20" s="34">
        <v>3950</v>
      </c>
      <c r="P20" s="34">
        <f t="shared" si="4"/>
        <v>3950</v>
      </c>
      <c r="Q20" s="56">
        <f t="shared" si="5"/>
        <v>0</v>
      </c>
      <c r="R20" s="57">
        <f t="shared" si="6"/>
        <v>103103.75</v>
      </c>
      <c r="S20" s="58">
        <f t="shared" si="7"/>
        <v>103103.75</v>
      </c>
    </row>
    <row r="21" spans="1:19" s="16" customFormat="1" ht="11.25" x14ac:dyDescent="0.2">
      <c r="A21" s="9">
        <v>47515</v>
      </c>
      <c r="B21" s="39"/>
      <c r="C21" s="40"/>
      <c r="D21" s="41"/>
      <c r="E21" s="31">
        <v>160000</v>
      </c>
      <c r="F21" s="32">
        <v>2400</v>
      </c>
      <c r="G21" s="33">
        <f t="shared" si="1"/>
        <v>162400</v>
      </c>
      <c r="H21" s="42">
        <v>310000</v>
      </c>
      <c r="I21" s="34">
        <v>41475</v>
      </c>
      <c r="J21" s="35">
        <f t="shared" si="2"/>
        <v>351475</v>
      </c>
      <c r="K21" s="34">
        <v>390000</v>
      </c>
      <c r="L21" s="34">
        <v>55278.75</v>
      </c>
      <c r="M21" s="35">
        <f t="shared" si="3"/>
        <v>445278.75</v>
      </c>
      <c r="N21" s="34">
        <v>195000</v>
      </c>
      <c r="O21" s="34">
        <v>3950</v>
      </c>
      <c r="P21" s="34">
        <f t="shared" si="4"/>
        <v>198950</v>
      </c>
      <c r="Q21" s="56">
        <f t="shared" si="5"/>
        <v>1055000</v>
      </c>
      <c r="R21" s="57">
        <f t="shared" si="6"/>
        <v>103103.75</v>
      </c>
      <c r="S21" s="58">
        <f t="shared" si="7"/>
        <v>1158103.75</v>
      </c>
    </row>
    <row r="22" spans="1:19" s="16" customFormat="1" ht="11.25" x14ac:dyDescent="0.2">
      <c r="A22" s="9">
        <v>47696</v>
      </c>
      <c r="B22" s="39"/>
      <c r="C22" s="40"/>
      <c r="D22" s="41"/>
      <c r="E22" s="31"/>
      <c r="F22" s="32"/>
      <c r="G22" s="33"/>
      <c r="H22" s="42"/>
      <c r="I22" s="34">
        <v>36825</v>
      </c>
      <c r="J22" s="35">
        <f t="shared" si="2"/>
        <v>36825</v>
      </c>
      <c r="K22" s="34"/>
      <c r="L22" s="34">
        <v>50403.75</v>
      </c>
      <c r="M22" s="35">
        <f t="shared" si="3"/>
        <v>50403.75</v>
      </c>
      <c r="N22" s="34"/>
      <c r="O22" s="34">
        <v>2000</v>
      </c>
      <c r="P22" s="34">
        <f t="shared" si="4"/>
        <v>2000</v>
      </c>
      <c r="Q22" s="56">
        <f t="shared" si="5"/>
        <v>0</v>
      </c>
      <c r="R22" s="57">
        <f t="shared" si="6"/>
        <v>89228.75</v>
      </c>
      <c r="S22" s="58">
        <f t="shared" si="7"/>
        <v>89228.75</v>
      </c>
    </row>
    <row r="23" spans="1:19" s="16" customFormat="1" ht="11.25" x14ac:dyDescent="0.2">
      <c r="A23" s="9">
        <v>47880</v>
      </c>
      <c r="B23" s="39"/>
      <c r="C23" s="40"/>
      <c r="D23" s="41"/>
      <c r="E23" s="31"/>
      <c r="F23" s="32"/>
      <c r="G23" s="33"/>
      <c r="H23" s="42">
        <v>320000</v>
      </c>
      <c r="I23" s="34">
        <v>36825</v>
      </c>
      <c r="J23" s="35">
        <f t="shared" si="2"/>
        <v>356825</v>
      </c>
      <c r="K23" s="34">
        <v>400000</v>
      </c>
      <c r="L23" s="34">
        <v>50403.75</v>
      </c>
      <c r="M23" s="35">
        <f t="shared" si="3"/>
        <v>450403.75</v>
      </c>
      <c r="N23" s="34">
        <v>200000</v>
      </c>
      <c r="O23" s="34">
        <v>2000</v>
      </c>
      <c r="P23" s="34">
        <f t="shared" si="4"/>
        <v>202000</v>
      </c>
      <c r="Q23" s="56">
        <f t="shared" si="5"/>
        <v>920000</v>
      </c>
      <c r="R23" s="57">
        <f t="shared" si="6"/>
        <v>89228.75</v>
      </c>
      <c r="S23" s="58">
        <f t="shared" si="7"/>
        <v>1009228.75</v>
      </c>
    </row>
    <row r="24" spans="1:19" s="16" customFormat="1" ht="11.25" x14ac:dyDescent="0.2">
      <c r="A24" s="9">
        <v>48061</v>
      </c>
      <c r="B24" s="39"/>
      <c r="C24" s="43"/>
      <c r="D24" s="41"/>
      <c r="E24" s="44"/>
      <c r="F24" s="1"/>
      <c r="G24" s="45"/>
      <c r="H24" s="44"/>
      <c r="I24" s="32">
        <v>32025</v>
      </c>
      <c r="J24" s="35">
        <f t="shared" si="2"/>
        <v>32025</v>
      </c>
      <c r="K24" s="34"/>
      <c r="L24" s="34">
        <v>45403.75</v>
      </c>
      <c r="M24" s="35">
        <f t="shared" si="3"/>
        <v>45403.75</v>
      </c>
      <c r="N24" s="34"/>
      <c r="O24" s="34"/>
      <c r="P24" s="34"/>
      <c r="Q24" s="56">
        <f t="shared" si="5"/>
        <v>0</v>
      </c>
      <c r="R24" s="57">
        <f t="shared" si="6"/>
        <v>77428.75</v>
      </c>
      <c r="S24" s="58">
        <f t="shared" si="7"/>
        <v>77428.75</v>
      </c>
    </row>
    <row r="25" spans="1:19" s="16" customFormat="1" ht="11.25" x14ac:dyDescent="0.2">
      <c r="A25" s="9">
        <v>48245</v>
      </c>
      <c r="B25" s="39"/>
      <c r="C25" s="40"/>
      <c r="D25" s="41"/>
      <c r="E25" s="31"/>
      <c r="F25" s="32"/>
      <c r="G25" s="33"/>
      <c r="H25" s="42">
        <v>330000</v>
      </c>
      <c r="I25" s="34">
        <v>32025</v>
      </c>
      <c r="J25" s="35">
        <f t="shared" si="2"/>
        <v>362025</v>
      </c>
      <c r="K25" s="34">
        <v>410000</v>
      </c>
      <c r="L25" s="34">
        <v>45403.75</v>
      </c>
      <c r="M25" s="35">
        <f t="shared" si="3"/>
        <v>455403.75</v>
      </c>
      <c r="N25" s="34"/>
      <c r="O25" s="34"/>
      <c r="P25" s="34"/>
      <c r="Q25" s="56">
        <f t="shared" si="5"/>
        <v>740000</v>
      </c>
      <c r="R25" s="57">
        <f t="shared" si="6"/>
        <v>77428.75</v>
      </c>
      <c r="S25" s="58">
        <f t="shared" si="7"/>
        <v>817428.75</v>
      </c>
    </row>
    <row r="26" spans="1:19" s="16" customFormat="1" ht="11.25" x14ac:dyDescent="0.2">
      <c r="A26" s="9">
        <v>48427</v>
      </c>
      <c r="B26" s="39"/>
      <c r="C26" s="40"/>
      <c r="D26" s="41"/>
      <c r="E26" s="31"/>
      <c r="F26" s="32"/>
      <c r="G26" s="33"/>
      <c r="H26" s="42"/>
      <c r="I26" s="34">
        <v>27075</v>
      </c>
      <c r="J26" s="35">
        <f t="shared" si="2"/>
        <v>27075</v>
      </c>
      <c r="K26" s="34"/>
      <c r="L26" s="34">
        <v>40278.75</v>
      </c>
      <c r="M26" s="35">
        <f t="shared" si="3"/>
        <v>40278.75</v>
      </c>
      <c r="N26" s="34"/>
      <c r="O26" s="34"/>
      <c r="P26" s="34"/>
      <c r="Q26" s="56">
        <f t="shared" si="5"/>
        <v>0</v>
      </c>
      <c r="R26" s="57">
        <f t="shared" si="6"/>
        <v>67353.75</v>
      </c>
      <c r="S26" s="58">
        <f t="shared" si="7"/>
        <v>67353.75</v>
      </c>
    </row>
    <row r="27" spans="1:19" s="16" customFormat="1" ht="11.25" x14ac:dyDescent="0.2">
      <c r="A27" s="9">
        <v>48611</v>
      </c>
      <c r="B27" s="39"/>
      <c r="C27" s="40"/>
      <c r="D27" s="41"/>
      <c r="E27" s="31"/>
      <c r="F27" s="32"/>
      <c r="G27" s="33"/>
      <c r="H27" s="42">
        <v>340000</v>
      </c>
      <c r="I27" s="34">
        <v>27075</v>
      </c>
      <c r="J27" s="35">
        <f t="shared" si="2"/>
        <v>367075</v>
      </c>
      <c r="K27" s="34">
        <v>420000</v>
      </c>
      <c r="L27" s="34">
        <v>40278.75</v>
      </c>
      <c r="M27" s="35">
        <f t="shared" si="3"/>
        <v>460278.75</v>
      </c>
      <c r="N27" s="34"/>
      <c r="O27" s="34"/>
      <c r="P27" s="34"/>
      <c r="Q27" s="56">
        <f t="shared" si="5"/>
        <v>760000</v>
      </c>
      <c r="R27" s="57">
        <f t="shared" si="6"/>
        <v>67353.75</v>
      </c>
      <c r="S27" s="58">
        <f t="shared" si="7"/>
        <v>827353.75</v>
      </c>
    </row>
    <row r="28" spans="1:19" s="16" customFormat="1" ht="11.25" x14ac:dyDescent="0.2">
      <c r="A28" s="9">
        <v>48792</v>
      </c>
      <c r="B28" s="39"/>
      <c r="C28" s="40"/>
      <c r="D28" s="41"/>
      <c r="E28" s="31"/>
      <c r="F28" s="32"/>
      <c r="G28" s="33"/>
      <c r="H28" s="42"/>
      <c r="I28" s="34">
        <v>21975</v>
      </c>
      <c r="J28" s="35">
        <f t="shared" si="2"/>
        <v>21975</v>
      </c>
      <c r="K28" s="34"/>
      <c r="L28" s="34">
        <v>35028.75</v>
      </c>
      <c r="M28" s="35">
        <f t="shared" si="3"/>
        <v>35028.75</v>
      </c>
      <c r="N28" s="34"/>
      <c r="O28" s="34"/>
      <c r="P28" s="34"/>
      <c r="Q28" s="56">
        <f t="shared" si="5"/>
        <v>0</v>
      </c>
      <c r="R28" s="57">
        <f t="shared" si="6"/>
        <v>57003.75</v>
      </c>
      <c r="S28" s="58">
        <f t="shared" si="7"/>
        <v>57003.75</v>
      </c>
    </row>
    <row r="29" spans="1:19" s="16" customFormat="1" ht="11.25" x14ac:dyDescent="0.2">
      <c r="A29" s="9">
        <v>48976</v>
      </c>
      <c r="B29" s="39"/>
      <c r="C29" s="40"/>
      <c r="D29" s="41"/>
      <c r="E29" s="31"/>
      <c r="F29" s="32"/>
      <c r="G29" s="33"/>
      <c r="H29" s="42">
        <v>350000</v>
      </c>
      <c r="I29" s="34">
        <v>21975</v>
      </c>
      <c r="J29" s="35">
        <f t="shared" si="2"/>
        <v>371975</v>
      </c>
      <c r="K29" s="34">
        <v>430000</v>
      </c>
      <c r="L29" s="34">
        <v>35028.75</v>
      </c>
      <c r="M29" s="35">
        <f t="shared" si="3"/>
        <v>465028.75</v>
      </c>
      <c r="N29" s="34"/>
      <c r="O29" s="34"/>
      <c r="P29" s="34"/>
      <c r="Q29" s="56">
        <f t="shared" si="5"/>
        <v>780000</v>
      </c>
      <c r="R29" s="57">
        <f t="shared" si="6"/>
        <v>57003.75</v>
      </c>
      <c r="S29" s="58">
        <f t="shared" si="7"/>
        <v>837003.75</v>
      </c>
    </row>
    <row r="30" spans="1:19" s="16" customFormat="1" ht="11.25" x14ac:dyDescent="0.2">
      <c r="A30" s="9">
        <v>49157</v>
      </c>
      <c r="B30" s="39"/>
      <c r="C30" s="40"/>
      <c r="D30" s="41"/>
      <c r="E30" s="31"/>
      <c r="F30" s="32"/>
      <c r="G30" s="33"/>
      <c r="H30" s="42"/>
      <c r="I30" s="34">
        <v>16725</v>
      </c>
      <c r="J30" s="35">
        <f t="shared" si="2"/>
        <v>16725</v>
      </c>
      <c r="K30" s="34"/>
      <c r="L30" s="34">
        <v>29653.75</v>
      </c>
      <c r="M30" s="35">
        <f t="shared" si="3"/>
        <v>29653.75</v>
      </c>
      <c r="N30" s="34"/>
      <c r="O30" s="34"/>
      <c r="P30" s="34"/>
      <c r="Q30" s="56">
        <f t="shared" si="5"/>
        <v>0</v>
      </c>
      <c r="R30" s="57">
        <f t="shared" si="6"/>
        <v>46378.75</v>
      </c>
      <c r="S30" s="58">
        <f t="shared" si="7"/>
        <v>46378.75</v>
      </c>
    </row>
    <row r="31" spans="1:19" s="16" customFormat="1" ht="15" customHeight="1" x14ac:dyDescent="0.2">
      <c r="A31" s="9">
        <v>49341</v>
      </c>
      <c r="B31" s="39"/>
      <c r="C31" s="40"/>
      <c r="D31" s="41"/>
      <c r="E31" s="31"/>
      <c r="F31" s="32"/>
      <c r="G31" s="33"/>
      <c r="H31" s="42">
        <v>360000</v>
      </c>
      <c r="I31" s="34">
        <v>16725</v>
      </c>
      <c r="J31" s="35">
        <f t="shared" si="2"/>
        <v>376725</v>
      </c>
      <c r="K31" s="34">
        <v>440000</v>
      </c>
      <c r="L31" s="34">
        <v>29653.75</v>
      </c>
      <c r="M31" s="35">
        <f t="shared" si="3"/>
        <v>469653.75</v>
      </c>
      <c r="N31" s="34"/>
      <c r="O31" s="34"/>
      <c r="P31" s="34"/>
      <c r="Q31" s="56">
        <f t="shared" si="5"/>
        <v>800000</v>
      </c>
      <c r="R31" s="57">
        <f t="shared" si="6"/>
        <v>46378.75</v>
      </c>
      <c r="S31" s="58">
        <f t="shared" si="7"/>
        <v>846378.75</v>
      </c>
    </row>
    <row r="32" spans="1:19" s="16" customFormat="1" ht="15" customHeight="1" x14ac:dyDescent="0.2">
      <c r="A32" s="9">
        <v>49522</v>
      </c>
      <c r="B32" s="39"/>
      <c r="C32" s="40"/>
      <c r="D32" s="41"/>
      <c r="E32" s="31"/>
      <c r="F32" s="32"/>
      <c r="G32" s="33"/>
      <c r="H32" s="42"/>
      <c r="I32" s="34">
        <v>11325</v>
      </c>
      <c r="J32" s="35">
        <f t="shared" si="2"/>
        <v>11325</v>
      </c>
      <c r="K32" s="34"/>
      <c r="L32" s="34">
        <v>24153.75</v>
      </c>
      <c r="M32" s="35">
        <f t="shared" si="3"/>
        <v>24153.75</v>
      </c>
      <c r="N32" s="34"/>
      <c r="O32" s="34"/>
      <c r="P32" s="34"/>
      <c r="Q32" s="56">
        <f t="shared" si="5"/>
        <v>0</v>
      </c>
      <c r="R32" s="57">
        <f t="shared" si="6"/>
        <v>35478.75</v>
      </c>
      <c r="S32" s="58">
        <f t="shared" si="7"/>
        <v>35478.75</v>
      </c>
    </row>
    <row r="33" spans="1:19" s="16" customFormat="1" ht="15" customHeight="1" x14ac:dyDescent="0.2">
      <c r="A33" s="9">
        <v>49706</v>
      </c>
      <c r="B33" s="39"/>
      <c r="C33" s="40"/>
      <c r="D33" s="40"/>
      <c r="E33" s="31"/>
      <c r="F33" s="32"/>
      <c r="G33" s="32"/>
      <c r="H33" s="42">
        <v>370000</v>
      </c>
      <c r="I33" s="34">
        <v>11325</v>
      </c>
      <c r="J33" s="35">
        <f t="shared" si="2"/>
        <v>381325</v>
      </c>
      <c r="K33" s="34">
        <v>450000</v>
      </c>
      <c r="L33" s="34">
        <v>24153.75</v>
      </c>
      <c r="M33" s="35">
        <f t="shared" si="3"/>
        <v>474153.75</v>
      </c>
      <c r="N33" s="34"/>
      <c r="O33" s="34"/>
      <c r="P33" s="34"/>
      <c r="Q33" s="56">
        <f t="shared" si="5"/>
        <v>820000</v>
      </c>
      <c r="R33" s="57">
        <f t="shared" si="6"/>
        <v>35478.75</v>
      </c>
      <c r="S33" s="58">
        <f t="shared" si="7"/>
        <v>855478.75</v>
      </c>
    </row>
    <row r="34" spans="1:19" s="16" customFormat="1" ht="15" customHeight="1" x14ac:dyDescent="0.2">
      <c r="A34" s="9">
        <v>49888</v>
      </c>
      <c r="B34" s="39"/>
      <c r="C34" s="40"/>
      <c r="D34" s="40"/>
      <c r="E34" s="31"/>
      <c r="F34" s="32"/>
      <c r="G34" s="32"/>
      <c r="H34" s="42"/>
      <c r="I34" s="34">
        <v>5775</v>
      </c>
      <c r="J34" s="35">
        <f t="shared" si="2"/>
        <v>5775</v>
      </c>
      <c r="K34" s="34"/>
      <c r="L34" s="34">
        <v>18528.75</v>
      </c>
      <c r="M34" s="35">
        <f t="shared" si="3"/>
        <v>18528.75</v>
      </c>
      <c r="N34" s="34"/>
      <c r="O34" s="34"/>
      <c r="P34" s="34"/>
      <c r="Q34" s="56">
        <f t="shared" si="5"/>
        <v>0</v>
      </c>
      <c r="R34" s="57">
        <f t="shared" si="6"/>
        <v>24303.75</v>
      </c>
      <c r="S34" s="58">
        <f t="shared" si="7"/>
        <v>24303.75</v>
      </c>
    </row>
    <row r="35" spans="1:19" s="16" customFormat="1" ht="15" customHeight="1" x14ac:dyDescent="0.2">
      <c r="A35" s="9">
        <v>50072</v>
      </c>
      <c r="B35" s="39"/>
      <c r="C35" s="40"/>
      <c r="D35" s="40"/>
      <c r="E35" s="31"/>
      <c r="F35" s="32"/>
      <c r="G35" s="32"/>
      <c r="H35" s="42">
        <v>385000</v>
      </c>
      <c r="I35" s="34">
        <v>5775</v>
      </c>
      <c r="J35" s="35">
        <f t="shared" si="2"/>
        <v>390775</v>
      </c>
      <c r="K35" s="34">
        <v>465000</v>
      </c>
      <c r="L35" s="34">
        <v>18528.75</v>
      </c>
      <c r="M35" s="35">
        <f t="shared" si="3"/>
        <v>483528.75</v>
      </c>
      <c r="N35" s="34"/>
      <c r="O35" s="34"/>
      <c r="P35" s="34"/>
      <c r="Q35" s="56">
        <f t="shared" si="5"/>
        <v>850000</v>
      </c>
      <c r="R35" s="57">
        <f t="shared" si="6"/>
        <v>24303.75</v>
      </c>
      <c r="S35" s="58">
        <f t="shared" si="7"/>
        <v>874303.75</v>
      </c>
    </row>
    <row r="36" spans="1:19" s="16" customFormat="1" ht="15" customHeight="1" x14ac:dyDescent="0.2">
      <c r="A36" s="9">
        <v>50253</v>
      </c>
      <c r="B36" s="39"/>
      <c r="C36" s="40"/>
      <c r="D36" s="40"/>
      <c r="E36" s="31"/>
      <c r="F36" s="32"/>
      <c r="G36" s="32"/>
      <c r="H36" s="42"/>
      <c r="I36" s="34"/>
      <c r="J36" s="35"/>
      <c r="K36" s="34"/>
      <c r="L36" s="34">
        <v>12600</v>
      </c>
      <c r="M36" s="35">
        <f t="shared" si="3"/>
        <v>12600</v>
      </c>
      <c r="N36" s="34"/>
      <c r="O36" s="34"/>
      <c r="P36" s="34"/>
      <c r="Q36" s="56">
        <f t="shared" si="5"/>
        <v>0</v>
      </c>
      <c r="R36" s="57">
        <f t="shared" si="6"/>
        <v>12600</v>
      </c>
      <c r="S36" s="58">
        <f t="shared" si="7"/>
        <v>12600</v>
      </c>
    </row>
    <row r="37" spans="1:19" s="16" customFormat="1" ht="15" customHeight="1" x14ac:dyDescent="0.2">
      <c r="A37" s="9">
        <v>50437</v>
      </c>
      <c r="B37" s="39"/>
      <c r="C37" s="40"/>
      <c r="D37" s="40"/>
      <c r="E37" s="31"/>
      <c r="F37" s="32"/>
      <c r="G37" s="32"/>
      <c r="H37" s="42"/>
      <c r="I37" s="34"/>
      <c r="J37" s="35"/>
      <c r="K37" s="34">
        <v>475000</v>
      </c>
      <c r="L37" s="34">
        <v>12600</v>
      </c>
      <c r="M37" s="35">
        <f t="shared" si="3"/>
        <v>487600</v>
      </c>
      <c r="N37" s="34"/>
      <c r="O37" s="34"/>
      <c r="P37" s="34"/>
      <c r="Q37" s="56">
        <f t="shared" si="5"/>
        <v>475000</v>
      </c>
      <c r="R37" s="57">
        <f t="shared" si="6"/>
        <v>12600</v>
      </c>
      <c r="S37" s="58">
        <f t="shared" si="7"/>
        <v>487600</v>
      </c>
    </row>
    <row r="38" spans="1:19" s="16" customFormat="1" ht="15" customHeight="1" x14ac:dyDescent="0.2">
      <c r="A38" s="9">
        <v>50618</v>
      </c>
      <c r="B38" s="39"/>
      <c r="C38" s="40"/>
      <c r="D38" s="40"/>
      <c r="E38" s="31"/>
      <c r="F38" s="32"/>
      <c r="G38" s="32"/>
      <c r="H38" s="42"/>
      <c r="I38" s="34"/>
      <c r="J38" s="35"/>
      <c r="K38" s="34"/>
      <c r="L38" s="34">
        <v>6365</v>
      </c>
      <c r="M38" s="35">
        <f t="shared" si="3"/>
        <v>6365</v>
      </c>
      <c r="N38" s="34"/>
      <c r="O38" s="34"/>
      <c r="P38" s="34"/>
      <c r="Q38" s="56">
        <f t="shared" si="5"/>
        <v>0</v>
      </c>
      <c r="R38" s="57">
        <f t="shared" si="6"/>
        <v>6365</v>
      </c>
      <c r="S38" s="58">
        <f t="shared" si="7"/>
        <v>6365</v>
      </c>
    </row>
    <row r="39" spans="1:19" s="16" customFormat="1" ht="15" customHeight="1" x14ac:dyDescent="0.2">
      <c r="A39" s="9">
        <v>50802</v>
      </c>
      <c r="B39" s="39"/>
      <c r="C39" s="40"/>
      <c r="D39" s="40"/>
      <c r="E39" s="31"/>
      <c r="F39" s="32"/>
      <c r="G39" s="32"/>
      <c r="H39" s="42"/>
      <c r="I39" s="34"/>
      <c r="J39" s="35"/>
      <c r="K39" s="34">
        <v>485000</v>
      </c>
      <c r="L39" s="34">
        <v>6365</v>
      </c>
      <c r="M39" s="35">
        <f t="shared" si="3"/>
        <v>491365</v>
      </c>
      <c r="N39" s="34"/>
      <c r="O39" s="34"/>
      <c r="P39" s="34"/>
      <c r="Q39" s="56">
        <f t="shared" si="5"/>
        <v>485000</v>
      </c>
      <c r="R39" s="57">
        <f t="shared" si="6"/>
        <v>6365</v>
      </c>
      <c r="S39" s="58">
        <f t="shared" si="7"/>
        <v>491365</v>
      </c>
    </row>
    <row r="40" spans="1:19" s="16" customFormat="1" ht="15" customHeight="1" x14ac:dyDescent="0.2">
      <c r="A40" s="9">
        <v>50983</v>
      </c>
      <c r="B40" s="39"/>
      <c r="C40" s="40"/>
      <c r="D40" s="40"/>
      <c r="E40" s="31"/>
      <c r="F40" s="32"/>
      <c r="G40" s="32"/>
      <c r="H40" s="42"/>
      <c r="I40" s="34"/>
      <c r="J40" s="35"/>
      <c r="K40" s="34"/>
      <c r="L40" s="34"/>
      <c r="M40" s="35"/>
      <c r="N40" s="34"/>
      <c r="O40" s="34"/>
      <c r="P40" s="34"/>
      <c r="Q40" s="56">
        <f t="shared" si="5"/>
        <v>0</v>
      </c>
      <c r="R40" s="57">
        <f t="shared" si="6"/>
        <v>0</v>
      </c>
      <c r="S40" s="58">
        <f t="shared" si="7"/>
        <v>0</v>
      </c>
    </row>
    <row r="41" spans="1:19" s="16" customFormat="1" ht="15" customHeight="1" x14ac:dyDescent="0.2">
      <c r="A41" s="9"/>
      <c r="B41" s="39"/>
      <c r="C41" s="40"/>
      <c r="D41" s="40"/>
      <c r="E41" s="31"/>
      <c r="F41" s="32"/>
      <c r="G41" s="32"/>
      <c r="H41" s="42"/>
      <c r="I41" s="34"/>
      <c r="J41" s="35"/>
      <c r="K41" s="34"/>
      <c r="L41" s="34"/>
      <c r="M41" s="35"/>
      <c r="N41" s="34"/>
      <c r="O41" s="34"/>
      <c r="P41" s="34"/>
      <c r="Q41" s="56"/>
      <c r="R41" s="57"/>
      <c r="S41" s="58"/>
    </row>
    <row r="42" spans="1:19" s="16" customFormat="1" ht="5.25" customHeight="1" thickBot="1" x14ac:dyDescent="0.25">
      <c r="A42" s="9"/>
      <c r="B42" s="39"/>
      <c r="C42" s="40"/>
      <c r="D42" s="40"/>
      <c r="E42" s="31"/>
      <c r="F42" s="32"/>
      <c r="G42" s="32"/>
      <c r="H42" s="42"/>
      <c r="I42" s="34"/>
      <c r="J42" s="35"/>
      <c r="K42" s="34"/>
      <c r="L42" s="34"/>
      <c r="M42" s="46"/>
      <c r="N42" s="34"/>
      <c r="O42" s="34"/>
      <c r="P42" s="34"/>
      <c r="Q42" s="59"/>
      <c r="R42" s="60"/>
      <c r="S42" s="61"/>
    </row>
    <row r="43" spans="1:19" s="16" customFormat="1" ht="12" thickBot="1" x14ac:dyDescent="0.25">
      <c r="A43" s="10" t="s">
        <v>6</v>
      </c>
      <c r="B43" s="50">
        <f>SUM(B11:B40)</f>
        <v>300000</v>
      </c>
      <c r="C43" s="50">
        <f>SUM(C11:C40)</f>
        <v>19125</v>
      </c>
      <c r="D43" s="50">
        <f>SUM(D11:D40)</f>
        <v>319125</v>
      </c>
      <c r="E43" s="50">
        <f>SUM(E11:E40)</f>
        <v>885000</v>
      </c>
      <c r="F43" s="50">
        <f>SUM(F11:F40)</f>
        <v>82275</v>
      </c>
      <c r="G43" s="50">
        <f>SUM(G11:G40)</f>
        <v>967275</v>
      </c>
      <c r="H43" s="50">
        <f>SUM(H11:H40)</f>
        <v>4185000</v>
      </c>
      <c r="I43" s="50">
        <f>SUM(I11:I40)</f>
        <v>868875</v>
      </c>
      <c r="J43" s="50">
        <f>SUM(J11:J40)</f>
        <v>5053875</v>
      </c>
      <c r="K43" s="50">
        <f>SUM(K11:K40)</f>
        <v>6105000</v>
      </c>
      <c r="L43" s="50">
        <f>SUM(L11:L40)</f>
        <v>1307348</v>
      </c>
      <c r="M43" s="50">
        <f>SUM(M11:M40)</f>
        <v>7412348</v>
      </c>
      <c r="N43" s="50">
        <f>SUM(N11:N40)</f>
        <v>1280000</v>
      </c>
      <c r="O43" s="50">
        <f>SUM(O11:O40)</f>
        <v>124100</v>
      </c>
      <c r="P43" s="51">
        <f>SUM(P11:P40)</f>
        <v>1404100</v>
      </c>
      <c r="Q43" s="62">
        <f>SUM(Q11:Q42)</f>
        <v>12755000</v>
      </c>
      <c r="R43" s="63">
        <f>SUM(R11:R42)</f>
        <v>2401723</v>
      </c>
      <c r="S43" s="64">
        <f>SUM(S11:S42)</f>
        <v>15156723</v>
      </c>
    </row>
  </sheetData>
  <mergeCells count="25">
    <mergeCell ref="N5:P5"/>
    <mergeCell ref="N6:P6"/>
    <mergeCell ref="N7:P7"/>
    <mergeCell ref="N8:P8"/>
    <mergeCell ref="Q5:S5"/>
    <mergeCell ref="Q6:S6"/>
    <mergeCell ref="Q7:S7"/>
    <mergeCell ref="Q8:S8"/>
    <mergeCell ref="B6:D6"/>
    <mergeCell ref="B3:D3"/>
    <mergeCell ref="B5:D5"/>
    <mergeCell ref="B8:D8"/>
    <mergeCell ref="E8:G8"/>
    <mergeCell ref="B7:D7"/>
    <mergeCell ref="E7:G7"/>
    <mergeCell ref="K5:M5"/>
    <mergeCell ref="K6:M6"/>
    <mergeCell ref="K7:M7"/>
    <mergeCell ref="K8:M8"/>
    <mergeCell ref="E6:G6"/>
    <mergeCell ref="H6:J6"/>
    <mergeCell ref="E5:G5"/>
    <mergeCell ref="H5:J5"/>
    <mergeCell ref="H8:J8"/>
    <mergeCell ref="H7:J7"/>
  </mergeCells>
  <pageMargins left="0" right="0" top="0" bottom="0" header="0.3" footer="0.3"/>
  <pageSetup paperSize="5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BCE81-DD76-4F8F-9798-459CDDFFCB85}">
  <dimension ref="A1:P42"/>
  <sheetViews>
    <sheetView topLeftCell="A8" zoomScale="115" zoomScaleNormal="115" workbookViewId="0">
      <selection activeCell="M12" sqref="M12"/>
    </sheetView>
  </sheetViews>
  <sheetFormatPr defaultRowHeight="15" x14ac:dyDescent="0.25"/>
  <cols>
    <col min="2" max="4" width="9.28515625" customWidth="1"/>
    <col min="5" max="16" width="10" customWidth="1"/>
  </cols>
  <sheetData>
    <row r="1" spans="1:16" x14ac:dyDescent="0.25">
      <c r="A1" s="1"/>
      <c r="B1" s="2"/>
      <c r="C1" s="3"/>
      <c r="D1" s="2"/>
      <c r="E1" s="4"/>
      <c r="F1" s="4"/>
      <c r="G1" s="4"/>
      <c r="H1" s="4"/>
      <c r="I1" s="4"/>
      <c r="J1" s="4"/>
      <c r="K1" s="4"/>
      <c r="L1" s="4"/>
      <c r="M1" s="4"/>
    </row>
    <row r="2" spans="1:16" s="16" customFormat="1" ht="11.25" x14ac:dyDescent="0.2">
      <c r="A2" s="1"/>
      <c r="B2" s="67" t="s">
        <v>7</v>
      </c>
      <c r="C2" s="67"/>
      <c r="D2" s="67"/>
      <c r="E2" s="1"/>
      <c r="F2" s="1"/>
      <c r="G2" s="1"/>
      <c r="H2" s="1"/>
      <c r="I2" s="1"/>
      <c r="J2" s="1"/>
      <c r="K2" s="1"/>
      <c r="L2" s="1"/>
      <c r="M2" s="1"/>
    </row>
    <row r="3" spans="1:16" s="16" customFormat="1" ht="11.25" x14ac:dyDescent="0.2">
      <c r="A3" s="1"/>
      <c r="B3" s="77" t="s">
        <v>15</v>
      </c>
      <c r="C3" s="77"/>
      <c r="D3" s="77"/>
      <c r="E3" s="1"/>
      <c r="F3" s="1"/>
      <c r="G3" s="1"/>
      <c r="H3" s="1"/>
      <c r="I3" s="1"/>
      <c r="J3" s="1"/>
      <c r="K3" s="1"/>
      <c r="L3" s="1"/>
      <c r="M3" s="1"/>
    </row>
    <row r="4" spans="1:16" s="16" customFormat="1" ht="12" customHeight="1" thickBot="1" x14ac:dyDescent="0.25">
      <c r="A4" s="1"/>
      <c r="B4" s="40"/>
      <c r="C4" s="43"/>
      <c r="D4" s="40"/>
      <c r="E4" s="1"/>
      <c r="F4" s="1"/>
      <c r="G4" s="1"/>
      <c r="H4" s="1"/>
      <c r="I4" s="1"/>
      <c r="J4" s="1"/>
      <c r="K4" s="1"/>
      <c r="L4" s="1"/>
      <c r="M4" s="1"/>
    </row>
    <row r="5" spans="1:16" s="16" customFormat="1" ht="11.25" x14ac:dyDescent="0.2">
      <c r="A5" s="15"/>
      <c r="B5" s="68" t="s">
        <v>0</v>
      </c>
      <c r="C5" s="69"/>
      <c r="D5" s="70"/>
      <c r="E5" s="68" t="s">
        <v>0</v>
      </c>
      <c r="F5" s="69"/>
      <c r="G5" s="70"/>
      <c r="H5" s="68" t="s">
        <v>0</v>
      </c>
      <c r="I5" s="69"/>
      <c r="J5" s="70"/>
      <c r="K5" s="68" t="s">
        <v>10</v>
      </c>
      <c r="L5" s="69"/>
      <c r="M5" s="70"/>
      <c r="N5" s="68"/>
      <c r="O5" s="69"/>
      <c r="P5" s="70"/>
    </row>
    <row r="6" spans="1:16" s="16" customFormat="1" ht="11.25" x14ac:dyDescent="0.2">
      <c r="A6" s="17"/>
      <c r="B6" s="71" t="s">
        <v>39</v>
      </c>
      <c r="C6" s="72"/>
      <c r="D6" s="73"/>
      <c r="E6" s="71" t="s">
        <v>38</v>
      </c>
      <c r="F6" s="72"/>
      <c r="G6" s="73"/>
      <c r="H6" s="71" t="s">
        <v>40</v>
      </c>
      <c r="I6" s="72"/>
      <c r="J6" s="73"/>
      <c r="K6" s="71" t="s">
        <v>48</v>
      </c>
      <c r="L6" s="72"/>
      <c r="M6" s="73"/>
      <c r="N6" s="71"/>
      <c r="O6" s="72"/>
      <c r="P6" s="73"/>
    </row>
    <row r="7" spans="1:16" s="16" customFormat="1" ht="11.25" x14ac:dyDescent="0.2">
      <c r="A7" s="17"/>
      <c r="B7" s="71" t="s">
        <v>1</v>
      </c>
      <c r="C7" s="72"/>
      <c r="D7" s="73"/>
      <c r="E7" s="71" t="s">
        <v>37</v>
      </c>
      <c r="F7" s="72"/>
      <c r="G7" s="73"/>
      <c r="H7" s="71" t="s">
        <v>35</v>
      </c>
      <c r="I7" s="72"/>
      <c r="J7" s="73"/>
      <c r="K7" s="71" t="s">
        <v>11</v>
      </c>
      <c r="L7" s="72"/>
      <c r="M7" s="73"/>
      <c r="N7" s="71" t="s">
        <v>16</v>
      </c>
      <c r="O7" s="72"/>
      <c r="P7" s="73"/>
    </row>
    <row r="8" spans="1:16" s="16" customFormat="1" ht="12" thickBot="1" x14ac:dyDescent="0.25">
      <c r="A8" s="17"/>
      <c r="B8" s="74" t="s">
        <v>9</v>
      </c>
      <c r="C8" s="75"/>
      <c r="D8" s="76"/>
      <c r="E8" s="74" t="s">
        <v>14</v>
      </c>
      <c r="F8" s="75"/>
      <c r="G8" s="76"/>
      <c r="H8" s="74" t="s">
        <v>45</v>
      </c>
      <c r="I8" s="75"/>
      <c r="J8" s="76"/>
      <c r="K8" s="74" t="s">
        <v>43</v>
      </c>
      <c r="L8" s="75"/>
      <c r="M8" s="76"/>
      <c r="N8" s="74" t="s">
        <v>17</v>
      </c>
      <c r="O8" s="75"/>
      <c r="P8" s="76"/>
    </row>
    <row r="9" spans="1:16" s="16" customFormat="1" ht="23.25" thickBot="1" x14ac:dyDescent="0.25">
      <c r="A9" s="7" t="s">
        <v>2</v>
      </c>
      <c r="B9" s="18" t="s">
        <v>3</v>
      </c>
      <c r="C9" s="19" t="s">
        <v>4</v>
      </c>
      <c r="D9" s="19" t="s">
        <v>5</v>
      </c>
      <c r="E9" s="20" t="s">
        <v>3</v>
      </c>
      <c r="F9" s="21" t="s">
        <v>4</v>
      </c>
      <c r="G9" s="22" t="s">
        <v>5</v>
      </c>
      <c r="H9" s="20" t="s">
        <v>3</v>
      </c>
      <c r="I9" s="21" t="s">
        <v>4</v>
      </c>
      <c r="J9" s="22" t="s">
        <v>5</v>
      </c>
      <c r="K9" s="18" t="s">
        <v>3</v>
      </c>
      <c r="L9" s="19" t="s">
        <v>4</v>
      </c>
      <c r="M9" s="19" t="s">
        <v>5</v>
      </c>
      <c r="N9" s="20" t="s">
        <v>3</v>
      </c>
      <c r="O9" s="21" t="s">
        <v>4</v>
      </c>
      <c r="P9" s="22" t="s">
        <v>5</v>
      </c>
    </row>
    <row r="10" spans="1:16" s="16" customFormat="1" ht="11.25" x14ac:dyDescent="0.2">
      <c r="A10" s="8"/>
      <c r="B10" s="23"/>
      <c r="C10" s="24"/>
      <c r="D10" s="25"/>
      <c r="E10" s="23"/>
      <c r="F10" s="26"/>
      <c r="G10" s="27"/>
      <c r="H10" s="26"/>
      <c r="I10" s="26"/>
      <c r="J10" s="27"/>
      <c r="K10" s="26"/>
      <c r="L10" s="26"/>
      <c r="M10" s="26"/>
      <c r="N10" s="28"/>
      <c r="O10" s="29"/>
      <c r="P10" s="30"/>
    </row>
    <row r="11" spans="1:16" s="16" customFormat="1" ht="11.25" x14ac:dyDescent="0.2">
      <c r="A11" s="9">
        <v>45689</v>
      </c>
      <c r="B11" s="39">
        <v>125000</v>
      </c>
      <c r="C11" s="40">
        <v>7968.75</v>
      </c>
      <c r="D11" s="41">
        <f t="shared" ref="D11:D15" si="0">SUM(B11:C11)</f>
        <v>132968.75</v>
      </c>
      <c r="E11" s="31">
        <v>135000</v>
      </c>
      <c r="F11" s="34">
        <v>31350</v>
      </c>
      <c r="G11" s="35">
        <f t="shared" ref="G11:G35" si="1">SUM(E11:F11)</f>
        <v>166350</v>
      </c>
      <c r="H11" s="34">
        <v>60000</v>
      </c>
      <c r="I11" s="34">
        <v>17272</v>
      </c>
      <c r="J11" s="35">
        <f t="shared" ref="J11:J39" si="2">+I11+H11</f>
        <v>77272</v>
      </c>
      <c r="K11" s="34">
        <v>110000</v>
      </c>
      <c r="L11" s="34">
        <v>12150</v>
      </c>
      <c r="M11" s="34">
        <f t="shared" ref="M11:M23" si="3">+L11+K11</f>
        <v>122150</v>
      </c>
      <c r="N11" s="36">
        <f t="shared" ref="N11:N40" si="4">+E11+B11+H11+K11</f>
        <v>430000</v>
      </c>
      <c r="O11" s="37">
        <f t="shared" ref="O11:O40" si="5">+F11+C11+I11+L11</f>
        <v>68740.75</v>
      </c>
      <c r="P11" s="38">
        <f t="shared" ref="P11:P40" si="6">+O11+N11</f>
        <v>498740.75</v>
      </c>
    </row>
    <row r="12" spans="1:16" s="16" customFormat="1" ht="11.25" x14ac:dyDescent="0.2">
      <c r="A12" s="9">
        <v>45870</v>
      </c>
      <c r="B12" s="39"/>
      <c r="C12" s="40">
        <v>5312.5</v>
      </c>
      <c r="D12" s="41">
        <f t="shared" si="0"/>
        <v>5312.5</v>
      </c>
      <c r="E12" s="42"/>
      <c r="F12" s="34">
        <v>29325</v>
      </c>
      <c r="G12" s="35">
        <f t="shared" si="1"/>
        <v>29325</v>
      </c>
      <c r="H12" s="34"/>
      <c r="I12" s="34">
        <v>15771.25</v>
      </c>
      <c r="J12" s="35">
        <f t="shared" si="2"/>
        <v>15771.25</v>
      </c>
      <c r="K12" s="34"/>
      <c r="L12" s="34">
        <v>9950</v>
      </c>
      <c r="M12" s="34">
        <f t="shared" si="3"/>
        <v>9950</v>
      </c>
      <c r="N12" s="36">
        <f t="shared" si="4"/>
        <v>0</v>
      </c>
      <c r="O12" s="37">
        <f t="shared" si="5"/>
        <v>60358.75</v>
      </c>
      <c r="P12" s="38">
        <f t="shared" si="6"/>
        <v>60358.75</v>
      </c>
    </row>
    <row r="13" spans="1:16" s="16" customFormat="1" ht="11.25" x14ac:dyDescent="0.2">
      <c r="A13" s="9">
        <v>46054</v>
      </c>
      <c r="B13" s="39">
        <v>125000</v>
      </c>
      <c r="C13" s="40">
        <v>5312.5</v>
      </c>
      <c r="D13" s="41">
        <f t="shared" si="0"/>
        <v>130312.5</v>
      </c>
      <c r="E13" s="42">
        <v>140000</v>
      </c>
      <c r="F13" s="34">
        <v>29325</v>
      </c>
      <c r="G13" s="35">
        <f t="shared" si="1"/>
        <v>169325</v>
      </c>
      <c r="H13" s="34">
        <v>60000</v>
      </c>
      <c r="I13" s="34">
        <v>15771.25</v>
      </c>
      <c r="J13" s="35">
        <f t="shared" si="2"/>
        <v>75771.25</v>
      </c>
      <c r="K13" s="34">
        <v>120000</v>
      </c>
      <c r="L13" s="34">
        <v>9950</v>
      </c>
      <c r="M13" s="34">
        <f t="shared" si="3"/>
        <v>129950</v>
      </c>
      <c r="N13" s="36">
        <f t="shared" si="4"/>
        <v>445000</v>
      </c>
      <c r="O13" s="37">
        <f t="shared" si="5"/>
        <v>60358.75</v>
      </c>
      <c r="P13" s="38">
        <f t="shared" si="6"/>
        <v>505358.75</v>
      </c>
    </row>
    <row r="14" spans="1:16" s="16" customFormat="1" ht="11.25" x14ac:dyDescent="0.2">
      <c r="A14" s="9">
        <v>46235</v>
      </c>
      <c r="B14" s="39"/>
      <c r="C14" s="40">
        <v>2656.25</v>
      </c>
      <c r="D14" s="41">
        <f t="shared" si="0"/>
        <v>2656.25</v>
      </c>
      <c r="E14" s="42"/>
      <c r="F14" s="34">
        <v>27225</v>
      </c>
      <c r="G14" s="35">
        <f t="shared" si="1"/>
        <v>27225</v>
      </c>
      <c r="H14" s="34"/>
      <c r="I14" s="34">
        <v>14271.25</v>
      </c>
      <c r="J14" s="35">
        <f t="shared" si="2"/>
        <v>14271.25</v>
      </c>
      <c r="K14" s="34"/>
      <c r="L14" s="34">
        <v>8750</v>
      </c>
      <c r="M14" s="34">
        <f t="shared" si="3"/>
        <v>8750</v>
      </c>
      <c r="N14" s="36">
        <f t="shared" si="4"/>
        <v>0</v>
      </c>
      <c r="O14" s="37">
        <f t="shared" si="5"/>
        <v>52902.5</v>
      </c>
      <c r="P14" s="38">
        <f t="shared" si="6"/>
        <v>52902.5</v>
      </c>
    </row>
    <row r="15" spans="1:16" s="16" customFormat="1" ht="11.25" x14ac:dyDescent="0.2">
      <c r="A15" s="9">
        <v>46419</v>
      </c>
      <c r="B15" s="39">
        <v>125000</v>
      </c>
      <c r="C15" s="40">
        <v>2657</v>
      </c>
      <c r="D15" s="41">
        <f t="shared" si="0"/>
        <v>127657</v>
      </c>
      <c r="E15" s="42">
        <v>140000</v>
      </c>
      <c r="F15" s="34">
        <v>27225</v>
      </c>
      <c r="G15" s="35">
        <f t="shared" si="1"/>
        <v>167225</v>
      </c>
      <c r="H15" s="34">
        <v>65000</v>
      </c>
      <c r="I15" s="34">
        <v>14271.25</v>
      </c>
      <c r="J15" s="35">
        <f t="shared" si="2"/>
        <v>79271.25</v>
      </c>
      <c r="K15" s="34">
        <v>120000</v>
      </c>
      <c r="L15" s="34">
        <v>8750</v>
      </c>
      <c r="M15" s="34">
        <f t="shared" si="3"/>
        <v>128750</v>
      </c>
      <c r="N15" s="36">
        <f t="shared" si="4"/>
        <v>450000</v>
      </c>
      <c r="O15" s="37">
        <f t="shared" si="5"/>
        <v>52903.25</v>
      </c>
      <c r="P15" s="38">
        <f t="shared" si="6"/>
        <v>502903.25</v>
      </c>
    </row>
    <row r="16" spans="1:16" s="16" customFormat="1" ht="11.25" x14ac:dyDescent="0.2">
      <c r="A16" s="9">
        <v>46600</v>
      </c>
      <c r="B16" s="39"/>
      <c r="C16" s="40"/>
      <c r="D16" s="41"/>
      <c r="E16" s="42"/>
      <c r="F16" s="34">
        <v>25125</v>
      </c>
      <c r="G16" s="35">
        <f t="shared" si="1"/>
        <v>25125</v>
      </c>
      <c r="H16" s="34"/>
      <c r="I16" s="34">
        <v>12646.25</v>
      </c>
      <c r="J16" s="35">
        <f t="shared" si="2"/>
        <v>12646.25</v>
      </c>
      <c r="K16" s="34"/>
      <c r="L16" s="34">
        <v>7550</v>
      </c>
      <c r="M16" s="34">
        <f t="shared" si="3"/>
        <v>7550</v>
      </c>
      <c r="N16" s="36">
        <f t="shared" si="4"/>
        <v>0</v>
      </c>
      <c r="O16" s="37">
        <f t="shared" si="5"/>
        <v>45321.25</v>
      </c>
      <c r="P16" s="38">
        <f t="shared" si="6"/>
        <v>45321.25</v>
      </c>
    </row>
    <row r="17" spans="1:16" s="16" customFormat="1" ht="11.25" x14ac:dyDescent="0.2">
      <c r="A17" s="9">
        <v>46784</v>
      </c>
      <c r="B17" s="39"/>
      <c r="C17" s="40"/>
      <c r="D17" s="41"/>
      <c r="E17" s="42">
        <v>145000</v>
      </c>
      <c r="F17" s="34">
        <v>25125</v>
      </c>
      <c r="G17" s="35">
        <f t="shared" si="1"/>
        <v>170125</v>
      </c>
      <c r="H17" s="34">
        <v>70000</v>
      </c>
      <c r="I17" s="34">
        <v>12646.25</v>
      </c>
      <c r="J17" s="35">
        <f t="shared" si="2"/>
        <v>82646.25</v>
      </c>
      <c r="K17" s="34">
        <v>120000</v>
      </c>
      <c r="L17" s="34">
        <v>7550</v>
      </c>
      <c r="M17" s="34">
        <f t="shared" si="3"/>
        <v>127550</v>
      </c>
      <c r="N17" s="36">
        <f t="shared" si="4"/>
        <v>335000</v>
      </c>
      <c r="O17" s="37">
        <f t="shared" si="5"/>
        <v>45321.25</v>
      </c>
      <c r="P17" s="38">
        <f t="shared" si="6"/>
        <v>380321.25</v>
      </c>
    </row>
    <row r="18" spans="1:16" s="16" customFormat="1" ht="11.25" x14ac:dyDescent="0.2">
      <c r="A18" s="9">
        <v>46966</v>
      </c>
      <c r="B18" s="39"/>
      <c r="C18" s="40"/>
      <c r="D18" s="41"/>
      <c r="E18" s="42"/>
      <c r="F18" s="34">
        <v>22950</v>
      </c>
      <c r="G18" s="35">
        <f t="shared" si="1"/>
        <v>22950</v>
      </c>
      <c r="H18" s="34"/>
      <c r="I18" s="34">
        <v>10896.25</v>
      </c>
      <c r="J18" s="35">
        <f t="shared" si="2"/>
        <v>10896.25</v>
      </c>
      <c r="K18" s="34"/>
      <c r="L18" s="34">
        <v>5150</v>
      </c>
      <c r="M18" s="34">
        <f t="shared" si="3"/>
        <v>5150</v>
      </c>
      <c r="N18" s="36">
        <f t="shared" si="4"/>
        <v>0</v>
      </c>
      <c r="O18" s="37">
        <f t="shared" si="5"/>
        <v>38996.25</v>
      </c>
      <c r="P18" s="38">
        <f t="shared" si="6"/>
        <v>38996.25</v>
      </c>
    </row>
    <row r="19" spans="1:16" s="16" customFormat="1" ht="11.25" x14ac:dyDescent="0.2">
      <c r="A19" s="9">
        <v>47150</v>
      </c>
      <c r="B19" s="39"/>
      <c r="C19" s="40"/>
      <c r="D19" s="41"/>
      <c r="E19" s="42">
        <v>150000</v>
      </c>
      <c r="F19" s="34">
        <v>22950</v>
      </c>
      <c r="G19" s="35">
        <f t="shared" si="1"/>
        <v>172950</v>
      </c>
      <c r="H19" s="34">
        <v>70000</v>
      </c>
      <c r="I19" s="34">
        <v>10896.25</v>
      </c>
      <c r="J19" s="35">
        <f t="shared" si="2"/>
        <v>80896.25</v>
      </c>
      <c r="K19" s="34">
        <v>125000</v>
      </c>
      <c r="L19" s="34">
        <v>5150</v>
      </c>
      <c r="M19" s="34">
        <f t="shared" si="3"/>
        <v>130150</v>
      </c>
      <c r="N19" s="36">
        <f t="shared" si="4"/>
        <v>345000</v>
      </c>
      <c r="O19" s="37">
        <f t="shared" si="5"/>
        <v>38996.25</v>
      </c>
      <c r="P19" s="38">
        <f t="shared" si="6"/>
        <v>383996.25</v>
      </c>
    </row>
    <row r="20" spans="1:16" s="16" customFormat="1" ht="11.25" x14ac:dyDescent="0.2">
      <c r="A20" s="9">
        <v>47331</v>
      </c>
      <c r="B20" s="39"/>
      <c r="C20" s="40"/>
      <c r="D20" s="41"/>
      <c r="E20" s="42"/>
      <c r="F20" s="34">
        <v>20700</v>
      </c>
      <c r="G20" s="35">
        <f t="shared" si="1"/>
        <v>20700</v>
      </c>
      <c r="H20" s="34"/>
      <c r="I20" s="34">
        <v>10196.25</v>
      </c>
      <c r="J20" s="35">
        <f t="shared" si="2"/>
        <v>10196.25</v>
      </c>
      <c r="K20" s="34"/>
      <c r="L20" s="34">
        <v>2650</v>
      </c>
      <c r="M20" s="34">
        <f t="shared" si="3"/>
        <v>2650</v>
      </c>
      <c r="N20" s="36">
        <f t="shared" si="4"/>
        <v>0</v>
      </c>
      <c r="O20" s="37">
        <f t="shared" si="5"/>
        <v>33546.25</v>
      </c>
      <c r="P20" s="38">
        <f t="shared" si="6"/>
        <v>33546.25</v>
      </c>
    </row>
    <row r="21" spans="1:16" s="16" customFormat="1" ht="11.25" x14ac:dyDescent="0.2">
      <c r="A21" s="9">
        <v>47515</v>
      </c>
      <c r="B21" s="39"/>
      <c r="C21" s="40"/>
      <c r="D21" s="41"/>
      <c r="E21" s="42">
        <v>155000</v>
      </c>
      <c r="F21" s="34">
        <v>20700</v>
      </c>
      <c r="G21" s="35">
        <f t="shared" si="1"/>
        <v>175700</v>
      </c>
      <c r="H21" s="34">
        <v>70000</v>
      </c>
      <c r="I21" s="34">
        <v>10196.25</v>
      </c>
      <c r="J21" s="35">
        <f t="shared" si="2"/>
        <v>80196.25</v>
      </c>
      <c r="K21" s="34">
        <v>130000</v>
      </c>
      <c r="L21" s="34">
        <v>2650</v>
      </c>
      <c r="M21" s="34">
        <f t="shared" si="3"/>
        <v>132650</v>
      </c>
      <c r="N21" s="36">
        <f t="shared" si="4"/>
        <v>355000</v>
      </c>
      <c r="O21" s="37">
        <f t="shared" si="5"/>
        <v>33546.25</v>
      </c>
      <c r="P21" s="38">
        <f t="shared" si="6"/>
        <v>388546.25</v>
      </c>
    </row>
    <row r="22" spans="1:16" s="16" customFormat="1" ht="11.25" x14ac:dyDescent="0.2">
      <c r="A22" s="9">
        <v>47696</v>
      </c>
      <c r="B22" s="39"/>
      <c r="C22" s="40"/>
      <c r="D22" s="41"/>
      <c r="E22" s="42"/>
      <c r="F22" s="34">
        <v>18375</v>
      </c>
      <c r="G22" s="35">
        <f t="shared" si="1"/>
        <v>18375</v>
      </c>
      <c r="H22" s="34"/>
      <c r="I22" s="34">
        <v>9321.25</v>
      </c>
      <c r="J22" s="35">
        <f t="shared" si="2"/>
        <v>9321.25</v>
      </c>
      <c r="K22" s="34"/>
      <c r="L22" s="34">
        <v>1350</v>
      </c>
      <c r="M22" s="34">
        <f t="shared" si="3"/>
        <v>1350</v>
      </c>
      <c r="N22" s="36">
        <f t="shared" si="4"/>
        <v>0</v>
      </c>
      <c r="O22" s="37">
        <f t="shared" si="5"/>
        <v>29046.25</v>
      </c>
      <c r="P22" s="38">
        <f t="shared" si="6"/>
        <v>29046.25</v>
      </c>
    </row>
    <row r="23" spans="1:16" s="16" customFormat="1" ht="11.25" x14ac:dyDescent="0.2">
      <c r="A23" s="9">
        <v>47880</v>
      </c>
      <c r="B23" s="39"/>
      <c r="C23" s="40"/>
      <c r="D23" s="41"/>
      <c r="E23" s="42">
        <v>160000</v>
      </c>
      <c r="F23" s="34">
        <v>18375</v>
      </c>
      <c r="G23" s="35">
        <f t="shared" si="1"/>
        <v>178375</v>
      </c>
      <c r="H23" s="34">
        <v>75000</v>
      </c>
      <c r="I23" s="34">
        <v>9321.25</v>
      </c>
      <c r="J23" s="35">
        <f t="shared" si="2"/>
        <v>84321.25</v>
      </c>
      <c r="K23" s="34">
        <v>135000</v>
      </c>
      <c r="L23" s="34">
        <v>1350</v>
      </c>
      <c r="M23" s="34">
        <f t="shared" si="3"/>
        <v>136350</v>
      </c>
      <c r="N23" s="36">
        <f t="shared" si="4"/>
        <v>370000</v>
      </c>
      <c r="O23" s="37">
        <f t="shared" si="5"/>
        <v>29046.25</v>
      </c>
      <c r="P23" s="38">
        <f t="shared" si="6"/>
        <v>399046.25</v>
      </c>
    </row>
    <row r="24" spans="1:16" s="16" customFormat="1" ht="11.25" x14ac:dyDescent="0.2">
      <c r="A24" s="9">
        <v>48061</v>
      </c>
      <c r="B24" s="39"/>
      <c r="C24" s="43"/>
      <c r="D24" s="41"/>
      <c r="E24" s="44"/>
      <c r="F24" s="32">
        <v>15975</v>
      </c>
      <c r="G24" s="35">
        <f t="shared" si="1"/>
        <v>15975</v>
      </c>
      <c r="H24" s="34"/>
      <c r="I24" s="34">
        <v>8383.75</v>
      </c>
      <c r="J24" s="35">
        <f t="shared" si="2"/>
        <v>8383.75</v>
      </c>
      <c r="K24" s="34"/>
      <c r="L24" s="34"/>
      <c r="M24" s="34"/>
      <c r="N24" s="36">
        <f t="shared" si="4"/>
        <v>0</v>
      </c>
      <c r="O24" s="37">
        <f t="shared" si="5"/>
        <v>24358.75</v>
      </c>
      <c r="P24" s="38">
        <f t="shared" si="6"/>
        <v>24358.75</v>
      </c>
    </row>
    <row r="25" spans="1:16" s="16" customFormat="1" ht="11.25" x14ac:dyDescent="0.2">
      <c r="A25" s="9">
        <v>48245</v>
      </c>
      <c r="B25" s="39"/>
      <c r="C25" s="40"/>
      <c r="D25" s="41"/>
      <c r="E25" s="42">
        <v>165000</v>
      </c>
      <c r="F25" s="34">
        <v>15975</v>
      </c>
      <c r="G25" s="35">
        <f t="shared" si="1"/>
        <v>180975</v>
      </c>
      <c r="H25" s="34">
        <v>75000</v>
      </c>
      <c r="I25" s="34">
        <v>8383.75</v>
      </c>
      <c r="J25" s="35">
        <f t="shared" si="2"/>
        <v>83383.75</v>
      </c>
      <c r="K25" s="34"/>
      <c r="L25" s="34"/>
      <c r="M25" s="34"/>
      <c r="N25" s="36">
        <f t="shared" si="4"/>
        <v>240000</v>
      </c>
      <c r="O25" s="37">
        <f t="shared" si="5"/>
        <v>24358.75</v>
      </c>
      <c r="P25" s="38">
        <f t="shared" si="6"/>
        <v>264358.75</v>
      </c>
    </row>
    <row r="26" spans="1:16" s="16" customFormat="1" ht="11.25" x14ac:dyDescent="0.2">
      <c r="A26" s="9">
        <v>48427</v>
      </c>
      <c r="B26" s="39"/>
      <c r="C26" s="40"/>
      <c r="D26" s="41"/>
      <c r="E26" s="42"/>
      <c r="F26" s="34">
        <v>13500</v>
      </c>
      <c r="G26" s="35">
        <f t="shared" si="1"/>
        <v>13500</v>
      </c>
      <c r="H26" s="34"/>
      <c r="I26" s="34">
        <v>7446.25</v>
      </c>
      <c r="J26" s="35">
        <f t="shared" si="2"/>
        <v>7446.25</v>
      </c>
      <c r="K26" s="34"/>
      <c r="L26" s="34"/>
      <c r="M26" s="34"/>
      <c r="N26" s="36">
        <f t="shared" si="4"/>
        <v>0</v>
      </c>
      <c r="O26" s="37">
        <f t="shared" si="5"/>
        <v>20946.25</v>
      </c>
      <c r="P26" s="38">
        <f t="shared" si="6"/>
        <v>20946.25</v>
      </c>
    </row>
    <row r="27" spans="1:16" s="16" customFormat="1" ht="11.25" x14ac:dyDescent="0.2">
      <c r="A27" s="9">
        <v>48611</v>
      </c>
      <c r="B27" s="39"/>
      <c r="C27" s="40"/>
      <c r="D27" s="41"/>
      <c r="E27" s="42">
        <v>170000</v>
      </c>
      <c r="F27" s="34">
        <v>13500</v>
      </c>
      <c r="G27" s="35">
        <f t="shared" si="1"/>
        <v>183500</v>
      </c>
      <c r="H27" s="34">
        <v>75000</v>
      </c>
      <c r="I27" s="34">
        <v>7446.25</v>
      </c>
      <c r="J27" s="35">
        <f t="shared" si="2"/>
        <v>82446.25</v>
      </c>
      <c r="K27" s="34"/>
      <c r="L27" s="34"/>
      <c r="M27" s="34"/>
      <c r="N27" s="36">
        <f t="shared" si="4"/>
        <v>245000</v>
      </c>
      <c r="O27" s="37">
        <f t="shared" si="5"/>
        <v>20946.25</v>
      </c>
      <c r="P27" s="38">
        <f t="shared" si="6"/>
        <v>265946.25</v>
      </c>
    </row>
    <row r="28" spans="1:16" s="16" customFormat="1" ht="11.25" x14ac:dyDescent="0.2">
      <c r="A28" s="9">
        <v>48792</v>
      </c>
      <c r="B28" s="39"/>
      <c r="C28" s="40"/>
      <c r="D28" s="41"/>
      <c r="E28" s="42"/>
      <c r="F28" s="34">
        <v>10950</v>
      </c>
      <c r="G28" s="35">
        <f t="shared" si="1"/>
        <v>10950</v>
      </c>
      <c r="H28" s="34"/>
      <c r="I28" s="34">
        <v>6508.75</v>
      </c>
      <c r="J28" s="35">
        <f t="shared" si="2"/>
        <v>6508.75</v>
      </c>
      <c r="K28" s="34"/>
      <c r="L28" s="34"/>
      <c r="M28" s="34"/>
      <c r="N28" s="36">
        <f t="shared" si="4"/>
        <v>0</v>
      </c>
      <c r="O28" s="37">
        <f t="shared" si="5"/>
        <v>17458.75</v>
      </c>
      <c r="P28" s="38">
        <f t="shared" si="6"/>
        <v>17458.75</v>
      </c>
    </row>
    <row r="29" spans="1:16" s="16" customFormat="1" ht="11.25" x14ac:dyDescent="0.2">
      <c r="A29" s="9">
        <v>48976</v>
      </c>
      <c r="B29" s="39"/>
      <c r="C29" s="40"/>
      <c r="D29" s="41"/>
      <c r="E29" s="42">
        <v>175000</v>
      </c>
      <c r="F29" s="34">
        <v>10950</v>
      </c>
      <c r="G29" s="35">
        <f t="shared" si="1"/>
        <v>185950</v>
      </c>
      <c r="H29" s="34">
        <v>80000</v>
      </c>
      <c r="I29" s="34">
        <v>6508.75</v>
      </c>
      <c r="J29" s="35">
        <f t="shared" si="2"/>
        <v>86508.75</v>
      </c>
      <c r="K29" s="34"/>
      <c r="L29" s="34"/>
      <c r="M29" s="34"/>
      <c r="N29" s="36">
        <f t="shared" si="4"/>
        <v>255000</v>
      </c>
      <c r="O29" s="37">
        <f t="shared" si="5"/>
        <v>17458.75</v>
      </c>
      <c r="P29" s="38">
        <f t="shared" si="6"/>
        <v>272458.75</v>
      </c>
    </row>
    <row r="30" spans="1:16" s="16" customFormat="1" ht="11.25" x14ac:dyDescent="0.2">
      <c r="A30" s="9">
        <v>49157</v>
      </c>
      <c r="B30" s="39"/>
      <c r="C30" s="40"/>
      <c r="D30" s="41"/>
      <c r="E30" s="42"/>
      <c r="F30" s="34">
        <v>8325</v>
      </c>
      <c r="G30" s="35">
        <f t="shared" si="1"/>
        <v>8325</v>
      </c>
      <c r="H30" s="34"/>
      <c r="I30" s="34">
        <v>5508.75</v>
      </c>
      <c r="J30" s="35">
        <f t="shared" si="2"/>
        <v>5508.75</v>
      </c>
      <c r="K30" s="34"/>
      <c r="L30" s="34"/>
      <c r="M30" s="34"/>
      <c r="N30" s="36">
        <f t="shared" si="4"/>
        <v>0</v>
      </c>
      <c r="O30" s="37">
        <f t="shared" si="5"/>
        <v>13833.75</v>
      </c>
      <c r="P30" s="38">
        <f t="shared" si="6"/>
        <v>13833.75</v>
      </c>
    </row>
    <row r="31" spans="1:16" s="16" customFormat="1" ht="15" customHeight="1" x14ac:dyDescent="0.2">
      <c r="A31" s="9">
        <v>49341</v>
      </c>
      <c r="B31" s="39"/>
      <c r="C31" s="40"/>
      <c r="D31" s="41"/>
      <c r="E31" s="42">
        <v>180000</v>
      </c>
      <c r="F31" s="34">
        <v>8325</v>
      </c>
      <c r="G31" s="35">
        <f t="shared" si="1"/>
        <v>188325</v>
      </c>
      <c r="H31" s="34">
        <v>80000</v>
      </c>
      <c r="I31" s="34">
        <v>5508.75</v>
      </c>
      <c r="J31" s="35">
        <f t="shared" si="2"/>
        <v>85508.75</v>
      </c>
      <c r="K31" s="34"/>
      <c r="L31" s="34"/>
      <c r="M31" s="34"/>
      <c r="N31" s="36">
        <f t="shared" si="4"/>
        <v>260000</v>
      </c>
      <c r="O31" s="37">
        <f t="shared" si="5"/>
        <v>13833.75</v>
      </c>
      <c r="P31" s="38">
        <f t="shared" si="6"/>
        <v>273833.75</v>
      </c>
    </row>
    <row r="32" spans="1:16" s="16" customFormat="1" ht="15" customHeight="1" x14ac:dyDescent="0.2">
      <c r="A32" s="9">
        <v>49522</v>
      </c>
      <c r="B32" s="39"/>
      <c r="C32" s="40"/>
      <c r="D32" s="41"/>
      <c r="E32" s="42"/>
      <c r="F32" s="34">
        <v>5625</v>
      </c>
      <c r="G32" s="35">
        <f t="shared" si="1"/>
        <v>5625</v>
      </c>
      <c r="H32" s="34"/>
      <c r="I32" s="34">
        <v>4508.75</v>
      </c>
      <c r="J32" s="35">
        <f t="shared" si="2"/>
        <v>4508.75</v>
      </c>
      <c r="K32" s="34"/>
      <c r="L32" s="34"/>
      <c r="M32" s="34"/>
      <c r="N32" s="36">
        <f t="shared" si="4"/>
        <v>0</v>
      </c>
      <c r="O32" s="37">
        <f t="shared" si="5"/>
        <v>10133.75</v>
      </c>
      <c r="P32" s="38">
        <f t="shared" si="6"/>
        <v>10133.75</v>
      </c>
    </row>
    <row r="33" spans="1:16" s="16" customFormat="1" ht="15" customHeight="1" x14ac:dyDescent="0.2">
      <c r="A33" s="9">
        <v>49706</v>
      </c>
      <c r="B33" s="39"/>
      <c r="C33" s="40"/>
      <c r="D33" s="40"/>
      <c r="E33" s="42">
        <v>185000</v>
      </c>
      <c r="F33" s="34">
        <v>5625</v>
      </c>
      <c r="G33" s="35">
        <f t="shared" si="1"/>
        <v>190625</v>
      </c>
      <c r="H33" s="34">
        <v>85000</v>
      </c>
      <c r="I33" s="34">
        <v>4508.75</v>
      </c>
      <c r="J33" s="35">
        <f t="shared" si="2"/>
        <v>89508.75</v>
      </c>
      <c r="K33" s="34"/>
      <c r="L33" s="34"/>
      <c r="M33" s="34"/>
      <c r="N33" s="36">
        <f t="shared" si="4"/>
        <v>270000</v>
      </c>
      <c r="O33" s="37">
        <f t="shared" si="5"/>
        <v>10133.75</v>
      </c>
      <c r="P33" s="38">
        <f t="shared" si="6"/>
        <v>280133.75</v>
      </c>
    </row>
    <row r="34" spans="1:16" s="16" customFormat="1" ht="15" customHeight="1" x14ac:dyDescent="0.2">
      <c r="A34" s="9">
        <v>49888</v>
      </c>
      <c r="B34" s="39"/>
      <c r="C34" s="40"/>
      <c r="D34" s="40"/>
      <c r="E34" s="42"/>
      <c r="F34" s="34">
        <v>2850</v>
      </c>
      <c r="G34" s="35">
        <f t="shared" si="1"/>
        <v>2850</v>
      </c>
      <c r="H34" s="34"/>
      <c r="I34" s="34">
        <v>3446.25</v>
      </c>
      <c r="J34" s="35">
        <f t="shared" si="2"/>
        <v>3446.25</v>
      </c>
      <c r="K34" s="34"/>
      <c r="L34" s="34"/>
      <c r="M34" s="34"/>
      <c r="N34" s="36">
        <f t="shared" si="4"/>
        <v>0</v>
      </c>
      <c r="O34" s="37">
        <f t="shared" si="5"/>
        <v>6296.25</v>
      </c>
      <c r="P34" s="38">
        <f t="shared" si="6"/>
        <v>6296.25</v>
      </c>
    </row>
    <row r="35" spans="1:16" s="16" customFormat="1" ht="15" customHeight="1" x14ac:dyDescent="0.2">
      <c r="A35" s="9">
        <v>50072</v>
      </c>
      <c r="B35" s="39"/>
      <c r="C35" s="40"/>
      <c r="D35" s="40"/>
      <c r="E35" s="42">
        <v>190000</v>
      </c>
      <c r="F35" s="34">
        <v>2850</v>
      </c>
      <c r="G35" s="35">
        <f t="shared" si="1"/>
        <v>192850</v>
      </c>
      <c r="H35" s="34">
        <v>85000</v>
      </c>
      <c r="I35" s="34">
        <v>3446.25</v>
      </c>
      <c r="J35" s="35">
        <f t="shared" si="2"/>
        <v>88446.25</v>
      </c>
      <c r="K35" s="34"/>
      <c r="L35" s="34"/>
      <c r="M35" s="34"/>
      <c r="N35" s="36">
        <f t="shared" si="4"/>
        <v>275000</v>
      </c>
      <c r="O35" s="37">
        <f t="shared" si="5"/>
        <v>6296.25</v>
      </c>
      <c r="P35" s="38">
        <f t="shared" si="6"/>
        <v>281296.25</v>
      </c>
    </row>
    <row r="36" spans="1:16" s="16" customFormat="1" ht="15" customHeight="1" x14ac:dyDescent="0.2">
      <c r="A36" s="9">
        <v>50253</v>
      </c>
      <c r="B36" s="39"/>
      <c r="C36" s="40"/>
      <c r="D36" s="40"/>
      <c r="E36" s="42"/>
      <c r="F36" s="34"/>
      <c r="G36" s="35"/>
      <c r="H36" s="34"/>
      <c r="I36" s="34">
        <v>2362.5</v>
      </c>
      <c r="J36" s="35">
        <f t="shared" si="2"/>
        <v>2362.5</v>
      </c>
      <c r="K36" s="34"/>
      <c r="L36" s="34"/>
      <c r="M36" s="34"/>
      <c r="N36" s="36">
        <f t="shared" si="4"/>
        <v>0</v>
      </c>
      <c r="O36" s="37">
        <f t="shared" si="5"/>
        <v>2362.5</v>
      </c>
      <c r="P36" s="38">
        <f t="shared" si="6"/>
        <v>2362.5</v>
      </c>
    </row>
    <row r="37" spans="1:16" s="16" customFormat="1" ht="15" customHeight="1" x14ac:dyDescent="0.2">
      <c r="A37" s="9">
        <v>50437</v>
      </c>
      <c r="B37" s="39"/>
      <c r="C37" s="40"/>
      <c r="D37" s="40"/>
      <c r="E37" s="42"/>
      <c r="F37" s="34"/>
      <c r="G37" s="35"/>
      <c r="H37" s="34">
        <v>90000</v>
      </c>
      <c r="I37" s="34">
        <v>2362.5</v>
      </c>
      <c r="J37" s="35">
        <f t="shared" si="2"/>
        <v>92362.5</v>
      </c>
      <c r="K37" s="34"/>
      <c r="L37" s="34"/>
      <c r="M37" s="34"/>
      <c r="N37" s="36">
        <f t="shared" si="4"/>
        <v>90000</v>
      </c>
      <c r="O37" s="37">
        <f t="shared" si="5"/>
        <v>2362.5</v>
      </c>
      <c r="P37" s="38">
        <f t="shared" si="6"/>
        <v>92362.5</v>
      </c>
    </row>
    <row r="38" spans="1:16" s="16" customFormat="1" ht="15" customHeight="1" x14ac:dyDescent="0.2">
      <c r="A38" s="9">
        <v>50618</v>
      </c>
      <c r="B38" s="39"/>
      <c r="C38" s="40"/>
      <c r="D38" s="40"/>
      <c r="E38" s="42"/>
      <c r="F38" s="34"/>
      <c r="G38" s="35"/>
      <c r="H38" s="34"/>
      <c r="I38" s="34">
        <v>1182</v>
      </c>
      <c r="J38" s="35">
        <f t="shared" si="2"/>
        <v>1182</v>
      </c>
      <c r="K38" s="34"/>
      <c r="L38" s="34"/>
      <c r="M38" s="34"/>
      <c r="N38" s="36">
        <f t="shared" si="4"/>
        <v>0</v>
      </c>
      <c r="O38" s="37">
        <f t="shared" si="5"/>
        <v>1182</v>
      </c>
      <c r="P38" s="38">
        <f t="shared" si="6"/>
        <v>1182</v>
      </c>
    </row>
    <row r="39" spans="1:16" s="16" customFormat="1" ht="15" customHeight="1" x14ac:dyDescent="0.2">
      <c r="A39" s="9">
        <v>50802</v>
      </c>
      <c r="B39" s="39"/>
      <c r="C39" s="40"/>
      <c r="D39" s="40"/>
      <c r="E39" s="42"/>
      <c r="F39" s="34"/>
      <c r="G39" s="35"/>
      <c r="H39" s="34">
        <v>90000</v>
      </c>
      <c r="I39" s="34">
        <v>1182</v>
      </c>
      <c r="J39" s="35">
        <f t="shared" si="2"/>
        <v>91182</v>
      </c>
      <c r="K39" s="34"/>
      <c r="L39" s="34"/>
      <c r="M39" s="34"/>
      <c r="N39" s="36">
        <f t="shared" si="4"/>
        <v>90000</v>
      </c>
      <c r="O39" s="37">
        <f t="shared" si="5"/>
        <v>1182</v>
      </c>
      <c r="P39" s="38">
        <f t="shared" si="6"/>
        <v>91182</v>
      </c>
    </row>
    <row r="40" spans="1:16" s="16" customFormat="1" ht="15" customHeight="1" x14ac:dyDescent="0.2">
      <c r="A40" s="9"/>
      <c r="B40" s="39"/>
      <c r="C40" s="40"/>
      <c r="D40" s="40"/>
      <c r="E40" s="42"/>
      <c r="F40" s="34"/>
      <c r="G40" s="35"/>
      <c r="H40" s="34"/>
      <c r="I40" s="34"/>
      <c r="J40" s="35"/>
      <c r="K40" s="34"/>
      <c r="L40" s="34"/>
      <c r="M40" s="34"/>
      <c r="N40" s="36">
        <f t="shared" si="4"/>
        <v>0</v>
      </c>
      <c r="O40" s="37">
        <f t="shared" si="5"/>
        <v>0</v>
      </c>
      <c r="P40" s="38">
        <f t="shared" si="6"/>
        <v>0</v>
      </c>
    </row>
    <row r="41" spans="1:16" s="16" customFormat="1" ht="5.25" customHeight="1" thickBot="1" x14ac:dyDescent="0.25">
      <c r="A41" s="9"/>
      <c r="B41" s="39"/>
      <c r="C41" s="40"/>
      <c r="D41" s="40"/>
      <c r="E41" s="42"/>
      <c r="F41" s="34"/>
      <c r="G41" s="35"/>
      <c r="H41" s="34"/>
      <c r="I41" s="34"/>
      <c r="J41" s="46"/>
      <c r="K41" s="34"/>
      <c r="L41" s="34"/>
      <c r="M41" s="34"/>
      <c r="N41" s="47"/>
      <c r="O41" s="48"/>
      <c r="P41" s="49"/>
    </row>
    <row r="42" spans="1:16" s="16" customFormat="1" ht="12" thickBot="1" x14ac:dyDescent="0.25">
      <c r="A42" s="10" t="s">
        <v>6</v>
      </c>
      <c r="B42" s="50">
        <f>SUM(B11:B40)</f>
        <v>375000</v>
      </c>
      <c r="C42" s="50">
        <f>SUM(C11:C40)</f>
        <v>23907</v>
      </c>
      <c r="D42" s="50">
        <f>SUM(D11:D40)</f>
        <v>398907</v>
      </c>
      <c r="E42" s="50">
        <f>SUM(E11:E40)</f>
        <v>2090000</v>
      </c>
      <c r="F42" s="50">
        <f>SUM(F11:F40)</f>
        <v>433200</v>
      </c>
      <c r="G42" s="50">
        <f>SUM(G11:G40)</f>
        <v>2523200</v>
      </c>
      <c r="H42" s="50">
        <f>SUM(H11:H40)</f>
        <v>1130000</v>
      </c>
      <c r="I42" s="50">
        <f>SUM(I11:I40)</f>
        <v>242171</v>
      </c>
      <c r="J42" s="50">
        <f>SUM(J11:J40)</f>
        <v>1372171</v>
      </c>
      <c r="K42" s="50">
        <f>SUM(K11:K40)</f>
        <v>860000</v>
      </c>
      <c r="L42" s="50">
        <f>SUM(L11:L40)</f>
        <v>82950</v>
      </c>
      <c r="M42" s="50">
        <f>SUM(M11:M40)</f>
        <v>942950</v>
      </c>
      <c r="N42" s="50">
        <f>SUM(N11:N40)</f>
        <v>4455000</v>
      </c>
      <c r="O42" s="50">
        <f>SUM(O11:O40)</f>
        <v>782228</v>
      </c>
      <c r="P42" s="65">
        <f>SUM(P11:P40)</f>
        <v>5237228</v>
      </c>
    </row>
  </sheetData>
  <mergeCells count="21">
    <mergeCell ref="B8:D8"/>
    <mergeCell ref="E8:G8"/>
    <mergeCell ref="N8:P8"/>
    <mergeCell ref="H8:J8"/>
    <mergeCell ref="K8:M8"/>
    <mergeCell ref="B7:D7"/>
    <mergeCell ref="E7:G7"/>
    <mergeCell ref="N7:P7"/>
    <mergeCell ref="H7:J7"/>
    <mergeCell ref="K7:M7"/>
    <mergeCell ref="B3:D3"/>
    <mergeCell ref="B5:D5"/>
    <mergeCell ref="E5:G5"/>
    <mergeCell ref="N5:P5"/>
    <mergeCell ref="B6:D6"/>
    <mergeCell ref="E6:G6"/>
    <mergeCell ref="N6:P6"/>
    <mergeCell ref="H5:J5"/>
    <mergeCell ref="H6:J6"/>
    <mergeCell ref="K5:M5"/>
    <mergeCell ref="K6:M6"/>
  </mergeCells>
  <pageMargins left="0.25" right="0.25" top="0" bottom="0" header="0.3" footer="0.3"/>
  <pageSetup paperSize="5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28EB7-D849-44D3-8ADA-D38A2AA480AA}">
  <dimension ref="A1:G21"/>
  <sheetViews>
    <sheetView workbookViewId="0">
      <selection activeCell="E6" sqref="E6"/>
    </sheetView>
  </sheetViews>
  <sheetFormatPr defaultRowHeight="15" x14ac:dyDescent="0.25"/>
  <cols>
    <col min="2" max="2" width="6" customWidth="1"/>
    <col min="3" max="3" width="4" customWidth="1"/>
    <col min="4" max="4" width="15.28515625" bestFit="1" customWidth="1"/>
    <col min="5" max="5" width="12.42578125" customWidth="1"/>
    <col min="6" max="6" width="3.28515625" customWidth="1"/>
    <col min="7" max="7" width="12.5703125" bestFit="1" customWidth="1"/>
  </cols>
  <sheetData>
    <row r="1" spans="1:7" x14ac:dyDescent="0.25">
      <c r="A1" s="78" t="s">
        <v>7</v>
      </c>
      <c r="B1" s="78"/>
      <c r="C1" s="78"/>
      <c r="D1" s="78"/>
      <c r="E1" s="78"/>
      <c r="F1" s="78"/>
    </row>
    <row r="2" spans="1:7" x14ac:dyDescent="0.25">
      <c r="A2" s="78" t="s">
        <v>18</v>
      </c>
      <c r="B2" s="78"/>
      <c r="C2" s="78"/>
      <c r="D2" s="78"/>
      <c r="E2" s="78"/>
      <c r="F2" s="78"/>
    </row>
    <row r="4" spans="1:7" x14ac:dyDescent="0.25">
      <c r="A4" t="s">
        <v>19</v>
      </c>
      <c r="D4" s="12" t="s">
        <v>32</v>
      </c>
      <c r="E4" s="12" t="s">
        <v>33</v>
      </c>
      <c r="F4" s="12"/>
      <c r="G4" s="12" t="s">
        <v>6</v>
      </c>
    </row>
    <row r="6" spans="1:7" x14ac:dyDescent="0.25">
      <c r="A6" t="s">
        <v>20</v>
      </c>
      <c r="D6" s="11">
        <f>+'General Fund'!S12+'General Fund'!S11</f>
        <v>1353006.75</v>
      </c>
      <c r="E6" s="11">
        <f>+'Water Fund'!P12+'Water Fund'!P11</f>
        <v>559099.5</v>
      </c>
      <c r="F6" s="11"/>
      <c r="G6" s="11">
        <f t="shared" ref="G6:G20" si="0">+E6+D6</f>
        <v>1912106.25</v>
      </c>
    </row>
    <row r="7" spans="1:7" x14ac:dyDescent="0.25">
      <c r="A7" t="s">
        <v>21</v>
      </c>
      <c r="D7" s="11">
        <f>+'General Fund'!S14+'General Fund'!S13</f>
        <v>1345307.5</v>
      </c>
      <c r="E7" s="11">
        <f>+'Water Fund'!P14+'Water Fund'!P13</f>
        <v>558261.25</v>
      </c>
      <c r="F7" s="11"/>
      <c r="G7" s="11">
        <f t="shared" si="0"/>
        <v>1903568.75</v>
      </c>
    </row>
    <row r="8" spans="1:7" x14ac:dyDescent="0.25">
      <c r="A8" t="s">
        <v>22</v>
      </c>
      <c r="D8" s="11">
        <f>+'General Fund'!S16+'General Fund'!S15</f>
        <v>1347932.5</v>
      </c>
      <c r="E8" s="11">
        <f>+'Water Fund'!P16+'Water Fund'!P15</f>
        <v>548224.5</v>
      </c>
      <c r="F8" s="11"/>
      <c r="G8" s="11">
        <f t="shared" si="0"/>
        <v>1896157</v>
      </c>
    </row>
    <row r="9" spans="1:7" x14ac:dyDescent="0.25">
      <c r="A9" t="s">
        <v>23</v>
      </c>
      <c r="D9" s="11">
        <f>+'General Fund'!S18+'General Fund'!S17</f>
        <v>1244457.5</v>
      </c>
      <c r="E9" s="11">
        <f>+'Water Fund'!P18+'Water Fund'!P17</f>
        <v>419317.5</v>
      </c>
      <c r="F9" s="11"/>
      <c r="G9" s="11">
        <f t="shared" si="0"/>
        <v>1663775</v>
      </c>
    </row>
    <row r="10" spans="1:7" x14ac:dyDescent="0.25">
      <c r="A10" t="s">
        <v>24</v>
      </c>
      <c r="D10" s="11">
        <f>+'General Fund'!S20+'General Fund'!S19</f>
        <v>1245632.5</v>
      </c>
      <c r="E10" s="11">
        <f>+'Water Fund'!P20+'Water Fund'!P19</f>
        <v>417542.5</v>
      </c>
      <c r="F10" s="11"/>
      <c r="G10" s="11">
        <f t="shared" si="0"/>
        <v>1663175</v>
      </c>
    </row>
    <row r="11" spans="1:7" x14ac:dyDescent="0.25">
      <c r="A11" t="s">
        <v>25</v>
      </c>
      <c r="D11" s="11">
        <f>+'General Fund'!S22+'General Fund'!S21</f>
        <v>1247332.5</v>
      </c>
      <c r="E11" s="11">
        <f>+'Water Fund'!P22+'Water Fund'!P21</f>
        <v>417592.5</v>
      </c>
      <c r="F11" s="11"/>
      <c r="G11" s="11">
        <f t="shared" si="0"/>
        <v>1664925</v>
      </c>
    </row>
    <row r="12" spans="1:7" x14ac:dyDescent="0.25">
      <c r="A12" t="s">
        <v>26</v>
      </c>
      <c r="D12" s="11">
        <f>+'General Fund'!S24+'General Fund'!S23</f>
        <v>1086657.5</v>
      </c>
      <c r="E12" s="11">
        <f>+'Water Fund'!P24+'Water Fund'!P23</f>
        <v>423405</v>
      </c>
      <c r="F12" s="11"/>
      <c r="G12" s="11">
        <f t="shared" si="0"/>
        <v>1510062.5</v>
      </c>
    </row>
    <row r="13" spans="1:7" x14ac:dyDescent="0.25">
      <c r="A13" t="s">
        <v>46</v>
      </c>
      <c r="D13" s="11">
        <f>+'General Fund'!S26+'General Fund'!S25</f>
        <v>884782.5</v>
      </c>
      <c r="E13" s="11">
        <f>+'Water Fund'!P26+'Water Fund'!P25</f>
        <v>285305</v>
      </c>
      <c r="F13" s="11"/>
      <c r="G13" s="11">
        <f t="shared" si="0"/>
        <v>1170087.5</v>
      </c>
    </row>
    <row r="14" spans="1:7" x14ac:dyDescent="0.25">
      <c r="A14" t="s">
        <v>27</v>
      </c>
      <c r="D14" s="11">
        <f>+'General Fund'!S28+'General Fund'!S27</f>
        <v>884357.5</v>
      </c>
      <c r="E14" s="11">
        <f>+'Water Fund'!P28+'Water Fund'!P27</f>
        <v>283405</v>
      </c>
      <c r="F14" s="11"/>
      <c r="G14" s="11">
        <f t="shared" si="0"/>
        <v>1167762.5</v>
      </c>
    </row>
    <row r="15" spans="1:7" x14ac:dyDescent="0.25">
      <c r="A15" t="s">
        <v>28</v>
      </c>
      <c r="D15" s="11">
        <f>+'General Fund'!S30+'General Fund'!S29</f>
        <v>883382.5</v>
      </c>
      <c r="E15" s="11">
        <f>+'Water Fund'!P30+'Water Fund'!P29</f>
        <v>286292.5</v>
      </c>
      <c r="F15" s="11"/>
      <c r="G15" s="11">
        <f t="shared" si="0"/>
        <v>1169675</v>
      </c>
    </row>
    <row r="16" spans="1:7" x14ac:dyDescent="0.25">
      <c r="A16" t="s">
        <v>29</v>
      </c>
      <c r="D16" s="11">
        <f>+'General Fund'!S32+'General Fund'!S31</f>
        <v>881857.5</v>
      </c>
      <c r="E16" s="11">
        <f>+'Water Fund'!P32+'Water Fund'!P31</f>
        <v>283967.5</v>
      </c>
      <c r="F16" s="11"/>
      <c r="G16" s="11">
        <f t="shared" si="0"/>
        <v>1165825</v>
      </c>
    </row>
    <row r="17" spans="1:7" x14ac:dyDescent="0.25">
      <c r="A17" t="s">
        <v>30</v>
      </c>
      <c r="D17" s="11">
        <f>+'General Fund'!S34+'General Fund'!S33</f>
        <v>879782.5</v>
      </c>
      <c r="E17" s="11">
        <f>+'Water Fund'!P34+'Water Fund'!P33</f>
        <v>286430</v>
      </c>
      <c r="F17" s="14"/>
      <c r="G17" s="14">
        <f t="shared" si="0"/>
        <v>1166212.5</v>
      </c>
    </row>
    <row r="18" spans="1:7" x14ac:dyDescent="0.25">
      <c r="A18" t="s">
        <v>31</v>
      </c>
      <c r="D18" s="11">
        <f>+'General Fund'!S36+'General Fund'!S35</f>
        <v>886903.75</v>
      </c>
      <c r="E18" s="11">
        <f>+'Water Fund'!P36+'Water Fund'!P35</f>
        <v>283658.75</v>
      </c>
      <c r="F18" s="11"/>
      <c r="G18" s="14">
        <f t="shared" si="0"/>
        <v>1170562.5</v>
      </c>
    </row>
    <row r="19" spans="1:7" x14ac:dyDescent="0.25">
      <c r="A19" t="s">
        <v>41</v>
      </c>
      <c r="D19" s="11">
        <f>+'General Fund'!S38+'General Fund'!S37</f>
        <v>493965</v>
      </c>
      <c r="E19" s="11">
        <f>+'Water Fund'!P38+'Water Fund'!P37</f>
        <v>93544.5</v>
      </c>
      <c r="F19" s="11"/>
      <c r="G19" s="14">
        <f t="shared" si="0"/>
        <v>587509.5</v>
      </c>
    </row>
    <row r="20" spans="1:7" x14ac:dyDescent="0.25">
      <c r="A20" t="s">
        <v>42</v>
      </c>
      <c r="D20" s="11">
        <f>+'General Fund'!S40+'General Fund'!S39</f>
        <v>491365</v>
      </c>
      <c r="E20" s="11">
        <f>+'Water Fund'!P40+'Water Fund'!P39</f>
        <v>91182</v>
      </c>
      <c r="F20" s="11"/>
      <c r="G20" s="14">
        <f t="shared" si="0"/>
        <v>582547</v>
      </c>
    </row>
    <row r="21" spans="1:7" x14ac:dyDescent="0.25">
      <c r="A21" t="s">
        <v>6</v>
      </c>
      <c r="D21" s="13">
        <f>SUM(D6:D20)</f>
        <v>15156723</v>
      </c>
      <c r="E21" s="13">
        <f>SUM(E6:E20)</f>
        <v>5237228</v>
      </c>
      <c r="F21" s="13"/>
      <c r="G21" s="13">
        <f>SUM(G6:G20)</f>
        <v>20393951</v>
      </c>
    </row>
  </sheetData>
  <mergeCells count="2">
    <mergeCell ref="A1:F1"/>
    <mergeCell ref="A2:F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2a816a-d0e5-4d5f-af6c-607c21ce9730" xsi:nil="true"/>
    <lcf76f155ced4ddcb4097134ff3c332f xmlns="e5d6bf52-1864-402a-82d4-3ab7f291abd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F526E24CA9D145A70A2C65A152803C" ma:contentTypeVersion="13" ma:contentTypeDescription="Create a new document." ma:contentTypeScope="" ma:versionID="2cbd77b6ff2445489412ac039f91be13">
  <xsd:schema xmlns:xsd="http://www.w3.org/2001/XMLSchema" xmlns:xs="http://www.w3.org/2001/XMLSchema" xmlns:p="http://schemas.microsoft.com/office/2006/metadata/properties" xmlns:ns2="572a816a-d0e5-4d5f-af6c-607c21ce9730" xmlns:ns3="e5d6bf52-1864-402a-82d4-3ab7f291abd1" targetNamespace="http://schemas.microsoft.com/office/2006/metadata/properties" ma:root="true" ma:fieldsID="f0108f159060eaf091cb986daf146dd4" ns2:_="" ns3:_="">
    <xsd:import namespace="572a816a-d0e5-4d5f-af6c-607c21ce9730"/>
    <xsd:import namespace="e5d6bf52-1864-402a-82d4-3ab7f291abd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a816a-d0e5-4d5f-af6c-607c21ce973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b9e66-0da4-4481-9cda-696a04a2b314}" ma:internalName="TaxCatchAll" ma:showField="CatchAllData" ma:web="572a816a-d0e5-4d5f-af6c-607c21ce97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6bf52-1864-402a-82d4-3ab7f291ab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3696398-c017-4c15-a46c-bd1e6a9b6f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333DB6-0C09-4896-9FC1-6C038EE3B98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6A8BB78-E2C1-4009-B51F-E3D9EA449434}"/>
</file>

<file path=customXml/itemProps3.xml><?xml version="1.0" encoding="utf-8"?>
<ds:datastoreItem xmlns:ds="http://schemas.openxmlformats.org/officeDocument/2006/customXml" ds:itemID="{6901BBAC-0A0F-43F1-8CE1-3E301F4230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General Fund</vt:lpstr>
      <vt:lpstr>Water Fund</vt:lpstr>
      <vt:lpstr>Total Both Funds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Waldron</dc:creator>
  <cp:lastModifiedBy>Liz Exum</cp:lastModifiedBy>
  <cp:lastPrinted>2021-03-17T19:49:13Z</cp:lastPrinted>
  <dcterms:created xsi:type="dcterms:W3CDTF">2017-03-29T16:35:23Z</dcterms:created>
  <dcterms:modified xsi:type="dcterms:W3CDTF">2025-01-22T21:12:17Z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0x01010089F526E24CA9D145A70A2C65A152803C</vt:lpwstr>
  </property>
  <property fmtid="{D5CDD505-2E9C-101B-9397-08002B2CF9AE}" pid="3" name="Order">
    <vt:r8>3180400</vt:r8>
  </property>
</Properties>
</file>