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lucastx.sharepoint.com/sites/Finance/Finance Department Files/Finance/Transparency Stars/Debt Star/2024/"/>
    </mc:Choice>
  </mc:AlternateContent>
  <xr:revisionPtr revIDLastSave="2" documentId="14_{7F161A27-D2A5-4513-8096-5FDF46E6BA83}" xr6:coauthVersionLast="47" xr6:coauthVersionMax="47" xr10:uidLastSave="{AE557725-CDE1-465C-9217-1F07817680A4}"/>
  <bookViews>
    <workbookView xWindow="-120" yWindow="-120" windowWidth="29040" windowHeight="15840" tabRatio="685" activeTab="6"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3" l="1"/>
  <c r="I14" i="3"/>
  <c r="B24" i="4" l="1"/>
  <c r="B23" i="4"/>
  <c r="B22" i="4"/>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2" i="3"/>
  <c r="J11" i="3"/>
  <c r="J10" i="3"/>
  <c r="B4" i="3"/>
  <c r="B3" i="3"/>
  <c r="C3" i="2" l="1"/>
  <c r="C4" i="2" s="1"/>
  <c r="C5" i="2" s="1"/>
  <c r="C6" i="2" s="1"/>
</calcChain>
</file>

<file path=xl/sharedStrings.xml><?xml version="1.0" encoding="utf-8"?>
<sst xmlns="http://schemas.openxmlformats.org/spreadsheetml/2006/main" count="449" uniqueCount="318">
  <si>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</si>
  <si>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</si>
  <si>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</si>
  <si>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</si>
  <si>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</si>
  <si>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</si>
  <si>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</si>
  <si>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</si>
  <si>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</si>
  <si>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</si>
  <si>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</si>
  <si>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</si>
  <si>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</si>
  <si>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</si>
  <si>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</si>
  <si>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</si>
  <si>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</si>
  <si>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</si>
  <si>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</si>
  <si>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</si>
  <si>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</si>
  <si>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</si>
  <si>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</si>
  <si>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</si>
  <si>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</si>
  <si>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</si>
  <si>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</si>
  <si>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</si>
  <si>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</si>
  <si>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</si>
  <si>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</si>
  <si>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</si>
  <si>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</si>
  <si>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</si>
  <si>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</si>
  <si>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</si>
  <si>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</si>
  <si>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</si>
  <si>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</si>
  <si>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</si>
  <si>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</si>
  <si>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</si>
  <si>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</si>
  <si>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</si>
  <si>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</si>
  <si>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</si>
  <si>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</si>
  <si>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</si>
  <si>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</si>
  <si>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</si>
  <si>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</si>
  <si>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</si>
  <si>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</si>
  <si>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</si>
  <si>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</si>
  <si>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</si>
  <si>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</si>
  <si>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</si>
  <si>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</si>
  <si>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</si>
  <si>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</si>
  <si>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</si>
  <si>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</si>
  <si>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</si>
  <si>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</si>
  <si>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</si>
  <si>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</si>
  <si>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</si>
  <si>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</si>
  <si>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</si>
  <si>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</si>
  <si>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</si>
  <si>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</si>
  <si>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</si>
  <si>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</si>
  <si>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</si>
  <si>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</si>
  <si>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</si>
  <si>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</si>
  <si>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</si>
  <si>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</si>
  <si>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</si>
  <si>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</si>
  <si>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</si>
  <si>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</si>
  <si>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</si>
  <si>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</si>
  <si>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</si>
  <si>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</si>
  <si>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</si>
  <si>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</si>
  <si>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</si>
  <si>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</si>
  <si>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</si>
  <si>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</si>
  <si>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</si>
  <si>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</si>
  <si>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</si>
  <si>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</si>
  <si>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</si>
  <si>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</si>
  <si>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</si>
  <si>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</si>
  <si>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</si>
  <si>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</si>
  <si>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</si>
  <si>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</si>
  <si>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</si>
  <si>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</si>
  <si>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</si>
  <si>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</si>
  <si>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</si>
  <si>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</si>
  <si>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</si>
  <si>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</si>
  <si>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</si>
  <si>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</si>
  <si>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</si>
  <si>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</si>
  <si>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</si>
  <si>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</si>
  <si>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</si>
  <si>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</si>
  <si>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</si>
  <si>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</si>
  <si>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</si>
  <si>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</si>
  <si>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</si>
  <si>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</si>
  <si>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</si>
  <si>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</si>
  <si>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</si>
  <si>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</si>
  <si>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</si>
  <si>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</si>
  <si>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</si>
  <si>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</si>
  <si>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</si>
  <si>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</si>
  <si>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</si>
  <si>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</si>
  <si>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</si>
  <si>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</si>
  <si>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</si>
  <si>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</si>
  <si>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</si>
  <si>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</si>
  <si>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</si>
  <si>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</si>
  <si>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</si>
  <si>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</si>
  <si>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</si>
  <si>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</si>
  <si>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</si>
  <si>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</si>
  <si>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</si>
  <si>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</si>
  <si>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</si>
  <si>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</si>
  <si>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</si>
  <si>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</si>
  <si>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</si>
  <si>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</si>
  <si>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</si>
  <si>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</si>
  <si>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</si>
  <si>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</si>
  <si>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</si>
  <si>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</si>
  <si>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</si>
  <si>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</si>
  <si>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</si>
  <si>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</si>
  <si>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</si>
  <si>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</si>
  <si>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</si>
  <si>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</si>
  <si>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</si>
  <si>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</si>
  <si>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</si>
  <si>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</si>
  <si>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</si>
  <si>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</si>
  <si>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</si>
  <si>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</si>
  <si>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</si>
  <si>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</si>
  <si>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</si>
  <si>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</si>
  <si>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</si>
  <si>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</si>
  <si>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</si>
  <si>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</si>
  <si>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</si>
  <si>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</si>
  <si>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</si>
  <si>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</si>
  <si>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</si>
  <si>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</si>
  <si>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</si>
  <si>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</si>
  <si>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</si>
  <si>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</si>
  <si>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</si>
  <si>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</si>
  <si>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</si>
  <si>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</si>
  <si>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</si>
  <si>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</si>
  <si>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</si>
  <si>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</si>
  <si>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</si>
  <si>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</si>
  <si>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</si>
  <si>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</si>
  <si>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</si>
  <si>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</si>
  <si>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</si>
  <si>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</si>
  <si>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</si>
  <si>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</si>
  <si>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</si>
  <si>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</si>
  <si>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</si>
  <si>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</si>
  <si>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</si>
  <si>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</si>
  <si>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</si>
  <si>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</si>
  <si>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</si>
  <si>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</si>
  <si>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</si>
  <si>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</si>
  <si>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</si>
  <si>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</si>
  <si>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</si>
  <si>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</si>
  <si>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</si>
  <si>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</si>
  <si>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</si>
  <si>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</si>
  <si>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</si>
  <si>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</si>
  <si>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</si>
  <si>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</si>
  <si>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</si>
  <si>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</si>
  <si>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</si>
  <si>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</si>
  <si>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</si>
  <si>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</si>
  <si>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</si>
  <si>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</si>
  <si>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</si>
  <si>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</si>
  <si>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</si>
  <si>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</si>
  <si>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</si>
  <si>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</si>
  <si>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</si>
  <si>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</si>
  <si>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</si>
  <si>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</si>
  <si>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</si>
  <si>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</si>
  <si>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</si>
  <si>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</si>
  <si>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</si>
  <si>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</si>
  <si>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</si>
  <si>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</si>
  <si>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</si>
  <si>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</si>
  <si>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</si>
  <si>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</si>
  <si>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</si>
  <si>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</si>
  <si>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</si>
  <si>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</si>
  <si>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</si>
  <si>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</si>
  <si>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</si>
  <si>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</si>
  <si>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</si>
  <si>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</si>
  <si>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</si>
  <si>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</si>
  <si>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</si>
  <si>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</si>
  <si>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</si>
  <si>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</si>
  <si>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</si>
  <si>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</si>
  <si>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</si>
  <si>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</si>
  <si>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</si>
  <si>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</si>
  <si>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</si>
  <si>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</si>
  <si>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City of Lucas</t>
  </si>
  <si>
    <t>www.lucastexas.us</t>
  </si>
  <si>
    <t>972-727-8999</t>
  </si>
  <si>
    <t>Liz Exum</t>
  </si>
  <si>
    <t>Finance Director</t>
  </si>
  <si>
    <t>972-912-1201</t>
  </si>
  <si>
    <t>lexum@lucastexas.us</t>
  </si>
  <si>
    <t>665 Country Club Rd</t>
  </si>
  <si>
    <t>Lucas</t>
  </si>
  <si>
    <t>Collin</t>
  </si>
  <si>
    <t>Refunding</t>
  </si>
  <si>
    <t>2007 Certificates of Obligation</t>
  </si>
  <si>
    <t>Streets, Drainage, Utility</t>
  </si>
  <si>
    <t>2015 Certificates of Obligation</t>
  </si>
  <si>
    <t>Public Improvements</t>
  </si>
  <si>
    <t>2017 Certficates of Obligation</t>
  </si>
  <si>
    <t>2019 Certificates of Obligation</t>
  </si>
  <si>
    <t>2020 General Obligation Refunding</t>
  </si>
  <si>
    <t>City Staff,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</si>
</sst>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3">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xf numFmtId="8" fontId="1" fillId="6" borderId="1" xfId="0" applyNumberFormat="1" applyFont="1" applyFill="1" applyBorder="1" applyAlignment="1" applyProtection="1">
      <alignment horizontal="left" vertical="top"/>
      <protection locked="0"/>
    </xf>
    <xf numFmtId="3" fontId="1" fillId="6" borderId="1" xfId="0" applyNumberFormat="1" applyFont="1" applyFill="1" applyBorder="1" applyAlignment="1" applyProtection="1">
      <alignment horizontal="left" vertical="top"/>
      <protection locked="0"/>
    </xf>
    <xf numFmtId="14" fontId="1" fillId="6" borderId="1" xfId="0" applyNumberFormat="1" applyFont="1" applyFill="1" applyBorder="1" applyAlignment="1" applyProtection="1">
      <alignment horizontal="left" vertical="top"/>
      <protection locked="0"/>
    </xf>
    <xf numFmtId="6" fontId="1" fillId="6" borderId="1" xfId="0" applyNumberFormat="1" applyFont="1" applyFill="1" applyBorder="1" applyAlignment="1" applyProtection="1">
      <alignment horizontal="left" vertical="top"/>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xum@lucastexas.us" TargetMode="External"/><Relationship Id="rId1" Type="http://schemas.openxmlformats.org/officeDocument/2006/relationships/hyperlink" Target="http://www.lucastexas.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9" sqref="B9"/>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15</v>
      </c>
    </row>
    <row r="6" spans="1:2" x14ac:dyDescent="0.25">
      <c r="A6" s="12" t="s">
        <v>22</v>
      </c>
      <c r="B6" s="70"/>
    </row>
    <row r="7" spans="1:2" x14ac:dyDescent="0.25">
      <c r="A7" s="12" t="s">
        <v>239</v>
      </c>
      <c r="B7" s="69">
        <v>2024</v>
      </c>
    </row>
    <row r="8" spans="1:2" x14ac:dyDescent="0.25">
      <c r="A8" s="12" t="s">
        <v>298</v>
      </c>
      <c r="B8" s="71">
        <v>45200</v>
      </c>
    </row>
    <row r="9" spans="1:2" x14ac:dyDescent="0.25">
      <c r="A9" s="12" t="s">
        <v>14</v>
      </c>
      <c r="B9" s="65">
        <f>IF(ISBLANK(B8),"",DATE(YEAR(B8)+1,MONTH(B8),DAY(B8)-1))</f>
        <v>45565</v>
      </c>
    </row>
    <row r="10" spans="1:2" x14ac:dyDescent="0.25">
      <c r="A10" s="12" t="s">
        <v>21</v>
      </c>
      <c r="B10" s="87" t="s">
        <v>300</v>
      </c>
    </row>
    <row r="11" spans="1:2" x14ac:dyDescent="0.25">
      <c r="A11" s="12" t="s">
        <v>240</v>
      </c>
      <c r="B11" s="72"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302</v>
      </c>
    </row>
    <row r="17" spans="1:2" x14ac:dyDescent="0.25">
      <c r="A17" s="15" t="s">
        <v>243</v>
      </c>
      <c r="B17" s="69" t="s">
        <v>303</v>
      </c>
    </row>
    <row r="18" spans="1:2" x14ac:dyDescent="0.25">
      <c r="A18" s="15" t="s">
        <v>244</v>
      </c>
      <c r="B18" s="72" t="s">
        <v>304</v>
      </c>
    </row>
    <row r="19" spans="1:2" x14ac:dyDescent="0.25">
      <c r="A19" s="15" t="s">
        <v>4</v>
      </c>
      <c r="B19" s="88" t="s">
        <v>305</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75002</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8FD3626C-353C-4AE5-BBC3-2BE4FE172A2C}"/>
    <hyperlink ref="B19" r:id="rId2" xr:uid="{512931C4-0C5B-44B5-A05A-2B9832E4017C}"/>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disablePrompts="1" xWindow="355" yWindow="483" count="3">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E11" sqref="E11:E15"/>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City of Lucas</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2024</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c r="B10" s="75"/>
      <c r="C10" s="76"/>
      <c r="D10" s="76">
        <v>0</v>
      </c>
      <c r="E10" s="77"/>
      <c r="F10" s="78"/>
      <c r="G10" s="75"/>
      <c r="H10" s="77"/>
      <c r="I10" s="77"/>
      <c r="J10" s="77">
        <f>H10-I10</f>
        <v>0</v>
      </c>
      <c r="K10" s="75"/>
      <c r="L10" s="75"/>
      <c r="M10" s="74" t="s">
        <v>11</v>
      </c>
      <c r="N10" s="74"/>
      <c r="O10" s="75" t="s">
        <v>11</v>
      </c>
      <c r="P10" s="75" t="s">
        <v>11</v>
      </c>
      <c r="Q10" s="75"/>
      <c r="R10" s="74"/>
      <c r="S10" s="74"/>
    </row>
    <row r="11" spans="1:19" s="3" customFormat="1" x14ac:dyDescent="0.25">
      <c r="A11" s="74" t="s">
        <v>310</v>
      </c>
      <c r="B11" s="74"/>
      <c r="C11" s="76">
        <v>5000000</v>
      </c>
      <c r="D11" s="76">
        <v>675000</v>
      </c>
      <c r="E11" s="77">
        <v>718032</v>
      </c>
      <c r="F11" s="78">
        <v>46419</v>
      </c>
      <c r="G11" s="75" t="s">
        <v>12</v>
      </c>
      <c r="H11" s="77">
        <v>5000000</v>
      </c>
      <c r="I11" s="77">
        <v>5000000</v>
      </c>
      <c r="J11" s="77">
        <f t="shared" ref="J11:J61" si="0">H11-I11</f>
        <v>0</v>
      </c>
      <c r="K11" s="75" t="s">
        <v>311</v>
      </c>
      <c r="L11" s="75" t="s">
        <v>12</v>
      </c>
      <c r="M11" s="74"/>
      <c r="N11" s="74" t="s">
        <v>42</v>
      </c>
      <c r="O11" s="75"/>
      <c r="P11" s="75"/>
      <c r="Q11" s="75"/>
      <c r="R11" s="74"/>
      <c r="S11" s="74"/>
    </row>
    <row r="12" spans="1:19" s="3" customFormat="1" x14ac:dyDescent="0.25">
      <c r="A12" s="74" t="s">
        <v>312</v>
      </c>
      <c r="B12" s="74"/>
      <c r="C12" s="76">
        <v>2000000</v>
      </c>
      <c r="D12" s="76">
        <v>885000</v>
      </c>
      <c r="E12" s="77">
        <v>967275</v>
      </c>
      <c r="F12" s="78">
        <v>47515</v>
      </c>
      <c r="G12" s="75" t="s">
        <v>12</v>
      </c>
      <c r="H12" s="77">
        <v>2000000</v>
      </c>
      <c r="I12" s="77">
        <v>2000000</v>
      </c>
      <c r="J12" s="77">
        <f t="shared" si="0"/>
        <v>0</v>
      </c>
      <c r="K12" s="75" t="s">
        <v>313</v>
      </c>
      <c r="L12" s="75" t="s">
        <v>12</v>
      </c>
      <c r="M12" s="74"/>
      <c r="N12" s="74" t="s">
        <v>42</v>
      </c>
      <c r="O12" s="75"/>
      <c r="P12" s="75"/>
      <c r="Q12" s="75"/>
      <c r="R12" s="74"/>
      <c r="S12" s="74"/>
    </row>
    <row r="13" spans="1:19" s="3" customFormat="1" x14ac:dyDescent="0.25">
      <c r="A13" s="74" t="s">
        <v>314</v>
      </c>
      <c r="B13" s="74"/>
      <c r="C13" s="76">
        <v>8775000</v>
      </c>
      <c r="D13" s="76">
        <v>6275000</v>
      </c>
      <c r="E13" s="77">
        <v>7577075</v>
      </c>
      <c r="F13" s="78">
        <v>50072</v>
      </c>
      <c r="G13" s="75" t="s">
        <v>12</v>
      </c>
      <c r="H13" s="77">
        <v>9000000</v>
      </c>
      <c r="I13" s="77">
        <v>9000000</v>
      </c>
      <c r="J13" s="77"/>
      <c r="K13" s="75" t="s">
        <v>313</v>
      </c>
      <c r="L13" s="75" t="s">
        <v>12</v>
      </c>
      <c r="M13" s="74"/>
      <c r="N13" s="74" t="s">
        <v>42</v>
      </c>
      <c r="O13" s="75"/>
      <c r="P13" s="75"/>
      <c r="Q13" s="75"/>
      <c r="R13" s="74"/>
      <c r="S13" s="74"/>
    </row>
    <row r="14" spans="1:19" s="3" customFormat="1" x14ac:dyDescent="0.25">
      <c r="A14" s="74" t="s">
        <v>315</v>
      </c>
      <c r="B14" s="74"/>
      <c r="C14" s="76">
        <v>8605000</v>
      </c>
      <c r="D14" s="76">
        <v>7235000</v>
      </c>
      <c r="E14" s="77">
        <v>8784519</v>
      </c>
      <c r="F14" s="78">
        <v>50802</v>
      </c>
      <c r="G14" s="75" t="s">
        <v>12</v>
      </c>
      <c r="H14" s="77">
        <v>9000000</v>
      </c>
      <c r="I14" s="77">
        <f>1680816+603071</f>
        <v>2283887</v>
      </c>
      <c r="J14" s="77">
        <f>+H14-I14</f>
        <v>6716113</v>
      </c>
      <c r="K14" s="75" t="s">
        <v>313</v>
      </c>
      <c r="L14" s="75" t="s">
        <v>12</v>
      </c>
      <c r="M14" s="74"/>
      <c r="N14" s="74" t="s">
        <v>42</v>
      </c>
      <c r="O14" s="75"/>
      <c r="P14" s="75"/>
      <c r="Q14" s="75"/>
      <c r="R14" s="74"/>
      <c r="S14" s="74"/>
    </row>
    <row r="15" spans="1:19" s="3" customFormat="1" x14ac:dyDescent="0.25">
      <c r="A15" s="74" t="s">
        <v>316</v>
      </c>
      <c r="B15" s="74"/>
      <c r="C15" s="76">
        <v>2910000</v>
      </c>
      <c r="D15" s="76">
        <v>2140000</v>
      </c>
      <c r="E15" s="77">
        <v>2347050</v>
      </c>
      <c r="F15" s="78">
        <v>47880</v>
      </c>
      <c r="G15" s="75" t="s">
        <v>12</v>
      </c>
      <c r="H15" s="77">
        <v>2910000</v>
      </c>
      <c r="I15" s="77">
        <v>2910000</v>
      </c>
      <c r="J15" s="77">
        <f t="shared" si="0"/>
        <v>0</v>
      </c>
      <c r="K15" s="75" t="s">
        <v>309</v>
      </c>
      <c r="L15" s="75" t="s">
        <v>12</v>
      </c>
      <c r="M15" s="74"/>
      <c r="N15" s="74" t="s">
        <v>42</v>
      </c>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4" sqref="B24"/>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City of Lucas</v>
      </c>
      <c r="C3" s="1"/>
      <c r="D3" s="1"/>
      <c r="E3" s="1"/>
      <c r="F3" s="1"/>
      <c r="H3" s="1"/>
      <c r="I3" s="1"/>
      <c r="J3" s="1"/>
      <c r="K3" s="1"/>
    </row>
    <row r="4" spans="1:11" x14ac:dyDescent="0.25">
      <c r="A4" s="12" t="s">
        <v>2</v>
      </c>
      <c r="B4" s="68">
        <f>IF(OR('1 - Contact Information'!B7="",'1 - Contact Information'!B7="(select)"),"",'1 - Contact Information'!B7)</f>
        <v>2024</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27290000</v>
      </c>
    </row>
    <row r="11" spans="1:11" x14ac:dyDescent="0.25">
      <c r="A11" s="52" t="s">
        <v>81</v>
      </c>
      <c r="B11" s="80">
        <v>17210000</v>
      </c>
    </row>
    <row r="12" spans="1:11" ht="31.5" x14ac:dyDescent="0.25">
      <c r="A12" s="52" t="s">
        <v>82</v>
      </c>
      <c r="B12" s="80">
        <v>20393951</v>
      </c>
    </row>
    <row r="13" spans="1:11" x14ac:dyDescent="0.25">
      <c r="A13" s="18"/>
      <c r="B13" s="18"/>
    </row>
    <row r="14" spans="1:11" ht="31.5" x14ac:dyDescent="0.25">
      <c r="A14" s="25" t="s">
        <v>224</v>
      </c>
      <c r="B14" s="26"/>
    </row>
    <row r="15" spans="1:11" x14ac:dyDescent="0.25">
      <c r="A15" s="51" t="s">
        <v>83</v>
      </c>
      <c r="B15" s="79">
        <v>19315000</v>
      </c>
    </row>
    <row r="16" spans="1:11" ht="31.5" x14ac:dyDescent="0.25">
      <c r="A16" s="52" t="s">
        <v>84</v>
      </c>
      <c r="B16" s="80">
        <v>12755000</v>
      </c>
    </row>
    <row r="17" spans="1:2" ht="31.5" x14ac:dyDescent="0.25">
      <c r="A17" s="52" t="s">
        <v>85</v>
      </c>
      <c r="B17" s="80">
        <v>15156723</v>
      </c>
    </row>
    <row r="18" spans="1:2" x14ac:dyDescent="0.25">
      <c r="A18" s="18"/>
      <c r="B18" s="18"/>
    </row>
    <row r="19" spans="1:2" ht="31.5" x14ac:dyDescent="0.25">
      <c r="A19" s="25" t="s">
        <v>223</v>
      </c>
      <c r="B19" s="28"/>
    </row>
    <row r="20" spans="1:2" x14ac:dyDescent="0.25">
      <c r="A20" s="51" t="s">
        <v>290</v>
      </c>
      <c r="B20" s="81">
        <v>9300</v>
      </c>
    </row>
    <row r="21" spans="1:2" x14ac:dyDescent="0.25">
      <c r="A21" s="51" t="s">
        <v>291</v>
      </c>
      <c r="B21" s="82" t="s">
        <v>317</v>
      </c>
    </row>
    <row r="22" spans="1:2" ht="31.5" customHeight="1" x14ac:dyDescent="0.25">
      <c r="A22" s="51" t="s">
        <v>86</v>
      </c>
      <c r="B22" s="79">
        <f>+B15/B20</f>
        <v>2076.8817204301076</v>
      </c>
    </row>
    <row r="23" spans="1:2" ht="31.5" x14ac:dyDescent="0.25">
      <c r="A23" s="52" t="s">
        <v>87</v>
      </c>
      <c r="B23" s="80">
        <f>+B16/B20</f>
        <v>1371.505376344086</v>
      </c>
    </row>
    <row r="24" spans="1:2" ht="47.25" customHeight="1" x14ac:dyDescent="0.25">
      <c r="A24" s="52" t="s">
        <v>88</v>
      </c>
      <c r="B24" s="80">
        <f>+B17/B20</f>
        <v>1629.7551612903226</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abSelected="1" topLeftCell="A13" zoomScale="85" zoomScaleNormal="85" workbookViewId="0">
      <selection activeCell="E18" sqref="E18"/>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9">
        <v>2077</v>
      </c>
    </row>
    <row r="19" spans="1:5" ht="31.5" x14ac:dyDescent="0.25">
      <c r="A19" s="36">
        <v>11</v>
      </c>
      <c r="B19" s="13" t="s">
        <v>119</v>
      </c>
      <c r="C19" s="13" t="s">
        <v>120</v>
      </c>
      <c r="D19" s="14" t="s">
        <v>118</v>
      </c>
      <c r="E19" s="90">
        <v>9300</v>
      </c>
    </row>
    <row r="20" spans="1:5" x14ac:dyDescent="0.25">
      <c r="A20" s="36">
        <v>12</v>
      </c>
      <c r="B20" s="13" t="s">
        <v>121</v>
      </c>
      <c r="C20" s="13" t="s">
        <v>122</v>
      </c>
      <c r="D20" s="14" t="s">
        <v>118</v>
      </c>
      <c r="E20" s="85" t="s">
        <v>317</v>
      </c>
    </row>
    <row r="21" spans="1:5" ht="31.5" x14ac:dyDescent="0.25">
      <c r="A21" s="36">
        <v>13</v>
      </c>
      <c r="B21" s="13" t="s">
        <v>123</v>
      </c>
      <c r="C21" s="13" t="s">
        <v>124</v>
      </c>
      <c r="D21" s="14" t="s">
        <v>118</v>
      </c>
      <c r="E21" s="91">
        <v>50802</v>
      </c>
    </row>
    <row r="22" spans="1:5" ht="63" x14ac:dyDescent="0.25">
      <c r="A22" s="36">
        <v>14</v>
      </c>
      <c r="B22" s="13" t="s">
        <v>125</v>
      </c>
      <c r="C22" s="13" t="s">
        <v>126</v>
      </c>
      <c r="D22" s="14" t="s">
        <v>118</v>
      </c>
      <c r="E22" s="92">
        <v>1372</v>
      </c>
    </row>
    <row r="23" spans="1:5" ht="31.5" x14ac:dyDescent="0.25">
      <c r="A23" s="36">
        <v>15</v>
      </c>
      <c r="B23" s="13" t="s">
        <v>127</v>
      </c>
      <c r="C23" s="13" t="s">
        <v>128</v>
      </c>
      <c r="D23" s="14" t="s">
        <v>118</v>
      </c>
      <c r="E23" s="90">
        <v>9300</v>
      </c>
    </row>
    <row r="24" spans="1:5" x14ac:dyDescent="0.25">
      <c r="A24" s="36">
        <v>16</v>
      </c>
      <c r="B24" s="13" t="s">
        <v>129</v>
      </c>
      <c r="C24" s="13" t="s">
        <v>130</v>
      </c>
      <c r="D24" s="14" t="s">
        <v>118</v>
      </c>
      <c r="E24" s="85" t="s">
        <v>317</v>
      </c>
    </row>
    <row r="25" spans="1:5" ht="31.5" x14ac:dyDescent="0.25">
      <c r="A25" s="36">
        <v>17</v>
      </c>
      <c r="B25" s="13" t="s">
        <v>131</v>
      </c>
      <c r="C25" s="13" t="s">
        <v>124</v>
      </c>
      <c r="D25" s="14" t="s">
        <v>118</v>
      </c>
      <c r="E25" s="91">
        <v>50802</v>
      </c>
    </row>
    <row r="26" spans="1:5" ht="78.75" x14ac:dyDescent="0.25">
      <c r="A26" s="36">
        <v>18</v>
      </c>
      <c r="B26" s="13" t="s">
        <v>132</v>
      </c>
      <c r="C26" s="13" t="s">
        <v>133</v>
      </c>
      <c r="D26" s="14" t="s">
        <v>118</v>
      </c>
      <c r="E26" s="92">
        <v>1630</v>
      </c>
    </row>
    <row r="27" spans="1:5" ht="31.5" x14ac:dyDescent="0.25">
      <c r="A27" s="36">
        <v>19</v>
      </c>
      <c r="B27" s="13" t="s">
        <v>134</v>
      </c>
      <c r="C27" s="13" t="s">
        <v>135</v>
      </c>
      <c r="D27" s="14" t="s">
        <v>118</v>
      </c>
      <c r="E27" s="90">
        <v>9300</v>
      </c>
    </row>
    <row r="28" spans="1:5" x14ac:dyDescent="0.25">
      <c r="A28" s="36">
        <v>20</v>
      </c>
      <c r="B28" s="13" t="s">
        <v>136</v>
      </c>
      <c r="C28" s="13" t="s">
        <v>137</v>
      </c>
      <c r="D28" s="14" t="s">
        <v>118</v>
      </c>
      <c r="E28" s="85" t="s">
        <v>317</v>
      </c>
    </row>
    <row r="29" spans="1:5" ht="31.5" x14ac:dyDescent="0.25">
      <c r="A29" s="36">
        <v>21</v>
      </c>
      <c r="B29" s="13" t="s">
        <v>138</v>
      </c>
      <c r="C29" s="13" t="s">
        <v>124</v>
      </c>
      <c r="D29" s="14" t="s">
        <v>118</v>
      </c>
      <c r="E29" s="91">
        <v>50802</v>
      </c>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16"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2a816a-d0e5-4d5f-af6c-607c21ce9730" xsi:nil="true"/>
    <lcf76f155ced4ddcb4097134ff3c332f xmlns="e5d6bf52-1864-402a-82d4-3ab7f291ab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F526E24CA9D145A70A2C65A152803C" ma:contentTypeVersion="13" ma:contentTypeDescription="Create a new document." ma:contentTypeScope="" ma:versionID="2cbd77b6ff2445489412ac039f91be13">
  <xsd:schema xmlns:xsd="http://www.w3.org/2001/XMLSchema" xmlns:xs="http://www.w3.org/2001/XMLSchema" xmlns:p="http://schemas.microsoft.com/office/2006/metadata/properties" xmlns:ns2="572a816a-d0e5-4d5f-af6c-607c21ce9730" xmlns:ns3="e5d6bf52-1864-402a-82d4-3ab7f291abd1" targetNamespace="http://schemas.microsoft.com/office/2006/metadata/properties" ma:root="true" ma:fieldsID="f0108f159060eaf091cb986daf146dd4" ns2:_="" ns3:_="">
    <xsd:import namespace="572a816a-d0e5-4d5f-af6c-607c21ce9730"/>
    <xsd:import namespace="e5d6bf52-1864-402a-82d4-3ab7f291ab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a816a-d0e5-4d5f-af6c-607c21ce97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b9e66-0da4-4481-9cda-696a04a2b314}" ma:internalName="TaxCatchAll" ma:showField="CatchAllData" ma:web="572a816a-d0e5-4d5f-af6c-607c21ce973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d6bf52-1864-402a-82d4-3ab7f291abd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3696398-c017-4c15-a46c-bd1e6a9b6fd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5172BF-9BC5-4B56-B7D6-1E1833E07322}">
  <ds:schemaRefs>
    <ds:schemaRef ds:uri="http://schemas.microsoft.com/office/2006/metadata/properties"/>
    <ds:schemaRef ds:uri="http://schemas.microsoft.com/office/infopath/2007/PartnerControls"/>
    <ds:schemaRef ds:uri="572a816a-d0e5-4d5f-af6c-607c21ce9730"/>
    <ds:schemaRef ds:uri="e5d6bf52-1864-402a-82d4-3ab7f291abd1"/>
  </ds:schemaRefs>
</ds:datastoreItem>
</file>

<file path=customXml/itemProps2.xml><?xml version="1.0" encoding="utf-8"?>
<ds:datastoreItem xmlns:ds="http://schemas.openxmlformats.org/officeDocument/2006/customXml" ds:itemID="{81576D0B-B83E-440A-80E6-6A7461B9E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a816a-d0e5-4d5f-af6c-607c21ce9730"/>
    <ds:schemaRef ds:uri="e5d6bf52-1864-402a-82d4-3ab7f291a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9563EB-6DBD-440C-BEF8-2EA6DEECD7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Liz Exum</cp:lastModifiedBy>
  <dcterms:created xsi:type="dcterms:W3CDTF">2017-01-13T17:49:37Z</dcterms:created>
  <dcterms:modified xsi:type="dcterms:W3CDTF">2025-01-22T20:52:36Z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0x01010089F526E24CA9D145A70A2C65A152803C</vt:lpwstr>
  </property>
  <property fmtid="{D5CDD505-2E9C-101B-9397-08002B2CF9AE}" pid="3" name="Order">
    <vt:r8>3178800</vt:r8>
  </property>
  <property fmtid="{D5CDD505-2E9C-101B-9397-08002B2CF9AE}" pid="4" name="MediaServiceImageTags">
    <vt:lpwstr/>
  </property>
</Properties>
</file>