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castx.sharepoint.com/sites/Finance/Finance Department Files/Finance/Transparency Stars/Debt Star/2024/"/>
    </mc:Choice>
  </mc:AlternateContent>
  <xr:revisionPtr revIDLastSave="0" documentId="14_{73D93F14-19DF-4263-8520-2A16382177C6}" xr6:coauthVersionLast="47" xr6:coauthVersionMax="47" xr10:uidLastSave="{00000000-0000-0000-0000-000000000000}"/>
  <bookViews>
    <workbookView xWindow="-120" yWindow="-120" windowWidth="29040" windowHeight="15840" xr2:uid="{07853D58-736E-4FF0-BDCB-0F6E7FF84B3E}"/>
  </bookViews>
  <sheets>
    <sheet name="Total Debt OS and Per Capita" sheetId="1" r:id="rId1"/>
  </sheets>
  <definedNames>
    <definedName name="_xlnm.Print_Area" localSheetId="0">'Total Debt OS and Per Capita'!$A$1:$S$25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1" l="1"/>
  <c r="S21" i="1"/>
  <c r="S20" i="1"/>
  <c r="S19" i="1"/>
  <c r="S18" i="1"/>
  <c r="S17" i="1"/>
  <c r="S16" i="1"/>
  <c r="R14" i="1"/>
  <c r="S13" i="1"/>
  <c r="S12" i="1"/>
  <c r="S11" i="1"/>
  <c r="S10" i="1"/>
  <c r="S9" i="1"/>
  <c r="S8" i="1"/>
  <c r="S7" i="1"/>
  <c r="P22" i="1"/>
  <c r="Q21" i="1"/>
  <c r="Q20" i="1"/>
  <c r="Q19" i="1"/>
  <c r="Q18" i="1"/>
  <c r="Q17" i="1"/>
  <c r="Q16" i="1"/>
  <c r="P14" i="1"/>
  <c r="Q13" i="1"/>
  <c r="Q12" i="1"/>
  <c r="Q11" i="1"/>
  <c r="Q10" i="1"/>
  <c r="Q9" i="1"/>
  <c r="Q8" i="1"/>
  <c r="Q7" i="1"/>
  <c r="N22" i="1"/>
  <c r="O21" i="1"/>
  <c r="O20" i="1"/>
  <c r="O19" i="1"/>
  <c r="O18" i="1"/>
  <c r="O17" i="1"/>
  <c r="O16" i="1"/>
  <c r="N14" i="1"/>
  <c r="O13" i="1"/>
  <c r="O12" i="1"/>
  <c r="O11" i="1"/>
  <c r="O10" i="1"/>
  <c r="O9" i="1"/>
  <c r="O8" i="1"/>
  <c r="O7" i="1"/>
  <c r="O14" i="1" s="1"/>
  <c r="M20" i="1"/>
  <c r="K20" i="1"/>
  <c r="I20" i="1"/>
  <c r="M12" i="1"/>
  <c r="K12" i="1"/>
  <c r="D14" i="1"/>
  <c r="E12" i="1"/>
  <c r="I12" i="1"/>
  <c r="L22" i="1"/>
  <c r="M21" i="1"/>
  <c r="M19" i="1"/>
  <c r="M18" i="1"/>
  <c r="M17" i="1"/>
  <c r="M16" i="1"/>
  <c r="L14" i="1"/>
  <c r="M13" i="1"/>
  <c r="M11" i="1"/>
  <c r="M10" i="1"/>
  <c r="M9" i="1"/>
  <c r="M8" i="1"/>
  <c r="M7" i="1"/>
  <c r="K21" i="1"/>
  <c r="K19" i="1"/>
  <c r="K18" i="1"/>
  <c r="K17" i="1"/>
  <c r="K16" i="1"/>
  <c r="K13" i="1"/>
  <c r="K11" i="1"/>
  <c r="K10" i="1"/>
  <c r="K9" i="1"/>
  <c r="K8" i="1"/>
  <c r="K7" i="1"/>
  <c r="S14" i="1" l="1"/>
  <c r="R23" i="1"/>
  <c r="S22" i="1"/>
  <c r="P23" i="1"/>
  <c r="Q14" i="1"/>
  <c r="Q22" i="1"/>
  <c r="O22" i="1"/>
  <c r="N23" i="1"/>
  <c r="O23" i="1"/>
  <c r="K22" i="1"/>
  <c r="M14" i="1"/>
  <c r="L23" i="1"/>
  <c r="M22" i="1"/>
  <c r="J22" i="1"/>
  <c r="J14" i="1"/>
  <c r="I21" i="1"/>
  <c r="I13" i="1"/>
  <c r="I19" i="1"/>
  <c r="I18" i="1"/>
  <c r="I17" i="1"/>
  <c r="I16" i="1"/>
  <c r="I11" i="1"/>
  <c r="I10" i="1"/>
  <c r="I9" i="1"/>
  <c r="I8" i="1"/>
  <c r="I7" i="1"/>
  <c r="H22" i="1"/>
  <c r="H14" i="1"/>
  <c r="F22" i="1"/>
  <c r="G21" i="1"/>
  <c r="F14" i="1"/>
  <c r="G13" i="1"/>
  <c r="S23" i="1" l="1"/>
  <c r="Q23" i="1"/>
  <c r="M23" i="1"/>
  <c r="I14" i="1"/>
  <c r="I22" i="1"/>
  <c r="J23" i="1"/>
  <c r="K14" i="1"/>
  <c r="K23" i="1" s="1"/>
  <c r="H23" i="1"/>
  <c r="E19" i="1"/>
  <c r="E18" i="1"/>
  <c r="E17" i="1"/>
  <c r="E16" i="1"/>
  <c r="E11" i="1"/>
  <c r="E10" i="1"/>
  <c r="E9" i="1"/>
  <c r="E8" i="1"/>
  <c r="E7" i="1"/>
  <c r="C18" i="1"/>
  <c r="C17" i="1"/>
  <c r="C16" i="1"/>
  <c r="C10" i="1"/>
  <c r="C9" i="1"/>
  <c r="C8" i="1"/>
  <c r="C7" i="1"/>
  <c r="E14" i="1" l="1"/>
  <c r="I23" i="1"/>
  <c r="G19" i="1"/>
  <c r="C19" i="1"/>
  <c r="G18" i="1"/>
  <c r="G16" i="1"/>
  <c r="G11" i="1"/>
  <c r="G10" i="1"/>
  <c r="G9" i="1"/>
  <c r="G8" i="1"/>
  <c r="G7" i="1"/>
  <c r="G14" i="1" l="1"/>
  <c r="E22" i="1"/>
  <c r="D22" i="1"/>
  <c r="B22" i="1"/>
  <c r="C14" i="1"/>
  <c r="B14" i="1"/>
  <c r="C22" i="1"/>
  <c r="G17" i="1"/>
  <c r="G22" i="1" s="1"/>
  <c r="G23" i="1" l="1"/>
  <c r="E23" i="1"/>
  <c r="F23" i="1"/>
  <c r="C23" i="1"/>
  <c r="B23" i="1"/>
  <c r="D23" i="1"/>
</calcChain>
</file>

<file path=xl/sharedStrings.xml><?xml version="1.0" encoding="utf-8"?>
<sst xmlns="http://schemas.openxmlformats.org/spreadsheetml/2006/main" count="49" uniqueCount="19">
  <si>
    <t>CITY OF LUCAS, TX</t>
  </si>
  <si>
    <t xml:space="preserve">Outstanding Debt Service Requirements as of September 30, </t>
  </si>
  <si>
    <t>Population:</t>
  </si>
  <si>
    <t>Principal</t>
  </si>
  <si>
    <t>Per Capita</t>
  </si>
  <si>
    <t>GENERAL OBLIGATION TAX SUPPORTED DEBT</t>
  </si>
  <si>
    <t>2007 GO Refunding</t>
  </si>
  <si>
    <t>2007 CO</t>
  </si>
  <si>
    <t>2011 CO</t>
  </si>
  <si>
    <t>2015 CO</t>
  </si>
  <si>
    <t>2017 CO</t>
  </si>
  <si>
    <t>Total General Obligation Tax Supported Debt</t>
  </si>
  <si>
    <t>UTITLITY SYSTEM - REVENUE SUPPORTED DEBT</t>
  </si>
  <si>
    <t>Total Utility System -Revenue Supported Debt</t>
  </si>
  <si>
    <t xml:space="preserve">TOTAL OUTSTANDING  DEBT SERVICE </t>
  </si>
  <si>
    <t>CITY STAFF FOR GROWTH</t>
  </si>
  <si>
    <t>2019 CO</t>
  </si>
  <si>
    <t>2020 GO Refunding</t>
  </si>
  <si>
    <t xml:space="preserve">2024 Population Source:  NCTCOG BASED- PROJECTED 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</si>
</sst>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0"/>
      <name val="Arial"/>
      <family val="2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164" fontId="4" fillId="4" borderId="4" xfId="1" applyNumberFormat="1" applyFont="1" applyFill="1" applyBorder="1" applyAlignment="1">
      <alignment horizontal="center" vertical="center"/>
    </xf>
    <xf numFmtId="0" fontId="4" fillId="4" borderId="5" xfId="1" applyNumberFormat="1" applyFont="1" applyFill="1" applyBorder="1" applyAlignment="1">
      <alignment horizontal="center" vertical="center"/>
    </xf>
    <xf numFmtId="0" fontId="4" fillId="4" borderId="6" xfId="1" applyNumberFormat="1" applyFont="1" applyFill="1" applyBorder="1" applyAlignment="1">
      <alignment horizontal="center" vertical="center"/>
    </xf>
    <xf numFmtId="164" fontId="4" fillId="4" borderId="7" xfId="1" applyNumberFormat="1" applyFont="1" applyFill="1" applyBorder="1" applyAlignment="1">
      <alignment horizontal="center" vertical="center"/>
    </xf>
    <xf numFmtId="0" fontId="5" fillId="4" borderId="2" xfId="1" applyNumberFormat="1" applyFont="1" applyFill="1" applyBorder="1" applyAlignment="1">
      <alignment horizontal="center" vertical="center"/>
    </xf>
    <xf numFmtId="3" fontId="5" fillId="4" borderId="8" xfId="1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vertical="center"/>
    </xf>
    <xf numFmtId="42" fontId="7" fillId="5" borderId="10" xfId="0" applyNumberFormat="1" applyFont="1" applyFill="1" applyBorder="1"/>
    <xf numFmtId="0" fontId="0" fillId="0" borderId="11" xfId="0" applyBorder="1" applyAlignment="1">
      <alignment vertical="center" wrapText="1"/>
    </xf>
    <xf numFmtId="42" fontId="0" fillId="0" borderId="11" xfId="0" applyNumberFormat="1" applyBorder="1" applyAlignment="1">
      <alignment vertical="center"/>
    </xf>
    <xf numFmtId="165" fontId="0" fillId="0" borderId="11" xfId="0" applyNumberFormat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42" fontId="8" fillId="4" borderId="4" xfId="0" applyNumberFormat="1" applyFont="1" applyFill="1" applyBorder="1" applyAlignment="1">
      <alignment vertical="center"/>
    </xf>
    <xf numFmtId="0" fontId="2" fillId="5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/>
    </xf>
    <xf numFmtId="42" fontId="9" fillId="3" borderId="10" xfId="0" applyNumberFormat="1" applyFont="1" applyFill="1" applyBorder="1" applyAlignment="1">
      <alignment vertical="center"/>
    </xf>
    <xf numFmtId="0" fontId="10" fillId="2" borderId="0" xfId="0" applyFont="1" applyFill="1"/>
    <xf numFmtId="0" fontId="0" fillId="6" borderId="0" xfId="0" applyFill="1"/>
    <xf numFmtId="42" fontId="0" fillId="0" borderId="7" xfId="0" applyNumberFormat="1" applyBorder="1" applyAlignment="1">
      <alignment vertical="center"/>
    </xf>
    <xf numFmtId="165" fontId="0" fillId="0" borderId="7" xfId="0" applyNumberFormat="1" applyBorder="1" applyAlignment="1">
      <alignment vertical="center"/>
    </xf>
    <xf numFmtId="0" fontId="4" fillId="4" borderId="5" xfId="1" applyNumberFormat="1" applyFont="1" applyFill="1" applyBorder="1" applyAlignment="1">
      <alignment horizontal="center" vertical="center"/>
    </xf>
    <xf numFmtId="0" fontId="4" fillId="4" borderId="6" xfId="1" applyNumberFormat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164" fontId="3" fillId="6" borderId="0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10C8-015B-450A-B468-C802568D394C}">
  <sheetPr>
    <pageSetUpPr fitToPage="1"/>
  </sheetPr>
  <dimension ref="A1:AG210"/>
  <sheetViews>
    <sheetView tabSelected="1" workbookViewId="0">
      <selection sqref="A1:S25"/>
    </sheetView>
  </sheetViews>
  <sheetFormatPr defaultRowHeight="15" x14ac:dyDescent="0.25"/>
  <cols>
    <col min="1" max="1" width="43.28515625" customWidth="1"/>
    <col min="2" max="2" width="13.28515625" customWidth="1"/>
    <col min="3" max="3" width="9.28515625" bestFit="1" customWidth="1"/>
    <col min="4" max="4" width="13.5703125" customWidth="1"/>
    <col min="5" max="5" width="9.28515625" bestFit="1" customWidth="1"/>
    <col min="6" max="6" width="13.28515625" customWidth="1"/>
    <col min="7" max="7" width="9.28515625" bestFit="1" customWidth="1"/>
    <col min="8" max="8" width="12.7109375" customWidth="1"/>
    <col min="9" max="9" width="9.28515625" bestFit="1" customWidth="1"/>
    <col min="10" max="10" width="13.140625" customWidth="1"/>
    <col min="11" max="11" width="9.28515625" bestFit="1" customWidth="1"/>
    <col min="12" max="12" width="12.5703125" customWidth="1"/>
    <col min="13" max="13" width="9.28515625" bestFit="1" customWidth="1"/>
    <col min="14" max="14" width="13.140625" style="1" bestFit="1" customWidth="1"/>
    <col min="15" max="15" width="9.140625" style="1"/>
    <col min="16" max="16" width="13.5703125" style="1" customWidth="1"/>
    <col min="17" max="17" width="9.140625" style="1"/>
    <col min="18" max="18" width="12.5703125" style="1" customWidth="1"/>
    <col min="19" max="19" width="8.7109375" style="1" customWidth="1"/>
    <col min="20" max="33" width="9.140625" style="1"/>
  </cols>
  <sheetData>
    <row r="1" spans="1:19" x14ac:dyDescent="0.25">
      <c r="A1" s="26" t="s">
        <v>0</v>
      </c>
      <c r="B1" s="27"/>
      <c r="C1" s="27"/>
      <c r="D1" s="27"/>
      <c r="E1" s="27"/>
      <c r="F1" s="27"/>
      <c r="G1" s="27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x14ac:dyDescent="0.25">
      <c r="A2" s="28" t="s">
        <v>1</v>
      </c>
      <c r="B2" s="29"/>
      <c r="C2" s="29"/>
      <c r="D2" s="29"/>
      <c r="E2" s="29"/>
      <c r="F2" s="29"/>
      <c r="G2" s="29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x14ac:dyDescent="0.25">
      <c r="A3" s="2"/>
      <c r="B3" s="3">
        <v>2016</v>
      </c>
      <c r="C3" s="4"/>
      <c r="D3" s="24">
        <v>2017</v>
      </c>
      <c r="E3" s="25"/>
      <c r="F3" s="24">
        <v>2018</v>
      </c>
      <c r="G3" s="25"/>
      <c r="H3" s="24">
        <v>2019</v>
      </c>
      <c r="I3" s="25"/>
      <c r="J3" s="24">
        <v>2020</v>
      </c>
      <c r="K3" s="25"/>
      <c r="L3" s="24">
        <v>2021</v>
      </c>
      <c r="M3" s="25"/>
      <c r="N3" s="24">
        <v>2022</v>
      </c>
      <c r="O3" s="25"/>
      <c r="P3" s="24">
        <v>2023</v>
      </c>
      <c r="Q3" s="25"/>
      <c r="R3" s="24">
        <v>2024</v>
      </c>
      <c r="S3" s="25"/>
    </row>
    <row r="4" spans="1:19" x14ac:dyDescent="0.25">
      <c r="A4" s="5"/>
      <c r="B4" s="6" t="s">
        <v>2</v>
      </c>
      <c r="C4" s="7">
        <v>7061</v>
      </c>
      <c r="D4" s="6" t="s">
        <v>2</v>
      </c>
      <c r="E4" s="7">
        <v>7395</v>
      </c>
      <c r="F4" s="6" t="s">
        <v>2</v>
      </c>
      <c r="G4" s="7">
        <v>7947</v>
      </c>
      <c r="H4" s="6" t="s">
        <v>2</v>
      </c>
      <c r="I4" s="7">
        <v>8080</v>
      </c>
      <c r="J4" s="6" t="s">
        <v>2</v>
      </c>
      <c r="K4" s="7">
        <v>8338</v>
      </c>
      <c r="L4" s="6" t="s">
        <v>2</v>
      </c>
      <c r="M4" s="7">
        <v>8631</v>
      </c>
      <c r="N4" s="6" t="s">
        <v>2</v>
      </c>
      <c r="O4" s="7">
        <v>9020</v>
      </c>
      <c r="P4" s="6" t="s">
        <v>2</v>
      </c>
      <c r="Q4" s="7">
        <v>9181</v>
      </c>
      <c r="R4" s="6" t="s">
        <v>2</v>
      </c>
      <c r="S4" s="7">
        <v>9300</v>
      </c>
    </row>
    <row r="5" spans="1:19" ht="25.5" x14ac:dyDescent="0.25">
      <c r="A5" s="8"/>
      <c r="B5" s="9" t="s">
        <v>3</v>
      </c>
      <c r="C5" s="9" t="s">
        <v>4</v>
      </c>
      <c r="D5" s="9" t="s">
        <v>3</v>
      </c>
      <c r="E5" s="9" t="s">
        <v>4</v>
      </c>
      <c r="F5" s="9" t="s">
        <v>3</v>
      </c>
      <c r="G5" s="9" t="s">
        <v>4</v>
      </c>
      <c r="H5" s="9" t="s">
        <v>3</v>
      </c>
      <c r="I5" s="9" t="s">
        <v>4</v>
      </c>
      <c r="J5" s="9" t="s">
        <v>3</v>
      </c>
      <c r="K5" s="9" t="s">
        <v>4</v>
      </c>
      <c r="L5" s="9" t="s">
        <v>3</v>
      </c>
      <c r="M5" s="9" t="s">
        <v>4</v>
      </c>
      <c r="N5" s="9" t="s">
        <v>3</v>
      </c>
      <c r="O5" s="9" t="s">
        <v>4</v>
      </c>
      <c r="P5" s="9" t="s">
        <v>3</v>
      </c>
      <c r="Q5" s="9" t="s">
        <v>4</v>
      </c>
      <c r="R5" s="9" t="s">
        <v>3</v>
      </c>
      <c r="S5" s="9" t="s">
        <v>4</v>
      </c>
    </row>
    <row r="6" spans="1:19" x14ac:dyDescent="0.25">
      <c r="A6" s="10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2" t="s">
        <v>6</v>
      </c>
      <c r="B7" s="13">
        <v>1325000</v>
      </c>
      <c r="C7" s="14">
        <f>B7/$C$4</f>
        <v>187.65047443704859</v>
      </c>
      <c r="D7" s="13">
        <v>1125000</v>
      </c>
      <c r="E7" s="14">
        <f>D7/$E$4</f>
        <v>152.12981744421907</v>
      </c>
      <c r="F7" s="13">
        <v>920000</v>
      </c>
      <c r="G7" s="14">
        <f>F7/$G$4</f>
        <v>115.76695608405687</v>
      </c>
      <c r="H7" s="13">
        <v>705000</v>
      </c>
      <c r="I7" s="14">
        <f t="shared" ref="I7:I13" si="0">H7/$I$4</f>
        <v>87.252475247524757</v>
      </c>
      <c r="J7" s="13">
        <v>480000</v>
      </c>
      <c r="K7" s="14">
        <f>+J7/K4</f>
        <v>57.567762053250178</v>
      </c>
      <c r="L7" s="13">
        <v>245000</v>
      </c>
      <c r="M7" s="14">
        <f>+L7/M4</f>
        <v>28.386050283860502</v>
      </c>
      <c r="N7" s="13">
        <v>0</v>
      </c>
      <c r="O7" s="14">
        <f>+N7/O4</f>
        <v>0</v>
      </c>
      <c r="P7" s="13">
        <v>0</v>
      </c>
      <c r="Q7" s="14">
        <f>+P7/Q4</f>
        <v>0</v>
      </c>
      <c r="R7" s="13">
        <v>0</v>
      </c>
      <c r="S7" s="14">
        <f>+R7/S4</f>
        <v>0</v>
      </c>
    </row>
    <row r="8" spans="1:19" x14ac:dyDescent="0.25">
      <c r="A8" s="12" t="s">
        <v>7</v>
      </c>
      <c r="B8" s="13">
        <v>1040000</v>
      </c>
      <c r="C8" s="14">
        <f t="shared" ref="C8:C10" si="1">B8/$C$4</f>
        <v>147.28791955813625</v>
      </c>
      <c r="D8" s="13">
        <v>950000</v>
      </c>
      <c r="E8" s="14">
        <f t="shared" ref="E8:E12" si="2">D8/$E$4</f>
        <v>128.46517917511832</v>
      </c>
      <c r="F8" s="13">
        <v>860000</v>
      </c>
      <c r="G8" s="14">
        <f>F8/$G$4</f>
        <v>108.21693720900969</v>
      </c>
      <c r="H8" s="13">
        <v>770000</v>
      </c>
      <c r="I8" s="14">
        <f t="shared" si="0"/>
        <v>95.297029702970292</v>
      </c>
      <c r="J8" s="13">
        <v>680000</v>
      </c>
      <c r="K8" s="14">
        <f>+J8/K4</f>
        <v>81.554329575437748</v>
      </c>
      <c r="L8" s="13">
        <v>590000</v>
      </c>
      <c r="M8" s="14">
        <f>+L8/M4</f>
        <v>68.358243540725297</v>
      </c>
      <c r="N8" s="13">
        <v>500000</v>
      </c>
      <c r="O8" s="14">
        <f>+N8/O4</f>
        <v>55.432372505543235</v>
      </c>
      <c r="P8" s="13">
        <v>400000</v>
      </c>
      <c r="Q8" s="14">
        <f>+P8/Q4</f>
        <v>43.568238753948371</v>
      </c>
      <c r="R8" s="13">
        <v>300000</v>
      </c>
      <c r="S8" s="14">
        <f>+R8/S4</f>
        <v>32.258064516129032</v>
      </c>
    </row>
    <row r="9" spans="1:19" x14ac:dyDescent="0.25">
      <c r="A9" s="12" t="s">
        <v>8</v>
      </c>
      <c r="B9" s="13">
        <v>2895000</v>
      </c>
      <c r="C9" s="14">
        <f t="shared" si="1"/>
        <v>409.99858377000425</v>
      </c>
      <c r="D9" s="13">
        <v>2755000</v>
      </c>
      <c r="E9" s="14">
        <f t="shared" si="2"/>
        <v>372.54901960784315</v>
      </c>
      <c r="F9" s="13">
        <v>2605000</v>
      </c>
      <c r="G9" s="14">
        <f t="shared" ref="G9:G13" si="3">F9/$G$4</f>
        <v>327.79665282496541</v>
      </c>
      <c r="H9" s="13">
        <v>2450000</v>
      </c>
      <c r="I9" s="14">
        <f t="shared" si="0"/>
        <v>303.21782178217819</v>
      </c>
      <c r="J9" s="13">
        <v>2290000</v>
      </c>
      <c r="K9" s="14">
        <f>+J9/K4</f>
        <v>274.64619812904772</v>
      </c>
      <c r="L9" s="13">
        <v>0</v>
      </c>
      <c r="M9" s="14">
        <f>+L9/M4</f>
        <v>0</v>
      </c>
      <c r="N9" s="13">
        <v>0</v>
      </c>
      <c r="O9" s="14">
        <f>+N9/O4</f>
        <v>0</v>
      </c>
      <c r="P9" s="13">
        <v>0</v>
      </c>
      <c r="Q9" s="14">
        <f>+P9/Q4</f>
        <v>0</v>
      </c>
      <c r="R9" s="13">
        <v>0</v>
      </c>
      <c r="S9" s="14">
        <f>+R9/S4</f>
        <v>0</v>
      </c>
    </row>
    <row r="10" spans="1:19" x14ac:dyDescent="0.25">
      <c r="A10" s="12" t="s">
        <v>9</v>
      </c>
      <c r="B10" s="13">
        <v>1850000</v>
      </c>
      <c r="C10" s="14">
        <f t="shared" si="1"/>
        <v>262.00254921399232</v>
      </c>
      <c r="D10" s="13">
        <v>1740000</v>
      </c>
      <c r="E10" s="14">
        <f t="shared" si="2"/>
        <v>235.29411764705881</v>
      </c>
      <c r="F10" s="13">
        <v>1625000</v>
      </c>
      <c r="G10" s="14">
        <f t="shared" si="3"/>
        <v>204.47967786586133</v>
      </c>
      <c r="H10" s="13">
        <v>1510000</v>
      </c>
      <c r="I10" s="14">
        <f t="shared" si="0"/>
        <v>186.88118811881188</v>
      </c>
      <c r="J10" s="13">
        <v>1390000</v>
      </c>
      <c r="K10" s="14">
        <f>+J10/K4</f>
        <v>166.70664427920366</v>
      </c>
      <c r="L10" s="13">
        <v>1270000</v>
      </c>
      <c r="M10" s="14">
        <f>+L10/M4</f>
        <v>147.14401575715445</v>
      </c>
      <c r="N10" s="13">
        <v>1145000</v>
      </c>
      <c r="O10" s="14">
        <f>+N10/O4</f>
        <v>126.94013303769401</v>
      </c>
      <c r="P10" s="13">
        <v>1015000</v>
      </c>
      <c r="Q10" s="14">
        <f>+P10/Q4</f>
        <v>110.55440583814399</v>
      </c>
      <c r="R10" s="13">
        <v>885000</v>
      </c>
      <c r="S10" s="14">
        <f>+R10/S4</f>
        <v>95.161290322580641</v>
      </c>
    </row>
    <row r="11" spans="1:19" x14ac:dyDescent="0.25">
      <c r="A11" s="12" t="s">
        <v>10</v>
      </c>
      <c r="B11" s="13"/>
      <c r="C11" s="14"/>
      <c r="D11" s="13">
        <v>5855000</v>
      </c>
      <c r="E11" s="14">
        <f t="shared" si="2"/>
        <v>791.7511832319135</v>
      </c>
      <c r="F11" s="13">
        <v>5630000</v>
      </c>
      <c r="G11" s="14">
        <f t="shared" si="3"/>
        <v>708.44343777526115</v>
      </c>
      <c r="H11" s="13">
        <v>5405000</v>
      </c>
      <c r="I11" s="14">
        <f t="shared" si="0"/>
        <v>668.93564356435638</v>
      </c>
      <c r="J11" s="13">
        <v>5175000</v>
      </c>
      <c r="K11" s="14">
        <f>+J11/K4</f>
        <v>620.65243463660352</v>
      </c>
      <c r="L11" s="13">
        <v>4940000</v>
      </c>
      <c r="M11" s="14">
        <f>+L11/M4</f>
        <v>572.35546286641181</v>
      </c>
      <c r="N11" s="13">
        <v>4695000</v>
      </c>
      <c r="O11" s="14">
        <f>+N11/O4</f>
        <v>520.50997782705099</v>
      </c>
      <c r="P11" s="13">
        <v>4445000</v>
      </c>
      <c r="Q11" s="14">
        <f>+P11/Q4</f>
        <v>484.1520531532513</v>
      </c>
      <c r="R11" s="13">
        <v>4185000</v>
      </c>
      <c r="S11" s="14">
        <f>+R11/S4</f>
        <v>450</v>
      </c>
    </row>
    <row r="12" spans="1:19" x14ac:dyDescent="0.25">
      <c r="A12" s="12" t="s">
        <v>16</v>
      </c>
      <c r="B12" s="22"/>
      <c r="C12" s="23"/>
      <c r="D12" s="22"/>
      <c r="E12" s="23">
        <f t="shared" si="2"/>
        <v>0</v>
      </c>
      <c r="F12" s="22"/>
      <c r="G12" s="23"/>
      <c r="H12" s="22">
        <v>7215000</v>
      </c>
      <c r="I12" s="14">
        <f t="shared" si="0"/>
        <v>892.94554455445541</v>
      </c>
      <c r="J12" s="22">
        <v>7125000</v>
      </c>
      <c r="K12" s="14">
        <f>+J12/K4</f>
        <v>854.52146797793239</v>
      </c>
      <c r="L12" s="22">
        <v>6950000</v>
      </c>
      <c r="M12" s="14">
        <f>+L12/M4</f>
        <v>805.23693662379799</v>
      </c>
      <c r="N12" s="22">
        <v>6690000</v>
      </c>
      <c r="O12" s="14">
        <f>+N12/O4</f>
        <v>741.68514412416846</v>
      </c>
      <c r="P12" s="22">
        <v>6405000</v>
      </c>
      <c r="Q12" s="14">
        <f>+P12/Q4</f>
        <v>697.63642304759833</v>
      </c>
      <c r="R12" s="22">
        <v>6105000</v>
      </c>
      <c r="S12" s="14">
        <f>+R12/S4</f>
        <v>656.45161290322585</v>
      </c>
    </row>
    <row r="13" spans="1:19" x14ac:dyDescent="0.25">
      <c r="A13" s="12" t="s">
        <v>17</v>
      </c>
      <c r="B13" s="22"/>
      <c r="C13" s="23"/>
      <c r="D13" s="22"/>
      <c r="E13" s="23"/>
      <c r="F13" s="22"/>
      <c r="G13" s="23">
        <f t="shared" si="3"/>
        <v>0</v>
      </c>
      <c r="H13" s="22"/>
      <c r="I13" s="14">
        <f t="shared" si="0"/>
        <v>0</v>
      </c>
      <c r="J13" s="22"/>
      <c r="K13" s="14">
        <f>+J13/K4</f>
        <v>0</v>
      </c>
      <c r="L13" s="22">
        <v>1745000</v>
      </c>
      <c r="M13" s="14">
        <f>+L13/M4</f>
        <v>202.17819487892481</v>
      </c>
      <c r="N13" s="22">
        <v>1595000</v>
      </c>
      <c r="O13" s="14">
        <f>+N13/O4</f>
        <v>176.82926829268294</v>
      </c>
      <c r="P13" s="22">
        <v>1440000</v>
      </c>
      <c r="Q13" s="14">
        <f>+P13/Q4</f>
        <v>156.84565951421413</v>
      </c>
      <c r="R13" s="22">
        <v>1280000</v>
      </c>
      <c r="S13" s="14">
        <f>+R13/S4</f>
        <v>137.63440860215053</v>
      </c>
    </row>
    <row r="14" spans="1:19" x14ac:dyDescent="0.25">
      <c r="A14" s="15" t="s">
        <v>11</v>
      </c>
      <c r="B14" s="16">
        <f t="shared" ref="B14:C14" si="4">SUM(B7:B10)</f>
        <v>7110000</v>
      </c>
      <c r="C14" s="16">
        <f t="shared" si="4"/>
        <v>1006.9395269791814</v>
      </c>
      <c r="D14" s="16">
        <f>SUM(D7:D12)</f>
        <v>12425000</v>
      </c>
      <c r="E14" s="16">
        <f>SUM(E7:E12)</f>
        <v>1680.1893171061529</v>
      </c>
      <c r="F14" s="16">
        <f t="shared" ref="F14:K14" si="5">SUM(F7:F13)</f>
        <v>11640000</v>
      </c>
      <c r="G14" s="16">
        <f t="shared" si="5"/>
        <v>1464.7036617591543</v>
      </c>
      <c r="H14" s="16">
        <f t="shared" si="5"/>
        <v>18055000</v>
      </c>
      <c r="I14" s="16">
        <f t="shared" si="5"/>
        <v>2234.529702970297</v>
      </c>
      <c r="J14" s="16">
        <f t="shared" si="5"/>
        <v>17140000</v>
      </c>
      <c r="K14" s="16">
        <f t="shared" si="5"/>
        <v>2055.648836651475</v>
      </c>
      <c r="L14" s="16">
        <f t="shared" ref="L14:M14" si="6">SUM(L7:L13)</f>
        <v>15740000</v>
      </c>
      <c r="M14" s="16">
        <f t="shared" si="6"/>
        <v>1823.6589039508749</v>
      </c>
      <c r="N14" s="16">
        <f t="shared" ref="N14:O14" si="7">SUM(N7:N13)</f>
        <v>14625000</v>
      </c>
      <c r="O14" s="16">
        <f t="shared" si="7"/>
        <v>1621.3968957871396</v>
      </c>
      <c r="P14" s="16">
        <f t="shared" ref="P14:Q14" si="8">SUM(P7:P13)</f>
        <v>13705000</v>
      </c>
      <c r="Q14" s="16">
        <f t="shared" si="8"/>
        <v>1492.7567803071561</v>
      </c>
      <c r="R14" s="16">
        <f t="shared" ref="R14:S14" si="9">SUM(R7:R13)</f>
        <v>12755000</v>
      </c>
      <c r="S14" s="16">
        <f t="shared" si="9"/>
        <v>1371.505376344086</v>
      </c>
    </row>
    <row r="15" spans="1:19" ht="24" customHeight="1" x14ac:dyDescent="0.25">
      <c r="A15" s="10" t="s">
        <v>12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 x14ac:dyDescent="0.25">
      <c r="A16" s="12" t="s">
        <v>6</v>
      </c>
      <c r="B16" s="13">
        <v>695000</v>
      </c>
      <c r="C16" s="14">
        <f t="shared" ref="C16:C18" si="10">B16/$C$4</f>
        <v>98.427984704716039</v>
      </c>
      <c r="D16" s="13">
        <v>525000</v>
      </c>
      <c r="E16" s="14">
        <f>D16/$E$4</f>
        <v>70.993914807302232</v>
      </c>
      <c r="F16" s="13">
        <v>425000</v>
      </c>
      <c r="G16" s="14">
        <f t="shared" ref="G16:G21" si="11">F16/$G$4</f>
        <v>53.479300364917577</v>
      </c>
      <c r="H16" s="13">
        <v>320000</v>
      </c>
      <c r="I16" s="14">
        <f t="shared" ref="I16:I21" si="12">H16/$I$4</f>
        <v>39.603960396039604</v>
      </c>
      <c r="J16" s="13">
        <v>210000</v>
      </c>
      <c r="K16" s="14">
        <f>+J16/K4</f>
        <v>25.185895898296955</v>
      </c>
      <c r="L16" s="13">
        <v>105000</v>
      </c>
      <c r="M16" s="14">
        <f>+L16/M4</f>
        <v>12.165450121654501</v>
      </c>
      <c r="N16" s="13">
        <v>0</v>
      </c>
      <c r="O16" s="14">
        <f>+N16/O4</f>
        <v>0</v>
      </c>
      <c r="P16" s="13">
        <v>0</v>
      </c>
      <c r="Q16" s="14">
        <f>+P16/Q4</f>
        <v>0</v>
      </c>
      <c r="R16" s="13">
        <v>0</v>
      </c>
      <c r="S16" s="14">
        <f>+R16/S4</f>
        <v>0</v>
      </c>
    </row>
    <row r="17" spans="1:19" x14ac:dyDescent="0.25">
      <c r="A17" s="12" t="s">
        <v>7</v>
      </c>
      <c r="B17" s="13">
        <v>1350000</v>
      </c>
      <c r="C17" s="14">
        <f t="shared" si="10"/>
        <v>191.19104942642684</v>
      </c>
      <c r="D17" s="13">
        <v>1235000</v>
      </c>
      <c r="E17" s="14">
        <f t="shared" ref="E17:E19" si="13">D17/$E$4</f>
        <v>167.00473292765383</v>
      </c>
      <c r="F17" s="13">
        <v>1115000</v>
      </c>
      <c r="G17" s="14">
        <f t="shared" si="11"/>
        <v>140.30451742796023</v>
      </c>
      <c r="H17" s="13">
        <v>995000</v>
      </c>
      <c r="I17" s="14">
        <f t="shared" si="12"/>
        <v>123.14356435643565</v>
      </c>
      <c r="J17" s="13">
        <v>875000</v>
      </c>
      <c r="K17" s="14">
        <f>+J17/K4</f>
        <v>104.94123290957064</v>
      </c>
      <c r="L17" s="13">
        <v>750000</v>
      </c>
      <c r="M17" s="14">
        <f>+L17/M4</f>
        <v>86.896072297532157</v>
      </c>
      <c r="N17" s="13">
        <v>625000</v>
      </c>
      <c r="O17" s="14">
        <f>+N17/O4</f>
        <v>69.290465631929052</v>
      </c>
      <c r="P17" s="13">
        <v>500000</v>
      </c>
      <c r="Q17" s="14">
        <f>+P17/Q4</f>
        <v>54.460298442435466</v>
      </c>
      <c r="R17" s="13">
        <v>375000</v>
      </c>
      <c r="S17" s="14">
        <f>+R17/S4</f>
        <v>40.322580645161288</v>
      </c>
    </row>
    <row r="18" spans="1:19" x14ac:dyDescent="0.25">
      <c r="A18" s="12" t="s">
        <v>8</v>
      </c>
      <c r="B18" s="13">
        <v>1870000</v>
      </c>
      <c r="C18" s="14">
        <f t="shared" si="10"/>
        <v>264.835009205495</v>
      </c>
      <c r="D18" s="13">
        <v>1780000</v>
      </c>
      <c r="E18" s="14">
        <f t="shared" si="13"/>
        <v>240.70317782285329</v>
      </c>
      <c r="F18" s="13">
        <v>1685000</v>
      </c>
      <c r="G18" s="14">
        <f t="shared" si="11"/>
        <v>212.02969674090852</v>
      </c>
      <c r="H18" s="13">
        <v>1585000</v>
      </c>
      <c r="I18" s="14">
        <f t="shared" si="12"/>
        <v>196.16336633663366</v>
      </c>
      <c r="J18" s="13">
        <v>1480000</v>
      </c>
      <c r="K18" s="14">
        <f>+J18/K4</f>
        <v>177.50059966418806</v>
      </c>
      <c r="L18" s="13">
        <v>0</v>
      </c>
      <c r="M18" s="14">
        <f>+L18/M4</f>
        <v>0</v>
      </c>
      <c r="N18" s="13">
        <v>0</v>
      </c>
      <c r="O18" s="14">
        <f>+N18/O4</f>
        <v>0</v>
      </c>
      <c r="P18" s="13">
        <v>0</v>
      </c>
      <c r="Q18" s="14">
        <f>+P18/Q4</f>
        <v>0</v>
      </c>
      <c r="R18" s="13">
        <v>0</v>
      </c>
      <c r="S18" s="14">
        <f>+R18/S4</f>
        <v>0</v>
      </c>
    </row>
    <row r="19" spans="1:19" x14ac:dyDescent="0.25">
      <c r="A19" s="12" t="s">
        <v>10</v>
      </c>
      <c r="B19" s="13"/>
      <c r="C19" s="14">
        <f t="shared" ref="C19" si="14">B19/$E$4</f>
        <v>0</v>
      </c>
      <c r="D19" s="13">
        <v>2920000</v>
      </c>
      <c r="E19" s="14">
        <f t="shared" si="13"/>
        <v>394.86139283299525</v>
      </c>
      <c r="F19" s="13">
        <v>2810000</v>
      </c>
      <c r="G19" s="14">
        <f t="shared" si="11"/>
        <v>353.5925506480433</v>
      </c>
      <c r="H19" s="13">
        <v>2700000</v>
      </c>
      <c r="I19" s="14">
        <f t="shared" si="12"/>
        <v>334.15841584158414</v>
      </c>
      <c r="J19" s="13">
        <v>2585000</v>
      </c>
      <c r="K19" s="14">
        <f>+J19/K4</f>
        <v>310.02638522427441</v>
      </c>
      <c r="L19" s="13">
        <v>2465000</v>
      </c>
      <c r="M19" s="14">
        <f>+L19/M4</f>
        <v>285.59842428455568</v>
      </c>
      <c r="N19" s="13">
        <v>2345000</v>
      </c>
      <c r="O19" s="14">
        <f>+N19/O4</f>
        <v>259.9778270509978</v>
      </c>
      <c r="P19" s="13">
        <v>2220000</v>
      </c>
      <c r="Q19" s="14">
        <f>+P19/Q4</f>
        <v>241.80372508441346</v>
      </c>
      <c r="R19" s="13">
        <v>2090000</v>
      </c>
      <c r="S19" s="14">
        <f>+R19/S4</f>
        <v>224.73118279569891</v>
      </c>
    </row>
    <row r="20" spans="1:19" x14ac:dyDescent="0.25">
      <c r="A20" s="12" t="s">
        <v>16</v>
      </c>
      <c r="B20" s="22"/>
      <c r="C20" s="23"/>
      <c r="D20" s="22"/>
      <c r="E20" s="23"/>
      <c r="F20" s="22"/>
      <c r="G20" s="23"/>
      <c r="H20" s="22">
        <v>1390000</v>
      </c>
      <c r="I20" s="14">
        <f t="shared" si="12"/>
        <v>172.02970297029702</v>
      </c>
      <c r="J20" s="22">
        <v>1340000</v>
      </c>
      <c r="K20" s="14">
        <f>+J20/K4</f>
        <v>160.71000239865674</v>
      </c>
      <c r="L20" s="22">
        <v>1290000</v>
      </c>
      <c r="M20" s="14">
        <f>+L20/M4</f>
        <v>149.46124435175531</v>
      </c>
      <c r="N20" s="22">
        <v>1240000</v>
      </c>
      <c r="O20" s="14">
        <f>+N20/O4</f>
        <v>137.47228381374723</v>
      </c>
      <c r="P20" s="22">
        <v>1185000</v>
      </c>
      <c r="Q20" s="14">
        <f>+P20/Q4</f>
        <v>129.07090730857206</v>
      </c>
      <c r="R20" s="22">
        <v>1130000</v>
      </c>
      <c r="S20" s="14">
        <f>+R20/S4</f>
        <v>121.50537634408602</v>
      </c>
    </row>
    <row r="21" spans="1:19" x14ac:dyDescent="0.25">
      <c r="A21" s="12" t="s">
        <v>17</v>
      </c>
      <c r="B21" s="22"/>
      <c r="C21" s="23"/>
      <c r="D21" s="22"/>
      <c r="E21" s="23"/>
      <c r="F21" s="22"/>
      <c r="G21" s="23">
        <f t="shared" si="11"/>
        <v>0</v>
      </c>
      <c r="H21" s="22"/>
      <c r="I21" s="14">
        <f t="shared" si="12"/>
        <v>0</v>
      </c>
      <c r="J21" s="22"/>
      <c r="K21" s="14">
        <f>+J21/K4</f>
        <v>0</v>
      </c>
      <c r="L21" s="22">
        <v>1165000</v>
      </c>
      <c r="M21" s="14">
        <f>+L21/M4</f>
        <v>134.97856563549993</v>
      </c>
      <c r="N21" s="22">
        <v>1070000</v>
      </c>
      <c r="O21" s="14">
        <f>+N21/O4</f>
        <v>118.62527716186253</v>
      </c>
      <c r="P21" s="22">
        <v>965000</v>
      </c>
      <c r="Q21" s="14">
        <f>+P21/Q4</f>
        <v>105.10837599390045</v>
      </c>
      <c r="R21" s="22">
        <v>860000</v>
      </c>
      <c r="S21" s="14">
        <f>+R21/S4</f>
        <v>92.473118279569889</v>
      </c>
    </row>
    <row r="22" spans="1:19" x14ac:dyDescent="0.25">
      <c r="A22" s="15" t="s">
        <v>13</v>
      </c>
      <c r="B22" s="16">
        <f t="shared" ref="B22:E22" si="15">SUM(B16:B19)</f>
        <v>3915000</v>
      </c>
      <c r="C22" s="16">
        <f t="shared" si="15"/>
        <v>554.45404333663782</v>
      </c>
      <c r="D22" s="16">
        <f t="shared" si="15"/>
        <v>6460000</v>
      </c>
      <c r="E22" s="16">
        <f t="shared" si="15"/>
        <v>873.56321839080465</v>
      </c>
      <c r="F22" s="16">
        <f t="shared" ref="F22:M22" si="16">SUM(F16:F21)</f>
        <v>6035000</v>
      </c>
      <c r="G22" s="16">
        <f t="shared" si="16"/>
        <v>759.40606518182972</v>
      </c>
      <c r="H22" s="16">
        <f t="shared" si="16"/>
        <v>6990000</v>
      </c>
      <c r="I22" s="16">
        <f t="shared" si="16"/>
        <v>865.09900990099004</v>
      </c>
      <c r="J22" s="16">
        <f t="shared" si="16"/>
        <v>6490000</v>
      </c>
      <c r="K22" s="16">
        <f t="shared" si="16"/>
        <v>778.36411609498691</v>
      </c>
      <c r="L22" s="16">
        <f t="shared" si="16"/>
        <v>5775000</v>
      </c>
      <c r="M22" s="16">
        <f t="shared" si="16"/>
        <v>669.09975669099754</v>
      </c>
      <c r="N22" s="16">
        <f t="shared" ref="N22:P22" si="17">SUM(N16:N21)</f>
        <v>5280000</v>
      </c>
      <c r="O22" s="16">
        <f t="shared" ref="O22:R22" si="18">SUM(O16:O21)</f>
        <v>585.36585365853659</v>
      </c>
      <c r="P22" s="16">
        <f t="shared" si="17"/>
        <v>4870000</v>
      </c>
      <c r="Q22" s="16">
        <f t="shared" si="18"/>
        <v>530.4433068293215</v>
      </c>
      <c r="R22" s="16">
        <f t="shared" si="18"/>
        <v>4455000</v>
      </c>
      <c r="S22" s="16">
        <f t="shared" ref="S22" si="19">SUM(S16:S21)</f>
        <v>479.0322580645161</v>
      </c>
    </row>
    <row r="23" spans="1:19" x14ac:dyDescent="0.25">
      <c r="A23" s="18" t="s">
        <v>14</v>
      </c>
      <c r="B23" s="19">
        <f t="shared" ref="B23:M23" si="20">B14+B22</f>
        <v>11025000</v>
      </c>
      <c r="C23" s="19">
        <f t="shared" si="20"/>
        <v>1561.3935703158193</v>
      </c>
      <c r="D23" s="19">
        <f t="shared" si="20"/>
        <v>18885000</v>
      </c>
      <c r="E23" s="19">
        <f t="shared" si="20"/>
        <v>2553.7525354969575</v>
      </c>
      <c r="F23" s="19">
        <f t="shared" si="20"/>
        <v>17675000</v>
      </c>
      <c r="G23" s="19">
        <f t="shared" si="20"/>
        <v>2224.1097269409838</v>
      </c>
      <c r="H23" s="19">
        <f t="shared" si="20"/>
        <v>25045000</v>
      </c>
      <c r="I23" s="19">
        <f t="shared" si="20"/>
        <v>3099.628712871287</v>
      </c>
      <c r="J23" s="19">
        <f t="shared" si="20"/>
        <v>23630000</v>
      </c>
      <c r="K23" s="19">
        <f t="shared" si="20"/>
        <v>2834.0129527464619</v>
      </c>
      <c r="L23" s="19">
        <f t="shared" si="20"/>
        <v>21515000</v>
      </c>
      <c r="M23" s="19">
        <f t="shared" si="20"/>
        <v>2492.7586606418727</v>
      </c>
      <c r="N23" s="19">
        <f t="shared" ref="N23:P23" si="21">N14+N22</f>
        <v>19905000</v>
      </c>
      <c r="O23" s="19">
        <f t="shared" ref="O23:R23" si="22">O14+O22</f>
        <v>2206.762749445676</v>
      </c>
      <c r="P23" s="19">
        <f t="shared" si="21"/>
        <v>18575000</v>
      </c>
      <c r="Q23" s="19">
        <f t="shared" si="22"/>
        <v>2023.2000871364776</v>
      </c>
      <c r="R23" s="19">
        <f t="shared" si="22"/>
        <v>17210000</v>
      </c>
      <c r="S23" s="19">
        <f t="shared" ref="S23" si="23">S14+S22</f>
        <v>1850.5376344086021</v>
      </c>
    </row>
    <row r="24" spans="1:19" s="1" customFormat="1" x14ac:dyDescent="0.25">
      <c r="A24" s="20" t="s">
        <v>18</v>
      </c>
    </row>
    <row r="25" spans="1:19" s="1" customFormat="1" x14ac:dyDescent="0.25">
      <c r="A25" s="20" t="s">
        <v>15</v>
      </c>
    </row>
    <row r="26" spans="1:19" s="1" customFormat="1" x14ac:dyDescent="0.25"/>
    <row r="27" spans="1:19" s="1" customFormat="1" x14ac:dyDescent="0.25"/>
    <row r="28" spans="1:19" s="1" customFormat="1" x14ac:dyDescent="0.25"/>
    <row r="29" spans="1:19" s="1" customFormat="1" x14ac:dyDescent="0.25"/>
    <row r="30" spans="1:19" s="1" customFormat="1" x14ac:dyDescent="0.25"/>
    <row r="31" spans="1:19" s="1" customFormat="1" x14ac:dyDescent="0.25"/>
    <row r="32" spans="1:19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</sheetData>
  <mergeCells count="10">
    <mergeCell ref="R3:S3"/>
    <mergeCell ref="P3:Q3"/>
    <mergeCell ref="N3:O3"/>
    <mergeCell ref="L3:M3"/>
    <mergeCell ref="J3:K3"/>
    <mergeCell ref="A1:G1"/>
    <mergeCell ref="A2:G2"/>
    <mergeCell ref="D3:E3"/>
    <mergeCell ref="F3:G3"/>
    <mergeCell ref="H3:I3"/>
  </mergeCells>
  <pageMargins left="0.45" right="0" top="0.75" bottom="0.7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2a816a-d0e5-4d5f-af6c-607c21ce9730" xsi:nil="true"/>
    <lcf76f155ced4ddcb4097134ff3c332f xmlns="e5d6bf52-1864-402a-82d4-3ab7f291abd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F526E24CA9D145A70A2C65A152803C" ma:contentTypeVersion="13" ma:contentTypeDescription="Create a new document." ma:contentTypeScope="" ma:versionID="2cbd77b6ff2445489412ac039f91be13">
  <xsd:schema xmlns:xsd="http://www.w3.org/2001/XMLSchema" xmlns:xs="http://www.w3.org/2001/XMLSchema" xmlns:p="http://schemas.microsoft.com/office/2006/metadata/properties" xmlns:ns2="572a816a-d0e5-4d5f-af6c-607c21ce9730" xmlns:ns3="e5d6bf52-1864-402a-82d4-3ab7f291abd1" targetNamespace="http://schemas.microsoft.com/office/2006/metadata/properties" ma:root="true" ma:fieldsID="f0108f159060eaf091cb986daf146dd4" ns2:_="" ns3:_="">
    <xsd:import namespace="572a816a-d0e5-4d5f-af6c-607c21ce9730"/>
    <xsd:import namespace="e5d6bf52-1864-402a-82d4-3ab7f291ab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a816a-d0e5-4d5f-af6c-607c21ce97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b9e66-0da4-4481-9cda-696a04a2b314}" ma:internalName="TaxCatchAll" ma:showField="CatchAllData" ma:web="572a816a-d0e5-4d5f-af6c-607c21ce97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6bf52-1864-402a-82d4-3ab7f291a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3696398-c017-4c15-a46c-bd1e6a9b6f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FAE46-5B75-4CD6-9B69-4A4BD2AD58B3}">
  <ds:schemaRefs>
    <ds:schemaRef ds:uri="http://schemas.microsoft.com/office/2006/metadata/properties"/>
    <ds:schemaRef ds:uri="http://schemas.microsoft.com/office/infopath/2007/PartnerControls"/>
    <ds:schemaRef ds:uri="572a816a-d0e5-4d5f-af6c-607c21ce9730"/>
    <ds:schemaRef ds:uri="e5d6bf52-1864-402a-82d4-3ab7f291abd1"/>
  </ds:schemaRefs>
</ds:datastoreItem>
</file>

<file path=customXml/itemProps2.xml><?xml version="1.0" encoding="utf-8"?>
<ds:datastoreItem xmlns:ds="http://schemas.openxmlformats.org/officeDocument/2006/customXml" ds:itemID="{26ED682B-DC15-4AF5-95CB-2CDF13D9F9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134843-0B65-4672-8EE9-E32622B40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a816a-d0e5-4d5f-af6c-607c21ce9730"/>
    <ds:schemaRef ds:uri="e5d6bf52-1864-402a-82d4-3ab7f291a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Debt OS and Per Capita</vt:lpstr>
      <vt:lpstr>'Total Debt OS and Per Capita'!Print_Area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Exum</dc:creator>
  <cp:lastModifiedBy>Liz Exum</cp:lastModifiedBy>
  <cp:lastPrinted>2025-01-22T21:03:19Z</cp:lastPrinted>
  <dcterms:created xsi:type="dcterms:W3CDTF">2018-05-17T15:35:21Z</dcterms:created>
  <dcterms:modified xsi:type="dcterms:W3CDTF">2025-01-22T21:03:46Z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0x01010089F526E24CA9D145A70A2C65A152803C</vt:lpwstr>
  </property>
  <property fmtid="{D5CDD505-2E9C-101B-9397-08002B2CF9AE}" pid="3" name="Order">
    <vt:r8>3180600</vt:r8>
  </property>
  <property fmtid="{D5CDD505-2E9C-101B-9397-08002B2CF9AE}" pid="4" name="MediaServiceImageTags">
    <vt:lpwstr/>
  </property>
</Properties>
</file>