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P:\FINANCE DEPT\Finance\Transparency Stars\Debt Star\2019\"/>
    </mc:Choice>
  </mc:AlternateContent>
  <xr:revisionPtr revIDLastSave="0" documentId="8_{E99CB488-9A94-4541-8F04-4EA69726DBA0}" xr6:coauthVersionLast="45" xr6:coauthVersionMax="45" xr10:uidLastSave="{00000000-0000-0000-0000-000000000000}"/>
  <bookViews>
    <workbookView xWindow="-120" yWindow="-120" windowWidth="24240" windowHeight="13140" tabRatio="685" firstSheet="3" activeTab="7"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Additional Notes" sheetId="13" r:id="rId6"/>
    <sheet name="5 - Optional Reporting" sheetId="8" r:id="rId7"/>
    <sheet name="6 - Instructions and Glossary" sheetId="9" r:id="rId8"/>
  </sheets>
  <definedNames>
    <definedName name="_xlnm.Print_Area" localSheetId="1">'1 - Contact Information'!$A:$B</definedName>
    <definedName name="_xlnm.Print_Area" localSheetId="2">'2 - Individual Debt Obligations'!$A$1:$N$22</definedName>
    <definedName name="_xlnm.Print_Area" localSheetId="3">'3 - Summary of Debt Obligations'!$A$1:$B$25</definedName>
    <definedName name="_xlnm.Print_Area" localSheetId="6">'5 - Optional Reporting'!$A$1:$E$29</definedName>
    <definedName name="_xlnm.Print_Area" localSheetId="7">'6 - Instructions and Glossary'!$A$1:$E$37</definedName>
    <definedName name="TitleRegionAdditionalNotes..B13.4">#REF!</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4" l="1"/>
  <c r="B12" i="4"/>
  <c r="I14" i="3"/>
  <c r="B23" i="4" l="1"/>
  <c r="B22" i="4"/>
  <c r="B24"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3" i="3"/>
  <c r="J12" i="3"/>
  <c r="J11" i="3"/>
  <c r="J10" i="3"/>
  <c r="B4" i="3"/>
  <c r="B3" i="3"/>
  <c r="C3" i="2" l="1"/>
  <c r="C4" i="2" s="1"/>
  <c r="C5" i="2" s="1"/>
  <c r="C6" i="2" s="1"/>
</calcChain>
</file>

<file path=xl/sharedStrings.xml><?xml version="1.0" encoding="utf-8"?>
<sst xmlns="http://schemas.openxmlformats.org/spreadsheetml/2006/main" count="453" uniqueCount="320">
  <si>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</si>
  <si>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</si>
  <si>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</si>
  <si>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</si>
  <si>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</si>
  <si>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</si>
  <si>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</si>
  <si>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</si>
  <si>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</si>
  <si>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</si>
  <si>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</si>
  <si>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</si>
  <si>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</si>
  <si>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</si>
  <si>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</si>
  <si>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</si>
  <si>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</si>
  <si>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</si>
  <si>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</si>
  <si>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</si>
  <si>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</si>
  <si>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</si>
  <si>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</si>
  <si>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</si>
  <si>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</si>
  <si>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</si>
  <si>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</si>
  <si>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</si>
  <si>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</si>
  <si>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</si>
  <si>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</si>
  <si>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</si>
  <si>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</si>
  <si>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</si>
  <si>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</si>
  <si>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</si>
  <si>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</si>
  <si>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</si>
  <si>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</si>
  <si>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</si>
  <si>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</si>
  <si>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</si>
  <si>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</si>
  <si>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</si>
  <si>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</si>
  <si>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</si>
  <si>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</si>
  <si>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</si>
  <si>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</si>
  <si>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</si>
  <si>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</si>
  <si>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</si>
  <si>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</si>
  <si>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</si>
  <si>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</si>
  <si>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</si>
  <si>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</si>
  <si>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</si>
  <si>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</si>
  <si>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</si>
  <si>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</si>
  <si>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</si>
  <si>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</si>
  <si>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</si>
  <si>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</si>
  <si>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</si>
  <si>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</si>
  <si>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</si>
  <si>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</si>
  <si>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</si>
  <si>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</si>
  <si>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</si>
  <si>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</si>
  <si>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</si>
  <si>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</si>
  <si>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</si>
  <si>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</si>
  <si>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</si>
  <si>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</si>
  <si>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</si>
  <si>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</si>
  <si>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</si>
  <si>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</si>
  <si>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</si>
  <si>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</si>
  <si>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</si>
  <si>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</si>
  <si>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</si>
  <si>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</si>
  <si>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</si>
  <si>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</si>
  <si>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</si>
  <si>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</si>
  <si>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</si>
  <si>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</si>
  <si>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</si>
  <si>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</si>
  <si>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</si>
  <si>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</si>
  <si>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</si>
  <si>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</si>
  <si>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</si>
  <si>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</si>
  <si>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</si>
  <si>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</si>
  <si>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</si>
  <si>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</si>
  <si>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</si>
  <si>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</si>
  <si>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</si>
  <si>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</si>
  <si>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</si>
  <si>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</si>
  <si>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</si>
  <si>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</si>
  <si>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</si>
  <si>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</si>
  <si>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</si>
  <si>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</si>
  <si>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</si>
  <si>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</si>
  <si>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</si>
  <si>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</si>
  <si>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</si>
  <si>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</si>
  <si>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</si>
  <si>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</si>
  <si>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</si>
  <si>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</si>
  <si>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</si>
  <si>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</si>
  <si>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</si>
  <si>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</si>
  <si>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</si>
  <si>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</si>
  <si>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</si>
  <si>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</si>
  <si>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</si>
  <si>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</si>
  <si>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</si>
  <si>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</si>
  <si>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</si>
  <si>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</si>
  <si>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</si>
  <si>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</si>
  <si>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</si>
  <si>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</si>
  <si>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</si>
  <si>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</si>
  <si>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</si>
  <si>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</si>
  <si>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</si>
  <si>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</si>
  <si>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</si>
  <si>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</si>
  <si>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</si>
  <si>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</si>
  <si>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</si>
  <si>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</si>
  <si>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</si>
  <si>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</si>
  <si>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</si>
  <si>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</si>
  <si>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</si>
  <si>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</si>
  <si>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</si>
  <si>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</si>
  <si>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</si>
  <si>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</si>
  <si>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</si>
  <si>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</si>
  <si>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</si>
  <si>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</si>
  <si>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</si>
  <si>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</si>
  <si>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</si>
  <si>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</si>
  <si>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</si>
  <si>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</si>
  <si>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</si>
  <si>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</si>
  <si>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</si>
  <si>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</si>
  <si>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</si>
  <si>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</si>
  <si>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</si>
  <si>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</si>
  <si>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</si>
  <si>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</si>
  <si>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</si>
  <si>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</si>
  <si>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</si>
  <si>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</si>
  <si>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</si>
  <si>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</si>
  <si>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</si>
  <si>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</si>
  <si>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</si>
  <si>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</si>
  <si>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</si>
  <si>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</si>
  <si>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</si>
  <si>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</si>
  <si>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</si>
  <si>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</si>
  <si>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</si>
  <si>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</si>
  <si>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</si>
  <si>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</si>
  <si>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</si>
  <si>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</si>
  <si>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</si>
  <si>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</si>
  <si>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</si>
  <si>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</si>
  <si>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</si>
  <si>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</si>
  <si>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</si>
  <si>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</si>
  <si>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</si>
  <si>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</si>
  <si>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</si>
  <si>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</si>
  <si>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</si>
  <si>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</si>
  <si>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</si>
  <si>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</si>
  <si>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</si>
  <si>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</si>
  <si>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</si>
  <si>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</si>
  <si>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</si>
  <si>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</si>
  <si>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</si>
  <si>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</si>
  <si>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</si>
  <si>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</si>
  <si>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</si>
  <si>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</si>
  <si>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</si>
  <si>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</si>
  <si>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</si>
  <si>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</si>
  <si>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</si>
  <si>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</si>
  <si>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</si>
  <si>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</si>
  <si>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</si>
  <si>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</si>
  <si>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</si>
  <si>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</si>
  <si>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</si>
  <si>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</si>
  <si>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</si>
  <si>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</si>
  <si>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</si>
  <si>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</si>
  <si>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</si>
  <si>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</si>
  <si>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</si>
  <si>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</si>
  <si>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</si>
  <si>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</si>
  <si>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</si>
  <si>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</si>
  <si>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</si>
  <si>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</si>
  <si>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</si>
  <si>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</si>
  <si>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</si>
  <si>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</si>
  <si>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</si>
  <si>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</si>
  <si>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</si>
  <si>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</si>
  <si>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</si>
  <si>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</si>
  <si>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</si>
  <si>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</si>
  <si>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</si>
  <si>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</si>
  <si>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</si>
  <si>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</si>
  <si>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</si>
  <si>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</si>
  <si>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</si>
  <si>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</si>
  <si>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</si>
  <si>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</si>
  <si>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</si>
  <si>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</si>
  <si>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</si>
  <si>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</si>
  <si>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</si>
  <si>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</si>
  <si>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</si>
  <si>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</si>
  <si>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</si>
  <si>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</si>
  <si>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City of Lucas</t>
  </si>
  <si>
    <t>www.lucastexas.us</t>
  </si>
  <si>
    <t>972-727-8999</t>
  </si>
  <si>
    <t>Liz Exum</t>
  </si>
  <si>
    <t>Finance Director</t>
  </si>
  <si>
    <t>972-912-1201</t>
  </si>
  <si>
    <t>lexum@lucastexas.us</t>
  </si>
  <si>
    <t>665 Country Club Rd</t>
  </si>
  <si>
    <t>Lucas</t>
  </si>
  <si>
    <t>Collin</t>
  </si>
  <si>
    <t>2007 Certificates of Obligation</t>
  </si>
  <si>
    <t>2011 Certificates of Obligation</t>
  </si>
  <si>
    <t>2015 Certificates of Obligation</t>
  </si>
  <si>
    <t>Refunding</t>
  </si>
  <si>
    <t>Streets,Drainage,Utility</t>
  </si>
  <si>
    <t>2007 General Obligation Refunding Bonds</t>
  </si>
  <si>
    <t>Public Improvements</t>
  </si>
  <si>
    <t>2017 Certificates of Obligation</t>
  </si>
  <si>
    <t>2019 Certificates of Obligation</t>
  </si>
  <si>
    <t>City Staff,2019</t>
  </si>
  <si>
    <t>City Staff,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</si>
</sst>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6" fontId="1" fillId="6" borderId="1" xfId="0" applyNumberFormat="1" applyFont="1" applyFill="1" applyBorder="1" applyAlignment="1" applyProtection="1">
      <alignment horizontal="left" vertical="top"/>
      <protection locked="0"/>
    </xf>
    <xf numFmtId="3" fontId="1" fillId="6" borderId="1" xfId="0" applyNumberFormat="1" applyFont="1" applyFill="1" applyBorder="1" applyAlignment="1" applyProtection="1">
      <alignment horizontal="left" vertical="top"/>
      <protection locked="0"/>
    </xf>
    <xf numFmtId="14" fontId="1" fillId="6" borderId="1" xfId="0" applyNumberFormat="1" applyFont="1" applyFill="1" applyBorder="1" applyAlignment="1" applyProtection="1">
      <alignment horizontal="left" vertical="top"/>
      <protection locked="0"/>
    </xf>
  </cellXfs>
  <cellStyles count="2">
    <cellStyle name="Hyperlink" xfId="1" builtinId="8"/>
    <cellStyle name="Normal" xfId="0" builtinId="0"/>
  </cellStyles>
  <dxfs count="11">
    <dxf>
      <fill>
        <patternFill>
          <bgColor theme="1"/>
        </patternFill>
      </fill>
    </dxf>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activeCell="A6" sqref="A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D35"/>
  <sheetViews>
    <sheetView topLeftCell="A2" zoomScale="85" zoomScaleNormal="85" workbookViewId="0">
      <selection activeCell="B31" sqref="B31"/>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15</v>
      </c>
    </row>
    <row r="6" spans="1:2" x14ac:dyDescent="0.25">
      <c r="A6" s="14" t="s">
        <v>22</v>
      </c>
      <c r="B6" s="77"/>
    </row>
    <row r="7" spans="1:2" x14ac:dyDescent="0.25">
      <c r="A7" s="14" t="s">
        <v>239</v>
      </c>
      <c r="B7" s="76">
        <v>2019</v>
      </c>
    </row>
    <row r="8" spans="1:2" x14ac:dyDescent="0.25">
      <c r="A8" s="14" t="s">
        <v>240</v>
      </c>
      <c r="B8" s="78">
        <v>43374</v>
      </c>
    </row>
    <row r="9" spans="1:2" x14ac:dyDescent="0.25">
      <c r="A9" s="14" t="s">
        <v>14</v>
      </c>
      <c r="B9" s="72">
        <f>IF(ISBLANK(B8),"",DATE(YEAR(B8)+1,MONTH(B8),DAY(B8)-1))</f>
        <v>43738</v>
      </c>
    </row>
    <row r="10" spans="1:2" x14ac:dyDescent="0.25">
      <c r="A10" s="14" t="s">
        <v>21</v>
      </c>
      <c r="B10" s="78" t="s">
        <v>300</v>
      </c>
    </row>
    <row r="11" spans="1:2" x14ac:dyDescent="0.25">
      <c r="A11" s="14" t="s">
        <v>241</v>
      </c>
      <c r="B11" s="79" t="s">
        <v>301</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304</v>
      </c>
    </row>
    <row r="19" spans="1:2" x14ac:dyDescent="0.25">
      <c r="A19" s="18" t="s">
        <v>4</v>
      </c>
      <c r="B19" s="76" t="s">
        <v>305</v>
      </c>
    </row>
    <row r="20" spans="1:2" x14ac:dyDescent="0.25">
      <c r="A20" s="18" t="s">
        <v>246</v>
      </c>
      <c r="B20" s="76" t="s">
        <v>306</v>
      </c>
    </row>
    <row r="21" spans="1:2" x14ac:dyDescent="0.25">
      <c r="A21" s="18" t="s">
        <v>5</v>
      </c>
      <c r="B21" s="76"/>
    </row>
    <row r="22" spans="1:2" x14ac:dyDescent="0.25">
      <c r="A22" s="18" t="s">
        <v>247</v>
      </c>
      <c r="B22" s="76" t="s">
        <v>307</v>
      </c>
    </row>
    <row r="23" spans="1:2" x14ac:dyDescent="0.25">
      <c r="A23" s="18" t="s">
        <v>248</v>
      </c>
      <c r="B23" s="80">
        <v>75002</v>
      </c>
    </row>
    <row r="24" spans="1:2" x14ac:dyDescent="0.25">
      <c r="A24" s="18" t="s">
        <v>249</v>
      </c>
      <c r="B24" s="76" t="s">
        <v>308</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10" priority="5">
      <formula>$B$25="Yes"</formula>
    </cfRule>
  </conditionalFormatting>
  <conditionalFormatting sqref="B6">
    <cfRule type="expression" dxfId="9" priority="3">
      <formula>$B$5="Other"</formula>
    </cfRule>
    <cfRule type="expression" dxfId="8" priority="4">
      <formula>$B$5="(select)"</formula>
    </cfRule>
  </conditionalFormatting>
  <conditionalFormatting sqref="B9">
    <cfRule type="expression" dxfId="7" priority="1">
      <formula>$B$8=""</formula>
    </cfRule>
    <cfRule type="cellIs" dxfId="6"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Hide!$A$1:$A$3</xm:f>
          </x14:formula1>
          <xm:sqref>B25 B13</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S30052"/>
  <sheetViews>
    <sheetView zoomScale="85" zoomScaleNormal="85" workbookViewId="0">
      <selection activeCell="C4" sqref="C4"/>
    </sheetView>
  </sheetViews>
  <sheetFormatPr defaultColWidth="0" defaultRowHeight="15.75" zeroHeight="1" x14ac:dyDescent="0.25"/>
  <cols>
    <col min="1" max="1" width="40.7109375" style="1" customWidth="1"/>
    <col min="2" max="2" width="16" style="1" hidden="1" customWidth="1"/>
    <col min="3" max="3" width="18.85546875" style="5" bestFit="1" customWidth="1"/>
    <col min="4" max="4" width="16.7109375" style="5" customWidth="1"/>
    <col min="5" max="5" width="19.42578125" style="5" customWidth="1"/>
    <col min="6" max="6" width="11.7109375" style="6" customWidth="1"/>
    <col min="7" max="7" width="10.7109375" style="1" customWidth="1"/>
    <col min="8" max="8" width="17.85546875" style="5" bestFit="1" customWidth="1"/>
    <col min="9" max="9" width="17.85546875" style="5" customWidth="1"/>
    <col min="10" max="10" width="18" style="5" customWidth="1"/>
    <col min="11" max="11" width="24.42578125" style="7" customWidth="1"/>
    <col min="12" max="12" width="7.28515625" style="1" customWidth="1"/>
    <col min="13" max="13" width="10.7109375" style="1" hidden="1" customWidth="1"/>
    <col min="14" max="14" width="10.7109375" style="1" customWidth="1"/>
    <col min="15"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City of Lucas</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236.2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1" t="s">
        <v>314</v>
      </c>
      <c r="B10" s="82"/>
      <c r="C10" s="83">
        <v>3245000</v>
      </c>
      <c r="D10" s="83">
        <v>1025000</v>
      </c>
      <c r="E10" s="84">
        <v>1083374</v>
      </c>
      <c r="F10" s="85">
        <v>44593</v>
      </c>
      <c r="G10" s="82" t="s">
        <v>12</v>
      </c>
      <c r="H10" s="84">
        <v>3245000</v>
      </c>
      <c r="I10" s="84">
        <v>3245000</v>
      </c>
      <c r="J10" s="84">
        <f>H10-I10</f>
        <v>0</v>
      </c>
      <c r="K10" s="82" t="s">
        <v>312</v>
      </c>
      <c r="L10" s="82" t="s">
        <v>12</v>
      </c>
      <c r="M10" s="81" t="s">
        <v>11</v>
      </c>
      <c r="N10" s="81" t="s">
        <v>42</v>
      </c>
      <c r="O10" s="82" t="s">
        <v>11</v>
      </c>
      <c r="P10" s="82" t="s">
        <v>11</v>
      </c>
      <c r="Q10" s="82"/>
      <c r="R10" s="86"/>
      <c r="S10" s="86"/>
    </row>
    <row r="11" spans="1:19" s="3" customFormat="1" x14ac:dyDescent="0.25">
      <c r="A11" s="86" t="s">
        <v>309</v>
      </c>
      <c r="B11" s="86"/>
      <c r="C11" s="83">
        <v>5000000</v>
      </c>
      <c r="D11" s="83">
        <v>1765000</v>
      </c>
      <c r="E11" s="84">
        <v>2068981.25</v>
      </c>
      <c r="F11" s="87">
        <v>46419</v>
      </c>
      <c r="G11" s="82" t="s">
        <v>12</v>
      </c>
      <c r="H11" s="84">
        <v>5000000</v>
      </c>
      <c r="I11" s="84">
        <v>5000000</v>
      </c>
      <c r="J11" s="84">
        <f t="shared" ref="J11:J61" si="0">H11-I11</f>
        <v>0</v>
      </c>
      <c r="K11" s="88" t="s">
        <v>313</v>
      </c>
      <c r="L11" s="82" t="s">
        <v>12</v>
      </c>
      <c r="M11" s="81"/>
      <c r="N11" s="81" t="s">
        <v>42</v>
      </c>
      <c r="O11" s="82"/>
      <c r="P11" s="82"/>
      <c r="Q11" s="82"/>
      <c r="R11" s="86"/>
      <c r="S11" s="86"/>
    </row>
    <row r="12" spans="1:19" s="3" customFormat="1" x14ac:dyDescent="0.25">
      <c r="A12" s="86" t="s">
        <v>310</v>
      </c>
      <c r="B12" s="86"/>
      <c r="C12" s="83">
        <v>5750000</v>
      </c>
      <c r="D12" s="83">
        <v>4035000</v>
      </c>
      <c r="E12" s="84">
        <v>5066687.5</v>
      </c>
      <c r="F12" s="87">
        <v>47880</v>
      </c>
      <c r="G12" s="82" t="s">
        <v>12</v>
      </c>
      <c r="H12" s="84">
        <v>5750000</v>
      </c>
      <c r="I12" s="84">
        <v>5750000</v>
      </c>
      <c r="J12" s="84">
        <f t="shared" si="0"/>
        <v>0</v>
      </c>
      <c r="K12" s="88" t="s">
        <v>315</v>
      </c>
      <c r="L12" s="82" t="s">
        <v>12</v>
      </c>
      <c r="M12" s="81"/>
      <c r="N12" s="81" t="s">
        <v>42</v>
      </c>
      <c r="O12" s="82"/>
      <c r="P12" s="82"/>
      <c r="Q12" s="82"/>
      <c r="R12" s="86"/>
      <c r="S12" s="86"/>
    </row>
    <row r="13" spans="1:19" s="3" customFormat="1" x14ac:dyDescent="0.25">
      <c r="A13" s="86" t="s">
        <v>311</v>
      </c>
      <c r="B13" s="86"/>
      <c r="C13" s="83">
        <v>2000000</v>
      </c>
      <c r="D13" s="83">
        <v>1510000</v>
      </c>
      <c r="E13" s="84">
        <v>1772800</v>
      </c>
      <c r="F13" s="87">
        <v>47515</v>
      </c>
      <c r="G13" s="82" t="s">
        <v>12</v>
      </c>
      <c r="H13" s="84">
        <v>2000000</v>
      </c>
      <c r="I13" s="84">
        <v>2000000</v>
      </c>
      <c r="J13" s="84">
        <f>H13-I13</f>
        <v>0</v>
      </c>
      <c r="K13" s="88" t="s">
        <v>315</v>
      </c>
      <c r="L13" s="82" t="s">
        <v>12</v>
      </c>
      <c r="M13" s="81"/>
      <c r="N13" s="81" t="s">
        <v>42</v>
      </c>
      <c r="O13" s="82"/>
      <c r="P13" s="82"/>
      <c r="Q13" s="82"/>
      <c r="R13" s="86"/>
      <c r="S13" s="86"/>
    </row>
    <row r="14" spans="1:19" s="3" customFormat="1" x14ac:dyDescent="0.25">
      <c r="A14" s="86" t="s">
        <v>316</v>
      </c>
      <c r="B14" s="86"/>
      <c r="C14" s="83">
        <v>8775000</v>
      </c>
      <c r="D14" s="83">
        <v>8105000</v>
      </c>
      <c r="E14" s="84">
        <v>10488875</v>
      </c>
      <c r="F14" s="87">
        <v>50072</v>
      </c>
      <c r="G14" s="82" t="s">
        <v>12</v>
      </c>
      <c r="H14" s="84">
        <v>9000000</v>
      </c>
      <c r="I14" s="84">
        <f>9000000-3247160</f>
        <v>5752840</v>
      </c>
      <c r="J14" s="84">
        <v>3247160.48</v>
      </c>
      <c r="K14" s="88" t="s">
        <v>315</v>
      </c>
      <c r="L14" s="82" t="s">
        <v>12</v>
      </c>
      <c r="M14" s="81"/>
      <c r="N14" s="81" t="s">
        <v>42</v>
      </c>
      <c r="O14" s="82"/>
      <c r="P14" s="82"/>
      <c r="Q14" s="82"/>
      <c r="R14" s="86"/>
      <c r="S14" s="86"/>
    </row>
    <row r="15" spans="1:19" s="3" customFormat="1" x14ac:dyDescent="0.25">
      <c r="A15" s="86" t="s">
        <v>317</v>
      </c>
      <c r="B15" s="86"/>
      <c r="C15" s="83">
        <v>8605000</v>
      </c>
      <c r="D15" s="83">
        <v>8605000</v>
      </c>
      <c r="E15" s="84">
        <v>11456518.76</v>
      </c>
      <c r="F15" s="87">
        <v>50802</v>
      </c>
      <c r="G15" s="82" t="s">
        <v>12</v>
      </c>
      <c r="H15" s="84">
        <v>9000000</v>
      </c>
      <c r="I15" s="84">
        <v>0</v>
      </c>
      <c r="J15" s="84">
        <f t="shared" si="0"/>
        <v>9000000</v>
      </c>
      <c r="K15" s="88" t="s">
        <v>315</v>
      </c>
      <c r="L15" s="82" t="s">
        <v>12</v>
      </c>
      <c r="M15" s="81"/>
      <c r="N15" s="81" t="s">
        <v>42</v>
      </c>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14 M16:Q61 O15:Q15">
    <cfRule type="expression" dxfId="5" priority="6">
      <formula>$L10="No"</formula>
    </cfRule>
  </conditionalFormatting>
  <conditionalFormatting sqref="M62:Q110">
    <cfRule type="expression" dxfId="4" priority="3">
      <formula>$L62="No"</formula>
    </cfRule>
  </conditionalFormatting>
  <conditionalFormatting sqref="A10">
    <cfRule type="containsText" dxfId="3" priority="2" operator="containsText" text="No Reportable Debt">
      <formula>NOT(ISERROR(SEARCH("No Reportable Debt",A10)))</formula>
    </cfRule>
  </conditionalFormatting>
  <conditionalFormatting sqref="M15:N15">
    <cfRule type="expression" dxfId="0" priority="1">
      <formula>$L15="No"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2" right="0" top="0.75" bottom="0.5" header="0.3" footer="0.3"/>
  <pageSetup scale="63" orientation="landscape"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S25"/>
  <sheetViews>
    <sheetView topLeftCell="A10" zoomScale="85" zoomScaleNormal="85" workbookViewId="0">
      <selection activeCell="B15" sqref="B1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City of Lucas</v>
      </c>
      <c r="C3" s="1"/>
      <c r="D3" s="1"/>
      <c r="E3" s="1"/>
      <c r="F3" s="1"/>
      <c r="H3" s="1"/>
      <c r="I3" s="1"/>
      <c r="J3" s="1"/>
      <c r="K3" s="1"/>
    </row>
    <row r="4" spans="1:11" x14ac:dyDescent="0.25">
      <c r="A4" s="14" t="s">
        <v>2</v>
      </c>
      <c r="B4" s="75">
        <f>IF(OR('1 - Contact Information'!B7="",'1 - Contact Information'!B7="(select)"),"",'1 - Contact Information'!B7)</f>
        <v>2019</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v>33375000</v>
      </c>
    </row>
    <row r="11" spans="1:11" x14ac:dyDescent="0.25">
      <c r="A11" s="58" t="s">
        <v>81</v>
      </c>
      <c r="B11" s="90">
        <v>25045000</v>
      </c>
    </row>
    <row r="12" spans="1:11" ht="31.5" x14ac:dyDescent="0.25">
      <c r="A12" s="58" t="s">
        <v>82</v>
      </c>
      <c r="B12" s="90">
        <f>22367650+8486213+705000+40514+320000+17860</f>
        <v>31937237</v>
      </c>
    </row>
    <row r="13" spans="1:11" x14ac:dyDescent="0.25">
      <c r="A13" s="21"/>
      <c r="B13" s="21"/>
    </row>
    <row r="14" spans="1:11" ht="31.5" x14ac:dyDescent="0.25">
      <c r="A14" s="28" t="s">
        <v>224</v>
      </c>
      <c r="B14" s="29"/>
    </row>
    <row r="15" spans="1:11" x14ac:dyDescent="0.25">
      <c r="A15" s="57" t="s">
        <v>83</v>
      </c>
      <c r="B15" s="89">
        <v>22860000</v>
      </c>
    </row>
    <row r="16" spans="1:11" ht="31.5" x14ac:dyDescent="0.25">
      <c r="A16" s="58" t="s">
        <v>84</v>
      </c>
      <c r="B16" s="90">
        <v>18055000</v>
      </c>
    </row>
    <row r="17" spans="1:2" ht="31.5" x14ac:dyDescent="0.25">
      <c r="A17" s="58" t="s">
        <v>85</v>
      </c>
      <c r="B17" s="90">
        <f>22367650+705000+40514</f>
        <v>23113164</v>
      </c>
    </row>
    <row r="18" spans="1:2" x14ac:dyDescent="0.25">
      <c r="A18" s="21"/>
      <c r="B18" s="21"/>
    </row>
    <row r="19" spans="1:2" ht="31.5" x14ac:dyDescent="0.25">
      <c r="A19" s="28" t="s">
        <v>223</v>
      </c>
      <c r="B19" s="31"/>
    </row>
    <row r="20" spans="1:2" x14ac:dyDescent="0.25">
      <c r="A20" s="57" t="s">
        <v>291</v>
      </c>
      <c r="B20" s="91">
        <v>8080</v>
      </c>
    </row>
    <row r="21" spans="1:2" x14ac:dyDescent="0.25">
      <c r="A21" s="57" t="s">
        <v>292</v>
      </c>
      <c r="B21" s="92" t="s">
        <v>318</v>
      </c>
    </row>
    <row r="22" spans="1:2" ht="31.5" customHeight="1" x14ac:dyDescent="0.25">
      <c r="A22" s="57" t="s">
        <v>86</v>
      </c>
      <c r="B22" s="89">
        <f>+B15/B20</f>
        <v>2829.2079207920792</v>
      </c>
    </row>
    <row r="23" spans="1:2" ht="31.5" x14ac:dyDescent="0.25">
      <c r="A23" s="58" t="s">
        <v>87</v>
      </c>
      <c r="B23" s="90">
        <f>+B16/B20</f>
        <v>2234.529702970297</v>
      </c>
    </row>
    <row r="24" spans="1:2" ht="47.25" customHeight="1" x14ac:dyDescent="0.25">
      <c r="A24" s="58" t="s">
        <v>88</v>
      </c>
      <c r="B24" s="90">
        <f>+B17/B20</f>
        <v>2860.540099009901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14"/>
  <sheetViews>
    <sheetView workbookViewId="0">
      <selection sqref="A1:P14"/>
    </sheetView>
  </sheetViews>
  <sheetFormatPr defaultRowHeight="15" x14ac:dyDescent="0.25"/>
  <sheetData>
    <row r="1" spans="1:2" ht="15.75" x14ac:dyDescent="0.25">
      <c r="A1" s="23">
        <v>4</v>
      </c>
      <c r="B1" s="23"/>
    </row>
    <row r="2" spans="1:2" ht="15.75" x14ac:dyDescent="0.25">
      <c r="A2" s="23" t="s">
        <v>281</v>
      </c>
      <c r="B2" s="23"/>
    </row>
    <row r="3" spans="1:2" ht="15.75" x14ac:dyDescent="0.25">
      <c r="A3" s="8" t="s">
        <v>252</v>
      </c>
      <c r="B3" s="8"/>
    </row>
    <row r="4" spans="1:2" ht="15.75" x14ac:dyDescent="0.25">
      <c r="A4" s="10">
        <v>1</v>
      </c>
      <c r="B4" s="93"/>
    </row>
    <row r="5" spans="1:2" ht="15.75" x14ac:dyDescent="0.25">
      <c r="A5" s="10">
        <v>2</v>
      </c>
      <c r="B5" s="93"/>
    </row>
    <row r="6" spans="1:2" ht="15.75" x14ac:dyDescent="0.25">
      <c r="A6" s="10">
        <v>3</v>
      </c>
      <c r="B6" s="93"/>
    </row>
    <row r="7" spans="1:2" ht="15.75" x14ac:dyDescent="0.25">
      <c r="A7" s="10">
        <v>4</v>
      </c>
      <c r="B7" s="93"/>
    </row>
    <row r="8" spans="1:2" ht="15.75" x14ac:dyDescent="0.25">
      <c r="A8" s="10">
        <v>5</v>
      </c>
      <c r="B8" s="93"/>
    </row>
    <row r="9" spans="1:2" ht="15.75" x14ac:dyDescent="0.25">
      <c r="A9" s="10">
        <v>6</v>
      </c>
      <c r="B9" s="93"/>
    </row>
    <row r="10" spans="1:2" ht="15.75" x14ac:dyDescent="0.25">
      <c r="A10" s="10">
        <v>7</v>
      </c>
      <c r="B10" s="93"/>
    </row>
    <row r="11" spans="1:2" ht="15.75" x14ac:dyDescent="0.25">
      <c r="A11" s="10">
        <v>8</v>
      </c>
      <c r="B11" s="93"/>
    </row>
    <row r="12" spans="1:2" ht="15.75" x14ac:dyDescent="0.25">
      <c r="A12" s="10">
        <v>9</v>
      </c>
      <c r="B12" s="93"/>
    </row>
    <row r="13" spans="1:2" ht="15.75" x14ac:dyDescent="0.25">
      <c r="A13" s="10">
        <v>10</v>
      </c>
      <c r="B13" s="93"/>
    </row>
    <row r="14" spans="1:2" ht="15.75" x14ac:dyDescent="0.25">
      <c r="A14" s="9" t="s">
        <v>90</v>
      </c>
      <c r="B14" s="1"/>
    </row>
  </sheetData>
  <pageMargins left="0.7" right="0.7" top="0.75" bottom="0.75" header="0.3" footer="0.3"/>
  <pageSetup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E30"/>
  <sheetViews>
    <sheetView topLeftCell="A16" zoomScale="85" zoomScaleNormal="85" workbookViewId="0">
      <selection activeCell="E26" sqref="E26"/>
    </sheetView>
  </sheetViews>
  <sheetFormatPr defaultColWidth="0" defaultRowHeight="15.75" zeroHeight="1" x14ac:dyDescent="0.25"/>
  <cols>
    <col min="1" max="1" width="7.7109375" style="1" customWidth="1"/>
    <col min="2" max="2" width="84.140625" style="1" customWidth="1"/>
    <col min="3" max="3" width="94.7109375" style="1" customWidth="1"/>
    <col min="4" max="4" width="20.42578125" style="1" customWidth="1"/>
    <col min="5" max="5" width="18.5703125"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7">
        <v>2829</v>
      </c>
    </row>
    <row r="19" spans="1:5" ht="31.5" x14ac:dyDescent="0.25">
      <c r="A19" s="41">
        <v>11</v>
      </c>
      <c r="B19" s="17" t="s">
        <v>119</v>
      </c>
      <c r="C19" s="17" t="s">
        <v>120</v>
      </c>
      <c r="D19" s="16" t="s">
        <v>118</v>
      </c>
      <c r="E19" s="98">
        <v>8080</v>
      </c>
    </row>
    <row r="20" spans="1:5" x14ac:dyDescent="0.25">
      <c r="A20" s="41">
        <v>12</v>
      </c>
      <c r="B20" s="17" t="s">
        <v>121</v>
      </c>
      <c r="C20" s="17" t="s">
        <v>122</v>
      </c>
      <c r="D20" s="16" t="s">
        <v>118</v>
      </c>
      <c r="E20" s="95" t="s">
        <v>319</v>
      </c>
    </row>
    <row r="21" spans="1:5" ht="31.5" x14ac:dyDescent="0.25">
      <c r="A21" s="41">
        <v>13</v>
      </c>
      <c r="B21" s="17" t="s">
        <v>123</v>
      </c>
      <c r="C21" s="17" t="s">
        <v>124</v>
      </c>
      <c r="D21" s="16" t="s">
        <v>118</v>
      </c>
      <c r="E21" s="99">
        <v>50802</v>
      </c>
    </row>
    <row r="22" spans="1:5" ht="63" x14ac:dyDescent="0.25">
      <c r="A22" s="41">
        <v>14</v>
      </c>
      <c r="B22" s="17" t="s">
        <v>125</v>
      </c>
      <c r="C22" s="17" t="s">
        <v>126</v>
      </c>
      <c r="D22" s="16" t="s">
        <v>118</v>
      </c>
      <c r="E22" s="97">
        <v>2235</v>
      </c>
    </row>
    <row r="23" spans="1:5" ht="31.5" x14ac:dyDescent="0.25">
      <c r="A23" s="41">
        <v>15</v>
      </c>
      <c r="B23" s="17" t="s">
        <v>127</v>
      </c>
      <c r="C23" s="17" t="s">
        <v>128</v>
      </c>
      <c r="D23" s="16" t="s">
        <v>118</v>
      </c>
      <c r="E23" s="98">
        <v>8080</v>
      </c>
    </row>
    <row r="24" spans="1:5" x14ac:dyDescent="0.25">
      <c r="A24" s="41">
        <v>16</v>
      </c>
      <c r="B24" s="17" t="s">
        <v>129</v>
      </c>
      <c r="C24" s="17" t="s">
        <v>130</v>
      </c>
      <c r="D24" s="16" t="s">
        <v>118</v>
      </c>
      <c r="E24" s="95" t="s">
        <v>319</v>
      </c>
    </row>
    <row r="25" spans="1:5" ht="31.5" x14ac:dyDescent="0.25">
      <c r="A25" s="41">
        <v>17</v>
      </c>
      <c r="B25" s="17" t="s">
        <v>131</v>
      </c>
      <c r="C25" s="17" t="s">
        <v>124</v>
      </c>
      <c r="D25" s="16" t="s">
        <v>118</v>
      </c>
      <c r="E25" s="99">
        <v>50802</v>
      </c>
    </row>
    <row r="26" spans="1:5" ht="63" x14ac:dyDescent="0.25">
      <c r="A26" s="41">
        <v>18</v>
      </c>
      <c r="B26" s="17" t="s">
        <v>132</v>
      </c>
      <c r="C26" s="17" t="s">
        <v>133</v>
      </c>
      <c r="D26" s="16" t="s">
        <v>118</v>
      </c>
      <c r="E26" s="98">
        <v>2861</v>
      </c>
    </row>
    <row r="27" spans="1:5" ht="31.5" x14ac:dyDescent="0.25">
      <c r="A27" s="41">
        <v>19</v>
      </c>
      <c r="B27" s="17" t="s">
        <v>134</v>
      </c>
      <c r="C27" s="17" t="s">
        <v>135</v>
      </c>
      <c r="D27" s="16" t="s">
        <v>118</v>
      </c>
      <c r="E27" s="98">
        <v>8080</v>
      </c>
    </row>
    <row r="28" spans="1:5" x14ac:dyDescent="0.25">
      <c r="A28" s="41">
        <v>20</v>
      </c>
      <c r="B28" s="17" t="s">
        <v>136</v>
      </c>
      <c r="C28" s="17" t="s">
        <v>137</v>
      </c>
      <c r="D28" s="16" t="s">
        <v>118</v>
      </c>
      <c r="E28" s="95" t="s">
        <v>319</v>
      </c>
    </row>
    <row r="29" spans="1:5" ht="31.5" x14ac:dyDescent="0.25">
      <c r="A29" s="41">
        <v>21</v>
      </c>
      <c r="B29" s="17" t="s">
        <v>138</v>
      </c>
      <c r="C29" s="17" t="s">
        <v>124</v>
      </c>
      <c r="D29" s="16" t="s">
        <v>118</v>
      </c>
      <c r="E29" s="99">
        <v>50802</v>
      </c>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2" priority="2">
      <formula>LEN(TRIM(E18))=0</formula>
    </cfRule>
  </conditionalFormatting>
  <conditionalFormatting sqref="E6:E14">
    <cfRule type="containsBlanks" dxfId="1" priority="3">
      <formula>LEN(TRIM(E6))=0</formula>
    </cfRule>
  </conditionalFormatting>
  <pageMargins left="0.2" right="0"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E43"/>
  <sheetViews>
    <sheetView tabSelected="1" zoomScale="85" zoomScaleNormal="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2" right="0" top="0.25" bottom="0.25" header="0.3" footer="0.3"/>
  <pageSetup scale="43"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Table of Contents</vt:lpstr>
      <vt:lpstr>1 - Contact Information</vt:lpstr>
      <vt:lpstr>2 - Individual Debt Obligations</vt:lpstr>
      <vt:lpstr>3 - Summary of Debt Obligations</vt:lpstr>
      <vt:lpstr>Hide</vt:lpstr>
      <vt:lpstr>4 Additional Notes</vt:lpstr>
      <vt:lpstr>5 - Optional Reporting</vt:lpstr>
      <vt:lpstr>6 - Instructions and Glossary</vt:lpstr>
      <vt:lpstr>'1 - Contact Information'!Print_Area</vt:lpstr>
      <vt:lpstr>'2 - Individual Debt Obligations'!Print_Area</vt:lpstr>
      <vt:lpstr>'3 - Summary of Debt Obligations'!Print_Area</vt:lpstr>
      <vt:lpstr>'5 - Optional Reporting'!Print_Area</vt:lpstr>
      <vt:lpstr>'6 - Instructions and Glossary'!Print_Area</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Liz Exum</cp:lastModifiedBy>
  <cp:lastPrinted>2017-03-10T21:09:50Z</cp:lastPrinted>
  <dcterms:created xsi:type="dcterms:W3CDTF">2017-01-13T17:49:37Z</dcterms:created>
  <dcterms:modified xsi:type="dcterms:W3CDTF">2020-02-24T17:56:52Z</dcterms:modified>
</cp:coreProperties>
</file>