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INANCE DEPT\Finance\Transparency Stars\Debt Star\2021\"/>
    </mc:Choice>
  </mc:AlternateContent>
  <xr:revisionPtr revIDLastSave="0" documentId="8_{52886872-3128-4D13-9451-48B2D5EF73D1}" xr6:coauthVersionLast="47" xr6:coauthVersionMax="47" xr10:uidLastSave="{00000000-0000-0000-0000-000000000000}"/>
  <bookViews>
    <workbookView xWindow="24060" yWindow="0" windowWidth="24240" windowHeight="11685" xr2:uid="{07853D58-736E-4FF0-BDCB-0F6E7FF84B3E}"/>
  </bookViews>
  <sheets>
    <sheet name="Total Debt OS and Per Capita" sheetId="1" r:id="rId1"/>
  </sheets>
  <definedNames>
    <definedName name="_xlnm.Print_Area" localSheetId="0">'Total Debt OS and Per Capita'!$A$1:$O$25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0" i="1" l="1"/>
  <c r="O20" i="1"/>
  <c r="M20" i="1"/>
  <c r="Q12" i="1"/>
  <c r="O12" i="1"/>
  <c r="H14" i="1"/>
  <c r="I12" i="1"/>
  <c r="M12" i="1"/>
  <c r="P22" i="1"/>
  <c r="Q21" i="1"/>
  <c r="Q19" i="1"/>
  <c r="Q18" i="1"/>
  <c r="Q17" i="1"/>
  <c r="Q16" i="1"/>
  <c r="P14" i="1"/>
  <c r="Q13" i="1"/>
  <c r="Q11" i="1"/>
  <c r="Q10" i="1"/>
  <c r="Q9" i="1"/>
  <c r="Q8" i="1"/>
  <c r="Q7" i="1"/>
  <c r="O21" i="1"/>
  <c r="O19" i="1"/>
  <c r="O18" i="1"/>
  <c r="O17" i="1"/>
  <c r="O16" i="1"/>
  <c r="O13" i="1"/>
  <c r="O11" i="1"/>
  <c r="O10" i="1"/>
  <c r="O9" i="1"/>
  <c r="O8" i="1"/>
  <c r="O7" i="1"/>
  <c r="O22" i="1" l="1"/>
  <c r="Q14" i="1"/>
  <c r="P23" i="1"/>
  <c r="Q22" i="1"/>
  <c r="N22" i="1"/>
  <c r="N14" i="1"/>
  <c r="M21" i="1"/>
  <c r="M13" i="1"/>
  <c r="M19" i="1"/>
  <c r="M18" i="1"/>
  <c r="M17" i="1"/>
  <c r="M16" i="1"/>
  <c r="M11" i="1"/>
  <c r="M10" i="1"/>
  <c r="M9" i="1"/>
  <c r="M8" i="1"/>
  <c r="M7" i="1"/>
  <c r="L22" i="1"/>
  <c r="L14" i="1"/>
  <c r="J22" i="1"/>
  <c r="K21" i="1"/>
  <c r="J14" i="1"/>
  <c r="K13" i="1"/>
  <c r="Q23" i="1" l="1"/>
  <c r="M14" i="1"/>
  <c r="M22" i="1"/>
  <c r="N23" i="1"/>
  <c r="O14" i="1"/>
  <c r="O23" i="1" s="1"/>
  <c r="L23" i="1"/>
  <c r="I19" i="1"/>
  <c r="I18" i="1"/>
  <c r="I17" i="1"/>
  <c r="I16" i="1"/>
  <c r="I11" i="1"/>
  <c r="I14" i="1" s="1"/>
  <c r="I10" i="1"/>
  <c r="I9" i="1"/>
  <c r="I8" i="1"/>
  <c r="I7" i="1"/>
  <c r="G18" i="1"/>
  <c r="G17" i="1"/>
  <c r="G16" i="1"/>
  <c r="G10" i="1"/>
  <c r="G9" i="1"/>
  <c r="G8" i="1"/>
  <c r="G7" i="1"/>
  <c r="E18" i="1"/>
  <c r="E17" i="1"/>
  <c r="E16" i="1"/>
  <c r="E10" i="1"/>
  <c r="E9" i="1"/>
  <c r="E8" i="1"/>
  <c r="E7" i="1"/>
  <c r="C18" i="1"/>
  <c r="C17" i="1"/>
  <c r="C16" i="1"/>
  <c r="C9" i="1"/>
  <c r="C8" i="1"/>
  <c r="C7" i="1"/>
  <c r="M23" i="1" l="1"/>
  <c r="K19" i="1"/>
  <c r="G19" i="1"/>
  <c r="E19" i="1"/>
  <c r="C19" i="1"/>
  <c r="K18" i="1"/>
  <c r="K16" i="1"/>
  <c r="K11" i="1"/>
  <c r="K10" i="1"/>
  <c r="K9" i="1"/>
  <c r="K8" i="1"/>
  <c r="K7" i="1"/>
  <c r="K14" i="1" l="1"/>
  <c r="D14" i="1"/>
  <c r="I22" i="1"/>
  <c r="H22" i="1"/>
  <c r="F22" i="1"/>
  <c r="G14" i="1"/>
  <c r="C14" i="1"/>
  <c r="B22" i="1"/>
  <c r="D22" i="1"/>
  <c r="E22" i="1"/>
  <c r="E14" i="1"/>
  <c r="B14" i="1"/>
  <c r="B23" i="1" s="1"/>
  <c r="F14" i="1"/>
  <c r="C22" i="1"/>
  <c r="G22" i="1"/>
  <c r="K17" i="1"/>
  <c r="K22" i="1" s="1"/>
  <c r="D23" i="1" l="1"/>
  <c r="K23" i="1"/>
  <c r="C23" i="1"/>
  <c r="I23" i="1"/>
  <c r="J23" i="1"/>
  <c r="G23" i="1"/>
  <c r="F23" i="1"/>
  <c r="H23" i="1"/>
  <c r="E23" i="1"/>
</calcChain>
</file>

<file path=xl/sharedStrings.xml><?xml version="1.0" encoding="utf-8"?>
<sst xmlns="http://schemas.openxmlformats.org/spreadsheetml/2006/main" count="46" uniqueCount="19">
  <si>
    <t>CITY OF LUCAS, TX</t>
  </si>
  <si>
    <t xml:space="preserve">Outstanding Debt Service Requirements as of September 30, </t>
  </si>
  <si>
    <t>Population:</t>
  </si>
  <si>
    <t>Principal</t>
  </si>
  <si>
    <t>Per Capita</t>
  </si>
  <si>
    <t>GENERAL OBLIGATION TAX SUPPORTED DEBT</t>
  </si>
  <si>
    <t>2007 GO Refunding</t>
  </si>
  <si>
    <t>2007 CO</t>
  </si>
  <si>
    <t>2011 CO</t>
  </si>
  <si>
    <t>2015 CO</t>
  </si>
  <si>
    <t>2017 CO</t>
  </si>
  <si>
    <t>Total General Obligation Tax Supported Debt</t>
  </si>
  <si>
    <t>UTITLITY SYSTEM - REVENUE SUPPORTED DEBT</t>
  </si>
  <si>
    <t>Total Utility System -Revenue Supported Debt</t>
  </si>
  <si>
    <t xml:space="preserve">TOTAL OUTSTANDING  DEBT SERVICE </t>
  </si>
  <si>
    <t>CITY STAFF FOR GROWTH</t>
  </si>
  <si>
    <t>2019 CO</t>
  </si>
  <si>
    <t>2020 GO Refunding</t>
  </si>
  <si>
    <t xml:space="preserve">2021 Population Source:  NCTCOG BASED- PROJECTED 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</si>
</sst>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0"/>
      <name val="Arial"/>
      <family val="2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164" fontId="4" fillId="4" borderId="4" xfId="1" applyNumberFormat="1" applyFont="1" applyFill="1" applyBorder="1" applyAlignment="1">
      <alignment horizontal="center" vertical="center"/>
    </xf>
    <xf numFmtId="0" fontId="4" fillId="4" borderId="5" xfId="1" applyNumberFormat="1" applyFont="1" applyFill="1" applyBorder="1" applyAlignment="1">
      <alignment horizontal="center" vertical="center"/>
    </xf>
    <xf numFmtId="0" fontId="4" fillId="4" borderId="6" xfId="1" applyNumberFormat="1" applyFont="1" applyFill="1" applyBorder="1" applyAlignment="1">
      <alignment horizontal="center" vertical="center"/>
    </xf>
    <xf numFmtId="164" fontId="4" fillId="4" borderId="7" xfId="1" applyNumberFormat="1" applyFont="1" applyFill="1" applyBorder="1" applyAlignment="1">
      <alignment horizontal="center" vertical="center"/>
    </xf>
    <xf numFmtId="0" fontId="5" fillId="4" borderId="2" xfId="1" applyNumberFormat="1" applyFont="1" applyFill="1" applyBorder="1" applyAlignment="1">
      <alignment horizontal="center" vertical="center"/>
    </xf>
    <xf numFmtId="3" fontId="5" fillId="4" borderId="8" xfId="1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center"/>
    </xf>
    <xf numFmtId="42" fontId="7" fillId="5" borderId="10" xfId="0" applyNumberFormat="1" applyFont="1" applyFill="1" applyBorder="1"/>
    <xf numFmtId="0" fontId="0" fillId="0" borderId="11" xfId="0" applyFont="1" applyBorder="1" applyAlignment="1">
      <alignment vertical="center" wrapText="1"/>
    </xf>
    <xf numFmtId="42" fontId="0" fillId="0" borderId="11" xfId="0" applyNumberFormat="1" applyFont="1" applyBorder="1" applyAlignment="1">
      <alignment vertical="center"/>
    </xf>
    <xf numFmtId="165" fontId="0" fillId="0" borderId="11" xfId="0" applyNumberFormat="1" applyFont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42" fontId="8" fillId="4" borderId="4" xfId="0" applyNumberFormat="1" applyFont="1" applyFill="1" applyBorder="1" applyAlignment="1">
      <alignment vertical="center"/>
    </xf>
    <xf numFmtId="0" fontId="2" fillId="5" borderId="1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/>
    </xf>
    <xf numFmtId="42" fontId="9" fillId="3" borderId="10" xfId="0" applyNumberFormat="1" applyFont="1" applyFill="1" applyBorder="1" applyAlignment="1">
      <alignment vertical="center"/>
    </xf>
    <xf numFmtId="0" fontId="10" fillId="2" borderId="0" xfId="0" applyFont="1" applyFill="1"/>
    <xf numFmtId="0" fontId="0" fillId="6" borderId="0" xfId="0" applyFill="1"/>
    <xf numFmtId="42" fontId="0" fillId="0" borderId="7" xfId="0" applyNumberFormat="1" applyFont="1" applyBorder="1" applyAlignment="1">
      <alignment vertical="center"/>
    </xf>
    <xf numFmtId="165" fontId="0" fillId="0" borderId="7" xfId="0" applyNumberFormat="1" applyFont="1" applyBorder="1" applyAlignment="1">
      <alignment vertical="center"/>
    </xf>
    <xf numFmtId="0" fontId="4" fillId="4" borderId="5" xfId="1" applyNumberFormat="1" applyFont="1" applyFill="1" applyBorder="1" applyAlignment="1">
      <alignment horizontal="center" vertical="center"/>
    </xf>
    <xf numFmtId="0" fontId="4" fillId="4" borderId="6" xfId="1" applyNumberFormat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164" fontId="3" fillId="6" borderId="0" xfId="1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164" fontId="3" fillId="3" borderId="3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410C8-015B-450A-B468-C802568D394C}">
  <sheetPr>
    <pageSetUpPr fitToPage="1"/>
  </sheetPr>
  <dimension ref="A1:AK210"/>
  <sheetViews>
    <sheetView tabSelected="1" workbookViewId="0">
      <selection activeCell="A3" sqref="A3"/>
    </sheetView>
  </sheetViews>
  <sheetFormatPr defaultRowHeight="15" x14ac:dyDescent="0.25"/>
  <cols>
    <col min="1" max="1" width="44.28515625" customWidth="1"/>
    <col min="2" max="2" width="15.7109375" bestFit="1" customWidth="1"/>
    <col min="3" max="3" width="9.28515625" bestFit="1" customWidth="1"/>
    <col min="4" max="4" width="13.140625" customWidth="1"/>
    <col min="5" max="5" width="9.28515625" bestFit="1" customWidth="1"/>
    <col min="6" max="6" width="15.7109375" bestFit="1" customWidth="1"/>
    <col min="7" max="7" width="9.28515625" bestFit="1" customWidth="1"/>
    <col min="8" max="8" width="15.7109375" bestFit="1" customWidth="1"/>
    <col min="9" max="9" width="9.28515625" bestFit="1" customWidth="1"/>
    <col min="10" max="10" width="15.7109375" bestFit="1" customWidth="1"/>
    <col min="11" max="11" width="9.28515625" bestFit="1" customWidth="1"/>
    <col min="12" max="12" width="15.7109375" bestFit="1" customWidth="1"/>
    <col min="13" max="13" width="9.28515625" bestFit="1" customWidth="1"/>
    <col min="14" max="14" width="15.7109375" bestFit="1" customWidth="1"/>
    <col min="15" max="15" width="9.28515625" bestFit="1" customWidth="1"/>
    <col min="16" max="16" width="15.7109375" bestFit="1" customWidth="1"/>
    <col min="17" max="17" width="9.28515625" bestFit="1" customWidth="1"/>
    <col min="18" max="37" width="9.140625" style="1"/>
  </cols>
  <sheetData>
    <row r="1" spans="1:17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1"/>
      <c r="M1" s="21"/>
      <c r="N1" s="21"/>
      <c r="O1" s="21"/>
      <c r="P1" s="21"/>
      <c r="Q1" s="21"/>
    </row>
    <row r="2" spans="1:17" x14ac:dyDescent="0.2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1"/>
      <c r="M2" s="21"/>
      <c r="N2" s="21"/>
      <c r="O2" s="21"/>
      <c r="P2" s="21"/>
      <c r="Q2" s="21"/>
    </row>
    <row r="3" spans="1:17" x14ac:dyDescent="0.25">
      <c r="A3" s="2"/>
      <c r="B3" s="3">
        <v>2014</v>
      </c>
      <c r="C3" s="4"/>
      <c r="D3" s="3">
        <v>2015</v>
      </c>
      <c r="E3" s="4"/>
      <c r="F3" s="3">
        <v>2016</v>
      </c>
      <c r="G3" s="4"/>
      <c r="H3" s="24">
        <v>2017</v>
      </c>
      <c r="I3" s="25"/>
      <c r="J3" s="24">
        <v>2018</v>
      </c>
      <c r="K3" s="25"/>
      <c r="L3" s="24">
        <v>2019</v>
      </c>
      <c r="M3" s="25"/>
      <c r="N3" s="24">
        <v>2020</v>
      </c>
      <c r="O3" s="25"/>
      <c r="P3" s="24">
        <v>2021</v>
      </c>
      <c r="Q3" s="25"/>
    </row>
    <row r="4" spans="1:17" x14ac:dyDescent="0.25">
      <c r="A4" s="5"/>
      <c r="B4" s="6" t="s">
        <v>2</v>
      </c>
      <c r="C4" s="7">
        <v>6636</v>
      </c>
      <c r="D4" s="6" t="s">
        <v>2</v>
      </c>
      <c r="E4" s="7">
        <v>6800</v>
      </c>
      <c r="F4" s="6" t="s">
        <v>2</v>
      </c>
      <c r="G4" s="7">
        <v>7061</v>
      </c>
      <c r="H4" s="6" t="s">
        <v>2</v>
      </c>
      <c r="I4" s="7">
        <v>7395</v>
      </c>
      <c r="J4" s="6" t="s">
        <v>2</v>
      </c>
      <c r="K4" s="7">
        <v>7947</v>
      </c>
      <c r="L4" s="6" t="s">
        <v>2</v>
      </c>
      <c r="M4" s="7">
        <v>8080</v>
      </c>
      <c r="N4" s="6" t="s">
        <v>2</v>
      </c>
      <c r="O4" s="7">
        <v>8338</v>
      </c>
      <c r="P4" s="6" t="s">
        <v>2</v>
      </c>
      <c r="Q4" s="7">
        <v>8631</v>
      </c>
    </row>
    <row r="5" spans="1:17" ht="25.5" x14ac:dyDescent="0.25">
      <c r="A5" s="8"/>
      <c r="B5" s="9" t="s">
        <v>3</v>
      </c>
      <c r="C5" s="9" t="s">
        <v>4</v>
      </c>
      <c r="D5" s="9" t="s">
        <v>3</v>
      </c>
      <c r="E5" s="9" t="s">
        <v>4</v>
      </c>
      <c r="F5" s="9" t="s">
        <v>3</v>
      </c>
      <c r="G5" s="9" t="s">
        <v>4</v>
      </c>
      <c r="H5" s="9" t="s">
        <v>3</v>
      </c>
      <c r="I5" s="9" t="s">
        <v>4</v>
      </c>
      <c r="J5" s="9" t="s">
        <v>3</v>
      </c>
      <c r="K5" s="9" t="s">
        <v>4</v>
      </c>
      <c r="L5" s="9" t="s">
        <v>3</v>
      </c>
      <c r="M5" s="9" t="s">
        <v>4</v>
      </c>
      <c r="N5" s="9" t="s">
        <v>3</v>
      </c>
      <c r="O5" s="9" t="s">
        <v>4</v>
      </c>
      <c r="P5" s="9" t="s">
        <v>3</v>
      </c>
      <c r="Q5" s="9" t="s">
        <v>4</v>
      </c>
    </row>
    <row r="6" spans="1:17" x14ac:dyDescent="0.25">
      <c r="A6" s="10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x14ac:dyDescent="0.25">
      <c r="A7" s="12" t="s">
        <v>6</v>
      </c>
      <c r="B7" s="13">
        <v>1695000</v>
      </c>
      <c r="C7" s="14">
        <f>B7/$C$4</f>
        <v>255.42495479204339</v>
      </c>
      <c r="D7" s="13">
        <v>1515000</v>
      </c>
      <c r="E7" s="14">
        <f>D7/$E$4</f>
        <v>222.79411764705881</v>
      </c>
      <c r="F7" s="13">
        <v>1325000</v>
      </c>
      <c r="G7" s="14">
        <f>F7/$G$4</f>
        <v>187.65047443704859</v>
      </c>
      <c r="H7" s="13">
        <v>1125000</v>
      </c>
      <c r="I7" s="14">
        <f>H7/$I$4</f>
        <v>152.12981744421907</v>
      </c>
      <c r="J7" s="13">
        <v>920000</v>
      </c>
      <c r="K7" s="14">
        <f>J7/$K$4</f>
        <v>115.76695608405687</v>
      </c>
      <c r="L7" s="13">
        <v>705000</v>
      </c>
      <c r="M7" s="14">
        <f t="shared" ref="M7:M13" si="0">L7/$M$4</f>
        <v>87.252475247524757</v>
      </c>
      <c r="N7" s="13">
        <v>480000</v>
      </c>
      <c r="O7" s="14">
        <f>+N7/O4</f>
        <v>57.567762053250178</v>
      </c>
      <c r="P7" s="13">
        <v>245000</v>
      </c>
      <c r="Q7" s="14">
        <f>+P7/Q4</f>
        <v>28.386050283860502</v>
      </c>
    </row>
    <row r="8" spans="1:17" x14ac:dyDescent="0.25">
      <c r="A8" s="12" t="s">
        <v>7</v>
      </c>
      <c r="B8" s="13">
        <v>1205000</v>
      </c>
      <c r="C8" s="14">
        <f t="shared" ref="C8:C9" si="1">B8/$C$4</f>
        <v>181.58529234478601</v>
      </c>
      <c r="D8" s="13">
        <v>1125000</v>
      </c>
      <c r="E8" s="14">
        <f t="shared" ref="E8:E10" si="2">D8/$E$4</f>
        <v>165.44117647058823</v>
      </c>
      <c r="F8" s="13">
        <v>1040000</v>
      </c>
      <c r="G8" s="14">
        <f t="shared" ref="G8:G10" si="3">F8/$G$4</f>
        <v>147.28791955813625</v>
      </c>
      <c r="H8" s="13">
        <v>950000</v>
      </c>
      <c r="I8" s="14">
        <f t="shared" ref="I8:I12" si="4">H8/$I$4</f>
        <v>128.46517917511832</v>
      </c>
      <c r="J8" s="13">
        <v>860000</v>
      </c>
      <c r="K8" s="14">
        <f>J8/$K$4</f>
        <v>108.21693720900969</v>
      </c>
      <c r="L8" s="13">
        <v>770000</v>
      </c>
      <c r="M8" s="14">
        <f t="shared" si="0"/>
        <v>95.297029702970292</v>
      </c>
      <c r="N8" s="13">
        <v>680000</v>
      </c>
      <c r="O8" s="14">
        <f>+N8/O4</f>
        <v>81.554329575437748</v>
      </c>
      <c r="P8" s="13">
        <v>590000</v>
      </c>
      <c r="Q8" s="14">
        <f>+P8/Q4</f>
        <v>68.358243540725297</v>
      </c>
    </row>
    <row r="9" spans="1:17" x14ac:dyDescent="0.25">
      <c r="A9" s="12" t="s">
        <v>8</v>
      </c>
      <c r="B9" s="13">
        <v>3160000</v>
      </c>
      <c r="C9" s="14">
        <f t="shared" si="1"/>
        <v>476.1904761904762</v>
      </c>
      <c r="D9" s="13">
        <v>3030000</v>
      </c>
      <c r="E9" s="14">
        <f t="shared" si="2"/>
        <v>445.58823529411762</v>
      </c>
      <c r="F9" s="13">
        <v>2895000</v>
      </c>
      <c r="G9" s="14">
        <f t="shared" si="3"/>
        <v>409.99858377000425</v>
      </c>
      <c r="H9" s="13">
        <v>2755000</v>
      </c>
      <c r="I9" s="14">
        <f t="shared" si="4"/>
        <v>372.54901960784315</v>
      </c>
      <c r="J9" s="13">
        <v>2605000</v>
      </c>
      <c r="K9" s="14">
        <f t="shared" ref="K9:K13" si="5">J9/$K$4</f>
        <v>327.79665282496541</v>
      </c>
      <c r="L9" s="13">
        <v>2450000</v>
      </c>
      <c r="M9" s="14">
        <f t="shared" si="0"/>
        <v>303.21782178217819</v>
      </c>
      <c r="N9" s="13">
        <v>2290000</v>
      </c>
      <c r="O9" s="14">
        <f>+N9/O4</f>
        <v>274.64619812904772</v>
      </c>
      <c r="P9" s="13">
        <v>0</v>
      </c>
      <c r="Q9" s="14">
        <f>+P9/Q4</f>
        <v>0</v>
      </c>
    </row>
    <row r="10" spans="1:17" x14ac:dyDescent="0.25">
      <c r="A10" s="12" t="s">
        <v>9</v>
      </c>
      <c r="B10" s="13"/>
      <c r="C10" s="13"/>
      <c r="D10" s="13">
        <v>2000000</v>
      </c>
      <c r="E10" s="14">
        <f t="shared" si="2"/>
        <v>294.11764705882354</v>
      </c>
      <c r="F10" s="13">
        <v>1850000</v>
      </c>
      <c r="G10" s="14">
        <f t="shared" si="3"/>
        <v>262.00254921399232</v>
      </c>
      <c r="H10" s="13">
        <v>1740000</v>
      </c>
      <c r="I10" s="14">
        <f t="shared" si="4"/>
        <v>235.29411764705881</v>
      </c>
      <c r="J10" s="13">
        <v>1625000</v>
      </c>
      <c r="K10" s="14">
        <f t="shared" si="5"/>
        <v>204.47967786586133</v>
      </c>
      <c r="L10" s="13">
        <v>1510000</v>
      </c>
      <c r="M10" s="14">
        <f t="shared" si="0"/>
        <v>186.88118811881188</v>
      </c>
      <c r="N10" s="13">
        <v>1390000</v>
      </c>
      <c r="O10" s="14">
        <f>+N10/O4</f>
        <v>166.70664427920366</v>
      </c>
      <c r="P10" s="13">
        <v>1270000</v>
      </c>
      <c r="Q10" s="14">
        <f>+P10/Q4</f>
        <v>147.14401575715445</v>
      </c>
    </row>
    <row r="11" spans="1:17" x14ac:dyDescent="0.25">
      <c r="A11" s="12" t="s">
        <v>10</v>
      </c>
      <c r="B11" s="13"/>
      <c r="C11" s="13"/>
      <c r="D11" s="13"/>
      <c r="E11" s="13"/>
      <c r="F11" s="13"/>
      <c r="G11" s="14"/>
      <c r="H11" s="13">
        <v>5855000</v>
      </c>
      <c r="I11" s="14">
        <f t="shared" si="4"/>
        <v>791.7511832319135</v>
      </c>
      <c r="J11" s="13">
        <v>5630000</v>
      </c>
      <c r="K11" s="14">
        <f t="shared" si="5"/>
        <v>708.44343777526115</v>
      </c>
      <c r="L11" s="13">
        <v>5405000</v>
      </c>
      <c r="M11" s="14">
        <f t="shared" si="0"/>
        <v>668.93564356435638</v>
      </c>
      <c r="N11" s="13">
        <v>5175000</v>
      </c>
      <c r="O11" s="14">
        <f>+N11/O4</f>
        <v>620.65243463660352</v>
      </c>
      <c r="P11" s="13">
        <v>4940000</v>
      </c>
      <c r="Q11" s="14">
        <f>+P11/Q4</f>
        <v>572.35546286641181</v>
      </c>
    </row>
    <row r="12" spans="1:17" x14ac:dyDescent="0.25">
      <c r="A12" s="12" t="s">
        <v>16</v>
      </c>
      <c r="B12" s="22"/>
      <c r="C12" s="22"/>
      <c r="D12" s="22"/>
      <c r="E12" s="22"/>
      <c r="F12" s="22"/>
      <c r="G12" s="23"/>
      <c r="H12" s="22"/>
      <c r="I12" s="23">
        <f t="shared" si="4"/>
        <v>0</v>
      </c>
      <c r="J12" s="22"/>
      <c r="K12" s="23"/>
      <c r="L12" s="22">
        <v>7215000</v>
      </c>
      <c r="M12" s="14">
        <f t="shared" si="0"/>
        <v>892.94554455445541</v>
      </c>
      <c r="N12" s="22">
        <v>7125000</v>
      </c>
      <c r="O12" s="14">
        <f>+N12/O4</f>
        <v>854.52146797793239</v>
      </c>
      <c r="P12" s="22">
        <v>6950000</v>
      </c>
      <c r="Q12" s="14">
        <f>+P12/Q4</f>
        <v>805.23693662379799</v>
      </c>
    </row>
    <row r="13" spans="1:17" x14ac:dyDescent="0.25">
      <c r="A13" s="12" t="s">
        <v>17</v>
      </c>
      <c r="B13" s="22"/>
      <c r="C13" s="22"/>
      <c r="D13" s="22"/>
      <c r="E13" s="22"/>
      <c r="F13" s="22"/>
      <c r="G13" s="23"/>
      <c r="H13" s="22"/>
      <c r="I13" s="23"/>
      <c r="J13" s="22"/>
      <c r="K13" s="23">
        <f t="shared" si="5"/>
        <v>0</v>
      </c>
      <c r="L13" s="22"/>
      <c r="M13" s="14">
        <f t="shared" si="0"/>
        <v>0</v>
      </c>
      <c r="N13" s="22"/>
      <c r="O13" s="14">
        <f>+N13/O4</f>
        <v>0</v>
      </c>
      <c r="P13" s="22">
        <v>1745000</v>
      </c>
      <c r="Q13" s="14">
        <f>+P13/Q4</f>
        <v>202.17819487892481</v>
      </c>
    </row>
    <row r="14" spans="1:17" x14ac:dyDescent="0.25">
      <c r="A14" s="15" t="s">
        <v>11</v>
      </c>
      <c r="B14" s="16">
        <f t="shared" ref="B14:G14" si="6">SUM(B7:B10)</f>
        <v>6060000</v>
      </c>
      <c r="C14" s="16">
        <f t="shared" si="6"/>
        <v>913.2007233273057</v>
      </c>
      <c r="D14" s="16">
        <f t="shared" si="6"/>
        <v>7670000</v>
      </c>
      <c r="E14" s="16">
        <f t="shared" si="6"/>
        <v>1127.9411764705883</v>
      </c>
      <c r="F14" s="16">
        <f t="shared" si="6"/>
        <v>7110000</v>
      </c>
      <c r="G14" s="16">
        <f t="shared" si="6"/>
        <v>1006.9395269791814</v>
      </c>
      <c r="H14" s="16">
        <f>SUM(H7:H12)</f>
        <v>12425000</v>
      </c>
      <c r="I14" s="16">
        <f>SUM(I7:I12)</f>
        <v>1680.1893171061529</v>
      </c>
      <c r="J14" s="16">
        <f t="shared" ref="J14:O14" si="7">SUM(J7:J13)</f>
        <v>11640000</v>
      </c>
      <c r="K14" s="16">
        <f t="shared" si="7"/>
        <v>1464.7036617591543</v>
      </c>
      <c r="L14" s="16">
        <f t="shared" si="7"/>
        <v>18055000</v>
      </c>
      <c r="M14" s="16">
        <f t="shared" si="7"/>
        <v>2234.529702970297</v>
      </c>
      <c r="N14" s="16">
        <f t="shared" si="7"/>
        <v>17140000</v>
      </c>
      <c r="O14" s="16">
        <f t="shared" si="7"/>
        <v>2055.648836651475</v>
      </c>
      <c r="P14" s="16">
        <f t="shared" ref="P14:Q14" si="8">SUM(P7:P13)</f>
        <v>15740000</v>
      </c>
      <c r="Q14" s="16">
        <f t="shared" si="8"/>
        <v>1823.6589039508749</v>
      </c>
    </row>
    <row r="15" spans="1:17" ht="24" customHeight="1" x14ac:dyDescent="0.25">
      <c r="A15" s="10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x14ac:dyDescent="0.25">
      <c r="A16" s="12" t="s">
        <v>6</v>
      </c>
      <c r="B16" s="13">
        <v>1040000</v>
      </c>
      <c r="C16" s="14">
        <f t="shared" ref="C16:C18" si="9">B16/$C$4</f>
        <v>156.72091621458711</v>
      </c>
      <c r="D16" s="13">
        <v>865000</v>
      </c>
      <c r="E16" s="14">
        <f t="shared" ref="E16:E18" si="10">D16/$E$4</f>
        <v>127.20588235294117</v>
      </c>
      <c r="F16" s="13">
        <v>695000</v>
      </c>
      <c r="G16" s="14">
        <f t="shared" ref="G16:G18" si="11">F16/$G$4</f>
        <v>98.427984704716053</v>
      </c>
      <c r="H16" s="13">
        <v>525000</v>
      </c>
      <c r="I16" s="14">
        <f>H16/$I$4</f>
        <v>70.993914807302232</v>
      </c>
      <c r="J16" s="13">
        <v>425000</v>
      </c>
      <c r="K16" s="14">
        <f t="shared" ref="K16:K21" si="12">J16/$K$4</f>
        <v>53.479300364917577</v>
      </c>
      <c r="L16" s="13">
        <v>320000</v>
      </c>
      <c r="M16" s="14">
        <f>L16/$M$4</f>
        <v>39.603960396039604</v>
      </c>
      <c r="N16" s="13">
        <v>210000</v>
      </c>
      <c r="O16" s="14">
        <f>+N16/O4</f>
        <v>25.185895898296955</v>
      </c>
      <c r="P16" s="13">
        <v>105000</v>
      </c>
      <c r="Q16" s="14">
        <f>+P16/Q4</f>
        <v>12.165450121654501</v>
      </c>
    </row>
    <row r="17" spans="1:17" x14ac:dyDescent="0.25">
      <c r="A17" s="12" t="s">
        <v>7</v>
      </c>
      <c r="B17" s="13">
        <v>1560000</v>
      </c>
      <c r="C17" s="14">
        <f t="shared" si="9"/>
        <v>235.08137432188065</v>
      </c>
      <c r="D17" s="13">
        <v>1460000</v>
      </c>
      <c r="E17" s="14">
        <f t="shared" si="10"/>
        <v>214.70588235294119</v>
      </c>
      <c r="F17" s="13">
        <v>1350000</v>
      </c>
      <c r="G17" s="14">
        <f t="shared" si="11"/>
        <v>191.19104942642684</v>
      </c>
      <c r="H17" s="13">
        <v>1235000</v>
      </c>
      <c r="I17" s="14">
        <f t="shared" ref="I17:I19" si="13">H17/$I$4</f>
        <v>167.00473292765383</v>
      </c>
      <c r="J17" s="13">
        <v>1115000</v>
      </c>
      <c r="K17" s="14">
        <f t="shared" si="12"/>
        <v>140.30451742796023</v>
      </c>
      <c r="L17" s="13">
        <v>995000</v>
      </c>
      <c r="M17" s="14">
        <f>L17/$M$4</f>
        <v>123.14356435643565</v>
      </c>
      <c r="N17" s="13">
        <v>875000</v>
      </c>
      <c r="O17" s="14">
        <f>+N17/O4</f>
        <v>104.94123290957064</v>
      </c>
      <c r="P17" s="13">
        <v>750000</v>
      </c>
      <c r="Q17" s="14">
        <f>+P17/Q4</f>
        <v>86.896072297532157</v>
      </c>
    </row>
    <row r="18" spans="1:17" x14ac:dyDescent="0.25">
      <c r="A18" s="12" t="s">
        <v>8</v>
      </c>
      <c r="B18" s="13">
        <v>2040000</v>
      </c>
      <c r="C18" s="14">
        <f t="shared" si="9"/>
        <v>307.4141048824593</v>
      </c>
      <c r="D18" s="13">
        <v>1955000</v>
      </c>
      <c r="E18" s="14">
        <f t="shared" si="10"/>
        <v>287.5</v>
      </c>
      <c r="F18" s="13">
        <v>1870000</v>
      </c>
      <c r="G18" s="14">
        <f t="shared" si="11"/>
        <v>264.835009205495</v>
      </c>
      <c r="H18" s="13">
        <v>1780000</v>
      </c>
      <c r="I18" s="14">
        <f t="shared" si="13"/>
        <v>240.70317782285329</v>
      </c>
      <c r="J18" s="13">
        <v>1685000</v>
      </c>
      <c r="K18" s="14">
        <f t="shared" si="12"/>
        <v>212.02969674090852</v>
      </c>
      <c r="L18" s="13">
        <v>1585000</v>
      </c>
      <c r="M18" s="14">
        <f>L18/$M$4</f>
        <v>196.16336633663366</v>
      </c>
      <c r="N18" s="13">
        <v>1480000</v>
      </c>
      <c r="O18" s="14">
        <f>+N18/O4</f>
        <v>177.50059966418806</v>
      </c>
      <c r="P18" s="13">
        <v>0</v>
      </c>
      <c r="Q18" s="14">
        <f>+P18/Q4</f>
        <v>0</v>
      </c>
    </row>
    <row r="19" spans="1:17" x14ac:dyDescent="0.25">
      <c r="A19" s="12" t="s">
        <v>10</v>
      </c>
      <c r="B19" s="13">
        <v>0</v>
      </c>
      <c r="C19" s="14">
        <f t="shared" ref="C19" si="14">B19/$E$4</f>
        <v>0</v>
      </c>
      <c r="D19" s="13">
        <v>0</v>
      </c>
      <c r="E19" s="14">
        <f t="shared" ref="E19" si="15">D19/$G$4</f>
        <v>0</v>
      </c>
      <c r="F19" s="13"/>
      <c r="G19" s="14">
        <f t="shared" ref="G19" si="16">F19/$I$4</f>
        <v>0</v>
      </c>
      <c r="H19" s="13">
        <v>2920000</v>
      </c>
      <c r="I19" s="14">
        <f t="shared" si="13"/>
        <v>394.86139283299525</v>
      </c>
      <c r="J19" s="13">
        <v>2810000</v>
      </c>
      <c r="K19" s="14">
        <f t="shared" si="12"/>
        <v>353.5925506480433</v>
      </c>
      <c r="L19" s="13">
        <v>2700000</v>
      </c>
      <c r="M19" s="14">
        <f>L19/$M$4</f>
        <v>334.15841584158414</v>
      </c>
      <c r="N19" s="13">
        <v>2585000</v>
      </c>
      <c r="O19" s="14">
        <f>+N19/O4</f>
        <v>310.02638522427441</v>
      </c>
      <c r="P19" s="13">
        <v>2465000</v>
      </c>
      <c r="Q19" s="14">
        <f>+P19/Q4</f>
        <v>285.59842428455568</v>
      </c>
    </row>
    <row r="20" spans="1:17" x14ac:dyDescent="0.25">
      <c r="A20" s="12" t="s">
        <v>16</v>
      </c>
      <c r="B20" s="22"/>
      <c r="C20" s="23"/>
      <c r="D20" s="22"/>
      <c r="E20" s="23"/>
      <c r="F20" s="22"/>
      <c r="G20" s="23"/>
      <c r="H20" s="22"/>
      <c r="I20" s="23"/>
      <c r="J20" s="22"/>
      <c r="K20" s="23"/>
      <c r="L20" s="22">
        <v>1390000</v>
      </c>
      <c r="M20" s="14">
        <f>L20/$M$4</f>
        <v>172.02970297029702</v>
      </c>
      <c r="N20" s="22">
        <v>1340000</v>
      </c>
      <c r="O20" s="14">
        <f>+N20/O4</f>
        <v>160.71000239865674</v>
      </c>
      <c r="P20" s="22">
        <v>1290000</v>
      </c>
      <c r="Q20" s="14">
        <f>+P20/Q4</f>
        <v>149.46124435175531</v>
      </c>
    </row>
    <row r="21" spans="1:17" x14ac:dyDescent="0.25">
      <c r="A21" s="12" t="s">
        <v>17</v>
      </c>
      <c r="B21" s="22"/>
      <c r="C21" s="23"/>
      <c r="D21" s="22"/>
      <c r="E21" s="23"/>
      <c r="F21" s="22"/>
      <c r="G21" s="23"/>
      <c r="H21" s="22"/>
      <c r="I21" s="23"/>
      <c r="J21" s="22"/>
      <c r="K21" s="23">
        <f t="shared" si="12"/>
        <v>0</v>
      </c>
      <c r="L21" s="22"/>
      <c r="M21" s="14">
        <f>L21/$M$4</f>
        <v>0</v>
      </c>
      <c r="N21" s="22"/>
      <c r="O21" s="14">
        <f>+N21/O4</f>
        <v>0</v>
      </c>
      <c r="P21" s="22">
        <v>1165000</v>
      </c>
      <c r="Q21" s="14">
        <f>+P21/Q4</f>
        <v>134.97856563549993</v>
      </c>
    </row>
    <row r="22" spans="1:17" x14ac:dyDescent="0.25">
      <c r="A22" s="15" t="s">
        <v>13</v>
      </c>
      <c r="B22" s="16">
        <f>SUM(B16:B19)</f>
        <v>4640000</v>
      </c>
      <c r="C22" s="16">
        <f>SUM(C16:C19)</f>
        <v>699.21639541892705</v>
      </c>
      <c r="D22" s="16">
        <f>SUM(D16:D19)</f>
        <v>4280000</v>
      </c>
      <c r="E22" s="16">
        <f>SUM(E16:E19)</f>
        <v>629.41176470588243</v>
      </c>
      <c r="F22" s="16">
        <f>SUM(F16:F19)</f>
        <v>3915000</v>
      </c>
      <c r="G22" s="16">
        <f>SUM(G16:G19)</f>
        <v>554.45404333663782</v>
      </c>
      <c r="H22" s="16">
        <f>SUM(H16:H19)</f>
        <v>6460000</v>
      </c>
      <c r="I22" s="16">
        <f>SUM(I16:I19)</f>
        <v>873.56321839080465</v>
      </c>
      <c r="J22" s="16">
        <f>SUM(J16:J21)</f>
        <v>6035000</v>
      </c>
      <c r="K22" s="16">
        <f>SUM(K16:K21)</f>
        <v>759.40606518182972</v>
      </c>
      <c r="L22" s="16">
        <f>SUM(L16:L21)</f>
        <v>6990000</v>
      </c>
      <c r="M22" s="16">
        <f>SUM(M16:M21)</f>
        <v>865.09900990099004</v>
      </c>
      <c r="N22" s="16">
        <f>SUM(N16:N21)</f>
        <v>6490000</v>
      </c>
      <c r="O22" s="16">
        <f>SUM(O16:O21)</f>
        <v>778.36411609498691</v>
      </c>
      <c r="P22" s="16">
        <f>SUM(P16:P21)</f>
        <v>5775000</v>
      </c>
      <c r="Q22" s="16">
        <f>SUM(Q16:Q21)</f>
        <v>669.09975669099754</v>
      </c>
    </row>
    <row r="23" spans="1:17" x14ac:dyDescent="0.25">
      <c r="A23" s="18" t="s">
        <v>14</v>
      </c>
      <c r="B23" s="19">
        <f>B14+B22</f>
        <v>10700000</v>
      </c>
      <c r="C23" s="19">
        <f>C14+C22</f>
        <v>1612.4171187462327</v>
      </c>
      <c r="D23" s="19">
        <f>D14+D22</f>
        <v>11950000</v>
      </c>
      <c r="E23" s="19">
        <f>E14+E22</f>
        <v>1757.3529411764707</v>
      </c>
      <c r="F23" s="19">
        <f>F14+F22</f>
        <v>11025000</v>
      </c>
      <c r="G23" s="19">
        <f>G14+G22</f>
        <v>1561.3935703158193</v>
      </c>
      <c r="H23" s="19">
        <f>H14+H22</f>
        <v>18885000</v>
      </c>
      <c r="I23" s="19">
        <f>I14+I22</f>
        <v>2553.7525354969575</v>
      </c>
      <c r="J23" s="19">
        <f>J14+J22</f>
        <v>17675000</v>
      </c>
      <c r="K23" s="19">
        <f>K14+K22</f>
        <v>2224.1097269409838</v>
      </c>
      <c r="L23" s="19">
        <f>L14+L22</f>
        <v>25045000</v>
      </c>
      <c r="M23" s="19">
        <f>M14+M22</f>
        <v>3099.628712871287</v>
      </c>
      <c r="N23" s="19">
        <f>N14+N22</f>
        <v>23630000</v>
      </c>
      <c r="O23" s="19">
        <f>O14+O22</f>
        <v>2834.0129527464619</v>
      </c>
      <c r="P23" s="19">
        <f>P14+P22</f>
        <v>21515000</v>
      </c>
      <c r="Q23" s="19">
        <f>Q14+Q22</f>
        <v>2492.7586606418727</v>
      </c>
    </row>
    <row r="24" spans="1:17" s="1" customFormat="1" x14ac:dyDescent="0.25">
      <c r="A24" s="20" t="s">
        <v>18</v>
      </c>
    </row>
    <row r="25" spans="1:17" s="1" customFormat="1" x14ac:dyDescent="0.25">
      <c r="A25" s="20" t="s">
        <v>15</v>
      </c>
    </row>
    <row r="26" spans="1:17" s="1" customFormat="1" x14ac:dyDescent="0.25"/>
    <row r="27" spans="1:17" s="1" customFormat="1" x14ac:dyDescent="0.25"/>
    <row r="28" spans="1:17" s="1" customFormat="1" x14ac:dyDescent="0.25"/>
    <row r="29" spans="1:17" s="1" customFormat="1" x14ac:dyDescent="0.25"/>
    <row r="30" spans="1:17" s="1" customFormat="1" x14ac:dyDescent="0.25"/>
    <row r="31" spans="1:17" s="1" customFormat="1" x14ac:dyDescent="0.25"/>
    <row r="32" spans="1:17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</sheetData>
  <mergeCells count="7">
    <mergeCell ref="P3:Q3"/>
    <mergeCell ref="N3:O3"/>
    <mergeCell ref="A1:K1"/>
    <mergeCell ref="A2:K2"/>
    <mergeCell ref="H3:I3"/>
    <mergeCell ref="J3:K3"/>
    <mergeCell ref="L3:M3"/>
  </mergeCells>
  <pageMargins left="0.2" right="0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Debt OS and Per Capita</vt:lpstr>
      <vt:lpstr>'Total Debt OS and Per Capita'!Print_Area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Exum</dc:creator>
  <cp:lastModifiedBy>Liz Exum</cp:lastModifiedBy>
  <cp:lastPrinted>2022-03-07T23:01:58Z</cp:lastPrinted>
  <dcterms:created xsi:type="dcterms:W3CDTF">2018-05-17T15:35:21Z</dcterms:created>
  <dcterms:modified xsi:type="dcterms:W3CDTF">2022-03-07T23:02:58Z</dcterms:modified>
</cp:coreProperties>
</file>