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632\OneDrive - University of Sharjah\STARS categories analysis\April 2021\"/>
    </mc:Choice>
  </mc:AlternateContent>
  <bookViews>
    <workbookView xWindow="0" yWindow="0" windowWidth="20490" windowHeight="7620" activeTab="1"/>
  </bookViews>
  <sheets>
    <sheet name="Original" sheetId="3" r:id="rId1"/>
    <sheet name="Gross floor area " sheetId="6" r:id="rId2"/>
    <sheet name="Lab space" sheetId="8" r:id="rId3"/>
    <sheet name="Healthcare" sheetId="9" r:id="rId4"/>
    <sheet name="EUI" sheetId="10" r:id="rId5"/>
  </sheets>
  <definedNames>
    <definedName name="_xlnm.Print_Area" localSheetId="4">EUI!$A$1:$J$25</definedName>
    <definedName name="_xlnm.Print_Area" localSheetId="1">'Gross floor area '!$A$1:$J$141</definedName>
    <definedName name="_xlnm.Print_Area" localSheetId="2">'Lab space'!$A$1:$J$26</definedName>
    <definedName name="_xlnm.Print_Area" localSheetId="0">Original!$A$1:$J$156</definedName>
    <definedName name="_xlnm.Print_Titles" localSheetId="4">EUI!$3:$3</definedName>
    <definedName name="_xlnm.Print_Titles" localSheetId="1">'Gross floor area '!$3:$3</definedName>
    <definedName name="_xlnm.Print_Titles" localSheetId="2">'Lab space'!$3:$3</definedName>
    <definedName name="_xlnm.Print_Titles" localSheetId="0">Original!$3:$3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8" i="3" l="1"/>
  <c r="I127" i="6" l="1"/>
  <c r="I126" i="6"/>
  <c r="J121" i="6"/>
  <c r="J127" i="6"/>
  <c r="I24" i="10"/>
  <c r="I20" i="10"/>
  <c r="J20" i="10" s="1"/>
  <c r="D13" i="10"/>
  <c r="I12" i="10"/>
  <c r="J12" i="10" s="1"/>
  <c r="I11" i="10"/>
  <c r="J11" i="10" s="1"/>
  <c r="I10" i="10"/>
  <c r="J10" i="10" s="1"/>
  <c r="D7" i="10"/>
  <c r="I6" i="10"/>
  <c r="I5" i="10"/>
  <c r="J5" i="10" s="1"/>
  <c r="I4" i="10"/>
  <c r="J4" i="10" s="1"/>
  <c r="B4" i="9"/>
  <c r="D24" i="8"/>
  <c r="I23" i="8"/>
  <c r="I24" i="8" s="1"/>
  <c r="D18" i="8"/>
  <c r="I17" i="8"/>
  <c r="J17" i="8" s="1"/>
  <c r="D11" i="8"/>
  <c r="I10" i="8"/>
  <c r="J10" i="8" s="1"/>
  <c r="D6" i="8"/>
  <c r="I4" i="8"/>
  <c r="J4" i="8" s="1"/>
  <c r="D139" i="6"/>
  <c r="I138" i="6"/>
  <c r="J138" i="6" s="1"/>
  <c r="I137" i="6"/>
  <c r="J137" i="6" s="1"/>
  <c r="I136" i="6"/>
  <c r="J136" i="6" s="1"/>
  <c r="I135" i="6"/>
  <c r="J135" i="6" s="1"/>
  <c r="I134" i="6"/>
  <c r="J134" i="6" s="1"/>
  <c r="I133" i="6"/>
  <c r="J133" i="6" s="1"/>
  <c r="I132" i="6"/>
  <c r="J132" i="6" s="1"/>
  <c r="D117" i="6"/>
  <c r="I116" i="6"/>
  <c r="J116" i="6" s="1"/>
  <c r="I115" i="6"/>
  <c r="J115" i="6" s="1"/>
  <c r="I114" i="6"/>
  <c r="J114" i="6" s="1"/>
  <c r="I113" i="6"/>
  <c r="J113" i="6" s="1"/>
  <c r="I112" i="6"/>
  <c r="J112" i="6" s="1"/>
  <c r="I111" i="6"/>
  <c r="J111" i="6" s="1"/>
  <c r="I110" i="6"/>
  <c r="J110" i="6" s="1"/>
  <c r="I109" i="6"/>
  <c r="J109" i="6" s="1"/>
  <c r="I108" i="6"/>
  <c r="J108" i="6" s="1"/>
  <c r="I107" i="6"/>
  <c r="J107" i="6" s="1"/>
  <c r="I106" i="6"/>
  <c r="J106" i="6" s="1"/>
  <c r="F101" i="6"/>
  <c r="G100" i="6"/>
  <c r="I100" i="6" s="1"/>
  <c r="J100" i="6" s="1"/>
  <c r="G99" i="6"/>
  <c r="I99" i="6" s="1"/>
  <c r="J99" i="6" s="1"/>
  <c r="G98" i="6"/>
  <c r="I98" i="6" s="1"/>
  <c r="J98" i="6" s="1"/>
  <c r="G97" i="6"/>
  <c r="I97" i="6" s="1"/>
  <c r="J97" i="6" s="1"/>
  <c r="G96" i="6"/>
  <c r="I96" i="6" s="1"/>
  <c r="J96" i="6" s="1"/>
  <c r="G95" i="6"/>
  <c r="I95" i="6" s="1"/>
  <c r="J95" i="6" s="1"/>
  <c r="G94" i="6"/>
  <c r="I94" i="6" s="1"/>
  <c r="J94" i="6" s="1"/>
  <c r="G93" i="6"/>
  <c r="I93" i="6" s="1"/>
  <c r="J93" i="6" s="1"/>
  <c r="G92" i="6"/>
  <c r="I92" i="6" s="1"/>
  <c r="D88" i="6"/>
  <c r="J87" i="6"/>
  <c r="G87" i="6"/>
  <c r="G86" i="6"/>
  <c r="I86" i="6" s="1"/>
  <c r="J86" i="6" s="1"/>
  <c r="G85" i="6"/>
  <c r="I85" i="6" s="1"/>
  <c r="J85" i="6" s="1"/>
  <c r="G84" i="6"/>
  <c r="I84" i="6" s="1"/>
  <c r="J84" i="6" s="1"/>
  <c r="G83" i="6"/>
  <c r="I83" i="6" s="1"/>
  <c r="J83" i="6" s="1"/>
  <c r="G82" i="6"/>
  <c r="I82" i="6" s="1"/>
  <c r="J82" i="6" s="1"/>
  <c r="G81" i="6"/>
  <c r="I81" i="6" s="1"/>
  <c r="J81" i="6" s="1"/>
  <c r="G80" i="6"/>
  <c r="I80" i="6" s="1"/>
  <c r="J80" i="6" s="1"/>
  <c r="G79" i="6"/>
  <c r="I79" i="6" s="1"/>
  <c r="J79" i="6" s="1"/>
  <c r="G78" i="6"/>
  <c r="I78" i="6" s="1"/>
  <c r="J78" i="6" s="1"/>
  <c r="G77" i="6"/>
  <c r="I77" i="6" s="1"/>
  <c r="J77" i="6" s="1"/>
  <c r="G76" i="6"/>
  <c r="I76" i="6" s="1"/>
  <c r="J76" i="6" s="1"/>
  <c r="G75" i="6"/>
  <c r="I75" i="6" s="1"/>
  <c r="J75" i="6" s="1"/>
  <c r="G74" i="6"/>
  <c r="I74" i="6" s="1"/>
  <c r="J74" i="6" s="1"/>
  <c r="G73" i="6"/>
  <c r="I73" i="6" s="1"/>
  <c r="J73" i="6" s="1"/>
  <c r="G72" i="6"/>
  <c r="I72" i="6" s="1"/>
  <c r="J72" i="6" s="1"/>
  <c r="G71" i="6"/>
  <c r="I71" i="6" s="1"/>
  <c r="J71" i="6" s="1"/>
  <c r="G70" i="6"/>
  <c r="I70" i="6" s="1"/>
  <c r="J70" i="6" s="1"/>
  <c r="G69" i="6"/>
  <c r="I69" i="6" s="1"/>
  <c r="J69" i="6" s="1"/>
  <c r="G68" i="6"/>
  <c r="I68" i="6" s="1"/>
  <c r="J68" i="6" s="1"/>
  <c r="G67" i="6"/>
  <c r="I67" i="6" s="1"/>
  <c r="J67" i="6" s="1"/>
  <c r="G66" i="6"/>
  <c r="I66" i="6" s="1"/>
  <c r="J66" i="6" s="1"/>
  <c r="G65" i="6"/>
  <c r="I65" i="6" s="1"/>
  <c r="D64" i="6"/>
  <c r="G63" i="6"/>
  <c r="I63" i="6" s="1"/>
  <c r="J63" i="6" s="1"/>
  <c r="G62" i="6"/>
  <c r="I62" i="6" s="1"/>
  <c r="J62" i="6" s="1"/>
  <c r="G61" i="6"/>
  <c r="I61" i="6" s="1"/>
  <c r="J61" i="6" s="1"/>
  <c r="G60" i="6"/>
  <c r="I60" i="6" s="1"/>
  <c r="J60" i="6" s="1"/>
  <c r="G59" i="6"/>
  <c r="I59" i="6" s="1"/>
  <c r="J59" i="6" s="1"/>
  <c r="G58" i="6"/>
  <c r="I58" i="6" s="1"/>
  <c r="J58" i="6" s="1"/>
  <c r="G57" i="6"/>
  <c r="I57" i="6" s="1"/>
  <c r="J57" i="6" s="1"/>
  <c r="G56" i="6"/>
  <c r="I56" i="6" s="1"/>
  <c r="J56" i="6" s="1"/>
  <c r="G55" i="6"/>
  <c r="I55" i="6" s="1"/>
  <c r="J55" i="6" s="1"/>
  <c r="G54" i="6"/>
  <c r="I54" i="6" s="1"/>
  <c r="J54" i="6" s="1"/>
  <c r="G53" i="6"/>
  <c r="I53" i="6" s="1"/>
  <c r="J53" i="6" s="1"/>
  <c r="G52" i="6"/>
  <c r="I52" i="6" s="1"/>
  <c r="J52" i="6" s="1"/>
  <c r="G51" i="6"/>
  <c r="I51" i="6" s="1"/>
  <c r="D46" i="6"/>
  <c r="I45" i="6"/>
  <c r="J45" i="6" s="1"/>
  <c r="I44" i="6"/>
  <c r="J44" i="6" s="1"/>
  <c r="I43" i="6"/>
  <c r="J43" i="6" s="1"/>
  <c r="I42" i="6"/>
  <c r="J42" i="6" s="1"/>
  <c r="I41" i="6"/>
  <c r="J41" i="6" s="1"/>
  <c r="I40" i="6"/>
  <c r="J40" i="6" s="1"/>
  <c r="I39" i="6"/>
  <c r="J39" i="6" s="1"/>
  <c r="I38" i="6"/>
  <c r="J38" i="6" s="1"/>
  <c r="I37" i="6"/>
  <c r="J37" i="6" s="1"/>
  <c r="I36" i="6"/>
  <c r="J36" i="6" s="1"/>
  <c r="I35" i="6"/>
  <c r="J35" i="6" s="1"/>
  <c r="I34" i="6"/>
  <c r="J34" i="6" s="1"/>
  <c r="I33" i="6"/>
  <c r="J33" i="6" s="1"/>
  <c r="I32" i="6"/>
  <c r="J32" i="6" s="1"/>
  <c r="I31" i="6"/>
  <c r="J31" i="6" s="1"/>
  <c r="I30" i="6"/>
  <c r="J30" i="6" s="1"/>
  <c r="D27" i="6"/>
  <c r="I26" i="6"/>
  <c r="J26" i="6" s="1"/>
  <c r="I25" i="6"/>
  <c r="J25" i="6" s="1"/>
  <c r="I24" i="6"/>
  <c r="J24" i="6" s="1"/>
  <c r="I23" i="6"/>
  <c r="J23" i="6" s="1"/>
  <c r="I22" i="6"/>
  <c r="J22" i="6" s="1"/>
  <c r="I21" i="6"/>
  <c r="J21" i="6" s="1"/>
  <c r="I20" i="6"/>
  <c r="J20" i="6" s="1"/>
  <c r="I19" i="6"/>
  <c r="J19" i="6" s="1"/>
  <c r="I18" i="6"/>
  <c r="J18" i="6" s="1"/>
  <c r="I17" i="6"/>
  <c r="J17" i="6" s="1"/>
  <c r="I16" i="6"/>
  <c r="J16" i="6" s="1"/>
  <c r="I15" i="6"/>
  <c r="J15" i="6" s="1"/>
  <c r="I14" i="6"/>
  <c r="J14" i="6" s="1"/>
  <c r="I13" i="6"/>
  <c r="J13" i="6" s="1"/>
  <c r="I12" i="6"/>
  <c r="J12" i="6" s="1"/>
  <c r="I11" i="6"/>
  <c r="J11" i="6" s="1"/>
  <c r="I10" i="6"/>
  <c r="J10" i="6" s="1"/>
  <c r="I9" i="6"/>
  <c r="J9" i="6" s="1"/>
  <c r="I8" i="6"/>
  <c r="J8" i="6" s="1"/>
  <c r="I7" i="6"/>
  <c r="J7" i="6" s="1"/>
  <c r="I6" i="6"/>
  <c r="J6" i="6" s="1"/>
  <c r="I5" i="6"/>
  <c r="J5" i="6" s="1"/>
  <c r="I4" i="6"/>
  <c r="J4" i="6" s="1"/>
  <c r="I120" i="3"/>
  <c r="I141" i="3"/>
  <c r="I156" i="3"/>
  <c r="I13" i="10" l="1"/>
  <c r="I23" i="10" s="1"/>
  <c r="I25" i="10" s="1"/>
  <c r="I7" i="10"/>
  <c r="J7" i="10" s="1"/>
  <c r="I6" i="8"/>
  <c r="J23" i="8"/>
  <c r="J24" i="8" s="1"/>
  <c r="I46" i="6"/>
  <c r="I117" i="6"/>
  <c r="D118" i="6"/>
  <c r="I27" i="6"/>
  <c r="J6" i="10"/>
  <c r="J13" i="10"/>
  <c r="J11" i="8"/>
  <c r="J6" i="8"/>
  <c r="J18" i="8"/>
  <c r="I11" i="8"/>
  <c r="I18" i="8"/>
  <c r="I64" i="6"/>
  <c r="J51" i="6"/>
  <c r="J64" i="6" s="1"/>
  <c r="J46" i="6"/>
  <c r="J117" i="6"/>
  <c r="J65" i="6"/>
  <c r="J88" i="6" s="1"/>
  <c r="I88" i="6"/>
  <c r="I101" i="6"/>
  <c r="J92" i="6"/>
  <c r="J101" i="6" s="1"/>
  <c r="J139" i="6"/>
  <c r="I139" i="6"/>
  <c r="I136" i="3"/>
  <c r="J136" i="3"/>
  <c r="I116" i="3"/>
  <c r="J116" i="3" s="1"/>
  <c r="I20" i="3"/>
  <c r="J20" i="3"/>
  <c r="I43" i="3"/>
  <c r="J43" i="3" s="1"/>
  <c r="I25" i="3"/>
  <c r="J25" i="3" s="1"/>
  <c r="D154" i="3"/>
  <c r="I148" i="3"/>
  <c r="I147" i="3"/>
  <c r="J147" i="3"/>
  <c r="I153" i="3"/>
  <c r="J153" i="3" s="1"/>
  <c r="I152" i="3"/>
  <c r="J152" i="3" s="1"/>
  <c r="I151" i="3"/>
  <c r="J151" i="3"/>
  <c r="I150" i="3"/>
  <c r="J150" i="3"/>
  <c r="I149" i="3"/>
  <c r="J148" i="3"/>
  <c r="D117" i="3"/>
  <c r="F101" i="3"/>
  <c r="D64" i="3"/>
  <c r="D88" i="3"/>
  <c r="D46" i="3"/>
  <c r="D27" i="3"/>
  <c r="D118" i="3"/>
  <c r="J149" i="3"/>
  <c r="I142" i="3"/>
  <c r="J142" i="3"/>
  <c r="J138" i="3"/>
  <c r="M134" i="3"/>
  <c r="M136" i="3"/>
  <c r="I135" i="3"/>
  <c r="J135" i="3"/>
  <c r="G84" i="3"/>
  <c r="G85" i="3"/>
  <c r="G86" i="3"/>
  <c r="I86" i="3"/>
  <c r="G82" i="3"/>
  <c r="I82" i="3"/>
  <c r="J82" i="3"/>
  <c r="G79" i="3"/>
  <c r="I79" i="3"/>
  <c r="J79" i="3"/>
  <c r="G78" i="3"/>
  <c r="I78" i="3"/>
  <c r="J78" i="3"/>
  <c r="G77" i="3"/>
  <c r="I77" i="3"/>
  <c r="J77" i="3" s="1"/>
  <c r="G76" i="3"/>
  <c r="I76" i="3"/>
  <c r="J76" i="3" s="1"/>
  <c r="G75" i="3"/>
  <c r="I75" i="3"/>
  <c r="J75" i="3"/>
  <c r="I85" i="3"/>
  <c r="J85" i="3" s="1"/>
  <c r="G62" i="3"/>
  <c r="I62" i="3"/>
  <c r="J62" i="3" s="1"/>
  <c r="G63" i="3"/>
  <c r="I63" i="3"/>
  <c r="J63" i="3"/>
  <c r="I15" i="3"/>
  <c r="J15" i="3" s="1"/>
  <c r="I5" i="3"/>
  <c r="J5" i="3"/>
  <c r="I6" i="3"/>
  <c r="J6" i="3"/>
  <c r="I7" i="3"/>
  <c r="J7" i="3"/>
  <c r="I8" i="3"/>
  <c r="J8" i="3" s="1"/>
  <c r="I9" i="3"/>
  <c r="J9" i="3"/>
  <c r="I10" i="3"/>
  <c r="J10" i="3"/>
  <c r="I11" i="3"/>
  <c r="J11" i="3"/>
  <c r="I12" i="3"/>
  <c r="J12" i="3" s="1"/>
  <c r="I13" i="3"/>
  <c r="J13" i="3"/>
  <c r="I14" i="3"/>
  <c r="J14" i="3"/>
  <c r="I16" i="3"/>
  <c r="J16" i="3"/>
  <c r="I17" i="3"/>
  <c r="J17" i="3" s="1"/>
  <c r="I18" i="3"/>
  <c r="J18" i="3"/>
  <c r="I19" i="3"/>
  <c r="J19" i="3"/>
  <c r="I21" i="3"/>
  <c r="J21" i="3"/>
  <c r="I22" i="3"/>
  <c r="J22" i="3" s="1"/>
  <c r="I23" i="3"/>
  <c r="J23" i="3"/>
  <c r="I24" i="3"/>
  <c r="J24" i="3"/>
  <c r="I26" i="3"/>
  <c r="I114" i="3"/>
  <c r="J114" i="3"/>
  <c r="I134" i="3"/>
  <c r="J134" i="3" s="1"/>
  <c r="I133" i="3"/>
  <c r="J133" i="3" s="1"/>
  <c r="I132" i="3"/>
  <c r="J132" i="3"/>
  <c r="I131" i="3"/>
  <c r="J131" i="3"/>
  <c r="I130" i="3"/>
  <c r="J130" i="3" s="1"/>
  <c r="I129" i="3"/>
  <c r="J129" i="3" s="1"/>
  <c r="I128" i="3"/>
  <c r="J128" i="3"/>
  <c r="I127" i="3"/>
  <c r="I126" i="3"/>
  <c r="I137" i="3" s="1"/>
  <c r="J121" i="3"/>
  <c r="I115" i="3"/>
  <c r="J115" i="3"/>
  <c r="I113" i="3"/>
  <c r="J113" i="3"/>
  <c r="I112" i="3"/>
  <c r="J112" i="3"/>
  <c r="I4" i="3"/>
  <c r="I106" i="3"/>
  <c r="I107" i="3"/>
  <c r="J107" i="3"/>
  <c r="I108" i="3"/>
  <c r="J108" i="3"/>
  <c r="I109" i="3"/>
  <c r="I117" i="3" s="1"/>
  <c r="J109" i="3"/>
  <c r="I110" i="3"/>
  <c r="J110" i="3" s="1"/>
  <c r="I111" i="3"/>
  <c r="J111" i="3"/>
  <c r="I30" i="3"/>
  <c r="J30" i="3"/>
  <c r="J46" i="3" s="1"/>
  <c r="I31" i="3"/>
  <c r="J31" i="3"/>
  <c r="I32" i="3"/>
  <c r="J32" i="3" s="1"/>
  <c r="I33" i="3"/>
  <c r="J33" i="3"/>
  <c r="I34" i="3"/>
  <c r="J34" i="3"/>
  <c r="I35" i="3"/>
  <c r="J35" i="3"/>
  <c r="I36" i="3"/>
  <c r="J36" i="3" s="1"/>
  <c r="I37" i="3"/>
  <c r="J37" i="3"/>
  <c r="I38" i="3"/>
  <c r="J38" i="3"/>
  <c r="I39" i="3"/>
  <c r="J39" i="3"/>
  <c r="I40" i="3"/>
  <c r="J40" i="3" s="1"/>
  <c r="I41" i="3"/>
  <c r="J41" i="3"/>
  <c r="I42" i="3"/>
  <c r="J42" i="3"/>
  <c r="I44" i="3"/>
  <c r="J44" i="3"/>
  <c r="I45" i="3"/>
  <c r="G51" i="3"/>
  <c r="I51" i="3" s="1"/>
  <c r="G52" i="3"/>
  <c r="I52" i="3" s="1"/>
  <c r="J52" i="3" s="1"/>
  <c r="G53" i="3"/>
  <c r="I53" i="3"/>
  <c r="J53" i="3"/>
  <c r="G54" i="3"/>
  <c r="I54" i="3" s="1"/>
  <c r="J54" i="3" s="1"/>
  <c r="G55" i="3"/>
  <c r="I55" i="3"/>
  <c r="G56" i="3"/>
  <c r="I56" i="3"/>
  <c r="J56" i="3"/>
  <c r="G57" i="3"/>
  <c r="I57" i="3" s="1"/>
  <c r="J57" i="3" s="1"/>
  <c r="G58" i="3"/>
  <c r="I58" i="3"/>
  <c r="J58" i="3"/>
  <c r="G59" i="3"/>
  <c r="I59" i="3"/>
  <c r="J59" i="3" s="1"/>
  <c r="G60" i="3"/>
  <c r="I60" i="3"/>
  <c r="J60" i="3" s="1"/>
  <c r="G61" i="3"/>
  <c r="I61" i="3"/>
  <c r="J61" i="3"/>
  <c r="G65" i="3"/>
  <c r="G66" i="3"/>
  <c r="I66" i="3" s="1"/>
  <c r="J66" i="3" s="1"/>
  <c r="G67" i="3"/>
  <c r="I67" i="3"/>
  <c r="J67" i="3"/>
  <c r="G68" i="3"/>
  <c r="I68" i="3"/>
  <c r="J68" i="3" s="1"/>
  <c r="G69" i="3"/>
  <c r="I69" i="3"/>
  <c r="J69" i="3" s="1"/>
  <c r="G70" i="3"/>
  <c r="I70" i="3"/>
  <c r="J70" i="3"/>
  <c r="G71" i="3"/>
  <c r="I71" i="3" s="1"/>
  <c r="J71" i="3" s="1"/>
  <c r="G72" i="3"/>
  <c r="I72" i="3" s="1"/>
  <c r="J72" i="3" s="1"/>
  <c r="G73" i="3"/>
  <c r="I73" i="3"/>
  <c r="J73" i="3"/>
  <c r="G74" i="3"/>
  <c r="I74" i="3" s="1"/>
  <c r="J74" i="3" s="1"/>
  <c r="G80" i="3"/>
  <c r="I80" i="3"/>
  <c r="J80" i="3"/>
  <c r="G81" i="3"/>
  <c r="I81" i="3"/>
  <c r="J81" i="3" s="1"/>
  <c r="G83" i="3"/>
  <c r="I83" i="3"/>
  <c r="J83" i="3" s="1"/>
  <c r="I84" i="3"/>
  <c r="J84" i="3"/>
  <c r="J87" i="3"/>
  <c r="G92" i="3"/>
  <c r="I92" i="3" s="1"/>
  <c r="G93" i="3"/>
  <c r="I93" i="3"/>
  <c r="J93" i="3" s="1"/>
  <c r="G94" i="3"/>
  <c r="I94" i="3"/>
  <c r="J94" i="3"/>
  <c r="G95" i="3"/>
  <c r="I95" i="3" s="1"/>
  <c r="J95" i="3" s="1"/>
  <c r="G96" i="3"/>
  <c r="I96" i="3" s="1"/>
  <c r="J96" i="3" s="1"/>
  <c r="G97" i="3"/>
  <c r="I97" i="3"/>
  <c r="J97" i="3"/>
  <c r="G98" i="3"/>
  <c r="I98" i="3" s="1"/>
  <c r="J98" i="3" s="1"/>
  <c r="G99" i="3"/>
  <c r="I99" i="3"/>
  <c r="J99" i="3"/>
  <c r="G100" i="3"/>
  <c r="I100" i="3"/>
  <c r="J100" i="3" s="1"/>
  <c r="G87" i="3"/>
  <c r="I65" i="3"/>
  <c r="J55" i="3"/>
  <c r="J26" i="3"/>
  <c r="I27" i="3"/>
  <c r="J27" i="3" s="1"/>
  <c r="J4" i="3"/>
  <c r="J127" i="3"/>
  <c r="J106" i="3"/>
  <c r="J117" i="3" s="1"/>
  <c r="J86" i="3"/>
  <c r="J45" i="3"/>
  <c r="J126" i="3"/>
  <c r="I26" i="8" l="1"/>
  <c r="J27" i="6"/>
  <c r="I120" i="6"/>
  <c r="J120" i="6" s="1"/>
  <c r="I88" i="3"/>
  <c r="J137" i="3"/>
  <c r="I101" i="3"/>
  <c r="J92" i="3"/>
  <c r="J101" i="3" s="1"/>
  <c r="J154" i="3"/>
  <c r="I64" i="3"/>
  <c r="J51" i="3"/>
  <c r="J64" i="3" s="1"/>
  <c r="J65" i="3"/>
  <c r="J88" i="3" s="1"/>
  <c r="I46" i="3"/>
  <c r="I154" i="3"/>
  <c r="J126" i="6" l="1"/>
  <c r="I141" i="6"/>
  <c r="J141" i="6" s="1"/>
  <c r="J120" i="3"/>
  <c r="J26" i="8" l="1"/>
  <c r="J141" i="3"/>
  <c r="J156" i="3"/>
</calcChain>
</file>

<file path=xl/sharedStrings.xml><?xml version="1.0" encoding="utf-8"?>
<sst xmlns="http://schemas.openxmlformats.org/spreadsheetml/2006/main" count="676" uniqueCount="219">
  <si>
    <t>M12</t>
  </si>
  <si>
    <t>W13D</t>
  </si>
  <si>
    <t>M15</t>
  </si>
  <si>
    <t>M21</t>
  </si>
  <si>
    <t>W12</t>
  </si>
  <si>
    <t>Total Built-Up Area</t>
  </si>
  <si>
    <t>Building Description</t>
  </si>
  <si>
    <t>Ground</t>
  </si>
  <si>
    <t>First</t>
  </si>
  <si>
    <t>Second</t>
  </si>
  <si>
    <t>Third</t>
  </si>
  <si>
    <t>Roof</t>
  </si>
  <si>
    <t>Total Sqmts</t>
  </si>
  <si>
    <t>Base't</t>
  </si>
  <si>
    <t>Total Sqfts</t>
  </si>
  <si>
    <t>Units</t>
  </si>
  <si>
    <t>Single unit Total</t>
  </si>
  <si>
    <t>Student and Faculty Housings</t>
  </si>
  <si>
    <t>Chancellor Villa</t>
  </si>
  <si>
    <t>M1</t>
  </si>
  <si>
    <t>W1</t>
  </si>
  <si>
    <t>M2</t>
  </si>
  <si>
    <t>W2</t>
  </si>
  <si>
    <t>M3</t>
  </si>
  <si>
    <t>W3</t>
  </si>
  <si>
    <t>M4</t>
  </si>
  <si>
    <t>W4</t>
  </si>
  <si>
    <t>M5</t>
  </si>
  <si>
    <t>W5</t>
  </si>
  <si>
    <t>M6</t>
  </si>
  <si>
    <t>W6</t>
  </si>
  <si>
    <t>M7</t>
  </si>
  <si>
    <t>W7</t>
  </si>
  <si>
    <t>M8</t>
  </si>
  <si>
    <t>W8</t>
  </si>
  <si>
    <t>M9</t>
  </si>
  <si>
    <t>W9</t>
  </si>
  <si>
    <t>M10</t>
  </si>
  <si>
    <t>W10</t>
  </si>
  <si>
    <t>M14</t>
  </si>
  <si>
    <t>W14</t>
  </si>
  <si>
    <t>M20</t>
  </si>
  <si>
    <t>W20</t>
  </si>
  <si>
    <t>Women's College of Art and Science</t>
  </si>
  <si>
    <t>Men's College of Business and Management (classrooms)</t>
  </si>
  <si>
    <t>Women's College of Business and Management (classrooms)</t>
  </si>
  <si>
    <t>Men's College of Business and Management (offices)</t>
  </si>
  <si>
    <t>Women's College of Business and Management (offices)</t>
  </si>
  <si>
    <t>Men's Arts and sciences (classrooms)</t>
  </si>
  <si>
    <t>Men's College of Engineering (offices)</t>
  </si>
  <si>
    <t>Women's College of Engineering (offices)</t>
  </si>
  <si>
    <t>Men's College of Engineering (classrooms)</t>
  </si>
  <si>
    <t>Women's College of Engineering (classrooms)</t>
  </si>
  <si>
    <t>Main Admistration Building</t>
  </si>
  <si>
    <t>Men's Central Laboratories</t>
  </si>
  <si>
    <t>Women's Central Laboratories</t>
  </si>
  <si>
    <t>Men's Students Cafeteria &amp; Mini Market</t>
  </si>
  <si>
    <t>Women's Students Cafeteria &amp; Mini Market</t>
  </si>
  <si>
    <t>Men's Sports Complex</t>
  </si>
  <si>
    <t>Men's Main Cafeteria</t>
  </si>
  <si>
    <t>Women's Main Cafeteria</t>
  </si>
  <si>
    <t>Men's Mosque</t>
  </si>
  <si>
    <t>M13A</t>
  </si>
  <si>
    <t>W13A</t>
  </si>
  <si>
    <t>M13B</t>
  </si>
  <si>
    <t>W13B</t>
  </si>
  <si>
    <t>M13C</t>
  </si>
  <si>
    <t>W13C</t>
  </si>
  <si>
    <t>Men's Dormitories</t>
  </si>
  <si>
    <t>Women's Dormitories</t>
  </si>
  <si>
    <t>W13E</t>
  </si>
  <si>
    <t>Girls Guest Hall</t>
  </si>
  <si>
    <t>Service Blocks</t>
  </si>
  <si>
    <t>Guard Room &amp; Driver Room</t>
  </si>
  <si>
    <t>External Security Blocks</t>
  </si>
  <si>
    <t>Internal Security Blocks</t>
  </si>
  <si>
    <t xml:space="preserve">Total Built-Up Area </t>
  </si>
  <si>
    <t>Miscellaneous Buildings</t>
  </si>
  <si>
    <t>Academic / Administration Buildings</t>
  </si>
  <si>
    <t>B.No</t>
  </si>
  <si>
    <t>B.No.</t>
  </si>
  <si>
    <t>M22</t>
  </si>
  <si>
    <t>Medical and Health Sciences Colleges</t>
  </si>
  <si>
    <t>M23</t>
  </si>
  <si>
    <t>M24</t>
  </si>
  <si>
    <t>M25</t>
  </si>
  <si>
    <t>M26</t>
  </si>
  <si>
    <t>M27</t>
  </si>
  <si>
    <t>M28</t>
  </si>
  <si>
    <t>M29</t>
  </si>
  <si>
    <t>M30</t>
  </si>
  <si>
    <t>Auditorium</t>
  </si>
  <si>
    <t>Library</t>
  </si>
  <si>
    <t>Mosque</t>
  </si>
  <si>
    <t xml:space="preserve"> </t>
  </si>
  <si>
    <t>M11</t>
  </si>
  <si>
    <t>W13F</t>
  </si>
  <si>
    <t>M13D</t>
  </si>
  <si>
    <t>M15A</t>
  </si>
  <si>
    <t>Men's Majlis</t>
  </si>
  <si>
    <t>Day Care Center</t>
  </si>
  <si>
    <t>M13E</t>
  </si>
  <si>
    <t>M50</t>
  </si>
  <si>
    <t>W21</t>
  </si>
  <si>
    <t>W15</t>
  </si>
  <si>
    <t>Women's Sports Complex</t>
  </si>
  <si>
    <t>M17</t>
  </si>
  <si>
    <t>Football Stadium</t>
  </si>
  <si>
    <t>Dump Store (Open Yard)</t>
  </si>
  <si>
    <t>New Service Block near 'F' Block Khawarizmi</t>
  </si>
  <si>
    <t>TOTAL CAMPUS BUILD UP AREA</t>
  </si>
  <si>
    <t>M31</t>
  </si>
  <si>
    <t>M32</t>
  </si>
  <si>
    <t>Research Laboratory</t>
  </si>
  <si>
    <t>TOTAL PLOT AREA</t>
  </si>
  <si>
    <t xml:space="preserve">                              ( 4 Bedroom ) Khaldoun-N1-10,O1-6 &amp; Q1-10</t>
  </si>
  <si>
    <t xml:space="preserve">                              ( 3 Bedroom ) Zahrawi 'K-1-18 &amp; J1-18'</t>
  </si>
  <si>
    <t xml:space="preserve">                              ( 1 Bedroom ) Zahrawi 'R1-12'</t>
  </si>
  <si>
    <t xml:space="preserve">                              ( 2 Bedroom ) Zahrawi 'R13-22' </t>
  </si>
  <si>
    <t xml:space="preserve">                              ( 4 Bedroom ) Zahrawi 'L1-12 &amp; M1-12'</t>
  </si>
  <si>
    <t xml:space="preserve">                              ( 2 Bedroom ) Khawarizmi 'I1-20'</t>
  </si>
  <si>
    <t xml:space="preserve">                              ( 3 Bedroom ) Khawarizmi 'D,E,F,G,H1-20'</t>
  </si>
  <si>
    <t xml:space="preserve">                              ( 4 Bedroom ) Khawarizmi 'A1-13,B1-15 &amp; C1-12</t>
  </si>
  <si>
    <t xml:space="preserve">                              ( 3 Bedroom ) Khawarizmi 'F21-32' </t>
  </si>
  <si>
    <t xml:space="preserve">                              ( 4 Bedroom ) Bayrouni 'F,G,H,I,J1-6'</t>
  </si>
  <si>
    <t>New Mosque in Khawarizmi Housing &amp; Women's Hostel Area</t>
  </si>
  <si>
    <t xml:space="preserve">                              ( 3 Bedroom ) Bayrouni 'K21-32' </t>
  </si>
  <si>
    <t>Community Colleges of UOS</t>
  </si>
  <si>
    <t>B1</t>
  </si>
  <si>
    <t>B2</t>
  </si>
  <si>
    <t>B3</t>
  </si>
  <si>
    <t>Khorfakhan - Classroom Building</t>
  </si>
  <si>
    <t>Khorfakhan - Adminstration Building</t>
  </si>
  <si>
    <t>Kalba - Female College</t>
  </si>
  <si>
    <t>Dibba Al Hisn - College</t>
  </si>
  <si>
    <t>K1</t>
  </si>
  <si>
    <t>D1</t>
  </si>
  <si>
    <t>S1</t>
  </si>
  <si>
    <t>Sharjah - Career Development Center</t>
  </si>
  <si>
    <t>Maleeha - Technical School</t>
  </si>
  <si>
    <t>M11A</t>
  </si>
  <si>
    <t>Men's Architectural Engineering Building</t>
  </si>
  <si>
    <t>Main Registeration Building</t>
  </si>
  <si>
    <t>Men's Students Center</t>
  </si>
  <si>
    <t>Women's Students Center</t>
  </si>
  <si>
    <t>College of Medicine</t>
  </si>
  <si>
    <t>College of Dentistry</t>
  </si>
  <si>
    <t>Cafeteria</t>
  </si>
  <si>
    <t>College of Health Science (Classroom)</t>
  </si>
  <si>
    <t>M16</t>
  </si>
  <si>
    <t>W13G</t>
  </si>
  <si>
    <t>W13H</t>
  </si>
  <si>
    <t xml:space="preserve">                              ( 2 Bedroom ) Zahrawi 'S1-S12'</t>
  </si>
  <si>
    <t xml:space="preserve">                              ( 2 Bedroom ) Zahrawi 'T1-T12'</t>
  </si>
  <si>
    <t xml:space="preserve">                              ( 2 Bedroom ) Zahrawi 'U1-U12'</t>
  </si>
  <si>
    <t xml:space="preserve">                              ( 3 Bedroom ) Zahrawi 'V1-V12' </t>
  </si>
  <si>
    <t xml:space="preserve">                              ( 3 Bedroom ) Bayrouni 'M1-M12' </t>
  </si>
  <si>
    <t xml:space="preserve">                              ( 3 Bedroom ) Bayrouni 'N1-N12' </t>
  </si>
  <si>
    <t xml:space="preserve">                              ( 2 Bedroom ) Bayrouni 'L1-L8' </t>
  </si>
  <si>
    <t xml:space="preserve">                              ( 3 Bedroom ) Zahrawi 'W1-W12' </t>
  </si>
  <si>
    <t xml:space="preserve">                              ( 3 Bedroom ) Bayrouni 'K9-21' </t>
  </si>
  <si>
    <t>Kalba - New Female College</t>
  </si>
  <si>
    <t>K0</t>
  </si>
  <si>
    <t>K2</t>
  </si>
  <si>
    <t>Kalba - New Male College</t>
  </si>
  <si>
    <t>UDHS</t>
  </si>
  <si>
    <t>Dental Hospital</t>
  </si>
  <si>
    <t>AD1</t>
  </si>
  <si>
    <t>Al Dhaid Campus</t>
  </si>
  <si>
    <t>GRAND UOS TOTAL PLOT AREA</t>
  </si>
  <si>
    <t>GRAND TOTAL UOS ALL CAMPUS BUILD UP AREA</t>
  </si>
  <si>
    <t>Men's College of Law</t>
  </si>
  <si>
    <t>College of Humanities Building</t>
  </si>
  <si>
    <t>Men's College of Shariaa'</t>
  </si>
  <si>
    <t xml:space="preserve">Women's College of Shariaa' </t>
  </si>
  <si>
    <t>TOTAL GROUND FLOOR AREA MAIN CAMPUS</t>
  </si>
  <si>
    <t>M1A</t>
  </si>
  <si>
    <t>M3A</t>
  </si>
  <si>
    <t>Research Laboratory Bldg</t>
  </si>
  <si>
    <t>M20A</t>
  </si>
  <si>
    <t>W20A</t>
  </si>
  <si>
    <t>M22A</t>
  </si>
  <si>
    <t>M33B</t>
  </si>
  <si>
    <t>M33A</t>
  </si>
  <si>
    <t>Female Medical Student Dormitory \Bldg. 2</t>
  </si>
  <si>
    <t>Female Medical Student Dormitory Bldg 2</t>
  </si>
  <si>
    <t>Villas</t>
  </si>
  <si>
    <t>Apts</t>
  </si>
  <si>
    <t>Flats</t>
  </si>
  <si>
    <t>Male Student Forum Hall- (STAR SHAPED BLDG)</t>
  </si>
  <si>
    <t>Female Student Forum Hall- (STAR SHAPED BLDG)</t>
  </si>
  <si>
    <t>NEW BUILDING ADDITIONS- EXISTING &amp; UNDER CONSTRUCTION</t>
  </si>
  <si>
    <t>SCS</t>
  </si>
  <si>
    <t>Sharjah Center for Astronomy and Space Science</t>
  </si>
  <si>
    <t>Men's College of Science Building</t>
  </si>
  <si>
    <t>Women's College of Communication Building</t>
  </si>
  <si>
    <t>Women's College of Sciences-Applied Biology Department</t>
  </si>
  <si>
    <t>EMBA Administration and Islamic Finance Building</t>
  </si>
  <si>
    <r>
      <t>Faculty Residence</t>
    </r>
    <r>
      <rPr>
        <sz val="11"/>
        <rFont val="Arial"/>
        <family val="2"/>
      </rPr>
      <t xml:space="preserve"> ( 3 Bedroom ) Khaldoun-O6-10 &amp; P1-10</t>
    </r>
  </si>
  <si>
    <r>
      <t>Faculty Residence</t>
    </r>
    <r>
      <rPr>
        <sz val="11"/>
        <rFont val="Arial"/>
        <family val="2"/>
      </rPr>
      <t xml:space="preserve"> ( 3 Bedroom ) Bayrouni 'A,B,C,D,E1-6'</t>
    </r>
  </si>
  <si>
    <t>College of Pharmacy and Health Science</t>
  </si>
  <si>
    <t>MHSC Adminstration Building</t>
  </si>
  <si>
    <t>GRAND TOTAL UOS ALL CAMPUS BUILD UP AREA-New</t>
  </si>
  <si>
    <t>Men's College of Graduates and Research</t>
  </si>
  <si>
    <t>Graduate Studies Bldg</t>
  </si>
  <si>
    <t>College of Fine Arts Building</t>
  </si>
  <si>
    <t>College of Fine Arts Extension Building</t>
  </si>
  <si>
    <t>W16</t>
  </si>
  <si>
    <t>Women's Main Library Building</t>
  </si>
  <si>
    <t>Men's Main Library Building</t>
  </si>
  <si>
    <t>total Kalba  minus theatre</t>
  </si>
  <si>
    <t>M2 Medical Office</t>
  </si>
  <si>
    <t xml:space="preserve">W2 Medical Office </t>
  </si>
  <si>
    <t>Only cafeteria and centers</t>
  </si>
  <si>
    <t>Adding Lab &amp; Helathcare</t>
  </si>
  <si>
    <t>Total</t>
  </si>
  <si>
    <t>Total Ground Floor</t>
  </si>
  <si>
    <t>Total Built Up area</t>
  </si>
  <si>
    <t>without  community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</si>
</sst>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  <charset val="178"/>
    </font>
    <font>
      <b/>
      <sz val="10"/>
      <name val="Arial"/>
      <family val="2"/>
      <charset val="178"/>
    </font>
    <font>
      <sz val="11"/>
      <name val="Arial"/>
      <family val="2"/>
      <charset val="178"/>
    </font>
    <font>
      <b/>
      <sz val="11"/>
      <name val="Times New Roman"/>
      <family val="1"/>
      <charset val="178"/>
    </font>
    <font>
      <b/>
      <sz val="14"/>
      <name val="Arial"/>
      <family val="2"/>
      <charset val="178"/>
    </font>
    <font>
      <sz val="8"/>
      <name val="Arial"/>
      <family val="2"/>
    </font>
    <font>
      <b/>
      <sz val="18"/>
      <name val="Arial"/>
      <family val="2"/>
      <charset val="178"/>
    </font>
    <font>
      <sz val="10"/>
      <name val="Arial"/>
      <family val="2"/>
      <charset val="178"/>
    </font>
    <font>
      <b/>
      <sz val="12"/>
      <name val="Arial"/>
      <family val="2"/>
      <charset val="178"/>
    </font>
    <font>
      <b/>
      <u/>
      <sz val="14"/>
      <color rgb="FFFF0000"/>
      <name val="Arial"/>
      <family val="2"/>
      <charset val="178"/>
    </font>
    <font>
      <b/>
      <sz val="11"/>
      <color rgb="FF002060"/>
      <name val="Arial"/>
      <family val="2"/>
      <charset val="178"/>
    </font>
    <font>
      <b/>
      <sz val="10"/>
      <color rgb="FF002060"/>
      <name val="Arial"/>
      <family val="2"/>
      <charset val="178"/>
    </font>
    <font>
      <b/>
      <sz val="10"/>
      <color rgb="FFC00000"/>
      <name val="Times New Roman"/>
      <family val="1"/>
      <charset val="178"/>
    </font>
    <font>
      <b/>
      <i/>
      <sz val="11"/>
      <color rgb="FFC00000"/>
      <name val="Times New Roman"/>
      <family val="1"/>
      <charset val="178"/>
    </font>
    <font>
      <sz val="11"/>
      <color rgb="FFC00000"/>
      <name val="Arial"/>
      <family val="2"/>
      <charset val="178"/>
    </font>
    <font>
      <i/>
      <sz val="11"/>
      <color rgb="FFC00000"/>
      <name val="Arial"/>
      <family val="2"/>
      <charset val="178"/>
    </font>
    <font>
      <sz val="10"/>
      <color rgb="FFC00000"/>
      <name val="Arial"/>
      <family val="2"/>
    </font>
    <font>
      <i/>
      <sz val="10"/>
      <color rgb="FFC00000"/>
      <name val="Arial"/>
      <family val="2"/>
    </font>
    <font>
      <b/>
      <sz val="10"/>
      <color rgb="FFC00000"/>
      <name val="Arial"/>
      <family val="2"/>
      <charset val="178"/>
    </font>
    <font>
      <b/>
      <i/>
      <sz val="10"/>
      <color rgb="FFC00000"/>
      <name val="Arial"/>
      <family val="2"/>
      <charset val="178"/>
    </font>
    <font>
      <b/>
      <sz val="18"/>
      <color rgb="FFC00000"/>
      <name val="Arial"/>
      <family val="2"/>
      <charset val="178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2"/>
      <color theme="3"/>
      <name val="Arial"/>
      <family val="2"/>
      <charset val="178"/>
    </font>
    <font>
      <b/>
      <sz val="10"/>
      <color theme="3" tint="-0.249977111117893"/>
      <name val="Arial"/>
      <family val="2"/>
      <charset val="178"/>
    </font>
    <font>
      <b/>
      <sz val="12"/>
      <color theme="3"/>
      <name val="Arial"/>
      <family val="2"/>
    </font>
    <font>
      <sz val="11"/>
      <color rgb="FFC00000"/>
      <name val="Arial"/>
      <family val="2"/>
    </font>
    <font>
      <i/>
      <sz val="11"/>
      <color rgb="FFC00000"/>
      <name val="Arial"/>
      <family val="2"/>
    </font>
    <font>
      <b/>
      <sz val="11"/>
      <name val="Arial"/>
      <family val="2"/>
      <charset val="178"/>
    </font>
    <font>
      <b/>
      <sz val="11"/>
      <color theme="3" tint="-0.249977111117893"/>
      <name val="Arial"/>
      <family val="2"/>
      <charset val="178"/>
    </font>
    <font>
      <b/>
      <sz val="11"/>
      <color rgb="FFC00000"/>
      <name val="Arial"/>
      <family val="2"/>
      <charset val="178"/>
    </font>
    <font>
      <b/>
      <i/>
      <sz val="11"/>
      <color rgb="FFC00000"/>
      <name val="Arial"/>
      <family val="2"/>
      <charset val="178"/>
    </font>
    <font>
      <b/>
      <sz val="11"/>
      <color rgb="FFC00000"/>
      <name val="Times New Roman"/>
      <family val="1"/>
      <charset val="178"/>
    </font>
    <font>
      <b/>
      <sz val="11"/>
      <color theme="3" tint="-0.249977111117893"/>
      <name val="Arial"/>
      <family val="2"/>
    </font>
    <font>
      <b/>
      <sz val="11"/>
      <name val="Arial"/>
      <family val="2"/>
    </font>
    <font>
      <b/>
      <i/>
      <sz val="11"/>
      <color theme="5" tint="-0.249977111117893"/>
      <name val="Arial"/>
      <family val="2"/>
    </font>
    <font>
      <b/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7" fillId="0" borderId="0" xfId="0" applyFont="1"/>
    <xf numFmtId="49" fontId="6" fillId="0" borderId="0" xfId="0" applyNumberFormat="1" applyFont="1" applyAlignment="1">
      <alignment vertical="center"/>
    </xf>
    <xf numFmtId="0" fontId="0" fillId="0" borderId="8" xfId="0" applyBorder="1" applyAlignment="1"/>
    <xf numFmtId="0" fontId="0" fillId="0" borderId="9" xfId="0" applyBorder="1" applyAlignment="1"/>
    <xf numFmtId="49" fontId="8" fillId="2" borderId="1" xfId="0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" fontId="19" fillId="0" borderId="1" xfId="0" applyNumberFormat="1" applyFont="1" applyBorder="1" applyAlignment="1">
      <alignment horizontal="center"/>
    </xf>
    <xf numFmtId="49" fontId="20" fillId="0" borderId="0" xfId="0" applyNumberFormat="1" applyFont="1" applyAlignment="1">
      <alignment vertical="center"/>
    </xf>
    <xf numFmtId="0" fontId="11" fillId="5" borderId="1" xfId="0" applyFont="1" applyFill="1" applyBorder="1" applyAlignment="1">
      <alignment horizontal="center"/>
    </xf>
    <xf numFmtId="0" fontId="21" fillId="0" borderId="1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" fontId="18" fillId="4" borderId="1" xfId="0" applyNumberFormat="1" applyFont="1" applyFill="1" applyBorder="1" applyAlignment="1">
      <alignment horizontal="center"/>
    </xf>
    <xf numFmtId="0" fontId="0" fillId="0" borderId="5" xfId="0" applyBorder="1"/>
    <xf numFmtId="0" fontId="10" fillId="0" borderId="4" xfId="0" applyFont="1" applyBorder="1" applyAlignment="1">
      <alignment horizontal="center"/>
    </xf>
    <xf numFmtId="0" fontId="2" fillId="0" borderId="5" xfId="0" applyFont="1" applyBorder="1"/>
    <xf numFmtId="0" fontId="1" fillId="4" borderId="1" xfId="0" applyFont="1" applyFill="1" applyBorder="1" applyAlignment="1">
      <alignment horizontal="left" vertical="center"/>
    </xf>
    <xf numFmtId="4" fontId="18" fillId="4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" fontId="1" fillId="0" borderId="7" xfId="0" applyNumberFormat="1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4" fontId="22" fillId="6" borderId="0" xfId="0" applyNumberFormat="1" applyFont="1" applyFill="1"/>
    <xf numFmtId="49" fontId="23" fillId="3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8" fillId="4" borderId="1" xfId="0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vertical="center"/>
    </xf>
    <xf numFmtId="1" fontId="31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32" fillId="5" borderId="1" xfId="0" applyFont="1" applyFill="1" applyBorder="1" applyAlignment="1">
      <alignment horizontal="center"/>
    </xf>
    <xf numFmtId="0" fontId="21" fillId="0" borderId="0" xfId="0" applyFont="1"/>
    <xf numFmtId="0" fontId="33" fillId="0" borderId="1" xfId="0" applyFont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4" fontId="30" fillId="4" borderId="1" xfId="0" applyNumberFormat="1" applyFont="1" applyFill="1" applyBorder="1" applyAlignment="1">
      <alignment horizontal="center"/>
    </xf>
    <xf numFmtId="0" fontId="34" fillId="0" borderId="5" xfId="0" applyFont="1" applyBorder="1"/>
    <xf numFmtId="0" fontId="21" fillId="0" borderId="5" xfId="0" applyFont="1" applyBorder="1"/>
    <xf numFmtId="0" fontId="0" fillId="0" borderId="1" xfId="0" applyFill="1" applyBorder="1" applyAlignment="1">
      <alignment horizontal="center"/>
    </xf>
    <xf numFmtId="0" fontId="28" fillId="4" borderId="1" xfId="0" applyFont="1" applyFill="1" applyBorder="1" applyAlignment="1">
      <alignment horizontal="center" vertical="center"/>
    </xf>
    <xf numFmtId="4" fontId="30" fillId="5" borderId="1" xfId="0" applyNumberFormat="1" applyFont="1" applyFill="1" applyBorder="1" applyAlignment="1">
      <alignment horizontal="center" vertical="center"/>
    </xf>
    <xf numFmtId="4" fontId="36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5" fillId="0" borderId="0" xfId="0" applyFont="1" applyAlignment="1">
      <alignment horizontal="right"/>
    </xf>
    <xf numFmtId="0" fontId="36" fillId="0" borderId="1" xfId="0" applyFont="1" applyBorder="1" applyAlignment="1">
      <alignment horizontal="center"/>
    </xf>
    <xf numFmtId="0" fontId="28" fillId="4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left"/>
    </xf>
    <xf numFmtId="4" fontId="16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36" fillId="7" borderId="1" xfId="0" applyNumberFormat="1" applyFont="1" applyFill="1" applyBorder="1" applyAlignment="1">
      <alignment horizontal="center" vertical="center"/>
    </xf>
    <xf numFmtId="0" fontId="0" fillId="7" borderId="0" xfId="0" applyFill="1"/>
    <xf numFmtId="4" fontId="18" fillId="7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28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4" fillId="4" borderId="4" xfId="0" applyFont="1" applyFill="1" applyBorder="1" applyAlignment="1">
      <alignment horizontal="center"/>
    </xf>
    <xf numFmtId="0" fontId="34" fillId="4" borderId="7" xfId="0" applyFont="1" applyFill="1" applyBorder="1" applyAlignment="1">
      <alignment horizontal="center"/>
    </xf>
    <xf numFmtId="0" fontId="34" fillId="4" borderId="5" xfId="0" applyFont="1" applyFill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view="pageBreakPreview" topLeftCell="A144" zoomScaleNormal="100" zoomScaleSheetLayoutView="100" workbookViewId="0">
      <selection activeCell="I158" sqref="I158"/>
    </sheetView>
  </sheetViews>
  <sheetFormatPr defaultRowHeight="15" x14ac:dyDescent="0.25"/>
  <cols>
    <col min="1" max="1" width="6.7109375" style="22" customWidth="1"/>
    <col min="2" max="2" width="58.7109375" customWidth="1"/>
    <col min="3" max="3" width="8.7109375" style="1" customWidth="1"/>
    <col min="4" max="4" width="11" style="1" bestFit="1" customWidth="1"/>
    <col min="5" max="8" width="8.7109375" style="1" customWidth="1"/>
    <col min="9" max="9" width="25.85546875" style="34" customWidth="1"/>
    <col min="10" max="10" width="13.140625" style="35" customWidth="1"/>
    <col min="13" max="13" width="12.42578125" bestFit="1" customWidth="1"/>
  </cols>
  <sheetData>
    <row r="1" spans="1:10" ht="18" x14ac:dyDescent="0.25">
      <c r="A1" s="106" t="s">
        <v>78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6" customHeight="1" x14ac:dyDescent="0.25"/>
    <row r="3" spans="1:10" ht="20.100000000000001" customHeight="1" x14ac:dyDescent="0.25">
      <c r="A3" s="19" t="s">
        <v>79</v>
      </c>
      <c r="B3" s="17" t="s">
        <v>6</v>
      </c>
      <c r="C3" s="18" t="s">
        <v>13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28" t="s">
        <v>12</v>
      </c>
      <c r="J3" s="29" t="s">
        <v>14</v>
      </c>
    </row>
    <row r="4" spans="1:10" ht="15" customHeight="1" x14ac:dyDescent="0.25">
      <c r="A4" s="20" t="s">
        <v>19</v>
      </c>
      <c r="B4" s="3" t="s">
        <v>173</v>
      </c>
      <c r="C4" s="4"/>
      <c r="D4" s="4">
        <v>3142</v>
      </c>
      <c r="E4" s="4">
        <v>2639</v>
      </c>
      <c r="F4" s="4">
        <v>1203.7</v>
      </c>
      <c r="G4" s="4"/>
      <c r="H4" s="4"/>
      <c r="I4" s="30">
        <f>SUM(D4:H4)</f>
        <v>6984.7</v>
      </c>
      <c r="J4" s="31">
        <f>(I4:I26*10.76)</f>
        <v>75155.372000000003</v>
      </c>
    </row>
    <row r="5" spans="1:10" ht="15" customHeight="1" x14ac:dyDescent="0.25">
      <c r="A5" s="20" t="s">
        <v>21</v>
      </c>
      <c r="B5" s="3" t="s">
        <v>171</v>
      </c>
      <c r="C5" s="4">
        <v>1620</v>
      </c>
      <c r="D5" s="4">
        <v>6505</v>
      </c>
      <c r="E5" s="4">
        <v>1931</v>
      </c>
      <c r="F5" s="4">
        <v>1210</v>
      </c>
      <c r="G5" s="4"/>
      <c r="H5" s="4"/>
      <c r="I5" s="30">
        <f t="shared" ref="I5:I23" si="0">SUM(C5:H5)</f>
        <v>11266</v>
      </c>
      <c r="J5" s="31">
        <f t="shared" ref="J5:J16" si="1">(I5*10.76)</f>
        <v>121222.16</v>
      </c>
    </row>
    <row r="6" spans="1:10" ht="15" customHeight="1" x14ac:dyDescent="0.25">
      <c r="A6" s="20" t="s">
        <v>23</v>
      </c>
      <c r="B6" s="3" t="s">
        <v>203</v>
      </c>
      <c r="C6" s="4"/>
      <c r="D6" s="4">
        <v>3041</v>
      </c>
      <c r="E6" s="4">
        <v>2691</v>
      </c>
      <c r="F6" s="4">
        <v>1203</v>
      </c>
      <c r="G6" s="4"/>
      <c r="H6" s="4"/>
      <c r="I6" s="30">
        <f t="shared" si="0"/>
        <v>6935</v>
      </c>
      <c r="J6" s="31">
        <f t="shared" si="1"/>
        <v>74620.599999999991</v>
      </c>
    </row>
    <row r="7" spans="1:10" ht="15" customHeight="1" x14ac:dyDescent="0.25">
      <c r="A7" s="20" t="s">
        <v>25</v>
      </c>
      <c r="B7" s="3" t="s">
        <v>44</v>
      </c>
      <c r="C7" s="4"/>
      <c r="D7" s="4">
        <v>1332</v>
      </c>
      <c r="E7" s="4">
        <v>1367</v>
      </c>
      <c r="F7" s="4"/>
      <c r="G7" s="4"/>
      <c r="H7" s="4"/>
      <c r="I7" s="30">
        <f t="shared" si="0"/>
        <v>2699</v>
      </c>
      <c r="J7" s="31">
        <f t="shared" si="1"/>
        <v>29041.239999999998</v>
      </c>
    </row>
    <row r="8" spans="1:10" ht="15" customHeight="1" x14ac:dyDescent="0.25">
      <c r="A8" s="20" t="s">
        <v>27</v>
      </c>
      <c r="B8" s="3" t="s">
        <v>46</v>
      </c>
      <c r="C8" s="4"/>
      <c r="D8" s="4">
        <v>1332</v>
      </c>
      <c r="E8" s="4">
        <v>1369</v>
      </c>
      <c r="F8" s="4">
        <v>1369</v>
      </c>
      <c r="G8" s="4"/>
      <c r="H8" s="4"/>
      <c r="I8" s="30">
        <f t="shared" si="0"/>
        <v>4070</v>
      </c>
      <c r="J8" s="31">
        <f t="shared" si="1"/>
        <v>43793.2</v>
      </c>
    </row>
    <row r="9" spans="1:10" ht="15" customHeight="1" x14ac:dyDescent="0.25">
      <c r="A9" s="20" t="s">
        <v>29</v>
      </c>
      <c r="B9" s="3" t="s">
        <v>48</v>
      </c>
      <c r="C9" s="4"/>
      <c r="D9" s="4">
        <v>1332</v>
      </c>
      <c r="E9" s="4">
        <v>1367</v>
      </c>
      <c r="F9" s="4"/>
      <c r="G9" s="4"/>
      <c r="H9" s="4"/>
      <c r="I9" s="30">
        <f t="shared" si="0"/>
        <v>2699</v>
      </c>
      <c r="J9" s="31">
        <f t="shared" si="1"/>
        <v>29041.239999999998</v>
      </c>
    </row>
    <row r="10" spans="1:10" ht="15" customHeight="1" x14ac:dyDescent="0.25">
      <c r="A10" s="20" t="s">
        <v>31</v>
      </c>
      <c r="B10" s="3" t="s">
        <v>194</v>
      </c>
      <c r="C10" s="4"/>
      <c r="D10" s="4">
        <v>1326</v>
      </c>
      <c r="E10" s="4">
        <v>1187</v>
      </c>
      <c r="F10" s="4">
        <v>1254</v>
      </c>
      <c r="G10" s="4"/>
      <c r="H10" s="4"/>
      <c r="I10" s="30">
        <f t="shared" si="0"/>
        <v>3767</v>
      </c>
      <c r="J10" s="31">
        <f t="shared" si="1"/>
        <v>40532.92</v>
      </c>
    </row>
    <row r="11" spans="1:10" ht="15" customHeight="1" x14ac:dyDescent="0.25">
      <c r="A11" s="20" t="s">
        <v>33</v>
      </c>
      <c r="B11" s="3" t="s">
        <v>141</v>
      </c>
      <c r="C11" s="4"/>
      <c r="D11" s="4">
        <v>1332</v>
      </c>
      <c r="E11" s="4">
        <v>1367</v>
      </c>
      <c r="F11" s="4"/>
      <c r="G11" s="4"/>
      <c r="H11" s="4"/>
      <c r="I11" s="30">
        <f t="shared" si="0"/>
        <v>2699</v>
      </c>
      <c r="J11" s="31">
        <f t="shared" si="1"/>
        <v>29041.239999999998</v>
      </c>
    </row>
    <row r="12" spans="1:10" ht="15" customHeight="1" x14ac:dyDescent="0.25">
      <c r="A12" s="20" t="s">
        <v>35</v>
      </c>
      <c r="B12" s="3" t="s">
        <v>49</v>
      </c>
      <c r="C12" s="4"/>
      <c r="D12" s="4">
        <v>1332</v>
      </c>
      <c r="E12" s="4">
        <v>1369</v>
      </c>
      <c r="F12" s="4">
        <v>1369</v>
      </c>
      <c r="G12" s="4"/>
      <c r="H12" s="4"/>
      <c r="I12" s="30">
        <f t="shared" si="0"/>
        <v>4070</v>
      </c>
      <c r="J12" s="31">
        <f t="shared" si="1"/>
        <v>43793.2</v>
      </c>
    </row>
    <row r="13" spans="1:10" ht="15" customHeight="1" x14ac:dyDescent="0.25">
      <c r="A13" s="20" t="s">
        <v>37</v>
      </c>
      <c r="B13" s="3" t="s">
        <v>51</v>
      </c>
      <c r="C13" s="4"/>
      <c r="D13" s="4">
        <v>1332</v>
      </c>
      <c r="E13" s="4">
        <v>1367</v>
      </c>
      <c r="F13" s="4"/>
      <c r="G13" s="4"/>
      <c r="H13" s="4"/>
      <c r="I13" s="30">
        <f t="shared" si="0"/>
        <v>2699</v>
      </c>
      <c r="J13" s="31">
        <f t="shared" si="1"/>
        <v>29041.239999999998</v>
      </c>
    </row>
    <row r="14" spans="1:10" ht="15" customHeight="1" x14ac:dyDescent="0.25">
      <c r="A14" s="20" t="s">
        <v>95</v>
      </c>
      <c r="B14" s="3" t="s">
        <v>53</v>
      </c>
      <c r="C14" s="4">
        <v>2378</v>
      </c>
      <c r="D14" s="4">
        <v>3791</v>
      </c>
      <c r="E14" s="4">
        <v>2770</v>
      </c>
      <c r="F14" s="4">
        <v>2770</v>
      </c>
      <c r="G14" s="4">
        <v>2918</v>
      </c>
      <c r="H14" s="4">
        <v>274</v>
      </c>
      <c r="I14" s="30">
        <f t="shared" si="0"/>
        <v>14901</v>
      </c>
      <c r="J14" s="31">
        <f t="shared" si="1"/>
        <v>160334.76</v>
      </c>
    </row>
    <row r="15" spans="1:10" ht="15" customHeight="1" x14ac:dyDescent="0.25">
      <c r="A15" s="20" t="s">
        <v>140</v>
      </c>
      <c r="B15" s="3" t="s">
        <v>142</v>
      </c>
      <c r="C15" s="4"/>
      <c r="D15" s="4">
        <v>1944</v>
      </c>
      <c r="E15" s="4">
        <v>1701</v>
      </c>
      <c r="F15" s="4"/>
      <c r="G15" s="4"/>
      <c r="H15" s="4"/>
      <c r="I15" s="30">
        <f t="shared" si="0"/>
        <v>3645</v>
      </c>
      <c r="J15" s="31">
        <f t="shared" si="1"/>
        <v>39220.199999999997</v>
      </c>
    </row>
    <row r="16" spans="1:10" ht="15" customHeight="1" x14ac:dyDescent="0.25">
      <c r="A16" s="20" t="s">
        <v>0</v>
      </c>
      <c r="B16" s="3" t="s">
        <v>54</v>
      </c>
      <c r="C16" s="4"/>
      <c r="D16" s="4">
        <v>5044</v>
      </c>
      <c r="E16" s="4">
        <v>4482</v>
      </c>
      <c r="F16" s="4"/>
      <c r="G16" s="4"/>
      <c r="H16" s="4"/>
      <c r="I16" s="30">
        <f t="shared" si="0"/>
        <v>9526</v>
      </c>
      <c r="J16" s="31">
        <f t="shared" si="1"/>
        <v>102499.76</v>
      </c>
    </row>
    <row r="17" spans="1:12" ht="15" customHeight="1" x14ac:dyDescent="0.25">
      <c r="A17" s="20" t="s">
        <v>39</v>
      </c>
      <c r="B17" s="3" t="s">
        <v>56</v>
      </c>
      <c r="C17" s="4"/>
      <c r="D17" s="4">
        <v>634</v>
      </c>
      <c r="E17" s="4"/>
      <c r="F17" s="4"/>
      <c r="G17" s="4"/>
      <c r="H17" s="4"/>
      <c r="I17" s="30">
        <f t="shared" si="0"/>
        <v>634</v>
      </c>
      <c r="J17" s="31">
        <f t="shared" ref="J17:J27" si="2">I17*10.76</f>
        <v>6821.84</v>
      </c>
    </row>
    <row r="18" spans="1:12" ht="15" customHeight="1" x14ac:dyDescent="0.25">
      <c r="A18" s="20" t="s">
        <v>2</v>
      </c>
      <c r="B18" s="3" t="s">
        <v>58</v>
      </c>
      <c r="C18" s="4"/>
      <c r="D18" s="4">
        <v>6662</v>
      </c>
      <c r="E18" s="4"/>
      <c r="F18" s="4"/>
      <c r="G18" s="4"/>
      <c r="H18" s="4"/>
      <c r="I18" s="30">
        <f t="shared" si="0"/>
        <v>6662</v>
      </c>
      <c r="J18" s="31">
        <f t="shared" si="2"/>
        <v>71683.12</v>
      </c>
    </row>
    <row r="19" spans="1:12" ht="15" customHeight="1" x14ac:dyDescent="0.25">
      <c r="A19" s="20" t="s">
        <v>98</v>
      </c>
      <c r="B19" s="3" t="s">
        <v>99</v>
      </c>
      <c r="C19" s="4"/>
      <c r="D19" s="4">
        <v>874</v>
      </c>
      <c r="E19" s="4"/>
      <c r="F19" s="4"/>
      <c r="G19" s="4"/>
      <c r="H19" s="4"/>
      <c r="I19" s="30">
        <f t="shared" si="0"/>
        <v>874</v>
      </c>
      <c r="J19" s="31">
        <f t="shared" si="2"/>
        <v>9404.24</v>
      </c>
    </row>
    <row r="20" spans="1:12" ht="15" customHeight="1" x14ac:dyDescent="0.25">
      <c r="A20" s="20" t="s">
        <v>149</v>
      </c>
      <c r="B20" s="3" t="s">
        <v>209</v>
      </c>
      <c r="C20" s="4">
        <v>654.85</v>
      </c>
      <c r="D20" s="4">
        <v>3613.5</v>
      </c>
      <c r="E20" s="4">
        <v>3592</v>
      </c>
      <c r="F20" s="4">
        <v>3557</v>
      </c>
      <c r="G20" s="4"/>
      <c r="H20" s="4">
        <v>29</v>
      </c>
      <c r="I20" s="30">
        <f>SUM(C20:H20)</f>
        <v>11446.35</v>
      </c>
      <c r="J20" s="31">
        <f t="shared" ref="J20" si="3">I20*10.76</f>
        <v>123162.726</v>
      </c>
    </row>
    <row r="21" spans="1:12" ht="15" customHeight="1" x14ac:dyDescent="0.25">
      <c r="A21" s="20" t="s">
        <v>106</v>
      </c>
      <c r="B21" s="3" t="s">
        <v>107</v>
      </c>
      <c r="C21" s="4"/>
      <c r="D21" s="4">
        <v>522</v>
      </c>
      <c r="E21" s="4">
        <v>794</v>
      </c>
      <c r="F21" s="4"/>
      <c r="G21" s="4"/>
      <c r="H21" s="4"/>
      <c r="I21" s="30">
        <f t="shared" si="0"/>
        <v>1316</v>
      </c>
      <c r="J21" s="31">
        <f t="shared" si="2"/>
        <v>14160.16</v>
      </c>
    </row>
    <row r="22" spans="1:12" ht="15" customHeight="1" x14ac:dyDescent="0.25">
      <c r="A22" s="20" t="s">
        <v>41</v>
      </c>
      <c r="B22" s="3" t="s">
        <v>59</v>
      </c>
      <c r="C22" s="4"/>
      <c r="D22" s="4">
        <v>3902</v>
      </c>
      <c r="E22" s="4"/>
      <c r="F22" s="4"/>
      <c r="G22" s="4"/>
      <c r="H22" s="4"/>
      <c r="I22" s="30">
        <f t="shared" si="0"/>
        <v>3902</v>
      </c>
      <c r="J22" s="31">
        <f t="shared" si="2"/>
        <v>41985.52</v>
      </c>
    </row>
    <row r="23" spans="1:12" ht="15" customHeight="1" x14ac:dyDescent="0.25">
      <c r="A23" s="20" t="s">
        <v>3</v>
      </c>
      <c r="B23" s="3" t="s">
        <v>143</v>
      </c>
      <c r="C23" s="4"/>
      <c r="D23" s="4">
        <v>2692</v>
      </c>
      <c r="E23" s="4">
        <v>2188</v>
      </c>
      <c r="F23" s="4"/>
      <c r="G23" s="4"/>
      <c r="H23" s="4"/>
      <c r="I23" s="30">
        <f t="shared" si="0"/>
        <v>4880</v>
      </c>
      <c r="J23" s="31">
        <f t="shared" si="2"/>
        <v>52508.799999999996</v>
      </c>
    </row>
    <row r="24" spans="1:12" ht="15" customHeight="1" x14ac:dyDescent="0.25">
      <c r="A24" s="20" t="s">
        <v>81</v>
      </c>
      <c r="B24" s="41" t="s">
        <v>205</v>
      </c>
      <c r="C24" s="5"/>
      <c r="D24" s="5">
        <v>7970</v>
      </c>
      <c r="E24" s="5">
        <v>600</v>
      </c>
      <c r="F24" s="5"/>
      <c r="G24" s="5"/>
      <c r="H24" s="5"/>
      <c r="I24" s="69">
        <f>SUM(C24:H24)</f>
        <v>8570</v>
      </c>
      <c r="J24" s="70">
        <f>I24*10.76</f>
        <v>92213.2</v>
      </c>
    </row>
    <row r="25" spans="1:12" ht="15" customHeight="1" x14ac:dyDescent="0.25">
      <c r="A25" s="20" t="s">
        <v>181</v>
      </c>
      <c r="B25" s="3" t="s">
        <v>206</v>
      </c>
      <c r="C25" s="4"/>
      <c r="D25" s="4">
        <v>3040</v>
      </c>
      <c r="E25" s="4">
        <v>684.13</v>
      </c>
      <c r="F25" s="4" t="s">
        <v>94</v>
      </c>
      <c r="G25" s="4"/>
      <c r="H25" s="4"/>
      <c r="I25" s="69">
        <f>SUM(C25:H25)</f>
        <v>3724.13</v>
      </c>
      <c r="J25" s="70">
        <f>I25*10.76</f>
        <v>40071.638800000001</v>
      </c>
    </row>
    <row r="26" spans="1:12" s="75" customFormat="1" ht="15" customHeight="1" x14ac:dyDescent="0.25">
      <c r="A26" s="20" t="s">
        <v>102</v>
      </c>
      <c r="B26" s="41" t="s">
        <v>61</v>
      </c>
      <c r="C26" s="5"/>
      <c r="D26" s="5">
        <v>1131</v>
      </c>
      <c r="E26" s="5"/>
      <c r="F26" s="5"/>
      <c r="G26" s="5"/>
      <c r="H26" s="5"/>
      <c r="I26" s="69">
        <f>SUM(C26:H26)</f>
        <v>1131</v>
      </c>
      <c r="J26" s="70">
        <f t="shared" si="2"/>
        <v>12169.56</v>
      </c>
      <c r="K26"/>
      <c r="L26"/>
    </row>
    <row r="27" spans="1:12" ht="20.100000000000001" customHeight="1" x14ac:dyDescent="0.2">
      <c r="A27" s="123" t="s">
        <v>5</v>
      </c>
      <c r="B27" s="123"/>
      <c r="C27" s="71"/>
      <c r="D27" s="72">
        <f>SUM(D4:D26)</f>
        <v>63825.5</v>
      </c>
      <c r="E27" s="71"/>
      <c r="F27" s="71"/>
      <c r="G27" s="71"/>
      <c r="H27" s="71"/>
      <c r="I27" s="73">
        <f>SUM(I4:I26)</f>
        <v>119100.18000000001</v>
      </c>
      <c r="J27" s="74">
        <f t="shared" si="2"/>
        <v>1281517.9368</v>
      </c>
      <c r="K27" s="75"/>
      <c r="L27" s="75"/>
    </row>
    <row r="28" spans="1:12" s="77" customFormat="1" ht="22.15" customHeight="1" x14ac:dyDescent="0.2">
      <c r="A28" s="21"/>
      <c r="B28" s="7"/>
      <c r="C28" s="8"/>
      <c r="D28" s="8"/>
      <c r="E28" s="8"/>
      <c r="F28" s="8"/>
      <c r="G28" s="94"/>
      <c r="H28" s="8"/>
      <c r="I28" s="32"/>
      <c r="J28" s="33"/>
      <c r="K28"/>
      <c r="L28"/>
    </row>
    <row r="29" spans="1:12" ht="20.100000000000001" customHeight="1" x14ac:dyDescent="0.25">
      <c r="A29" s="19" t="s">
        <v>79</v>
      </c>
      <c r="B29" s="17" t="s">
        <v>6</v>
      </c>
      <c r="C29" s="68" t="s">
        <v>13</v>
      </c>
      <c r="D29" s="68" t="s">
        <v>7</v>
      </c>
      <c r="E29" s="68" t="s">
        <v>8</v>
      </c>
      <c r="F29" s="68" t="s">
        <v>9</v>
      </c>
      <c r="G29" s="68" t="s">
        <v>10</v>
      </c>
      <c r="H29" s="68" t="s">
        <v>11</v>
      </c>
      <c r="I29" s="76" t="s">
        <v>12</v>
      </c>
      <c r="J29" s="29" t="s">
        <v>14</v>
      </c>
      <c r="K29" s="77"/>
      <c r="L29" s="77"/>
    </row>
    <row r="30" spans="1:12" ht="20.100000000000001" customHeight="1" x14ac:dyDescent="0.25">
      <c r="A30" s="20" t="s">
        <v>20</v>
      </c>
      <c r="B30" s="3" t="s">
        <v>174</v>
      </c>
      <c r="C30" s="4"/>
      <c r="D30" s="4">
        <v>3142</v>
      </c>
      <c r="E30" s="4">
        <v>2639</v>
      </c>
      <c r="F30" s="4">
        <v>1203.7</v>
      </c>
      <c r="G30" s="4"/>
      <c r="H30" s="4"/>
      <c r="I30" s="30">
        <f t="shared" ref="I30:I45" si="4">SUM(C30:H30)</f>
        <v>6984.7</v>
      </c>
      <c r="J30" s="31">
        <f>(I30:I46*10.76)</f>
        <v>75155.372000000003</v>
      </c>
    </row>
    <row r="31" spans="1:12" ht="20.100000000000001" customHeight="1" x14ac:dyDescent="0.25">
      <c r="A31" s="20" t="s">
        <v>22</v>
      </c>
      <c r="B31" s="3" t="s">
        <v>172</v>
      </c>
      <c r="C31" s="4">
        <v>1620</v>
      </c>
      <c r="D31" s="4">
        <v>6505</v>
      </c>
      <c r="E31" s="4">
        <v>1931</v>
      </c>
      <c r="F31" s="4">
        <v>1210</v>
      </c>
      <c r="G31" s="4"/>
      <c r="H31" s="4"/>
      <c r="I31" s="30">
        <f t="shared" si="4"/>
        <v>11266</v>
      </c>
      <c r="J31" s="31">
        <f t="shared" ref="J31:J40" si="5">(I31*10.76)</f>
        <v>121222.16</v>
      </c>
    </row>
    <row r="32" spans="1:12" ht="20.100000000000001" customHeight="1" x14ac:dyDescent="0.25">
      <c r="A32" s="20" t="s">
        <v>24</v>
      </c>
      <c r="B32" s="3" t="s">
        <v>43</v>
      </c>
      <c r="C32" s="4"/>
      <c r="D32" s="4">
        <v>3041</v>
      </c>
      <c r="E32" s="4">
        <v>2691</v>
      </c>
      <c r="F32" s="4">
        <v>1203</v>
      </c>
      <c r="G32" s="4"/>
      <c r="H32" s="4"/>
      <c r="I32" s="30">
        <f t="shared" si="4"/>
        <v>6935</v>
      </c>
      <c r="J32" s="31">
        <f t="shared" si="5"/>
        <v>74620.599999999991</v>
      </c>
    </row>
    <row r="33" spans="1:12" ht="20.100000000000001" customHeight="1" x14ac:dyDescent="0.25">
      <c r="A33" s="20" t="s">
        <v>26</v>
      </c>
      <c r="B33" s="3" t="s">
        <v>45</v>
      </c>
      <c r="C33" s="4"/>
      <c r="D33" s="4">
        <v>1332</v>
      </c>
      <c r="E33" s="4">
        <v>1367</v>
      </c>
      <c r="F33" s="4"/>
      <c r="G33" s="4"/>
      <c r="H33" s="4"/>
      <c r="I33" s="30">
        <f t="shared" si="4"/>
        <v>2699</v>
      </c>
      <c r="J33" s="31">
        <f t="shared" si="5"/>
        <v>29041.239999999998</v>
      </c>
    </row>
    <row r="34" spans="1:12" ht="20.100000000000001" customHeight="1" x14ac:dyDescent="0.25">
      <c r="A34" s="20" t="s">
        <v>28</v>
      </c>
      <c r="B34" s="3" t="s">
        <v>47</v>
      </c>
      <c r="C34" s="4"/>
      <c r="D34" s="4">
        <v>1332</v>
      </c>
      <c r="E34" s="4">
        <v>1369</v>
      </c>
      <c r="F34" s="4">
        <v>1369</v>
      </c>
      <c r="G34" s="4"/>
      <c r="H34" s="4"/>
      <c r="I34" s="30">
        <f t="shared" si="4"/>
        <v>4070</v>
      </c>
      <c r="J34" s="31">
        <f t="shared" si="5"/>
        <v>43793.2</v>
      </c>
    </row>
    <row r="35" spans="1:12" ht="20.100000000000001" customHeight="1" x14ac:dyDescent="0.25">
      <c r="A35" s="20" t="s">
        <v>30</v>
      </c>
      <c r="B35" s="3" t="s">
        <v>197</v>
      </c>
      <c r="C35" s="4"/>
      <c r="D35" s="4">
        <v>1332</v>
      </c>
      <c r="E35" s="4">
        <v>1367</v>
      </c>
      <c r="F35" s="4"/>
      <c r="G35" s="4"/>
      <c r="H35" s="4"/>
      <c r="I35" s="30">
        <f t="shared" si="4"/>
        <v>2699</v>
      </c>
      <c r="J35" s="31">
        <f t="shared" si="5"/>
        <v>29041.239999999998</v>
      </c>
    </row>
    <row r="36" spans="1:12" ht="20.100000000000001" customHeight="1" x14ac:dyDescent="0.25">
      <c r="A36" s="20" t="s">
        <v>32</v>
      </c>
      <c r="B36" s="3" t="s">
        <v>195</v>
      </c>
      <c r="C36" s="4"/>
      <c r="D36" s="4">
        <v>1326</v>
      </c>
      <c r="E36" s="4">
        <v>1187</v>
      </c>
      <c r="F36" s="4">
        <v>1254</v>
      </c>
      <c r="G36" s="4"/>
      <c r="H36" s="4"/>
      <c r="I36" s="30">
        <f t="shared" si="4"/>
        <v>3767</v>
      </c>
      <c r="J36" s="31">
        <f t="shared" si="5"/>
        <v>40532.92</v>
      </c>
    </row>
    <row r="37" spans="1:12" ht="20.100000000000001" customHeight="1" x14ac:dyDescent="0.25">
      <c r="A37" s="20" t="s">
        <v>34</v>
      </c>
      <c r="B37" s="3" t="s">
        <v>196</v>
      </c>
      <c r="C37" s="4"/>
      <c r="D37" s="4">
        <v>1332</v>
      </c>
      <c r="E37" s="4">
        <v>1367</v>
      </c>
      <c r="F37" s="4"/>
      <c r="G37" s="4"/>
      <c r="H37" s="4"/>
      <c r="I37" s="30">
        <f t="shared" si="4"/>
        <v>2699</v>
      </c>
      <c r="J37" s="31">
        <f t="shared" si="5"/>
        <v>29041.239999999998</v>
      </c>
    </row>
    <row r="38" spans="1:12" ht="20.100000000000001" customHeight="1" x14ac:dyDescent="0.25">
      <c r="A38" s="20" t="s">
        <v>36</v>
      </c>
      <c r="B38" s="3" t="s">
        <v>50</v>
      </c>
      <c r="C38" s="4"/>
      <c r="D38" s="4">
        <v>1332</v>
      </c>
      <c r="E38" s="4">
        <v>1369</v>
      </c>
      <c r="F38" s="4">
        <v>1369</v>
      </c>
      <c r="G38" s="4"/>
      <c r="H38" s="4"/>
      <c r="I38" s="30">
        <f t="shared" si="4"/>
        <v>4070</v>
      </c>
      <c r="J38" s="31">
        <f t="shared" si="5"/>
        <v>43793.2</v>
      </c>
    </row>
    <row r="39" spans="1:12" ht="20.100000000000001" customHeight="1" x14ac:dyDescent="0.25">
      <c r="A39" s="20" t="s">
        <v>38</v>
      </c>
      <c r="B39" s="3" t="s">
        <v>52</v>
      </c>
      <c r="C39" s="4"/>
      <c r="D39" s="4">
        <v>1332</v>
      </c>
      <c r="E39" s="4">
        <v>1367</v>
      </c>
      <c r="F39" s="4"/>
      <c r="G39" s="4"/>
      <c r="H39" s="4"/>
      <c r="I39" s="30">
        <f t="shared" si="4"/>
        <v>2699</v>
      </c>
      <c r="J39" s="31">
        <f t="shared" si="5"/>
        <v>29041.239999999998</v>
      </c>
    </row>
    <row r="40" spans="1:12" ht="20.100000000000001" customHeight="1" x14ac:dyDescent="0.25">
      <c r="A40" s="20" t="s">
        <v>4</v>
      </c>
      <c r="B40" s="3" t="s">
        <v>55</v>
      </c>
      <c r="C40" s="4"/>
      <c r="D40" s="4">
        <v>3922</v>
      </c>
      <c r="E40" s="4">
        <v>3904</v>
      </c>
      <c r="F40" s="4">
        <v>4000</v>
      </c>
      <c r="G40" s="4"/>
      <c r="H40" s="4">
        <v>325</v>
      </c>
      <c r="I40" s="30">
        <f t="shared" si="4"/>
        <v>12151</v>
      </c>
      <c r="J40" s="31">
        <f t="shared" si="5"/>
        <v>130744.76</v>
      </c>
    </row>
    <row r="41" spans="1:12" ht="20.100000000000001" customHeight="1" x14ac:dyDescent="0.25">
      <c r="A41" s="20" t="s">
        <v>40</v>
      </c>
      <c r="B41" s="3" t="s">
        <v>57</v>
      </c>
      <c r="C41" s="4"/>
      <c r="D41" s="4">
        <v>634</v>
      </c>
      <c r="E41" s="4"/>
      <c r="F41" s="4"/>
      <c r="G41" s="4"/>
      <c r="H41" s="4"/>
      <c r="I41" s="30">
        <f t="shared" si="4"/>
        <v>634</v>
      </c>
      <c r="J41" s="31">
        <f>I41*10.76</f>
        <v>6821.84</v>
      </c>
    </row>
    <row r="42" spans="1:12" ht="20.100000000000001" customHeight="1" x14ac:dyDescent="0.25">
      <c r="A42" s="20" t="s">
        <v>104</v>
      </c>
      <c r="B42" s="3" t="s">
        <v>105</v>
      </c>
      <c r="C42" s="4"/>
      <c r="D42" s="4">
        <v>5037</v>
      </c>
      <c r="E42" s="4"/>
      <c r="F42" s="4"/>
      <c r="G42" s="4"/>
      <c r="H42" s="4"/>
      <c r="I42" s="30">
        <f t="shared" si="4"/>
        <v>5037</v>
      </c>
      <c r="J42" s="31">
        <f>I42*10.76</f>
        <v>54198.119999999995</v>
      </c>
    </row>
    <row r="43" spans="1:12" ht="20.100000000000001" customHeight="1" x14ac:dyDescent="0.25">
      <c r="A43" s="20" t="s">
        <v>207</v>
      </c>
      <c r="B43" s="3" t="s">
        <v>208</v>
      </c>
      <c r="C43" s="4">
        <v>654.85</v>
      </c>
      <c r="D43" s="4">
        <v>3613.5</v>
      </c>
      <c r="E43" s="4">
        <v>3592</v>
      </c>
      <c r="F43" s="4">
        <v>3557</v>
      </c>
      <c r="G43" s="4"/>
      <c r="H43" s="4">
        <v>29</v>
      </c>
      <c r="I43" s="30">
        <f>SUM(C43:H43)</f>
        <v>11446.35</v>
      </c>
      <c r="J43" s="31">
        <f t="shared" ref="J43" si="6">I43*10.76</f>
        <v>123162.726</v>
      </c>
    </row>
    <row r="44" spans="1:12" s="87" customFormat="1" ht="20.100000000000001" customHeight="1" x14ac:dyDescent="0.25">
      <c r="A44" s="20" t="s">
        <v>42</v>
      </c>
      <c r="B44" s="3" t="s">
        <v>60</v>
      </c>
      <c r="C44" s="4"/>
      <c r="D44" s="4">
        <v>3982</v>
      </c>
      <c r="E44" s="4"/>
      <c r="F44" s="4"/>
      <c r="G44" s="4"/>
      <c r="H44" s="4"/>
      <c r="I44" s="30">
        <f t="shared" si="4"/>
        <v>3982</v>
      </c>
      <c r="J44" s="31">
        <f>I44*10.76</f>
        <v>42846.32</v>
      </c>
      <c r="K44"/>
      <c r="L44"/>
    </row>
    <row r="45" spans="1:12" ht="20.100000000000001" customHeight="1" x14ac:dyDescent="0.25">
      <c r="A45" s="20" t="s">
        <v>103</v>
      </c>
      <c r="B45" s="3" t="s">
        <v>144</v>
      </c>
      <c r="C45" s="4"/>
      <c r="D45" s="4">
        <v>2692</v>
      </c>
      <c r="E45" s="4">
        <v>2188</v>
      </c>
      <c r="F45" s="4"/>
      <c r="G45" s="4"/>
      <c r="H45" s="4"/>
      <c r="I45" s="30">
        <f t="shared" si="4"/>
        <v>4880</v>
      </c>
      <c r="J45" s="31">
        <f>I45*10.76</f>
        <v>52508.799999999996</v>
      </c>
    </row>
    <row r="46" spans="1:12" ht="24.95" customHeight="1" x14ac:dyDescent="0.2">
      <c r="A46" s="107" t="s">
        <v>5</v>
      </c>
      <c r="B46" s="108"/>
      <c r="C46" s="71"/>
      <c r="D46" s="72">
        <f>SUM(D30:D45)</f>
        <v>41886.5</v>
      </c>
      <c r="E46" s="71"/>
      <c r="F46" s="71"/>
      <c r="G46" s="71"/>
      <c r="H46" s="71"/>
      <c r="I46" s="73">
        <f>SUM(I30:I45)</f>
        <v>86019.05</v>
      </c>
      <c r="J46" s="74">
        <f>SUM(J30:J45)</f>
        <v>925564.97799999989</v>
      </c>
      <c r="K46" s="87"/>
      <c r="L46" s="87"/>
    </row>
    <row r="47" spans="1:12" ht="6.75" customHeight="1" x14ac:dyDescent="0.2">
      <c r="A47" s="21"/>
      <c r="B47" s="7"/>
      <c r="C47" s="8"/>
      <c r="D47" s="8"/>
      <c r="E47" s="8"/>
      <c r="F47" s="8"/>
      <c r="G47" s="8"/>
      <c r="H47" s="8"/>
      <c r="I47" s="32"/>
      <c r="J47" s="33"/>
    </row>
    <row r="48" spans="1:12" ht="19.5" customHeight="1" x14ac:dyDescent="0.2">
      <c r="A48" s="103" t="s">
        <v>17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ht="18" x14ac:dyDescent="0.25">
      <c r="C49" s="2"/>
      <c r="D49" s="6"/>
      <c r="E49" s="2"/>
      <c r="F49" s="2"/>
      <c r="G49" s="2"/>
      <c r="H49" s="2"/>
      <c r="I49" s="36"/>
      <c r="J49" s="37"/>
    </row>
    <row r="50" spans="1:10" ht="20.100000000000001" customHeight="1" x14ac:dyDescent="0.25">
      <c r="A50" s="19" t="s">
        <v>80</v>
      </c>
      <c r="B50" s="17" t="s">
        <v>6</v>
      </c>
      <c r="C50" s="18" t="s">
        <v>15</v>
      </c>
      <c r="D50" s="18" t="s">
        <v>7</v>
      </c>
      <c r="E50" s="18" t="s">
        <v>8</v>
      </c>
      <c r="F50" s="18" t="s">
        <v>11</v>
      </c>
      <c r="G50" s="111" t="s">
        <v>16</v>
      </c>
      <c r="H50" s="112"/>
      <c r="I50" s="28" t="s">
        <v>12</v>
      </c>
      <c r="J50" s="29" t="s">
        <v>14</v>
      </c>
    </row>
    <row r="51" spans="1:10" ht="15" customHeight="1" x14ac:dyDescent="0.25">
      <c r="A51" s="20" t="s">
        <v>62</v>
      </c>
      <c r="B51" s="41" t="s">
        <v>68</v>
      </c>
      <c r="C51" s="5">
        <v>1</v>
      </c>
      <c r="D51" s="5">
        <v>2966</v>
      </c>
      <c r="E51" s="5"/>
      <c r="F51" s="5"/>
      <c r="G51" s="109">
        <f>D51+E51+F51</f>
        <v>2966</v>
      </c>
      <c r="H51" s="110"/>
      <c r="I51" s="69">
        <f t="shared" ref="I51:I74" si="7">G51*C51</f>
        <v>2966</v>
      </c>
      <c r="J51" s="70">
        <f t="shared" ref="J51:J70" si="8">I51*10.76</f>
        <v>31914.16</v>
      </c>
    </row>
    <row r="52" spans="1:10" ht="15" customHeight="1" x14ac:dyDescent="0.25">
      <c r="A52" s="20" t="s">
        <v>63</v>
      </c>
      <c r="B52" s="41" t="s">
        <v>69</v>
      </c>
      <c r="C52" s="5">
        <v>1</v>
      </c>
      <c r="D52" s="5">
        <v>2966</v>
      </c>
      <c r="E52" s="5"/>
      <c r="F52" s="5"/>
      <c r="G52" s="109">
        <f t="shared" ref="G52:G87" si="9">D52+E52+F52</f>
        <v>2966</v>
      </c>
      <c r="H52" s="110"/>
      <c r="I52" s="69">
        <f t="shared" si="7"/>
        <v>2966</v>
      </c>
      <c r="J52" s="70">
        <f t="shared" si="8"/>
        <v>31914.16</v>
      </c>
    </row>
    <row r="53" spans="1:10" ht="15" customHeight="1" x14ac:dyDescent="0.25">
      <c r="A53" s="20" t="s">
        <v>64</v>
      </c>
      <c r="B53" s="41" t="s">
        <v>68</v>
      </c>
      <c r="C53" s="5">
        <v>1</v>
      </c>
      <c r="D53" s="5">
        <v>2251</v>
      </c>
      <c r="E53" s="5">
        <v>2349</v>
      </c>
      <c r="F53" s="5"/>
      <c r="G53" s="109">
        <f t="shared" si="9"/>
        <v>4600</v>
      </c>
      <c r="H53" s="110"/>
      <c r="I53" s="69">
        <f t="shared" si="7"/>
        <v>4600</v>
      </c>
      <c r="J53" s="70">
        <f t="shared" si="8"/>
        <v>49496</v>
      </c>
    </row>
    <row r="54" spans="1:10" ht="15" customHeight="1" x14ac:dyDescent="0.25">
      <c r="A54" s="20" t="s">
        <v>65</v>
      </c>
      <c r="B54" s="41" t="s">
        <v>69</v>
      </c>
      <c r="C54" s="5">
        <v>1</v>
      </c>
      <c r="D54" s="5">
        <v>2251</v>
      </c>
      <c r="E54" s="5">
        <v>2349</v>
      </c>
      <c r="F54" s="5"/>
      <c r="G54" s="109">
        <f t="shared" si="9"/>
        <v>4600</v>
      </c>
      <c r="H54" s="110"/>
      <c r="I54" s="69">
        <f t="shared" si="7"/>
        <v>4600</v>
      </c>
      <c r="J54" s="70">
        <f t="shared" si="8"/>
        <v>49496</v>
      </c>
    </row>
    <row r="55" spans="1:10" ht="15" customHeight="1" x14ac:dyDescent="0.25">
      <c r="A55" s="20" t="s">
        <v>66</v>
      </c>
      <c r="B55" s="41" t="s">
        <v>68</v>
      </c>
      <c r="C55" s="5">
        <v>1</v>
      </c>
      <c r="D55" s="83">
        <v>5867</v>
      </c>
      <c r="E55" s="83">
        <v>5743</v>
      </c>
      <c r="F55" s="5"/>
      <c r="G55" s="109">
        <f t="shared" si="9"/>
        <v>11610</v>
      </c>
      <c r="H55" s="110"/>
      <c r="I55" s="69">
        <f t="shared" si="7"/>
        <v>11610</v>
      </c>
      <c r="J55" s="70">
        <f t="shared" si="8"/>
        <v>124923.59999999999</v>
      </c>
    </row>
    <row r="56" spans="1:10" ht="15" customHeight="1" x14ac:dyDescent="0.25">
      <c r="A56" s="20" t="s">
        <v>67</v>
      </c>
      <c r="B56" s="41" t="s">
        <v>69</v>
      </c>
      <c r="C56" s="5">
        <v>1</v>
      </c>
      <c r="D56" s="5">
        <v>5867</v>
      </c>
      <c r="E56" s="5">
        <v>5743</v>
      </c>
      <c r="F56" s="5"/>
      <c r="G56" s="109">
        <f t="shared" si="9"/>
        <v>11610</v>
      </c>
      <c r="H56" s="110"/>
      <c r="I56" s="69">
        <f t="shared" si="7"/>
        <v>11610</v>
      </c>
      <c r="J56" s="70">
        <f t="shared" si="8"/>
        <v>124923.59999999999</v>
      </c>
    </row>
    <row r="57" spans="1:10" ht="15" customHeight="1" x14ac:dyDescent="0.25">
      <c r="A57" s="20" t="s">
        <v>97</v>
      </c>
      <c r="B57" s="41" t="s">
        <v>68</v>
      </c>
      <c r="C57" s="5">
        <v>1</v>
      </c>
      <c r="D57" s="5">
        <v>5867</v>
      </c>
      <c r="E57" s="5">
        <v>5743</v>
      </c>
      <c r="F57" s="5"/>
      <c r="G57" s="109">
        <f t="shared" si="9"/>
        <v>11610</v>
      </c>
      <c r="H57" s="110"/>
      <c r="I57" s="69">
        <f t="shared" si="7"/>
        <v>11610</v>
      </c>
      <c r="J57" s="70">
        <f t="shared" si="8"/>
        <v>124923.59999999999</v>
      </c>
    </row>
    <row r="58" spans="1:10" ht="15" customHeight="1" x14ac:dyDescent="0.25">
      <c r="A58" s="20" t="s">
        <v>1</v>
      </c>
      <c r="B58" s="41" t="s">
        <v>69</v>
      </c>
      <c r="C58" s="5">
        <v>1</v>
      </c>
      <c r="D58" s="5">
        <v>5867</v>
      </c>
      <c r="E58" s="5">
        <v>5743</v>
      </c>
      <c r="F58" s="5"/>
      <c r="G58" s="109">
        <f>D58+E58+F58</f>
        <v>11610</v>
      </c>
      <c r="H58" s="110"/>
      <c r="I58" s="69">
        <f t="shared" si="7"/>
        <v>11610</v>
      </c>
      <c r="J58" s="70">
        <f t="shared" si="8"/>
        <v>124923.59999999999</v>
      </c>
    </row>
    <row r="59" spans="1:10" ht="15" customHeight="1" x14ac:dyDescent="0.25">
      <c r="A59" s="20" t="s">
        <v>70</v>
      </c>
      <c r="B59" s="41" t="s">
        <v>69</v>
      </c>
      <c r="C59" s="5">
        <v>1</v>
      </c>
      <c r="D59" s="5">
        <v>5867</v>
      </c>
      <c r="E59" s="5">
        <v>5743</v>
      </c>
      <c r="F59" s="5"/>
      <c r="G59" s="109">
        <f>D59+E59+F59</f>
        <v>11610</v>
      </c>
      <c r="H59" s="110"/>
      <c r="I59" s="69">
        <f t="shared" si="7"/>
        <v>11610</v>
      </c>
      <c r="J59" s="70">
        <f t="shared" si="8"/>
        <v>124923.59999999999</v>
      </c>
    </row>
    <row r="60" spans="1:10" ht="15" customHeight="1" x14ac:dyDescent="0.25">
      <c r="A60" s="23" t="s">
        <v>101</v>
      </c>
      <c r="B60" s="41" t="s">
        <v>69</v>
      </c>
      <c r="C60" s="5">
        <v>1</v>
      </c>
      <c r="D60" s="5">
        <v>5867</v>
      </c>
      <c r="E60" s="5">
        <v>5743</v>
      </c>
      <c r="F60" s="5"/>
      <c r="G60" s="109">
        <f>D60+E60+F60</f>
        <v>11610</v>
      </c>
      <c r="H60" s="110"/>
      <c r="I60" s="69">
        <f t="shared" si="7"/>
        <v>11610</v>
      </c>
      <c r="J60" s="70">
        <f t="shared" si="8"/>
        <v>124923.59999999999</v>
      </c>
    </row>
    <row r="61" spans="1:10" ht="15" customHeight="1" x14ac:dyDescent="0.25">
      <c r="A61" s="23" t="s">
        <v>96</v>
      </c>
      <c r="B61" s="41" t="s">
        <v>69</v>
      </c>
      <c r="C61" s="5">
        <v>1</v>
      </c>
      <c r="D61" s="5">
        <v>5867</v>
      </c>
      <c r="E61" s="5">
        <v>5743</v>
      </c>
      <c r="F61" s="5"/>
      <c r="G61" s="109">
        <f t="shared" si="9"/>
        <v>11610</v>
      </c>
      <c r="H61" s="110"/>
      <c r="I61" s="69">
        <f t="shared" si="7"/>
        <v>11610</v>
      </c>
      <c r="J61" s="70">
        <f t="shared" si="8"/>
        <v>124923.59999999999</v>
      </c>
    </row>
    <row r="62" spans="1:10" ht="15" customHeight="1" x14ac:dyDescent="0.25">
      <c r="A62" s="23" t="s">
        <v>150</v>
      </c>
      <c r="B62" s="41" t="s">
        <v>69</v>
      </c>
      <c r="C62" s="5">
        <v>1</v>
      </c>
      <c r="D62" s="5">
        <v>1760</v>
      </c>
      <c r="E62" s="5">
        <v>1858</v>
      </c>
      <c r="F62" s="5"/>
      <c r="G62" s="109">
        <f t="shared" ref="G62:G63" si="10">D62+E62+F62</f>
        <v>3618</v>
      </c>
      <c r="H62" s="110"/>
      <c r="I62" s="69">
        <f t="shared" ref="I62:I63" si="11">G62*C62</f>
        <v>3618</v>
      </c>
      <c r="J62" s="70">
        <f t="shared" ref="J62:J63" si="12">I62*10.76</f>
        <v>38929.68</v>
      </c>
    </row>
    <row r="63" spans="1:10" ht="15" customHeight="1" x14ac:dyDescent="0.25">
      <c r="A63" s="23" t="s">
        <v>151</v>
      </c>
      <c r="B63" s="41" t="s">
        <v>69</v>
      </c>
      <c r="C63" s="5">
        <v>1</v>
      </c>
      <c r="D63" s="5">
        <v>1760</v>
      </c>
      <c r="E63" s="5">
        <v>1858</v>
      </c>
      <c r="F63" s="5"/>
      <c r="G63" s="109">
        <f t="shared" si="10"/>
        <v>3618</v>
      </c>
      <c r="H63" s="110"/>
      <c r="I63" s="69">
        <f t="shared" si="11"/>
        <v>3618</v>
      </c>
      <c r="J63" s="70">
        <f t="shared" si="12"/>
        <v>38929.68</v>
      </c>
    </row>
    <row r="64" spans="1:10" ht="24.95" customHeight="1" x14ac:dyDescent="0.25">
      <c r="A64" s="23"/>
      <c r="B64" s="45"/>
      <c r="C64" s="5"/>
      <c r="D64" s="78">
        <f>SUM(D51:D63)</f>
        <v>55023</v>
      </c>
      <c r="E64" s="5"/>
      <c r="F64" s="5"/>
      <c r="G64" s="42"/>
      <c r="H64" s="43"/>
      <c r="I64" s="44">
        <f>SUM(I51:I63)</f>
        <v>103638</v>
      </c>
      <c r="J64" s="44">
        <f>SUM(J51:J63)</f>
        <v>1115144.8799999999</v>
      </c>
    </row>
    <row r="65" spans="1:10" ht="15" customHeight="1" x14ac:dyDescent="0.25">
      <c r="A65" s="23" t="s">
        <v>186</v>
      </c>
      <c r="B65" s="81" t="s">
        <v>198</v>
      </c>
      <c r="C65" s="5">
        <v>15</v>
      </c>
      <c r="D65" s="5">
        <v>109</v>
      </c>
      <c r="E65" s="5">
        <v>109</v>
      </c>
      <c r="F65" s="5">
        <v>18</v>
      </c>
      <c r="G65" s="109">
        <f t="shared" si="9"/>
        <v>236</v>
      </c>
      <c r="H65" s="110"/>
      <c r="I65" s="69">
        <f>G65*C65</f>
        <v>3540</v>
      </c>
      <c r="J65" s="70">
        <f t="shared" si="8"/>
        <v>38090.400000000001</v>
      </c>
    </row>
    <row r="66" spans="1:10" ht="15" customHeight="1" x14ac:dyDescent="0.25">
      <c r="A66" s="24"/>
      <c r="B66" s="82" t="s">
        <v>115</v>
      </c>
      <c r="C66" s="5">
        <v>25</v>
      </c>
      <c r="D66" s="5">
        <v>144</v>
      </c>
      <c r="E66" s="5">
        <v>144</v>
      </c>
      <c r="F66" s="5">
        <v>18</v>
      </c>
      <c r="G66" s="109">
        <f t="shared" si="9"/>
        <v>306</v>
      </c>
      <c r="H66" s="110"/>
      <c r="I66" s="69">
        <f t="shared" si="7"/>
        <v>7650</v>
      </c>
      <c r="J66" s="70">
        <f t="shared" si="8"/>
        <v>82314</v>
      </c>
    </row>
    <row r="67" spans="1:10" ht="15" customHeight="1" x14ac:dyDescent="0.25">
      <c r="A67" s="24" t="s">
        <v>187</v>
      </c>
      <c r="B67" s="82" t="s">
        <v>117</v>
      </c>
      <c r="C67" s="5">
        <v>18</v>
      </c>
      <c r="D67" s="5">
        <v>82</v>
      </c>
      <c r="E67" s="5"/>
      <c r="F67" s="5"/>
      <c r="G67" s="109">
        <f>D67+E67+F67</f>
        <v>82</v>
      </c>
      <c r="H67" s="110"/>
      <c r="I67" s="69">
        <f t="shared" si="7"/>
        <v>1476</v>
      </c>
      <c r="J67" s="70">
        <f>I67*10.76</f>
        <v>15881.76</v>
      </c>
    </row>
    <row r="68" spans="1:10" ht="15" customHeight="1" x14ac:dyDescent="0.25">
      <c r="A68" s="24"/>
      <c r="B68" s="82" t="s">
        <v>118</v>
      </c>
      <c r="C68" s="5">
        <v>4</v>
      </c>
      <c r="D68" s="5">
        <v>123</v>
      </c>
      <c r="E68" s="5"/>
      <c r="F68" s="5"/>
      <c r="G68" s="109">
        <f>D68+E68+F68</f>
        <v>123</v>
      </c>
      <c r="H68" s="110"/>
      <c r="I68" s="69">
        <f t="shared" si="7"/>
        <v>492</v>
      </c>
      <c r="J68" s="70">
        <f>I68*10.76</f>
        <v>5293.92</v>
      </c>
    </row>
    <row r="69" spans="1:10" ht="15" customHeight="1" x14ac:dyDescent="0.25">
      <c r="A69" s="24"/>
      <c r="B69" s="82" t="s">
        <v>116</v>
      </c>
      <c r="C69" s="5">
        <v>36</v>
      </c>
      <c r="D69" s="5">
        <v>98</v>
      </c>
      <c r="E69" s="5">
        <v>98</v>
      </c>
      <c r="F69" s="5"/>
      <c r="G69" s="109">
        <f t="shared" si="9"/>
        <v>196</v>
      </c>
      <c r="H69" s="110"/>
      <c r="I69" s="69">
        <f t="shared" si="7"/>
        <v>7056</v>
      </c>
      <c r="J69" s="70">
        <f t="shared" si="8"/>
        <v>75922.559999999998</v>
      </c>
    </row>
    <row r="70" spans="1:10" ht="15" customHeight="1" x14ac:dyDescent="0.25">
      <c r="A70" s="24"/>
      <c r="B70" s="82" t="s">
        <v>119</v>
      </c>
      <c r="C70" s="5">
        <v>24</v>
      </c>
      <c r="D70" s="5">
        <v>125</v>
      </c>
      <c r="E70" s="5">
        <v>112</v>
      </c>
      <c r="F70" s="5"/>
      <c r="G70" s="109">
        <f t="shared" si="9"/>
        <v>237</v>
      </c>
      <c r="H70" s="110"/>
      <c r="I70" s="69">
        <f t="shared" si="7"/>
        <v>5688</v>
      </c>
      <c r="J70" s="70">
        <f t="shared" si="8"/>
        <v>61202.879999999997</v>
      </c>
    </row>
    <row r="71" spans="1:10" ht="15" customHeight="1" x14ac:dyDescent="0.25">
      <c r="A71" s="24"/>
      <c r="B71" s="82" t="s">
        <v>120</v>
      </c>
      <c r="C71" s="5">
        <v>20</v>
      </c>
      <c r="D71" s="5">
        <v>123</v>
      </c>
      <c r="E71" s="5"/>
      <c r="F71" s="5"/>
      <c r="G71" s="109">
        <f t="shared" si="9"/>
        <v>123</v>
      </c>
      <c r="H71" s="110"/>
      <c r="I71" s="69">
        <f t="shared" si="7"/>
        <v>2460</v>
      </c>
      <c r="J71" s="70">
        <f t="shared" ref="J71:J87" si="13">I71*10.76</f>
        <v>26469.599999999999</v>
      </c>
    </row>
    <row r="72" spans="1:10" ht="15" customHeight="1" x14ac:dyDescent="0.25">
      <c r="A72" s="24"/>
      <c r="B72" s="82" t="s">
        <v>121</v>
      </c>
      <c r="C72" s="5">
        <v>100</v>
      </c>
      <c r="D72" s="5">
        <v>100</v>
      </c>
      <c r="E72" s="5">
        <v>110</v>
      </c>
      <c r="F72" s="5"/>
      <c r="G72" s="109">
        <f t="shared" si="9"/>
        <v>210</v>
      </c>
      <c r="H72" s="110"/>
      <c r="I72" s="69">
        <f t="shared" si="7"/>
        <v>21000</v>
      </c>
      <c r="J72" s="70">
        <f t="shared" si="13"/>
        <v>225960</v>
      </c>
    </row>
    <row r="73" spans="1:10" ht="15" customHeight="1" x14ac:dyDescent="0.25">
      <c r="A73" s="24"/>
      <c r="B73" s="82" t="s">
        <v>122</v>
      </c>
      <c r="C73" s="5">
        <v>41</v>
      </c>
      <c r="D73" s="5">
        <v>125</v>
      </c>
      <c r="E73" s="5">
        <v>112</v>
      </c>
      <c r="F73" s="5"/>
      <c r="G73" s="109">
        <f t="shared" si="9"/>
        <v>237</v>
      </c>
      <c r="H73" s="110"/>
      <c r="I73" s="69">
        <f t="shared" si="7"/>
        <v>9717</v>
      </c>
      <c r="J73" s="70">
        <f t="shared" si="13"/>
        <v>104554.92</v>
      </c>
    </row>
    <row r="74" spans="1:10" ht="15" customHeight="1" x14ac:dyDescent="0.25">
      <c r="A74" s="24"/>
      <c r="B74" s="82" t="s">
        <v>123</v>
      </c>
      <c r="C74" s="5">
        <v>12</v>
      </c>
      <c r="D74" s="5">
        <v>93</v>
      </c>
      <c r="E74" s="5">
        <v>90</v>
      </c>
      <c r="F74" s="5"/>
      <c r="G74" s="109">
        <f t="shared" ref="G74:G83" si="14">D74+E74+F74</f>
        <v>183</v>
      </c>
      <c r="H74" s="110"/>
      <c r="I74" s="69">
        <f t="shared" si="7"/>
        <v>2196</v>
      </c>
      <c r="J74" s="70">
        <f t="shared" si="13"/>
        <v>23628.959999999999</v>
      </c>
    </row>
    <row r="75" spans="1:10" ht="15" customHeight="1" x14ac:dyDescent="0.25">
      <c r="A75" s="24"/>
      <c r="B75" s="82" t="s">
        <v>152</v>
      </c>
      <c r="C75" s="5">
        <v>12</v>
      </c>
      <c r="D75" s="5">
        <v>120</v>
      </c>
      <c r="E75" s="5"/>
      <c r="F75" s="5"/>
      <c r="G75" s="109">
        <f t="shared" si="14"/>
        <v>120</v>
      </c>
      <c r="H75" s="110"/>
      <c r="I75" s="69">
        <f t="shared" ref="I75" si="15">G75*C75</f>
        <v>1440</v>
      </c>
      <c r="J75" s="70">
        <f t="shared" ref="J75" si="16">I75*10.76</f>
        <v>15494.4</v>
      </c>
    </row>
    <row r="76" spans="1:10" ht="15" customHeight="1" x14ac:dyDescent="0.25">
      <c r="A76" s="24"/>
      <c r="B76" s="82" t="s">
        <v>153</v>
      </c>
      <c r="C76" s="5">
        <v>12</v>
      </c>
      <c r="D76" s="5">
        <v>120</v>
      </c>
      <c r="E76" s="5"/>
      <c r="F76" s="5"/>
      <c r="G76" s="109">
        <f t="shared" si="14"/>
        <v>120</v>
      </c>
      <c r="H76" s="110"/>
      <c r="I76" s="69">
        <f t="shared" ref="I76:I79" si="17">G76*C76</f>
        <v>1440</v>
      </c>
      <c r="J76" s="70">
        <f t="shared" ref="J76:J79" si="18">I76*10.76</f>
        <v>15494.4</v>
      </c>
    </row>
    <row r="77" spans="1:10" ht="15" customHeight="1" x14ac:dyDescent="0.25">
      <c r="A77" s="24"/>
      <c r="B77" s="82" t="s">
        <v>154</v>
      </c>
      <c r="C77" s="5">
        <v>12</v>
      </c>
      <c r="D77" s="5">
        <v>120</v>
      </c>
      <c r="E77" s="5"/>
      <c r="F77" s="5"/>
      <c r="G77" s="109">
        <f t="shared" si="14"/>
        <v>120</v>
      </c>
      <c r="H77" s="110"/>
      <c r="I77" s="69">
        <f t="shared" si="17"/>
        <v>1440</v>
      </c>
      <c r="J77" s="70">
        <f t="shared" si="18"/>
        <v>15494.4</v>
      </c>
    </row>
    <row r="78" spans="1:10" ht="15" customHeight="1" x14ac:dyDescent="0.25">
      <c r="A78" s="24"/>
      <c r="B78" s="82" t="s">
        <v>155</v>
      </c>
      <c r="C78" s="5">
        <v>12</v>
      </c>
      <c r="D78" s="5">
        <v>107.5</v>
      </c>
      <c r="E78" s="5">
        <v>107.5</v>
      </c>
      <c r="F78" s="5"/>
      <c r="G78" s="109">
        <f t="shared" si="14"/>
        <v>215</v>
      </c>
      <c r="H78" s="110"/>
      <c r="I78" s="69">
        <f t="shared" si="17"/>
        <v>2580</v>
      </c>
      <c r="J78" s="70">
        <f t="shared" si="18"/>
        <v>27760.799999999999</v>
      </c>
    </row>
    <row r="79" spans="1:10" ht="15" customHeight="1" x14ac:dyDescent="0.25">
      <c r="A79" s="24"/>
      <c r="B79" s="82" t="s">
        <v>159</v>
      </c>
      <c r="C79" s="5">
        <v>12</v>
      </c>
      <c r="D79" s="5">
        <v>107.5</v>
      </c>
      <c r="E79" s="5">
        <v>107.5</v>
      </c>
      <c r="F79" s="5"/>
      <c r="G79" s="109">
        <f t="shared" si="14"/>
        <v>215</v>
      </c>
      <c r="H79" s="110"/>
      <c r="I79" s="69">
        <f t="shared" si="17"/>
        <v>2580</v>
      </c>
      <c r="J79" s="70">
        <f t="shared" si="18"/>
        <v>27760.799999999999</v>
      </c>
    </row>
    <row r="80" spans="1:10" ht="15" customHeight="1" x14ac:dyDescent="0.25">
      <c r="A80" s="24" t="s">
        <v>188</v>
      </c>
      <c r="B80" s="81" t="s">
        <v>199</v>
      </c>
      <c r="C80" s="5">
        <v>30</v>
      </c>
      <c r="D80" s="5">
        <v>100</v>
      </c>
      <c r="E80" s="5">
        <v>110</v>
      </c>
      <c r="F80" s="5"/>
      <c r="G80" s="109">
        <f t="shared" si="14"/>
        <v>210</v>
      </c>
      <c r="H80" s="110"/>
      <c r="I80" s="69">
        <f t="shared" ref="I80:I86" si="19">G80*C80</f>
        <v>6300</v>
      </c>
      <c r="J80" s="70">
        <f t="shared" ref="J80:J86" si="20">I80*10.76</f>
        <v>67788</v>
      </c>
    </row>
    <row r="81" spans="1:12" ht="15" customHeight="1" x14ac:dyDescent="0.25">
      <c r="A81" s="24"/>
      <c r="B81" s="82" t="s">
        <v>124</v>
      </c>
      <c r="C81" s="5">
        <v>30</v>
      </c>
      <c r="D81" s="5">
        <v>125</v>
      </c>
      <c r="E81" s="5">
        <v>112</v>
      </c>
      <c r="F81" s="5"/>
      <c r="G81" s="109">
        <f t="shared" si="14"/>
        <v>237</v>
      </c>
      <c r="H81" s="110"/>
      <c r="I81" s="69">
        <f t="shared" si="19"/>
        <v>7110</v>
      </c>
      <c r="J81" s="70">
        <f t="shared" si="20"/>
        <v>76503.599999999991</v>
      </c>
    </row>
    <row r="82" spans="1:12" ht="15" customHeight="1" x14ac:dyDescent="0.25">
      <c r="A82" s="24"/>
      <c r="B82" s="82" t="s">
        <v>160</v>
      </c>
      <c r="C82" s="5">
        <v>12</v>
      </c>
      <c r="D82" s="5">
        <v>107.5</v>
      </c>
      <c r="E82" s="5">
        <v>107.5</v>
      </c>
      <c r="F82" s="5"/>
      <c r="G82" s="109">
        <f t="shared" si="14"/>
        <v>215</v>
      </c>
      <c r="H82" s="110"/>
      <c r="I82" s="69">
        <f t="shared" si="19"/>
        <v>2580</v>
      </c>
      <c r="J82" s="70">
        <f t="shared" si="20"/>
        <v>27760.799999999999</v>
      </c>
    </row>
    <row r="83" spans="1:12" ht="15" customHeight="1" x14ac:dyDescent="0.25">
      <c r="A83" s="24"/>
      <c r="B83" s="82" t="s">
        <v>126</v>
      </c>
      <c r="C83" s="5">
        <v>12</v>
      </c>
      <c r="D83" s="5">
        <v>107.5</v>
      </c>
      <c r="E83" s="5">
        <v>107.5</v>
      </c>
      <c r="F83" s="5"/>
      <c r="G83" s="109">
        <f t="shared" si="14"/>
        <v>215</v>
      </c>
      <c r="H83" s="110"/>
      <c r="I83" s="69">
        <f t="shared" si="19"/>
        <v>2580</v>
      </c>
      <c r="J83" s="70">
        <f t="shared" si="20"/>
        <v>27760.799999999999</v>
      </c>
    </row>
    <row r="84" spans="1:12" ht="15" customHeight="1" x14ac:dyDescent="0.25">
      <c r="A84" s="24"/>
      <c r="B84" s="82" t="s">
        <v>158</v>
      </c>
      <c r="C84" s="5">
        <v>8</v>
      </c>
      <c r="D84" s="5">
        <v>123</v>
      </c>
      <c r="E84" s="5"/>
      <c r="F84" s="5"/>
      <c r="G84" s="109">
        <f t="shared" ref="G84:G86" si="21">D84+E84+F84</f>
        <v>123</v>
      </c>
      <c r="H84" s="110"/>
      <c r="I84" s="69">
        <f t="shared" si="19"/>
        <v>984</v>
      </c>
      <c r="J84" s="70">
        <f t="shared" si="20"/>
        <v>10587.84</v>
      </c>
    </row>
    <row r="85" spans="1:12" ht="15" customHeight="1" x14ac:dyDescent="0.25">
      <c r="A85" s="24"/>
      <c r="B85" s="82" t="s">
        <v>156</v>
      </c>
      <c r="C85" s="5">
        <v>12</v>
      </c>
      <c r="D85" s="5">
        <v>107.5</v>
      </c>
      <c r="E85" s="5">
        <v>107.5</v>
      </c>
      <c r="F85" s="5"/>
      <c r="G85" s="109">
        <f t="shared" si="21"/>
        <v>215</v>
      </c>
      <c r="H85" s="110"/>
      <c r="I85" s="69">
        <f t="shared" si="19"/>
        <v>2580</v>
      </c>
      <c r="J85" s="70">
        <f t="shared" si="20"/>
        <v>27760.799999999999</v>
      </c>
    </row>
    <row r="86" spans="1:12" s="60" customFormat="1" ht="15" customHeight="1" x14ac:dyDescent="0.25">
      <c r="A86" s="24"/>
      <c r="B86" s="82" t="s">
        <v>157</v>
      </c>
      <c r="C86" s="5">
        <v>12</v>
      </c>
      <c r="D86" s="5">
        <v>107.5</v>
      </c>
      <c r="E86" s="5">
        <v>107.5</v>
      </c>
      <c r="F86" s="5"/>
      <c r="G86" s="109">
        <f t="shared" si="21"/>
        <v>215</v>
      </c>
      <c r="H86" s="110"/>
      <c r="I86" s="69">
        <f t="shared" si="19"/>
        <v>2580</v>
      </c>
      <c r="J86" s="70">
        <f t="shared" si="20"/>
        <v>27760.799999999999</v>
      </c>
      <c r="K86"/>
      <c r="L86"/>
    </row>
    <row r="87" spans="1:12" ht="15" customHeight="1" x14ac:dyDescent="0.25">
      <c r="A87" s="25"/>
      <c r="B87" s="81" t="s">
        <v>18</v>
      </c>
      <c r="C87" s="5"/>
      <c r="D87" s="5">
        <v>295</v>
      </c>
      <c r="E87" s="5">
        <v>295</v>
      </c>
      <c r="F87" s="5">
        <v>31</v>
      </c>
      <c r="G87" s="109">
        <f t="shared" si="9"/>
        <v>621</v>
      </c>
      <c r="H87" s="110"/>
      <c r="I87" s="69">
        <v>621</v>
      </c>
      <c r="J87" s="70">
        <f t="shared" si="13"/>
        <v>6681.96</v>
      </c>
    </row>
    <row r="88" spans="1:12" ht="20.100000000000001" customHeight="1" x14ac:dyDescent="0.2">
      <c r="A88" s="121" t="s">
        <v>5</v>
      </c>
      <c r="B88" s="122"/>
      <c r="C88" s="48"/>
      <c r="D88" s="66">
        <f>SUM(D65:D87)</f>
        <v>2770</v>
      </c>
      <c r="E88" s="48"/>
      <c r="F88" s="48"/>
      <c r="G88" s="57"/>
      <c r="H88" s="58"/>
      <c r="I88" s="49">
        <f>SUM(I65:I87)</f>
        <v>96090</v>
      </c>
      <c r="J88" s="59">
        <f>SUM(J65:J87)</f>
        <v>1033928.4000000003</v>
      </c>
      <c r="K88" s="60"/>
      <c r="L88" s="60"/>
    </row>
    <row r="89" spans="1:12" ht="20.85" customHeight="1" x14ac:dyDescent="0.2">
      <c r="A89" s="103" t="s">
        <v>77</v>
      </c>
      <c r="B89" s="103"/>
      <c r="C89" s="103"/>
      <c r="D89" s="103"/>
      <c r="E89" s="103"/>
      <c r="F89" s="103"/>
      <c r="G89" s="103"/>
      <c r="H89" s="103"/>
      <c r="I89" s="103"/>
      <c r="J89" s="103"/>
    </row>
    <row r="90" spans="1:12" ht="15" customHeight="1" x14ac:dyDescent="0.25">
      <c r="D90" s="6"/>
    </row>
    <row r="91" spans="1:12" ht="15" customHeight="1" x14ac:dyDescent="0.2">
      <c r="A91" s="104" t="s">
        <v>6</v>
      </c>
      <c r="B91" s="116"/>
      <c r="C91" s="116"/>
      <c r="D91" s="116"/>
      <c r="E91" s="105"/>
      <c r="F91" s="18" t="s">
        <v>7</v>
      </c>
      <c r="G91" s="111" t="s">
        <v>16</v>
      </c>
      <c r="H91" s="112"/>
      <c r="I91" s="28" t="s">
        <v>12</v>
      </c>
      <c r="J91" s="29" t="s">
        <v>14</v>
      </c>
    </row>
    <row r="92" spans="1:12" ht="15" customHeight="1" x14ac:dyDescent="0.2">
      <c r="A92" s="120" t="s">
        <v>71</v>
      </c>
      <c r="B92" s="120"/>
      <c r="C92" s="120"/>
      <c r="D92" s="120"/>
      <c r="E92" s="120"/>
      <c r="F92" s="5">
        <v>292</v>
      </c>
      <c r="G92" s="109">
        <f t="shared" ref="G92:G100" si="22">F92</f>
        <v>292</v>
      </c>
      <c r="H92" s="110"/>
      <c r="I92" s="69">
        <f t="shared" ref="I92:I100" si="23">G92</f>
        <v>292</v>
      </c>
      <c r="J92" s="38">
        <f t="shared" ref="J92:J100" si="24">I92*10.76</f>
        <v>3141.92</v>
      </c>
    </row>
    <row r="93" spans="1:12" ht="15" customHeight="1" x14ac:dyDescent="0.2">
      <c r="A93" s="113" t="s">
        <v>72</v>
      </c>
      <c r="B93" s="114"/>
      <c r="C93" s="114"/>
      <c r="D93" s="114"/>
      <c r="E93" s="115"/>
      <c r="F93" s="5">
        <v>660</v>
      </c>
      <c r="G93" s="109">
        <f t="shared" si="22"/>
        <v>660</v>
      </c>
      <c r="H93" s="110"/>
      <c r="I93" s="69">
        <f t="shared" si="23"/>
        <v>660</v>
      </c>
      <c r="J93" s="38">
        <f t="shared" si="24"/>
        <v>7101.5999999999995</v>
      </c>
    </row>
    <row r="94" spans="1:12" ht="15" customHeight="1" x14ac:dyDescent="0.2">
      <c r="A94" s="113" t="s">
        <v>73</v>
      </c>
      <c r="B94" s="114"/>
      <c r="C94" s="114"/>
      <c r="D94" s="114"/>
      <c r="E94" s="115"/>
      <c r="F94" s="5">
        <v>100</v>
      </c>
      <c r="G94" s="109">
        <f t="shared" si="22"/>
        <v>100</v>
      </c>
      <c r="H94" s="110"/>
      <c r="I94" s="69">
        <f t="shared" si="23"/>
        <v>100</v>
      </c>
      <c r="J94" s="38">
        <f t="shared" si="24"/>
        <v>1076</v>
      </c>
    </row>
    <row r="95" spans="1:12" ht="15" customHeight="1" x14ac:dyDescent="0.2">
      <c r="A95" s="113" t="s">
        <v>74</v>
      </c>
      <c r="B95" s="114"/>
      <c r="C95" s="114"/>
      <c r="D95" s="114"/>
      <c r="E95" s="115"/>
      <c r="F95" s="5">
        <v>162</v>
      </c>
      <c r="G95" s="109">
        <f t="shared" si="22"/>
        <v>162</v>
      </c>
      <c r="H95" s="110"/>
      <c r="I95" s="69">
        <f t="shared" si="23"/>
        <v>162</v>
      </c>
      <c r="J95" s="38">
        <f t="shared" si="24"/>
        <v>1743.12</v>
      </c>
    </row>
    <row r="96" spans="1:12" ht="15" customHeight="1" x14ac:dyDescent="0.2">
      <c r="A96" s="113" t="s">
        <v>75</v>
      </c>
      <c r="B96" s="114"/>
      <c r="C96" s="114"/>
      <c r="D96" s="114"/>
      <c r="E96" s="115"/>
      <c r="F96" s="5">
        <v>201</v>
      </c>
      <c r="G96" s="109">
        <f t="shared" si="22"/>
        <v>201</v>
      </c>
      <c r="H96" s="110"/>
      <c r="I96" s="69">
        <f t="shared" si="23"/>
        <v>201</v>
      </c>
      <c r="J96" s="38">
        <f t="shared" si="24"/>
        <v>2162.7599999999998</v>
      </c>
    </row>
    <row r="97" spans="1:12" ht="15" customHeight="1" x14ac:dyDescent="0.2">
      <c r="A97" s="113" t="s">
        <v>100</v>
      </c>
      <c r="B97" s="114"/>
      <c r="C97" s="114"/>
      <c r="D97" s="114"/>
      <c r="E97" s="115"/>
      <c r="F97" s="5">
        <v>549</v>
      </c>
      <c r="G97" s="109">
        <f t="shared" si="22"/>
        <v>549</v>
      </c>
      <c r="H97" s="110"/>
      <c r="I97" s="69">
        <f t="shared" si="23"/>
        <v>549</v>
      </c>
      <c r="J97" s="38">
        <f t="shared" si="24"/>
        <v>5907.24</v>
      </c>
    </row>
    <row r="98" spans="1:12" ht="15" customHeight="1" x14ac:dyDescent="0.2">
      <c r="A98" s="113" t="s">
        <v>125</v>
      </c>
      <c r="B98" s="114"/>
      <c r="C98" s="114"/>
      <c r="D98" s="114"/>
      <c r="E98" s="115"/>
      <c r="F98" s="5">
        <v>557</v>
      </c>
      <c r="G98" s="109">
        <f t="shared" si="22"/>
        <v>557</v>
      </c>
      <c r="H98" s="110"/>
      <c r="I98" s="69">
        <f t="shared" si="23"/>
        <v>557</v>
      </c>
      <c r="J98" s="38">
        <f t="shared" si="24"/>
        <v>5993.32</v>
      </c>
    </row>
    <row r="99" spans="1:12" s="75" customFormat="1" ht="18.95" customHeight="1" x14ac:dyDescent="0.2">
      <c r="A99" s="113" t="s">
        <v>108</v>
      </c>
      <c r="B99" s="114"/>
      <c r="C99" s="114"/>
      <c r="D99" s="114"/>
      <c r="E99" s="115"/>
      <c r="F99" s="5">
        <v>600</v>
      </c>
      <c r="G99" s="109">
        <f t="shared" si="22"/>
        <v>600</v>
      </c>
      <c r="H99" s="110"/>
      <c r="I99" s="69">
        <f t="shared" si="23"/>
        <v>600</v>
      </c>
      <c r="J99" s="38">
        <f t="shared" si="24"/>
        <v>6456</v>
      </c>
      <c r="K99"/>
      <c r="L99"/>
    </row>
    <row r="100" spans="1:12" ht="14.25" x14ac:dyDescent="0.2">
      <c r="A100" s="113" t="s">
        <v>109</v>
      </c>
      <c r="B100" s="114"/>
      <c r="C100" s="114"/>
      <c r="D100" s="114"/>
      <c r="E100" s="115"/>
      <c r="F100" s="5">
        <v>146</v>
      </c>
      <c r="G100" s="109">
        <f t="shared" si="22"/>
        <v>146</v>
      </c>
      <c r="H100" s="110"/>
      <c r="I100" s="69">
        <f t="shared" si="23"/>
        <v>146</v>
      </c>
      <c r="J100" s="38">
        <f t="shared" si="24"/>
        <v>1570.96</v>
      </c>
    </row>
    <row r="101" spans="1:12" ht="22.35" customHeight="1" x14ac:dyDescent="0.25">
      <c r="A101" s="117" t="s">
        <v>76</v>
      </c>
      <c r="B101" s="118"/>
      <c r="C101" s="118"/>
      <c r="D101" s="118"/>
      <c r="E101" s="119"/>
      <c r="F101" s="79">
        <f>SUM(F92:F100)</f>
        <v>3267</v>
      </c>
      <c r="G101" s="124"/>
      <c r="H101" s="125"/>
      <c r="I101" s="80">
        <f>SUM(I92:I100)</f>
        <v>3267</v>
      </c>
      <c r="J101" s="80">
        <f>SUM(J92:J100)</f>
        <v>35152.92</v>
      </c>
      <c r="K101" s="75"/>
      <c r="L101" s="75"/>
    </row>
    <row r="103" spans="1:12" ht="20.25" customHeight="1" x14ac:dyDescent="0.25">
      <c r="A103" s="106" t="s">
        <v>82</v>
      </c>
      <c r="B103" s="106"/>
      <c r="C103" s="106"/>
      <c r="D103" s="106"/>
      <c r="E103" s="106"/>
      <c r="F103" s="106"/>
      <c r="G103" s="106"/>
      <c r="H103" s="106"/>
      <c r="I103" s="106"/>
      <c r="J103" s="106"/>
    </row>
    <row r="105" spans="1:12" ht="20.100000000000001" customHeight="1" x14ac:dyDescent="0.25">
      <c r="A105" s="19" t="s">
        <v>79</v>
      </c>
      <c r="B105" s="17" t="s">
        <v>6</v>
      </c>
      <c r="C105" s="18" t="s">
        <v>13</v>
      </c>
      <c r="D105" s="18" t="s">
        <v>7</v>
      </c>
      <c r="E105" s="18" t="s">
        <v>8</v>
      </c>
      <c r="F105" s="18" t="s">
        <v>9</v>
      </c>
      <c r="G105" s="18" t="s">
        <v>10</v>
      </c>
      <c r="H105" s="18" t="s">
        <v>11</v>
      </c>
      <c r="I105" s="28" t="s">
        <v>12</v>
      </c>
      <c r="J105" s="29" t="s">
        <v>14</v>
      </c>
    </row>
    <row r="106" spans="1:12" ht="15" customHeight="1" x14ac:dyDescent="0.25">
      <c r="A106" s="20" t="s">
        <v>83</v>
      </c>
      <c r="B106" s="3" t="s">
        <v>200</v>
      </c>
      <c r="C106" s="4"/>
      <c r="D106" s="4">
        <v>4945</v>
      </c>
      <c r="E106" s="4">
        <v>4859</v>
      </c>
      <c r="F106" s="4"/>
      <c r="G106" s="4"/>
      <c r="H106" s="4"/>
      <c r="I106" s="30">
        <f>SUM(D106:H106)</f>
        <v>9804</v>
      </c>
      <c r="J106" s="31">
        <f>(I106:I115*10.76)</f>
        <v>105491.04</v>
      </c>
    </row>
    <row r="107" spans="1:12" ht="15" customHeight="1" x14ac:dyDescent="0.25">
      <c r="A107" s="20" t="s">
        <v>84</v>
      </c>
      <c r="B107" s="3" t="s">
        <v>91</v>
      </c>
      <c r="C107" s="4">
        <v>1562</v>
      </c>
      <c r="D107" s="4">
        <v>1720</v>
      </c>
      <c r="E107" s="4" t="s">
        <v>94</v>
      </c>
      <c r="F107" s="4" t="s">
        <v>94</v>
      </c>
      <c r="G107" s="4"/>
      <c r="H107" s="4"/>
      <c r="I107" s="30">
        <f t="shared" ref="I107:I111" si="25">SUM(C107:H107)</f>
        <v>3282</v>
      </c>
      <c r="J107" s="31">
        <f>(I107:I117*10.76)</f>
        <v>35314.32</v>
      </c>
    </row>
    <row r="108" spans="1:12" ht="15" customHeight="1" x14ac:dyDescent="0.25">
      <c r="A108" s="20" t="s">
        <v>85</v>
      </c>
      <c r="B108" s="3" t="s">
        <v>201</v>
      </c>
      <c r="C108" s="4">
        <v>3556</v>
      </c>
      <c r="D108" s="4">
        <v>1715</v>
      </c>
      <c r="E108" s="4">
        <v>1584</v>
      </c>
      <c r="F108" s="4">
        <v>1584</v>
      </c>
      <c r="G108" s="4"/>
      <c r="H108" s="4"/>
      <c r="I108" s="30">
        <f t="shared" si="25"/>
        <v>8439</v>
      </c>
      <c r="J108" s="31">
        <f t="shared" ref="J108:J114" si="26">(I108*10.76)</f>
        <v>90803.64</v>
      </c>
    </row>
    <row r="109" spans="1:12" ht="15" customHeight="1" x14ac:dyDescent="0.25">
      <c r="A109" s="20" t="s">
        <v>86</v>
      </c>
      <c r="B109" s="3" t="s">
        <v>92</v>
      </c>
      <c r="C109" s="4" t="s">
        <v>94</v>
      </c>
      <c r="D109" s="4">
        <v>2787</v>
      </c>
      <c r="E109" s="4" t="s">
        <v>94</v>
      </c>
      <c r="F109" s="4" t="s">
        <v>94</v>
      </c>
      <c r="G109" s="4"/>
      <c r="H109" s="4"/>
      <c r="I109" s="30">
        <f t="shared" si="25"/>
        <v>2787</v>
      </c>
      <c r="J109" s="31">
        <f t="shared" si="26"/>
        <v>29988.12</v>
      </c>
    </row>
    <row r="110" spans="1:12" ht="15" customHeight="1" x14ac:dyDescent="0.25">
      <c r="A110" s="20" t="s">
        <v>87</v>
      </c>
      <c r="B110" s="3" t="s">
        <v>145</v>
      </c>
      <c r="C110" s="4"/>
      <c r="D110" s="4">
        <v>4945</v>
      </c>
      <c r="E110" s="4">
        <v>4859</v>
      </c>
      <c r="F110" s="4" t="s">
        <v>94</v>
      </c>
      <c r="G110" s="4"/>
      <c r="H110" s="4"/>
      <c r="I110" s="30">
        <f t="shared" si="25"/>
        <v>9804</v>
      </c>
      <c r="J110" s="31">
        <f t="shared" si="26"/>
        <v>105491.04</v>
      </c>
    </row>
    <row r="111" spans="1:12" ht="15" customHeight="1" x14ac:dyDescent="0.25">
      <c r="A111" s="20" t="s">
        <v>88</v>
      </c>
      <c r="B111" s="3" t="s">
        <v>146</v>
      </c>
      <c r="C111" s="4"/>
      <c r="D111" s="4">
        <v>2619</v>
      </c>
      <c r="E111" s="4">
        <v>2557</v>
      </c>
      <c r="F111" s="4" t="s">
        <v>94</v>
      </c>
      <c r="G111" s="4"/>
      <c r="H111" s="4">
        <v>558</v>
      </c>
      <c r="I111" s="30">
        <f t="shared" si="25"/>
        <v>5734</v>
      </c>
      <c r="J111" s="31">
        <f t="shared" si="26"/>
        <v>61697.84</v>
      </c>
    </row>
    <row r="112" spans="1:12" ht="15" customHeight="1" x14ac:dyDescent="0.25">
      <c r="A112" s="20" t="s">
        <v>89</v>
      </c>
      <c r="B112" s="3" t="s">
        <v>147</v>
      </c>
      <c r="C112" s="4"/>
      <c r="D112" s="4">
        <v>2824</v>
      </c>
      <c r="E112" s="4" t="s">
        <v>94</v>
      </c>
      <c r="F112" s="4"/>
      <c r="G112" s="4"/>
      <c r="H112" s="4"/>
      <c r="I112" s="30">
        <f t="shared" ref="I112:I114" si="27">SUM(C112:H112)</f>
        <v>2824</v>
      </c>
      <c r="J112" s="31">
        <f t="shared" ref="J112:J113" si="28">(I112*10.76)</f>
        <v>30386.239999999998</v>
      </c>
    </row>
    <row r="113" spans="1:13" ht="15" customHeight="1" x14ac:dyDescent="0.25">
      <c r="A113" s="20" t="s">
        <v>90</v>
      </c>
      <c r="B113" s="3" t="s">
        <v>93</v>
      </c>
      <c r="C113" s="4"/>
      <c r="D113" s="4">
        <v>552</v>
      </c>
      <c r="E113" s="4" t="s">
        <v>94</v>
      </c>
      <c r="F113" s="4"/>
      <c r="G113" s="4"/>
      <c r="H113" s="4"/>
      <c r="I113" s="30">
        <f t="shared" si="27"/>
        <v>552</v>
      </c>
      <c r="J113" s="31">
        <f t="shared" si="28"/>
        <v>5939.5199999999995</v>
      </c>
    </row>
    <row r="114" spans="1:13" ht="15" customHeight="1" x14ac:dyDescent="0.25">
      <c r="A114" s="20" t="s">
        <v>111</v>
      </c>
      <c r="B114" s="3" t="s">
        <v>148</v>
      </c>
      <c r="C114" s="4">
        <v>2856</v>
      </c>
      <c r="D114" s="4">
        <v>2569</v>
      </c>
      <c r="E114" s="4">
        <v>990</v>
      </c>
      <c r="F114" s="4"/>
      <c r="G114" s="4"/>
      <c r="H114" s="4"/>
      <c r="I114" s="30">
        <f t="shared" si="27"/>
        <v>6415</v>
      </c>
      <c r="J114" s="31">
        <f t="shared" si="26"/>
        <v>69025.399999999994</v>
      </c>
    </row>
    <row r="115" spans="1:13" s="75" customFormat="1" ht="15" customHeight="1" x14ac:dyDescent="0.25">
      <c r="A115" s="20" t="s">
        <v>112</v>
      </c>
      <c r="B115" s="3" t="s">
        <v>113</v>
      </c>
      <c r="C115" s="4"/>
      <c r="D115" s="4">
        <v>2619</v>
      </c>
      <c r="E115" s="4">
        <v>2557</v>
      </c>
      <c r="F115" s="4" t="s">
        <v>94</v>
      </c>
      <c r="G115" s="4"/>
      <c r="H115" s="4">
        <v>558</v>
      </c>
      <c r="I115" s="30">
        <f t="shared" ref="I115" si="29">SUM(C115:H115)</f>
        <v>5734</v>
      </c>
      <c r="J115" s="31">
        <f t="shared" ref="J115:J116" si="30">(I115*10.76)</f>
        <v>61697.84</v>
      </c>
      <c r="K115"/>
      <c r="L115"/>
    </row>
    <row r="116" spans="1:13" ht="15" customHeight="1" x14ac:dyDescent="0.25">
      <c r="A116" s="20" t="s">
        <v>165</v>
      </c>
      <c r="B116" s="3" t="s">
        <v>166</v>
      </c>
      <c r="C116" s="4">
        <v>2758</v>
      </c>
      <c r="D116" s="4">
        <v>2682</v>
      </c>
      <c r="E116" s="4">
        <v>2623</v>
      </c>
      <c r="F116" s="4" t="s">
        <v>94</v>
      </c>
      <c r="G116" s="4"/>
      <c r="H116" s="4"/>
      <c r="I116" s="30">
        <f>SUM(C116:H116)</f>
        <v>8063</v>
      </c>
      <c r="J116" s="31">
        <f t="shared" si="30"/>
        <v>86757.88</v>
      </c>
    </row>
    <row r="117" spans="1:13" s="9" customFormat="1" ht="22.5" customHeight="1" x14ac:dyDescent="0.2">
      <c r="A117" s="107" t="s">
        <v>5</v>
      </c>
      <c r="B117" s="108"/>
      <c r="C117" s="71"/>
      <c r="D117" s="84">
        <f>SUM(D106:D116)</f>
        <v>29977</v>
      </c>
      <c r="E117" s="71"/>
      <c r="F117" s="71"/>
      <c r="G117" s="71"/>
      <c r="H117" s="71"/>
      <c r="I117" s="73">
        <f>SUM(I106:I116)</f>
        <v>63438</v>
      </c>
      <c r="J117" s="73">
        <f>SUM(J106:J116)</f>
        <v>682592.88</v>
      </c>
      <c r="K117" s="75"/>
      <c r="L117" s="75"/>
    </row>
    <row r="118" spans="1:13" ht="24.95" customHeight="1" x14ac:dyDescent="0.25">
      <c r="B118" s="88" t="s">
        <v>175</v>
      </c>
      <c r="D118" s="67">
        <f>D117+F101+D88+D64+D46+D27</f>
        <v>196749</v>
      </c>
    </row>
    <row r="119" spans="1:13" ht="21.75" customHeight="1" x14ac:dyDescent="0.25">
      <c r="B119" s="10"/>
      <c r="C119" s="10"/>
      <c r="D119" s="10"/>
      <c r="E119" s="10"/>
      <c r="F119" s="10"/>
      <c r="G119" s="10"/>
      <c r="H119" s="10"/>
      <c r="I119" s="39"/>
      <c r="J119" s="39"/>
      <c r="K119" s="9"/>
      <c r="L119" s="9"/>
    </row>
    <row r="120" spans="1:13" ht="24.95" customHeight="1" x14ac:dyDescent="0.2">
      <c r="A120" s="26"/>
      <c r="B120" s="13" t="s">
        <v>110</v>
      </c>
      <c r="C120" s="15"/>
      <c r="D120" s="16"/>
      <c r="E120" s="50"/>
      <c r="F120" s="51"/>
      <c r="G120" s="51"/>
      <c r="H120" s="52"/>
      <c r="I120" s="49">
        <f>I27+I46+I88+I101+I117</f>
        <v>367914.23</v>
      </c>
      <c r="J120" s="49">
        <f>I120*10.76</f>
        <v>3958757.1147999996</v>
      </c>
    </row>
    <row r="121" spans="1:13" ht="24.95" customHeight="1" x14ac:dyDescent="0.2">
      <c r="A121" s="26"/>
      <c r="B121" s="14" t="s">
        <v>114</v>
      </c>
      <c r="C121" s="11"/>
      <c r="D121" s="12"/>
      <c r="E121" s="53"/>
      <c r="F121" s="53"/>
      <c r="G121" s="53"/>
      <c r="H121" s="53"/>
      <c r="I121" s="49">
        <v>1941262</v>
      </c>
      <c r="J121" s="49">
        <f>I121*10.76</f>
        <v>20887979.120000001</v>
      </c>
    </row>
    <row r="122" spans="1:13" ht="12.75" x14ac:dyDescent="0.2">
      <c r="A122" s="27"/>
    </row>
    <row r="123" spans="1:13" ht="20.100000000000001" customHeight="1" x14ac:dyDescent="0.25">
      <c r="A123" s="106" t="s">
        <v>127</v>
      </c>
      <c r="B123" s="106"/>
      <c r="C123" s="106"/>
      <c r="D123" s="106"/>
      <c r="E123" s="106"/>
      <c r="F123" s="106"/>
      <c r="G123" s="106"/>
      <c r="H123" s="106"/>
      <c r="I123" s="106"/>
      <c r="J123" s="106"/>
    </row>
    <row r="124" spans="1:13" ht="20.100000000000001" customHeight="1" x14ac:dyDescent="0.25"/>
    <row r="125" spans="1:13" ht="20.100000000000001" customHeight="1" x14ac:dyDescent="0.2">
      <c r="A125" s="40" t="s">
        <v>79</v>
      </c>
      <c r="B125" s="17" t="s">
        <v>6</v>
      </c>
      <c r="C125" s="18" t="s">
        <v>13</v>
      </c>
      <c r="D125" s="18" t="s">
        <v>7</v>
      </c>
      <c r="E125" s="18" t="s">
        <v>8</v>
      </c>
      <c r="F125" s="18" t="s">
        <v>9</v>
      </c>
      <c r="G125" s="18" t="s">
        <v>10</v>
      </c>
      <c r="H125" s="18" t="s">
        <v>11</v>
      </c>
      <c r="I125" s="28" t="s">
        <v>12</v>
      </c>
      <c r="J125" s="29" t="s">
        <v>14</v>
      </c>
    </row>
    <row r="126" spans="1:13" ht="20.100000000000001" customHeight="1" x14ac:dyDescent="0.25">
      <c r="A126" s="20" t="s">
        <v>128</v>
      </c>
      <c r="B126" s="3" t="s">
        <v>131</v>
      </c>
      <c r="C126" s="4"/>
      <c r="D126" s="4">
        <v>3487</v>
      </c>
      <c r="E126" s="4">
        <v>3487</v>
      </c>
      <c r="F126" s="4"/>
      <c r="G126" s="4"/>
      <c r="H126" s="4"/>
      <c r="I126" s="30">
        <f>SUM(D126:H126)</f>
        <v>6974</v>
      </c>
      <c r="J126" s="31">
        <f>(I126:I134*10.76)</f>
        <v>75040.240000000005</v>
      </c>
      <c r="M126" s="61">
        <v>150018</v>
      </c>
    </row>
    <row r="127" spans="1:13" ht="20.100000000000001" customHeight="1" x14ac:dyDescent="0.25">
      <c r="A127" s="20" t="s">
        <v>129</v>
      </c>
      <c r="B127" s="3" t="s">
        <v>132</v>
      </c>
      <c r="C127" s="4"/>
      <c r="D127" s="4">
        <v>2349</v>
      </c>
      <c r="E127" s="4">
        <v>1932</v>
      </c>
      <c r="F127" s="4">
        <v>1210</v>
      </c>
      <c r="G127" s="4"/>
      <c r="H127" s="4"/>
      <c r="I127" s="30">
        <f t="shared" ref="I127:I134" si="31">SUM(C127:H127)</f>
        <v>5491</v>
      </c>
      <c r="J127" s="31">
        <f>(I127:I137*10.76)</f>
        <v>59083.159999999996</v>
      </c>
    </row>
    <row r="128" spans="1:13" ht="20.100000000000001" customHeight="1" x14ac:dyDescent="0.25">
      <c r="A128" s="20" t="s">
        <v>130</v>
      </c>
      <c r="B128" s="3" t="s">
        <v>131</v>
      </c>
      <c r="C128" s="4"/>
      <c r="D128" s="4">
        <v>3487</v>
      </c>
      <c r="E128" s="4">
        <v>3487</v>
      </c>
      <c r="F128" s="4"/>
      <c r="G128" s="4"/>
      <c r="H128" s="4"/>
      <c r="I128" s="30">
        <f t="shared" si="31"/>
        <v>6974</v>
      </c>
      <c r="J128" s="31">
        <f t="shared" ref="J128:J134" si="32">(I128*10.76)</f>
        <v>75040.240000000005</v>
      </c>
      <c r="M128">
        <v>1891.95</v>
      </c>
    </row>
    <row r="129" spans="1:13" ht="20.100000000000001" customHeight="1" x14ac:dyDescent="0.25">
      <c r="A129" s="20" t="s">
        <v>162</v>
      </c>
      <c r="B129" s="3" t="s">
        <v>133</v>
      </c>
      <c r="C129" s="4">
        <v>140</v>
      </c>
      <c r="D129" s="4">
        <v>1150</v>
      </c>
      <c r="E129" s="4">
        <v>1080</v>
      </c>
      <c r="F129" s="4"/>
      <c r="G129" s="4"/>
      <c r="H129" s="4"/>
      <c r="I129" s="30">
        <f t="shared" si="31"/>
        <v>2370</v>
      </c>
      <c r="J129" s="31">
        <f t="shared" si="32"/>
        <v>25501.200000000001</v>
      </c>
      <c r="M129">
        <v>43942.6</v>
      </c>
    </row>
    <row r="130" spans="1:13" ht="20.100000000000001" customHeight="1" x14ac:dyDescent="0.25">
      <c r="A130" s="20" t="s">
        <v>136</v>
      </c>
      <c r="B130" s="3" t="s">
        <v>134</v>
      </c>
      <c r="C130" s="4">
        <v>835</v>
      </c>
      <c r="D130" s="4">
        <v>838</v>
      </c>
      <c r="E130" s="4">
        <v>807</v>
      </c>
      <c r="F130" s="4"/>
      <c r="G130" s="4"/>
      <c r="H130" s="4">
        <v>58</v>
      </c>
      <c r="I130" s="30">
        <f t="shared" si="31"/>
        <v>2538</v>
      </c>
      <c r="J130" s="31">
        <f t="shared" si="32"/>
        <v>27308.880000000001</v>
      </c>
      <c r="M130">
        <v>47495.4</v>
      </c>
    </row>
    <row r="131" spans="1:13" ht="20.100000000000001" customHeight="1" x14ac:dyDescent="0.25">
      <c r="A131" s="20" t="s">
        <v>19</v>
      </c>
      <c r="B131" s="3" t="s">
        <v>139</v>
      </c>
      <c r="C131" s="4"/>
      <c r="D131" s="4">
        <v>3750</v>
      </c>
      <c r="E131" s="4"/>
      <c r="F131" s="4"/>
      <c r="G131" s="4"/>
      <c r="H131" s="4"/>
      <c r="I131" s="30">
        <f t="shared" si="31"/>
        <v>3750</v>
      </c>
      <c r="J131" s="31">
        <f t="shared" si="32"/>
        <v>40350</v>
      </c>
    </row>
    <row r="132" spans="1:13" ht="20.100000000000001" customHeight="1" x14ac:dyDescent="0.25">
      <c r="A132" s="20" t="s">
        <v>137</v>
      </c>
      <c r="B132" s="3" t="s">
        <v>138</v>
      </c>
      <c r="C132" s="4"/>
      <c r="D132" s="4">
        <v>2942</v>
      </c>
      <c r="E132" s="4">
        <v>2942</v>
      </c>
      <c r="F132" s="4"/>
      <c r="G132" s="4"/>
      <c r="H132" s="4"/>
      <c r="I132" s="30">
        <f t="shared" si="31"/>
        <v>5884</v>
      </c>
      <c r="J132" s="31">
        <f t="shared" si="32"/>
        <v>63311.839999999997</v>
      </c>
      <c r="M132" s="61">
        <v>385570.95</v>
      </c>
    </row>
    <row r="133" spans="1:13" ht="20.100000000000001" customHeight="1" x14ac:dyDescent="0.25">
      <c r="A133" s="20" t="s">
        <v>135</v>
      </c>
      <c r="B133" s="3" t="s">
        <v>161</v>
      </c>
      <c r="C133" s="4"/>
      <c r="D133" s="4">
        <v>6974</v>
      </c>
      <c r="E133" s="4">
        <v>6974</v>
      </c>
      <c r="F133" s="4"/>
      <c r="G133" s="4"/>
      <c r="H133" s="4"/>
      <c r="I133" s="30">
        <f t="shared" si="31"/>
        <v>13948</v>
      </c>
      <c r="J133" s="31">
        <f t="shared" si="32"/>
        <v>150080.48000000001</v>
      </c>
      <c r="M133">
        <v>225427</v>
      </c>
    </row>
    <row r="134" spans="1:13" ht="20.100000000000001" customHeight="1" x14ac:dyDescent="0.25">
      <c r="A134" s="20" t="s">
        <v>163</v>
      </c>
      <c r="B134" s="3" t="s">
        <v>164</v>
      </c>
      <c r="C134" s="4"/>
      <c r="D134" s="4">
        <v>6974</v>
      </c>
      <c r="E134" s="4">
        <v>6974</v>
      </c>
      <c r="F134" s="4"/>
      <c r="G134" s="4"/>
      <c r="H134" s="4"/>
      <c r="I134" s="30">
        <f t="shared" si="31"/>
        <v>13948</v>
      </c>
      <c r="J134" s="31">
        <f t="shared" si="32"/>
        <v>150080.48000000001</v>
      </c>
      <c r="M134">
        <f>M133</f>
        <v>225427</v>
      </c>
    </row>
    <row r="135" spans="1:13" ht="20.100000000000001" customHeight="1" x14ac:dyDescent="0.25">
      <c r="A135" s="20" t="s">
        <v>167</v>
      </c>
      <c r="B135" s="3" t="s">
        <v>168</v>
      </c>
      <c r="C135" s="4"/>
      <c r="D135" s="4">
        <v>4945</v>
      </c>
      <c r="E135" s="4">
        <v>4940</v>
      </c>
      <c r="F135" s="4"/>
      <c r="G135" s="4"/>
      <c r="H135" s="4"/>
      <c r="I135" s="30">
        <f>SUM(C135:H135)</f>
        <v>9885</v>
      </c>
      <c r="J135" s="31">
        <f>(I135*10.76)</f>
        <v>106362.59999999999</v>
      </c>
    </row>
    <row r="136" spans="1:13" ht="24.4" customHeight="1" x14ac:dyDescent="0.25">
      <c r="A136" s="46"/>
      <c r="B136" s="47" t="s">
        <v>210</v>
      </c>
      <c r="C136" s="4"/>
      <c r="D136" s="4"/>
      <c r="E136" s="4"/>
      <c r="F136" s="4"/>
      <c r="G136" s="4"/>
      <c r="H136" s="4"/>
      <c r="I136" s="89">
        <f>(27896+2370)</f>
        <v>30266</v>
      </c>
      <c r="J136" s="31">
        <f>(I136*10.76)</f>
        <v>325662.15999999997</v>
      </c>
      <c r="M136" s="62">
        <f>SUM(M126:M134)</f>
        <v>1079772.8999999999</v>
      </c>
    </row>
    <row r="137" spans="1:13" ht="24.95" customHeight="1" x14ac:dyDescent="0.2">
      <c r="A137" s="26"/>
      <c r="B137" s="13" t="s">
        <v>110</v>
      </c>
      <c r="C137" s="54"/>
      <c r="D137" s="56"/>
      <c r="E137" s="56"/>
      <c r="F137" s="56"/>
      <c r="G137" s="56"/>
      <c r="H137" s="55"/>
      <c r="I137" s="73">
        <f>SUM(I126:I136)</f>
        <v>102028</v>
      </c>
      <c r="J137" s="73">
        <f>SUM(J126:J136)</f>
        <v>1097821.28</v>
      </c>
    </row>
    <row r="138" spans="1:13" ht="24.95" customHeight="1" x14ac:dyDescent="0.2">
      <c r="A138" s="26"/>
      <c r="B138" s="14" t="s">
        <v>114</v>
      </c>
      <c r="C138" s="11"/>
      <c r="D138" s="12"/>
      <c r="E138" s="53"/>
      <c r="F138" s="53"/>
      <c r="G138" s="53"/>
      <c r="H138" s="53"/>
      <c r="I138" s="49">
        <v>1079772.8999999999</v>
      </c>
      <c r="J138" s="49">
        <f>I138*10.76</f>
        <v>11618356.403999999</v>
      </c>
    </row>
    <row r="139" spans="1:13" ht="24.95" customHeight="1" x14ac:dyDescent="0.25"/>
    <row r="140" spans="1:13" ht="24.95" customHeight="1" x14ac:dyDescent="0.25"/>
    <row r="141" spans="1:13" ht="24.95" customHeight="1" x14ac:dyDescent="0.2">
      <c r="A141" s="26"/>
      <c r="B141" s="64" t="s">
        <v>170</v>
      </c>
      <c r="C141" s="54"/>
      <c r="D141" s="56"/>
      <c r="E141" s="56"/>
      <c r="F141" s="56"/>
      <c r="G141" s="56"/>
      <c r="H141" s="55"/>
      <c r="I141" s="73">
        <f>I120+I137</f>
        <v>469942.23</v>
      </c>
      <c r="J141" s="73">
        <f>I141*10.76</f>
        <v>5056578.3947999999</v>
      </c>
    </row>
    <row r="142" spans="1:13" ht="24.95" customHeight="1" x14ac:dyDescent="0.2">
      <c r="A142" s="26"/>
      <c r="B142" s="63" t="s">
        <v>169</v>
      </c>
      <c r="C142" s="11"/>
      <c r="D142" s="12"/>
      <c r="E142" s="53"/>
      <c r="F142" s="53"/>
      <c r="G142" s="53"/>
      <c r="H142" s="53"/>
      <c r="I142" s="73">
        <f>I121+I138</f>
        <v>3021034.9</v>
      </c>
      <c r="J142" s="49">
        <f>I142*10.76</f>
        <v>32506335.524</v>
      </c>
    </row>
    <row r="144" spans="1:13" ht="20.100000000000001" customHeight="1" x14ac:dyDescent="0.25">
      <c r="A144" s="106" t="s">
        <v>191</v>
      </c>
      <c r="B144" s="106"/>
      <c r="C144" s="106"/>
      <c r="D144" s="106"/>
      <c r="E144" s="106"/>
      <c r="F144" s="106"/>
      <c r="G144" s="106"/>
      <c r="H144" s="106"/>
      <c r="I144" s="106"/>
      <c r="J144" s="106"/>
    </row>
    <row r="145" spans="1:12" ht="20.100000000000001" customHeight="1" x14ac:dyDescent="0.25"/>
    <row r="146" spans="1:12" ht="24.95" customHeight="1" x14ac:dyDescent="0.25">
      <c r="A146" s="19" t="s">
        <v>79</v>
      </c>
      <c r="B146" s="17" t="s">
        <v>6</v>
      </c>
      <c r="C146" s="65" t="s">
        <v>13</v>
      </c>
      <c r="D146" s="65" t="s">
        <v>7</v>
      </c>
      <c r="E146" s="65" t="s">
        <v>8</v>
      </c>
      <c r="F146" s="65" t="s">
        <v>9</v>
      </c>
      <c r="G146" s="65" t="s">
        <v>10</v>
      </c>
      <c r="H146" s="65" t="s">
        <v>11</v>
      </c>
      <c r="I146" s="28" t="s">
        <v>12</v>
      </c>
      <c r="J146" s="29" t="s">
        <v>14</v>
      </c>
    </row>
    <row r="147" spans="1:12" ht="20.100000000000001" customHeight="1" x14ac:dyDescent="0.25">
      <c r="A147" s="20" t="s">
        <v>192</v>
      </c>
      <c r="B147" s="3" t="s">
        <v>193</v>
      </c>
      <c r="C147" s="4"/>
      <c r="D147" s="4">
        <v>5945</v>
      </c>
      <c r="E147" s="4">
        <v>7439</v>
      </c>
      <c r="F147" s="4" t="s">
        <v>94</v>
      </c>
      <c r="G147" s="4"/>
      <c r="H147" s="4"/>
      <c r="I147" s="30">
        <f t="shared" ref="I147:I148" si="33">SUM(C147:H147)</f>
        <v>13384</v>
      </c>
      <c r="J147" s="31">
        <f t="shared" ref="J147" si="34">(I147*10.76)</f>
        <v>144011.84</v>
      </c>
    </row>
    <row r="148" spans="1:12" ht="20.100000000000001" customHeight="1" x14ac:dyDescent="0.25">
      <c r="A148" s="20" t="s">
        <v>176</v>
      </c>
      <c r="B148" s="3" t="s">
        <v>178</v>
      </c>
      <c r="C148" s="4"/>
      <c r="D148" s="4">
        <v>6258</v>
      </c>
      <c r="E148" s="4">
        <v>2663</v>
      </c>
      <c r="F148" s="4">
        <v>731</v>
      </c>
      <c r="H148" s="4"/>
      <c r="I148" s="30">
        <f t="shared" si="33"/>
        <v>9652</v>
      </c>
      <c r="J148" s="31">
        <f>(I148:I153*10.76)</f>
        <v>103855.52</v>
      </c>
    </row>
    <row r="149" spans="1:12" ht="20.100000000000001" customHeight="1" x14ac:dyDescent="0.25">
      <c r="A149" s="20" t="s">
        <v>177</v>
      </c>
      <c r="B149" s="3" t="s">
        <v>204</v>
      </c>
      <c r="C149" s="4"/>
      <c r="D149" s="4">
        <v>3271</v>
      </c>
      <c r="E149" s="4">
        <v>2664</v>
      </c>
      <c r="F149" s="4">
        <v>736</v>
      </c>
      <c r="G149" s="4"/>
      <c r="H149" s="4"/>
      <c r="I149" s="30">
        <f t="shared" ref="I149:I152" si="35">SUM(C149:H149)</f>
        <v>6671</v>
      </c>
      <c r="J149" s="31">
        <f>(I149:I154*10.76)</f>
        <v>71779.959999999992</v>
      </c>
    </row>
    <row r="150" spans="1:12" ht="20.100000000000001" customHeight="1" x14ac:dyDescent="0.25">
      <c r="A150" s="20" t="s">
        <v>179</v>
      </c>
      <c r="B150" s="3" t="s">
        <v>189</v>
      </c>
      <c r="C150" s="4"/>
      <c r="D150" s="4">
        <v>1292</v>
      </c>
      <c r="E150" s="4"/>
      <c r="F150" s="4"/>
      <c r="G150" s="4"/>
      <c r="H150" s="4"/>
      <c r="I150" s="30">
        <f t="shared" si="35"/>
        <v>1292</v>
      </c>
      <c r="J150" s="31">
        <f t="shared" ref="J150:J153" si="36">(I150*10.76)</f>
        <v>13901.92</v>
      </c>
    </row>
    <row r="151" spans="1:12" ht="20.100000000000001" customHeight="1" x14ac:dyDescent="0.25">
      <c r="A151" s="20" t="s">
        <v>180</v>
      </c>
      <c r="B151" s="3" t="s">
        <v>190</v>
      </c>
      <c r="C151" s="4" t="s">
        <v>94</v>
      </c>
      <c r="D151" s="4">
        <v>1292</v>
      </c>
      <c r="E151" s="4" t="s">
        <v>94</v>
      </c>
      <c r="F151" s="4" t="s">
        <v>94</v>
      </c>
      <c r="G151" s="4"/>
      <c r="H151" s="4"/>
      <c r="I151" s="30">
        <f t="shared" si="35"/>
        <v>1292</v>
      </c>
      <c r="J151" s="31">
        <f t="shared" si="36"/>
        <v>13901.92</v>
      </c>
    </row>
    <row r="152" spans="1:12" s="75" customFormat="1" ht="20.100000000000001" customHeight="1" x14ac:dyDescent="0.25">
      <c r="A152" s="20" t="s">
        <v>183</v>
      </c>
      <c r="B152" s="3" t="s">
        <v>185</v>
      </c>
      <c r="C152" s="4"/>
      <c r="D152" s="4">
        <v>3624</v>
      </c>
      <c r="E152" s="4">
        <v>3624</v>
      </c>
      <c r="F152" s="4" t="s">
        <v>94</v>
      </c>
      <c r="G152" s="4"/>
      <c r="H152" s="4">
        <v>34</v>
      </c>
      <c r="I152" s="30">
        <f t="shared" si="35"/>
        <v>7282</v>
      </c>
      <c r="J152" s="31">
        <f t="shared" si="36"/>
        <v>78354.319999999992</v>
      </c>
      <c r="K152"/>
      <c r="L152"/>
    </row>
    <row r="153" spans="1:12" ht="20.100000000000001" customHeight="1" x14ac:dyDescent="0.25">
      <c r="A153" s="20" t="s">
        <v>182</v>
      </c>
      <c r="B153" s="3" t="s">
        <v>184</v>
      </c>
      <c r="C153" s="4"/>
      <c r="D153" s="4">
        <v>2470</v>
      </c>
      <c r="E153" s="4">
        <v>2470</v>
      </c>
      <c r="F153" s="4"/>
      <c r="G153" s="4"/>
      <c r="H153" s="4">
        <v>31.6</v>
      </c>
      <c r="I153" s="30">
        <f t="shared" ref="I153" si="37">SUM(C153:H153)</f>
        <v>4971.6000000000004</v>
      </c>
      <c r="J153" s="31">
        <f t="shared" si="36"/>
        <v>53494.416000000005</v>
      </c>
    </row>
    <row r="154" spans="1:12" ht="24.95" customHeight="1" x14ac:dyDescent="0.2">
      <c r="A154" s="107" t="s">
        <v>5</v>
      </c>
      <c r="B154" s="108"/>
      <c r="C154" s="71"/>
      <c r="D154" s="84">
        <f>SUM(D147:D153)</f>
        <v>24152</v>
      </c>
      <c r="E154" s="71"/>
      <c r="F154" s="71"/>
      <c r="G154" s="71"/>
      <c r="H154" s="71"/>
      <c r="I154" s="73">
        <f>SUM(I147:I153)</f>
        <v>44544.6</v>
      </c>
      <c r="J154" s="73">
        <f>SUM(J147:J153)</f>
        <v>479299.89599999995</v>
      </c>
      <c r="K154" s="75"/>
      <c r="L154" s="75"/>
    </row>
    <row r="155" spans="1:12" ht="24.95" customHeight="1" x14ac:dyDescent="0.25"/>
    <row r="156" spans="1:12" ht="24.95" customHeight="1" x14ac:dyDescent="0.2">
      <c r="A156" s="26"/>
      <c r="B156" s="64" t="s">
        <v>202</v>
      </c>
      <c r="C156" s="54"/>
      <c r="D156" s="56"/>
      <c r="E156" s="56"/>
      <c r="F156" s="56"/>
      <c r="G156" s="56"/>
      <c r="H156" s="55"/>
      <c r="I156" s="86">
        <f>SUM(I141+I154)</f>
        <v>514486.82999999996</v>
      </c>
      <c r="J156" s="85">
        <f>I156*10.76</f>
        <v>5535878.2907999996</v>
      </c>
    </row>
    <row r="157" spans="1:12" ht="24.95" customHeight="1" x14ac:dyDescent="0.2">
      <c r="A157" s="26"/>
      <c r="B157" s="64"/>
      <c r="C157" s="54"/>
      <c r="D157" s="56"/>
      <c r="E157" s="56"/>
      <c r="F157" s="56"/>
      <c r="G157" s="56"/>
      <c r="H157" s="55"/>
      <c r="I157" s="86"/>
      <c r="J157" s="85"/>
    </row>
    <row r="158" spans="1:12" ht="24.95" customHeight="1" x14ac:dyDescent="0.2">
      <c r="A158" s="26"/>
      <c r="B158" s="64" t="s">
        <v>216</v>
      </c>
      <c r="C158" s="100"/>
      <c r="D158" s="86">
        <f>D154+D118</f>
        <v>220901</v>
      </c>
      <c r="E158" s="101" t="s">
        <v>218</v>
      </c>
      <c r="F158" s="101"/>
      <c r="G158" s="101"/>
      <c r="H158" s="102"/>
      <c r="I158" s="86"/>
      <c r="J158" s="85"/>
    </row>
    <row r="159" spans="1:12" ht="24.95" customHeight="1" x14ac:dyDescent="0.2">
      <c r="A159" s="26"/>
      <c r="B159" s="64" t="s">
        <v>217</v>
      </c>
      <c r="C159" s="54"/>
      <c r="D159" s="86">
        <v>412458.83</v>
      </c>
      <c r="E159" s="56" t="s">
        <v>218</v>
      </c>
      <c r="F159" s="56"/>
      <c r="G159" s="56"/>
      <c r="H159" s="55"/>
      <c r="I159" s="86"/>
      <c r="J159" s="85"/>
    </row>
    <row r="160" spans="1:12" ht="24.95" customHeight="1" x14ac:dyDescent="0.2">
      <c r="A160" s="26"/>
      <c r="B160" s="64"/>
      <c r="C160" s="54"/>
      <c r="D160" s="56"/>
      <c r="E160" s="56"/>
      <c r="F160" s="56"/>
      <c r="G160" s="56"/>
      <c r="H160" s="55"/>
      <c r="I160" s="86"/>
      <c r="J160" s="85"/>
    </row>
  </sheetData>
  <mergeCells count="70">
    <mergeCell ref="A103:J103"/>
    <mergeCell ref="A117:B117"/>
    <mergeCell ref="A27:B27"/>
    <mergeCell ref="A98:E98"/>
    <mergeCell ref="G98:H98"/>
    <mergeCell ref="A99:E99"/>
    <mergeCell ref="G99:H99"/>
    <mergeCell ref="G80:H80"/>
    <mergeCell ref="G81:H81"/>
    <mergeCell ref="G83:H83"/>
    <mergeCell ref="A96:E96"/>
    <mergeCell ref="G96:H96"/>
    <mergeCell ref="G101:H101"/>
    <mergeCell ref="G73:H73"/>
    <mergeCell ref="G97:H97"/>
    <mergeCell ref="A100:E100"/>
    <mergeCell ref="G60:H60"/>
    <mergeCell ref="G87:H87"/>
    <mergeCell ref="G74:H74"/>
    <mergeCell ref="G62:H62"/>
    <mergeCell ref="G63:H63"/>
    <mergeCell ref="G75:H75"/>
    <mergeCell ref="G50:H50"/>
    <mergeCell ref="G55:H55"/>
    <mergeCell ref="A89:J89"/>
    <mergeCell ref="G76:H76"/>
    <mergeCell ref="G77:H77"/>
    <mergeCell ref="G82:H82"/>
    <mergeCell ref="A88:B88"/>
    <mergeCell ref="G69:H69"/>
    <mergeCell ref="G66:H66"/>
    <mergeCell ref="G56:H56"/>
    <mergeCell ref="G57:H57"/>
    <mergeCell ref="G67:H67"/>
    <mergeCell ref="G68:H68"/>
    <mergeCell ref="G58:H58"/>
    <mergeCell ref="G59:H59"/>
    <mergeCell ref="G65:H65"/>
    <mergeCell ref="A1:J1"/>
    <mergeCell ref="A101:E101"/>
    <mergeCell ref="G92:H92"/>
    <mergeCell ref="G93:H93"/>
    <mergeCell ref="A92:E92"/>
    <mergeCell ref="G51:H51"/>
    <mergeCell ref="G52:H52"/>
    <mergeCell ref="A46:B46"/>
    <mergeCell ref="G61:H61"/>
    <mergeCell ref="G70:H70"/>
    <mergeCell ref="G71:H71"/>
    <mergeCell ref="A97:E97"/>
    <mergeCell ref="G94:H94"/>
    <mergeCell ref="G53:H53"/>
    <mergeCell ref="G54:H54"/>
    <mergeCell ref="A48:J48"/>
    <mergeCell ref="A144:J144"/>
    <mergeCell ref="A154:B154"/>
    <mergeCell ref="G95:H95"/>
    <mergeCell ref="G72:H72"/>
    <mergeCell ref="G91:H91"/>
    <mergeCell ref="G84:H84"/>
    <mergeCell ref="G85:H85"/>
    <mergeCell ref="G86:H86"/>
    <mergeCell ref="G78:H78"/>
    <mergeCell ref="G79:H79"/>
    <mergeCell ref="A123:J123"/>
    <mergeCell ref="A95:E95"/>
    <mergeCell ref="A91:E91"/>
    <mergeCell ref="A93:E93"/>
    <mergeCell ref="A94:E94"/>
    <mergeCell ref="G100:H100"/>
  </mergeCells>
  <phoneticPr fontId="5" type="noConversion"/>
  <pageMargins left="0.5" right="0.5" top="0.5" bottom="0.5" header="0.261811024" footer="0.261811024"/>
  <pageSetup paperSize="9" scale="94" orientation="landscape" r:id="rId1"/>
  <headerFooter alignWithMargins="0">
    <oddFooter>&amp;L&amp;F&amp;CPage &amp;P of &amp;N&amp;R&amp;D</oddFooter>
  </headerFooter>
  <rowBreaks count="6" manualBreakCount="6">
    <brk id="27" max="16383" man="1"/>
    <brk id="46" max="9" man="1"/>
    <brk id="64" max="9" man="1"/>
    <brk id="88" max="9" man="1"/>
    <brk id="119" max="16383" man="1"/>
    <brk id="142" max="9" man="1"/>
  </rowBreaks>
  <ignoredErrors>
    <ignoredError sqref="I64:J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view="pageBreakPreview" topLeftCell="A133" zoomScaleNormal="100" zoomScaleSheetLayoutView="100" workbookViewId="0">
      <selection activeCell="I141" sqref="I141"/>
    </sheetView>
  </sheetViews>
  <sheetFormatPr defaultRowHeight="15" x14ac:dyDescent="0.25"/>
  <cols>
    <col min="1" max="1" width="6.7109375" style="22" customWidth="1"/>
    <col min="2" max="2" width="58.7109375" customWidth="1"/>
    <col min="3" max="8" width="8.7109375" style="1" customWidth="1"/>
    <col min="9" max="9" width="25.85546875" style="34" customWidth="1"/>
    <col min="10" max="10" width="13.140625" style="35" customWidth="1"/>
    <col min="13" max="13" width="12.42578125" bestFit="1" customWidth="1"/>
  </cols>
  <sheetData>
    <row r="1" spans="1:10" ht="18" x14ac:dyDescent="0.25">
      <c r="A1" s="106" t="s">
        <v>78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6" customHeight="1" x14ac:dyDescent="0.25"/>
    <row r="3" spans="1:10" ht="20.100000000000001" customHeight="1" x14ac:dyDescent="0.25">
      <c r="A3" s="19" t="s">
        <v>79</v>
      </c>
      <c r="B3" s="17" t="s">
        <v>6</v>
      </c>
      <c r="C3" s="68" t="s">
        <v>13</v>
      </c>
      <c r="D3" s="68" t="s">
        <v>7</v>
      </c>
      <c r="E3" s="68" t="s">
        <v>8</v>
      </c>
      <c r="F3" s="68" t="s">
        <v>9</v>
      </c>
      <c r="G3" s="68" t="s">
        <v>10</v>
      </c>
      <c r="H3" s="68" t="s">
        <v>11</v>
      </c>
      <c r="I3" s="28" t="s">
        <v>12</v>
      </c>
      <c r="J3" s="29" t="s">
        <v>14</v>
      </c>
    </row>
    <row r="4" spans="1:10" ht="15" customHeight="1" x14ac:dyDescent="0.25">
      <c r="A4" s="20" t="s">
        <v>19</v>
      </c>
      <c r="B4" s="3" t="s">
        <v>173</v>
      </c>
      <c r="C4" s="4"/>
      <c r="D4" s="4">
        <v>3142</v>
      </c>
      <c r="E4" s="4">
        <v>2639</v>
      </c>
      <c r="F4" s="4">
        <v>1203.7</v>
      </c>
      <c r="G4" s="4"/>
      <c r="H4" s="4"/>
      <c r="I4" s="30">
        <f>SUM(D4:H4)</f>
        <v>6984.7</v>
      </c>
      <c r="J4" s="31">
        <f>(I4:I26*10.76)</f>
        <v>75155.372000000003</v>
      </c>
    </row>
    <row r="5" spans="1:10" ht="15" customHeight="1" x14ac:dyDescent="0.25">
      <c r="A5" s="20" t="s">
        <v>21</v>
      </c>
      <c r="B5" s="3" t="s">
        <v>171</v>
      </c>
      <c r="C5" s="4">
        <v>1620</v>
      </c>
      <c r="D5" s="4">
        <v>6505</v>
      </c>
      <c r="E5" s="4">
        <v>1931</v>
      </c>
      <c r="F5" s="4">
        <v>1210</v>
      </c>
      <c r="G5" s="4"/>
      <c r="H5" s="4"/>
      <c r="I5" s="30">
        <f t="shared" ref="I5:I23" si="0">SUM(C5:H5)</f>
        <v>11266</v>
      </c>
      <c r="J5" s="31">
        <f t="shared" ref="J5:J16" si="1">(I5*10.76)</f>
        <v>121222.16</v>
      </c>
    </row>
    <row r="6" spans="1:10" ht="15" customHeight="1" x14ac:dyDescent="0.25">
      <c r="A6" s="20" t="s">
        <v>23</v>
      </c>
      <c r="B6" s="3" t="s">
        <v>203</v>
      </c>
      <c r="C6" s="4"/>
      <c r="D6" s="4">
        <v>3041</v>
      </c>
      <c r="E6" s="4">
        <v>2691</v>
      </c>
      <c r="F6" s="4">
        <v>1203</v>
      </c>
      <c r="G6" s="4"/>
      <c r="H6" s="4"/>
      <c r="I6" s="30">
        <f t="shared" si="0"/>
        <v>6935</v>
      </c>
      <c r="J6" s="31">
        <f t="shared" si="1"/>
        <v>74620.599999999991</v>
      </c>
    </row>
    <row r="7" spans="1:10" ht="15" customHeight="1" x14ac:dyDescent="0.25">
      <c r="A7" s="20" t="s">
        <v>25</v>
      </c>
      <c r="B7" s="3" t="s">
        <v>44</v>
      </c>
      <c r="C7" s="4"/>
      <c r="D7" s="4">
        <v>1332</v>
      </c>
      <c r="E7" s="4">
        <v>1367</v>
      </c>
      <c r="F7" s="4"/>
      <c r="G7" s="4"/>
      <c r="H7" s="4"/>
      <c r="I7" s="30">
        <f t="shared" si="0"/>
        <v>2699</v>
      </c>
      <c r="J7" s="31">
        <f t="shared" si="1"/>
        <v>29041.239999999998</v>
      </c>
    </row>
    <row r="8" spans="1:10" ht="15" customHeight="1" x14ac:dyDescent="0.25">
      <c r="A8" s="20" t="s">
        <v>27</v>
      </c>
      <c r="B8" s="3" t="s">
        <v>46</v>
      </c>
      <c r="C8" s="4"/>
      <c r="D8" s="4">
        <v>1332</v>
      </c>
      <c r="E8" s="4">
        <v>1369</v>
      </c>
      <c r="F8" s="4">
        <v>1369</v>
      </c>
      <c r="G8" s="4"/>
      <c r="H8" s="4"/>
      <c r="I8" s="30">
        <f t="shared" si="0"/>
        <v>4070</v>
      </c>
      <c r="J8" s="31">
        <f t="shared" si="1"/>
        <v>43793.2</v>
      </c>
    </row>
    <row r="9" spans="1:10" ht="15" customHeight="1" x14ac:dyDescent="0.25">
      <c r="A9" s="20" t="s">
        <v>29</v>
      </c>
      <c r="B9" s="3" t="s">
        <v>48</v>
      </c>
      <c r="C9" s="4"/>
      <c r="D9" s="4">
        <v>1332</v>
      </c>
      <c r="E9" s="4">
        <v>1367</v>
      </c>
      <c r="F9" s="4"/>
      <c r="G9" s="4"/>
      <c r="H9" s="4"/>
      <c r="I9" s="30">
        <f t="shared" si="0"/>
        <v>2699</v>
      </c>
      <c r="J9" s="31">
        <f t="shared" si="1"/>
        <v>29041.239999999998</v>
      </c>
    </row>
    <row r="10" spans="1:10" ht="15" customHeight="1" x14ac:dyDescent="0.25">
      <c r="A10" s="20" t="s">
        <v>31</v>
      </c>
      <c r="B10" s="3" t="s">
        <v>194</v>
      </c>
      <c r="C10" s="4"/>
      <c r="D10" s="4">
        <v>1326</v>
      </c>
      <c r="E10" s="4">
        <v>1187</v>
      </c>
      <c r="F10" s="4">
        <v>1254</v>
      </c>
      <c r="G10" s="4"/>
      <c r="H10" s="4"/>
      <c r="I10" s="30">
        <f t="shared" si="0"/>
        <v>3767</v>
      </c>
      <c r="J10" s="31">
        <f t="shared" si="1"/>
        <v>40532.92</v>
      </c>
    </row>
    <row r="11" spans="1:10" ht="15" customHeight="1" x14ac:dyDescent="0.25">
      <c r="A11" s="20" t="s">
        <v>33</v>
      </c>
      <c r="B11" s="3" t="s">
        <v>141</v>
      </c>
      <c r="C11" s="4"/>
      <c r="D11" s="4">
        <v>1332</v>
      </c>
      <c r="E11" s="4">
        <v>1367</v>
      </c>
      <c r="F11" s="4"/>
      <c r="G11" s="4"/>
      <c r="H11" s="4"/>
      <c r="I11" s="30">
        <f t="shared" si="0"/>
        <v>2699</v>
      </c>
      <c r="J11" s="31">
        <f t="shared" si="1"/>
        <v>29041.239999999998</v>
      </c>
    </row>
    <row r="12" spans="1:10" ht="15" customHeight="1" x14ac:dyDescent="0.25">
      <c r="A12" s="20" t="s">
        <v>35</v>
      </c>
      <c r="B12" s="3" t="s">
        <v>49</v>
      </c>
      <c r="C12" s="4"/>
      <c r="D12" s="4">
        <v>1332</v>
      </c>
      <c r="E12" s="4">
        <v>1369</v>
      </c>
      <c r="F12" s="4">
        <v>1369</v>
      </c>
      <c r="G12" s="4"/>
      <c r="H12" s="4"/>
      <c r="I12" s="30">
        <f t="shared" si="0"/>
        <v>4070</v>
      </c>
      <c r="J12" s="31">
        <f t="shared" si="1"/>
        <v>43793.2</v>
      </c>
    </row>
    <row r="13" spans="1:10" ht="15" customHeight="1" x14ac:dyDescent="0.25">
      <c r="A13" s="20" t="s">
        <v>37</v>
      </c>
      <c r="B13" s="3" t="s">
        <v>51</v>
      </c>
      <c r="C13" s="4"/>
      <c r="D13" s="4">
        <v>1332</v>
      </c>
      <c r="E13" s="4">
        <v>1367</v>
      </c>
      <c r="F13" s="4"/>
      <c r="G13" s="4"/>
      <c r="H13" s="4"/>
      <c r="I13" s="30">
        <f t="shared" si="0"/>
        <v>2699</v>
      </c>
      <c r="J13" s="31">
        <f t="shared" si="1"/>
        <v>29041.239999999998</v>
      </c>
    </row>
    <row r="14" spans="1:10" ht="15" customHeight="1" x14ac:dyDescent="0.25">
      <c r="A14" s="20" t="s">
        <v>95</v>
      </c>
      <c r="B14" s="3" t="s">
        <v>53</v>
      </c>
      <c r="C14" s="4">
        <v>2378</v>
      </c>
      <c r="D14" s="4">
        <v>3791</v>
      </c>
      <c r="E14" s="4">
        <v>2770</v>
      </c>
      <c r="F14" s="4">
        <v>2770</v>
      </c>
      <c r="G14" s="4">
        <v>2918</v>
      </c>
      <c r="H14" s="4">
        <v>274</v>
      </c>
      <c r="I14" s="30">
        <f t="shared" si="0"/>
        <v>14901</v>
      </c>
      <c r="J14" s="31">
        <f t="shared" si="1"/>
        <v>160334.76</v>
      </c>
    </row>
    <row r="15" spans="1:10" ht="15" customHeight="1" x14ac:dyDescent="0.25">
      <c r="A15" s="20" t="s">
        <v>140</v>
      </c>
      <c r="B15" s="3" t="s">
        <v>142</v>
      </c>
      <c r="C15" s="4"/>
      <c r="D15" s="4">
        <v>1944</v>
      </c>
      <c r="E15" s="4">
        <v>1701</v>
      </c>
      <c r="F15" s="4"/>
      <c r="G15" s="4"/>
      <c r="H15" s="4"/>
      <c r="I15" s="30">
        <f t="shared" si="0"/>
        <v>3645</v>
      </c>
      <c r="J15" s="31">
        <f t="shared" si="1"/>
        <v>39220.199999999997</v>
      </c>
    </row>
    <row r="16" spans="1:10" ht="15" customHeight="1" x14ac:dyDescent="0.25">
      <c r="A16" s="20" t="s">
        <v>0</v>
      </c>
      <c r="B16" s="3" t="s">
        <v>54</v>
      </c>
      <c r="C16" s="4"/>
      <c r="D16" s="4">
        <v>5044</v>
      </c>
      <c r="E16" s="4">
        <v>4482</v>
      </c>
      <c r="F16" s="4"/>
      <c r="G16" s="4"/>
      <c r="H16" s="4"/>
      <c r="I16" s="30">
        <f t="shared" si="0"/>
        <v>9526</v>
      </c>
      <c r="J16" s="31">
        <f t="shared" si="1"/>
        <v>102499.76</v>
      </c>
    </row>
    <row r="17" spans="1:12" ht="15" customHeight="1" x14ac:dyDescent="0.25">
      <c r="A17" s="20" t="s">
        <v>39</v>
      </c>
      <c r="B17" s="3" t="s">
        <v>56</v>
      </c>
      <c r="C17" s="4"/>
      <c r="D17" s="4">
        <v>634</v>
      </c>
      <c r="E17" s="4"/>
      <c r="F17" s="4"/>
      <c r="G17" s="4"/>
      <c r="H17" s="4"/>
      <c r="I17" s="30">
        <f t="shared" si="0"/>
        <v>634</v>
      </c>
      <c r="J17" s="31">
        <f t="shared" ref="J17:J27" si="2">I17*10.76</f>
        <v>6821.84</v>
      </c>
    </row>
    <row r="18" spans="1:12" ht="15" customHeight="1" x14ac:dyDescent="0.25">
      <c r="A18" s="20" t="s">
        <v>2</v>
      </c>
      <c r="B18" s="3" t="s">
        <v>58</v>
      </c>
      <c r="C18" s="4"/>
      <c r="D18" s="4">
        <v>6662</v>
      </c>
      <c r="E18" s="4"/>
      <c r="F18" s="4"/>
      <c r="G18" s="4"/>
      <c r="H18" s="4"/>
      <c r="I18" s="30">
        <f t="shared" si="0"/>
        <v>6662</v>
      </c>
      <c r="J18" s="31">
        <f t="shared" si="2"/>
        <v>71683.12</v>
      </c>
    </row>
    <row r="19" spans="1:12" ht="15" customHeight="1" x14ac:dyDescent="0.25">
      <c r="A19" s="20" t="s">
        <v>98</v>
      </c>
      <c r="B19" s="3" t="s">
        <v>99</v>
      </c>
      <c r="C19" s="4"/>
      <c r="D19" s="4">
        <v>874</v>
      </c>
      <c r="E19" s="4"/>
      <c r="F19" s="4"/>
      <c r="G19" s="4"/>
      <c r="H19" s="4"/>
      <c r="I19" s="30">
        <f t="shared" si="0"/>
        <v>874</v>
      </c>
      <c r="J19" s="31">
        <f t="shared" si="2"/>
        <v>9404.24</v>
      </c>
    </row>
    <row r="20" spans="1:12" ht="15" customHeight="1" x14ac:dyDescent="0.25">
      <c r="A20" s="20" t="s">
        <v>149</v>
      </c>
      <c r="B20" s="3" t="s">
        <v>209</v>
      </c>
      <c r="C20" s="4">
        <v>654.85</v>
      </c>
      <c r="D20" s="4">
        <v>3613.5</v>
      </c>
      <c r="E20" s="4">
        <v>3592</v>
      </c>
      <c r="F20" s="4">
        <v>3557</v>
      </c>
      <c r="G20" s="4"/>
      <c r="H20" s="4">
        <v>29</v>
      </c>
      <c r="I20" s="30">
        <f>SUM(C20:H20)</f>
        <v>11446.35</v>
      </c>
      <c r="J20" s="31">
        <f t="shared" si="2"/>
        <v>123162.726</v>
      </c>
    </row>
    <row r="21" spans="1:12" ht="15" customHeight="1" x14ac:dyDescent="0.25">
      <c r="A21" s="20" t="s">
        <v>106</v>
      </c>
      <c r="B21" s="3" t="s">
        <v>107</v>
      </c>
      <c r="C21" s="4"/>
      <c r="D21" s="4">
        <v>522</v>
      </c>
      <c r="E21" s="4">
        <v>794</v>
      </c>
      <c r="F21" s="4"/>
      <c r="G21" s="4"/>
      <c r="H21" s="4"/>
      <c r="I21" s="30">
        <f t="shared" si="0"/>
        <v>1316</v>
      </c>
      <c r="J21" s="31">
        <f t="shared" si="2"/>
        <v>14160.16</v>
      </c>
    </row>
    <row r="22" spans="1:12" ht="15" customHeight="1" x14ac:dyDescent="0.25">
      <c r="A22" s="20" t="s">
        <v>41</v>
      </c>
      <c r="B22" s="3" t="s">
        <v>59</v>
      </c>
      <c r="C22" s="4"/>
      <c r="D22" s="4">
        <v>3902</v>
      </c>
      <c r="E22" s="4"/>
      <c r="F22" s="4"/>
      <c r="G22" s="4"/>
      <c r="H22" s="4"/>
      <c r="I22" s="30">
        <f t="shared" si="0"/>
        <v>3902</v>
      </c>
      <c r="J22" s="31">
        <f t="shared" si="2"/>
        <v>41985.52</v>
      </c>
    </row>
    <row r="23" spans="1:12" ht="15" customHeight="1" x14ac:dyDescent="0.25">
      <c r="A23" s="20" t="s">
        <v>3</v>
      </c>
      <c r="B23" s="3" t="s">
        <v>143</v>
      </c>
      <c r="C23" s="4"/>
      <c r="D23" s="4">
        <v>2692</v>
      </c>
      <c r="E23" s="4">
        <v>2188</v>
      </c>
      <c r="F23" s="4"/>
      <c r="G23" s="4"/>
      <c r="H23" s="4"/>
      <c r="I23" s="30">
        <f t="shared" si="0"/>
        <v>4880</v>
      </c>
      <c r="J23" s="31">
        <f t="shared" si="2"/>
        <v>52508.799999999996</v>
      </c>
    </row>
    <row r="24" spans="1:12" ht="15" customHeight="1" x14ac:dyDescent="0.25">
      <c r="A24" s="20" t="s">
        <v>81</v>
      </c>
      <c r="B24" s="41" t="s">
        <v>205</v>
      </c>
      <c r="C24" s="5"/>
      <c r="D24" s="5">
        <v>7970</v>
      </c>
      <c r="E24" s="5">
        <v>600</v>
      </c>
      <c r="F24" s="5"/>
      <c r="G24" s="5"/>
      <c r="H24" s="5"/>
      <c r="I24" s="69">
        <f>SUM(C24:H24)</f>
        <v>8570</v>
      </c>
      <c r="J24" s="70">
        <f>I24*10.76</f>
        <v>92213.2</v>
      </c>
    </row>
    <row r="25" spans="1:12" ht="15" customHeight="1" x14ac:dyDescent="0.25">
      <c r="A25" s="20" t="s">
        <v>181</v>
      </c>
      <c r="B25" s="3" t="s">
        <v>206</v>
      </c>
      <c r="C25" s="4"/>
      <c r="D25" s="4">
        <v>3040</v>
      </c>
      <c r="E25" s="4">
        <v>684.13</v>
      </c>
      <c r="F25" s="4" t="s">
        <v>94</v>
      </c>
      <c r="G25" s="4"/>
      <c r="H25" s="4"/>
      <c r="I25" s="69">
        <f>SUM(C25:H25)</f>
        <v>3724.13</v>
      </c>
      <c r="J25" s="70">
        <f>I25*10.76</f>
        <v>40071.638800000001</v>
      </c>
    </row>
    <row r="26" spans="1:12" s="75" customFormat="1" ht="15" customHeight="1" x14ac:dyDescent="0.25">
      <c r="A26" s="20" t="s">
        <v>102</v>
      </c>
      <c r="B26" s="41" t="s">
        <v>61</v>
      </c>
      <c r="C26" s="5"/>
      <c r="D26" s="5">
        <v>1131</v>
      </c>
      <c r="E26" s="5"/>
      <c r="F26" s="5"/>
      <c r="G26" s="5"/>
      <c r="H26" s="5"/>
      <c r="I26" s="69">
        <f>SUM(C26:H26)</f>
        <v>1131</v>
      </c>
      <c r="J26" s="70">
        <f t="shared" si="2"/>
        <v>12169.56</v>
      </c>
      <c r="K26"/>
      <c r="L26"/>
    </row>
    <row r="27" spans="1:12" ht="20.100000000000001" customHeight="1" x14ac:dyDescent="0.2">
      <c r="A27" s="123" t="s">
        <v>5</v>
      </c>
      <c r="B27" s="123"/>
      <c r="C27" s="71"/>
      <c r="D27" s="72">
        <f>SUM(D4:D26)</f>
        <v>63825.5</v>
      </c>
      <c r="E27" s="71"/>
      <c r="F27" s="71"/>
      <c r="G27" s="71"/>
      <c r="H27" s="71"/>
      <c r="I27" s="73">
        <f>SUM(I4:I26)</f>
        <v>119100.18000000001</v>
      </c>
      <c r="J27" s="74">
        <f t="shared" si="2"/>
        <v>1281517.9368</v>
      </c>
      <c r="K27" s="75"/>
      <c r="L27" s="75"/>
    </row>
    <row r="28" spans="1:12" s="77" customFormat="1" ht="22.15" customHeight="1" x14ac:dyDescent="0.2">
      <c r="A28" s="21"/>
      <c r="B28" s="7"/>
      <c r="C28" s="8"/>
      <c r="D28" s="8"/>
      <c r="E28" s="8"/>
      <c r="F28" s="8"/>
      <c r="G28" s="94"/>
      <c r="H28" s="8"/>
      <c r="I28" s="32"/>
      <c r="J28" s="33"/>
      <c r="K28"/>
      <c r="L28"/>
    </row>
    <row r="29" spans="1:12" ht="20.100000000000001" customHeight="1" x14ac:dyDescent="0.25">
      <c r="A29" s="19" t="s">
        <v>79</v>
      </c>
      <c r="B29" s="17" t="s">
        <v>6</v>
      </c>
      <c r="C29" s="68" t="s">
        <v>13</v>
      </c>
      <c r="D29" s="68" t="s">
        <v>7</v>
      </c>
      <c r="E29" s="68" t="s">
        <v>8</v>
      </c>
      <c r="F29" s="68" t="s">
        <v>9</v>
      </c>
      <c r="G29" s="68" t="s">
        <v>10</v>
      </c>
      <c r="H29" s="68" t="s">
        <v>11</v>
      </c>
      <c r="I29" s="76" t="s">
        <v>12</v>
      </c>
      <c r="J29" s="29" t="s">
        <v>14</v>
      </c>
      <c r="K29" s="77"/>
      <c r="L29" s="77"/>
    </row>
    <row r="30" spans="1:12" ht="20.100000000000001" customHeight="1" x14ac:dyDescent="0.25">
      <c r="A30" s="20" t="s">
        <v>20</v>
      </c>
      <c r="B30" s="3" t="s">
        <v>174</v>
      </c>
      <c r="C30" s="4"/>
      <c r="D30" s="4">
        <v>3142</v>
      </c>
      <c r="E30" s="4">
        <v>2639</v>
      </c>
      <c r="F30" s="4">
        <v>1203.7</v>
      </c>
      <c r="G30" s="4"/>
      <c r="H30" s="4"/>
      <c r="I30" s="30">
        <f t="shared" ref="I30:I45" si="3">SUM(C30:H30)</f>
        <v>6984.7</v>
      </c>
      <c r="J30" s="31">
        <f>(I30:I46*10.76)</f>
        <v>75155.372000000003</v>
      </c>
    </row>
    <row r="31" spans="1:12" ht="20.100000000000001" customHeight="1" x14ac:dyDescent="0.25">
      <c r="A31" s="20" t="s">
        <v>22</v>
      </c>
      <c r="B31" s="3" t="s">
        <v>172</v>
      </c>
      <c r="C31" s="4">
        <v>1620</v>
      </c>
      <c r="D31" s="4">
        <v>6505</v>
      </c>
      <c r="E31" s="4">
        <v>1931</v>
      </c>
      <c r="F31" s="4">
        <v>1210</v>
      </c>
      <c r="G31" s="4"/>
      <c r="H31" s="4"/>
      <c r="I31" s="30">
        <f t="shared" si="3"/>
        <v>11266</v>
      </c>
      <c r="J31" s="31">
        <f t="shared" ref="J31:J40" si="4">(I31*10.76)</f>
        <v>121222.16</v>
      </c>
    </row>
    <row r="32" spans="1:12" ht="20.100000000000001" customHeight="1" x14ac:dyDescent="0.25">
      <c r="A32" s="20" t="s">
        <v>24</v>
      </c>
      <c r="B32" s="3" t="s">
        <v>43</v>
      </c>
      <c r="C32" s="4"/>
      <c r="D32" s="4">
        <v>3041</v>
      </c>
      <c r="E32" s="4">
        <v>2691</v>
      </c>
      <c r="F32" s="4">
        <v>1203</v>
      </c>
      <c r="G32" s="4"/>
      <c r="H32" s="4"/>
      <c r="I32" s="30">
        <f t="shared" si="3"/>
        <v>6935</v>
      </c>
      <c r="J32" s="31">
        <f t="shared" si="4"/>
        <v>74620.599999999991</v>
      </c>
    </row>
    <row r="33" spans="1:12" ht="20.100000000000001" customHeight="1" x14ac:dyDescent="0.25">
      <c r="A33" s="20" t="s">
        <v>26</v>
      </c>
      <c r="B33" s="3" t="s">
        <v>45</v>
      </c>
      <c r="C33" s="4"/>
      <c r="D33" s="4">
        <v>1332</v>
      </c>
      <c r="E33" s="4">
        <v>1367</v>
      </c>
      <c r="F33" s="4"/>
      <c r="G33" s="4"/>
      <c r="H33" s="4"/>
      <c r="I33" s="30">
        <f t="shared" si="3"/>
        <v>2699</v>
      </c>
      <c r="J33" s="31">
        <f t="shared" si="4"/>
        <v>29041.239999999998</v>
      </c>
    </row>
    <row r="34" spans="1:12" ht="20.100000000000001" customHeight="1" x14ac:dyDescent="0.25">
      <c r="A34" s="20" t="s">
        <v>28</v>
      </c>
      <c r="B34" s="3" t="s">
        <v>47</v>
      </c>
      <c r="C34" s="4"/>
      <c r="D34" s="4">
        <v>1332</v>
      </c>
      <c r="E34" s="4">
        <v>1369</v>
      </c>
      <c r="F34" s="4">
        <v>1369</v>
      </c>
      <c r="G34" s="4"/>
      <c r="H34" s="4"/>
      <c r="I34" s="30">
        <f t="shared" si="3"/>
        <v>4070</v>
      </c>
      <c r="J34" s="31">
        <f t="shared" si="4"/>
        <v>43793.2</v>
      </c>
    </row>
    <row r="35" spans="1:12" ht="20.100000000000001" customHeight="1" x14ac:dyDescent="0.25">
      <c r="A35" s="20" t="s">
        <v>30</v>
      </c>
      <c r="B35" s="3" t="s">
        <v>197</v>
      </c>
      <c r="C35" s="4"/>
      <c r="D35" s="4">
        <v>1332</v>
      </c>
      <c r="E35" s="4">
        <v>1367</v>
      </c>
      <c r="F35" s="4"/>
      <c r="G35" s="4"/>
      <c r="H35" s="4"/>
      <c r="I35" s="30">
        <f t="shared" si="3"/>
        <v>2699</v>
      </c>
      <c r="J35" s="31">
        <f t="shared" si="4"/>
        <v>29041.239999999998</v>
      </c>
    </row>
    <row r="36" spans="1:12" ht="20.100000000000001" customHeight="1" x14ac:dyDescent="0.25">
      <c r="A36" s="20" t="s">
        <v>32</v>
      </c>
      <c r="B36" s="3" t="s">
        <v>195</v>
      </c>
      <c r="C36" s="4"/>
      <c r="D36" s="4">
        <v>1326</v>
      </c>
      <c r="E36" s="4">
        <v>1187</v>
      </c>
      <c r="F36" s="4">
        <v>1254</v>
      </c>
      <c r="G36" s="4"/>
      <c r="H36" s="4"/>
      <c r="I36" s="30">
        <f t="shared" si="3"/>
        <v>3767</v>
      </c>
      <c r="J36" s="31">
        <f t="shared" si="4"/>
        <v>40532.92</v>
      </c>
    </row>
    <row r="37" spans="1:12" ht="20.100000000000001" customHeight="1" x14ac:dyDescent="0.25">
      <c r="A37" s="20" t="s">
        <v>34</v>
      </c>
      <c r="B37" s="3" t="s">
        <v>196</v>
      </c>
      <c r="C37" s="4"/>
      <c r="D37" s="4">
        <v>1332</v>
      </c>
      <c r="E37" s="4">
        <v>1367</v>
      </c>
      <c r="F37" s="4"/>
      <c r="G37" s="4"/>
      <c r="H37" s="4"/>
      <c r="I37" s="30">
        <f t="shared" si="3"/>
        <v>2699</v>
      </c>
      <c r="J37" s="31">
        <f t="shared" si="4"/>
        <v>29041.239999999998</v>
      </c>
    </row>
    <row r="38" spans="1:12" ht="20.100000000000001" customHeight="1" x14ac:dyDescent="0.25">
      <c r="A38" s="20" t="s">
        <v>36</v>
      </c>
      <c r="B38" s="3" t="s">
        <v>50</v>
      </c>
      <c r="C38" s="4"/>
      <c r="D38" s="4">
        <v>1332</v>
      </c>
      <c r="E38" s="4">
        <v>1369</v>
      </c>
      <c r="F38" s="4">
        <v>1369</v>
      </c>
      <c r="G38" s="4"/>
      <c r="H38" s="4"/>
      <c r="I38" s="30">
        <f t="shared" si="3"/>
        <v>4070</v>
      </c>
      <c r="J38" s="31">
        <f t="shared" si="4"/>
        <v>43793.2</v>
      </c>
    </row>
    <row r="39" spans="1:12" ht="20.100000000000001" customHeight="1" x14ac:dyDescent="0.25">
      <c r="A39" s="20" t="s">
        <v>38</v>
      </c>
      <c r="B39" s="3" t="s">
        <v>52</v>
      </c>
      <c r="C39" s="4"/>
      <c r="D39" s="4">
        <v>1332</v>
      </c>
      <c r="E39" s="4">
        <v>1367</v>
      </c>
      <c r="F39" s="4"/>
      <c r="G39" s="4"/>
      <c r="H39" s="4"/>
      <c r="I39" s="30">
        <f t="shared" si="3"/>
        <v>2699</v>
      </c>
      <c r="J39" s="31">
        <f t="shared" si="4"/>
        <v>29041.239999999998</v>
      </c>
    </row>
    <row r="40" spans="1:12" ht="20.100000000000001" customHeight="1" x14ac:dyDescent="0.25">
      <c r="A40" s="20" t="s">
        <v>4</v>
      </c>
      <c r="B40" s="3" t="s">
        <v>55</v>
      </c>
      <c r="C40" s="4"/>
      <c r="D40" s="4">
        <v>3922</v>
      </c>
      <c r="E40" s="4">
        <v>3904</v>
      </c>
      <c r="F40" s="4">
        <v>4000</v>
      </c>
      <c r="G40" s="4"/>
      <c r="H40" s="4">
        <v>325</v>
      </c>
      <c r="I40" s="30">
        <f t="shared" si="3"/>
        <v>12151</v>
      </c>
      <c r="J40" s="31">
        <f t="shared" si="4"/>
        <v>130744.76</v>
      </c>
    </row>
    <row r="41" spans="1:12" ht="20.100000000000001" customHeight="1" x14ac:dyDescent="0.25">
      <c r="A41" s="20" t="s">
        <v>40</v>
      </c>
      <c r="B41" s="3" t="s">
        <v>57</v>
      </c>
      <c r="C41" s="4"/>
      <c r="D41" s="4">
        <v>634</v>
      </c>
      <c r="E41" s="4"/>
      <c r="F41" s="4"/>
      <c r="G41" s="4"/>
      <c r="H41" s="4"/>
      <c r="I41" s="30">
        <f t="shared" si="3"/>
        <v>634</v>
      </c>
      <c r="J41" s="31">
        <f>I41*10.76</f>
        <v>6821.84</v>
      </c>
    </row>
    <row r="42" spans="1:12" ht="20.100000000000001" customHeight="1" x14ac:dyDescent="0.25">
      <c r="A42" s="20" t="s">
        <v>104</v>
      </c>
      <c r="B42" s="3" t="s">
        <v>105</v>
      </c>
      <c r="C42" s="4"/>
      <c r="D42" s="4">
        <v>5037</v>
      </c>
      <c r="E42" s="4"/>
      <c r="F42" s="4"/>
      <c r="G42" s="4"/>
      <c r="H42" s="4"/>
      <c r="I42" s="30">
        <f t="shared" si="3"/>
        <v>5037</v>
      </c>
      <c r="J42" s="31">
        <f>I42*10.76</f>
        <v>54198.119999999995</v>
      </c>
    </row>
    <row r="43" spans="1:12" ht="20.100000000000001" customHeight="1" x14ac:dyDescent="0.25">
      <c r="A43" s="20" t="s">
        <v>207</v>
      </c>
      <c r="B43" s="3" t="s">
        <v>208</v>
      </c>
      <c r="C43" s="4">
        <v>654.85</v>
      </c>
      <c r="D43" s="4">
        <v>3613.5</v>
      </c>
      <c r="E43" s="4">
        <v>3592</v>
      </c>
      <c r="F43" s="4">
        <v>3557</v>
      </c>
      <c r="G43" s="4"/>
      <c r="H43" s="4">
        <v>29</v>
      </c>
      <c r="I43" s="30">
        <f>SUM(C43:H43)</f>
        <v>11446.35</v>
      </c>
      <c r="J43" s="31">
        <f t="shared" ref="J43" si="5">I43*10.76</f>
        <v>123162.726</v>
      </c>
    </row>
    <row r="44" spans="1:12" s="87" customFormat="1" ht="20.100000000000001" customHeight="1" x14ac:dyDescent="0.25">
      <c r="A44" s="20" t="s">
        <v>42</v>
      </c>
      <c r="B44" s="3" t="s">
        <v>60</v>
      </c>
      <c r="C44" s="4"/>
      <c r="D44" s="4">
        <v>3982</v>
      </c>
      <c r="E44" s="4"/>
      <c r="F44" s="4"/>
      <c r="G44" s="4"/>
      <c r="H44" s="4"/>
      <c r="I44" s="30">
        <f t="shared" si="3"/>
        <v>3982</v>
      </c>
      <c r="J44" s="31">
        <f>I44*10.76</f>
        <v>42846.32</v>
      </c>
      <c r="K44"/>
      <c r="L44"/>
    </row>
    <row r="45" spans="1:12" ht="20.100000000000001" customHeight="1" x14ac:dyDescent="0.25">
      <c r="A45" s="20" t="s">
        <v>103</v>
      </c>
      <c r="B45" s="3" t="s">
        <v>144</v>
      </c>
      <c r="C45" s="4"/>
      <c r="D45" s="4">
        <v>2692</v>
      </c>
      <c r="E45" s="4">
        <v>2188</v>
      </c>
      <c r="F45" s="4"/>
      <c r="G45" s="4"/>
      <c r="H45" s="4"/>
      <c r="I45" s="30">
        <f t="shared" si="3"/>
        <v>4880</v>
      </c>
      <c r="J45" s="31">
        <f>I45*10.76</f>
        <v>52508.799999999996</v>
      </c>
    </row>
    <row r="46" spans="1:12" ht="24.95" customHeight="1" x14ac:dyDescent="0.2">
      <c r="A46" s="107" t="s">
        <v>5</v>
      </c>
      <c r="B46" s="108"/>
      <c r="C46" s="71"/>
      <c r="D46" s="72">
        <f>SUM(D30:D45)</f>
        <v>41886.5</v>
      </c>
      <c r="E46" s="71"/>
      <c r="F46" s="71"/>
      <c r="G46" s="71"/>
      <c r="H46" s="71"/>
      <c r="I46" s="73">
        <f>SUM(I30:I45)</f>
        <v>86019.05</v>
      </c>
      <c r="J46" s="74">
        <f>SUM(J30:J45)</f>
        <v>925564.97799999989</v>
      </c>
      <c r="K46" s="87"/>
      <c r="L46" s="87"/>
    </row>
    <row r="47" spans="1:12" ht="6.75" customHeight="1" x14ac:dyDescent="0.2">
      <c r="A47" s="21"/>
      <c r="B47" s="7"/>
      <c r="C47" s="8"/>
      <c r="D47" s="8"/>
      <c r="E47" s="8"/>
      <c r="F47" s="8"/>
      <c r="G47" s="8"/>
      <c r="H47" s="8"/>
      <c r="I47" s="32"/>
      <c r="J47" s="33"/>
    </row>
    <row r="48" spans="1:12" ht="19.5" customHeight="1" x14ac:dyDescent="0.2">
      <c r="A48" s="103" t="s">
        <v>17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ht="18" x14ac:dyDescent="0.25">
      <c r="C49" s="2"/>
      <c r="D49" s="6"/>
      <c r="E49" s="2"/>
      <c r="F49" s="2"/>
      <c r="G49" s="2"/>
      <c r="H49" s="2"/>
      <c r="I49" s="36"/>
      <c r="J49" s="37"/>
    </row>
    <row r="50" spans="1:10" ht="20.100000000000001" customHeight="1" x14ac:dyDescent="0.25">
      <c r="A50" s="19" t="s">
        <v>80</v>
      </c>
      <c r="B50" s="17" t="s">
        <v>6</v>
      </c>
      <c r="C50" s="68" t="s">
        <v>15</v>
      </c>
      <c r="D50" s="68" t="s">
        <v>7</v>
      </c>
      <c r="E50" s="68" t="s">
        <v>8</v>
      </c>
      <c r="F50" s="68" t="s">
        <v>11</v>
      </c>
      <c r="G50" s="111" t="s">
        <v>16</v>
      </c>
      <c r="H50" s="112"/>
      <c r="I50" s="28" t="s">
        <v>12</v>
      </c>
      <c r="J50" s="29" t="s">
        <v>14</v>
      </c>
    </row>
    <row r="51" spans="1:10" ht="15" customHeight="1" x14ac:dyDescent="0.25">
      <c r="A51" s="20" t="s">
        <v>62</v>
      </c>
      <c r="B51" s="41" t="s">
        <v>68</v>
      </c>
      <c r="C51" s="5">
        <v>1</v>
      </c>
      <c r="D51" s="5">
        <v>2966</v>
      </c>
      <c r="E51" s="5"/>
      <c r="F51" s="5"/>
      <c r="G51" s="109">
        <f>D51+E51+F51</f>
        <v>2966</v>
      </c>
      <c r="H51" s="110"/>
      <c r="I51" s="69">
        <f t="shared" ref="I51:I86" si="6">G51*C51</f>
        <v>2966</v>
      </c>
      <c r="J51" s="70">
        <f t="shared" ref="J51:J87" si="7">I51*10.76</f>
        <v>31914.16</v>
      </c>
    </row>
    <row r="52" spans="1:10" ht="15" customHeight="1" x14ac:dyDescent="0.25">
      <c r="A52" s="20" t="s">
        <v>63</v>
      </c>
      <c r="B52" s="41" t="s">
        <v>69</v>
      </c>
      <c r="C52" s="5">
        <v>1</v>
      </c>
      <c r="D52" s="5">
        <v>2966</v>
      </c>
      <c r="E52" s="5"/>
      <c r="F52" s="5"/>
      <c r="G52" s="109">
        <f t="shared" ref="G52:G87" si="8">D52+E52+F52</f>
        <v>2966</v>
      </c>
      <c r="H52" s="110"/>
      <c r="I52" s="69">
        <f t="shared" si="6"/>
        <v>2966</v>
      </c>
      <c r="J52" s="70">
        <f t="shared" si="7"/>
        <v>31914.16</v>
      </c>
    </row>
    <row r="53" spans="1:10" ht="15" customHeight="1" x14ac:dyDescent="0.25">
      <c r="A53" s="20" t="s">
        <v>64</v>
      </c>
      <c r="B53" s="41" t="s">
        <v>68</v>
      </c>
      <c r="C53" s="5">
        <v>1</v>
      </c>
      <c r="D53" s="5">
        <v>2251</v>
      </c>
      <c r="E53" s="5">
        <v>2349</v>
      </c>
      <c r="F53" s="5"/>
      <c r="G53" s="109">
        <f t="shared" si="8"/>
        <v>4600</v>
      </c>
      <c r="H53" s="110"/>
      <c r="I53" s="69">
        <f t="shared" si="6"/>
        <v>4600</v>
      </c>
      <c r="J53" s="70">
        <f t="shared" si="7"/>
        <v>49496</v>
      </c>
    </row>
    <row r="54" spans="1:10" ht="15" customHeight="1" x14ac:dyDescent="0.25">
      <c r="A54" s="20" t="s">
        <v>65</v>
      </c>
      <c r="B54" s="41" t="s">
        <v>69</v>
      </c>
      <c r="C54" s="5">
        <v>1</v>
      </c>
      <c r="D54" s="5">
        <v>2251</v>
      </c>
      <c r="E54" s="5">
        <v>2349</v>
      </c>
      <c r="F54" s="5"/>
      <c r="G54" s="109">
        <f t="shared" si="8"/>
        <v>4600</v>
      </c>
      <c r="H54" s="110"/>
      <c r="I54" s="69">
        <f t="shared" si="6"/>
        <v>4600</v>
      </c>
      <c r="J54" s="70">
        <f t="shared" si="7"/>
        <v>49496</v>
      </c>
    </row>
    <row r="55" spans="1:10" ht="15" customHeight="1" x14ac:dyDescent="0.25">
      <c r="A55" s="20" t="s">
        <v>66</v>
      </c>
      <c r="B55" s="41" t="s">
        <v>68</v>
      </c>
      <c r="C55" s="5">
        <v>1</v>
      </c>
      <c r="D55" s="83">
        <v>5867</v>
      </c>
      <c r="E55" s="83">
        <v>5743</v>
      </c>
      <c r="F55" s="5"/>
      <c r="G55" s="109">
        <f t="shared" si="8"/>
        <v>11610</v>
      </c>
      <c r="H55" s="110"/>
      <c r="I55" s="69">
        <f t="shared" si="6"/>
        <v>11610</v>
      </c>
      <c r="J55" s="70">
        <f t="shared" si="7"/>
        <v>124923.59999999999</v>
      </c>
    </row>
    <row r="56" spans="1:10" ht="15" customHeight="1" x14ac:dyDescent="0.25">
      <c r="A56" s="20" t="s">
        <v>67</v>
      </c>
      <c r="B56" s="41" t="s">
        <v>69</v>
      </c>
      <c r="C56" s="5">
        <v>1</v>
      </c>
      <c r="D56" s="5">
        <v>5867</v>
      </c>
      <c r="E56" s="5">
        <v>5743</v>
      </c>
      <c r="F56" s="5"/>
      <c r="G56" s="109">
        <f t="shared" si="8"/>
        <v>11610</v>
      </c>
      <c r="H56" s="110"/>
      <c r="I56" s="69">
        <f t="shared" si="6"/>
        <v>11610</v>
      </c>
      <c r="J56" s="70">
        <f t="shared" si="7"/>
        <v>124923.59999999999</v>
      </c>
    </row>
    <row r="57" spans="1:10" ht="15" customHeight="1" x14ac:dyDescent="0.25">
      <c r="A57" s="20" t="s">
        <v>97</v>
      </c>
      <c r="B57" s="41" t="s">
        <v>68</v>
      </c>
      <c r="C57" s="5">
        <v>1</v>
      </c>
      <c r="D57" s="5">
        <v>5867</v>
      </c>
      <c r="E57" s="5">
        <v>5743</v>
      </c>
      <c r="F57" s="5"/>
      <c r="G57" s="109">
        <f t="shared" si="8"/>
        <v>11610</v>
      </c>
      <c r="H57" s="110"/>
      <c r="I57" s="69">
        <f t="shared" si="6"/>
        <v>11610</v>
      </c>
      <c r="J57" s="70">
        <f t="shared" si="7"/>
        <v>124923.59999999999</v>
      </c>
    </row>
    <row r="58" spans="1:10" ht="15" customHeight="1" x14ac:dyDescent="0.25">
      <c r="A58" s="20" t="s">
        <v>1</v>
      </c>
      <c r="B58" s="41" t="s">
        <v>69</v>
      </c>
      <c r="C58" s="5">
        <v>1</v>
      </c>
      <c r="D58" s="5">
        <v>5867</v>
      </c>
      <c r="E58" s="5">
        <v>5743</v>
      </c>
      <c r="F58" s="5"/>
      <c r="G58" s="109">
        <f>D58+E58+F58</f>
        <v>11610</v>
      </c>
      <c r="H58" s="110"/>
      <c r="I58" s="69">
        <f t="shared" si="6"/>
        <v>11610</v>
      </c>
      <c r="J58" s="70">
        <f t="shared" si="7"/>
        <v>124923.59999999999</v>
      </c>
    </row>
    <row r="59" spans="1:10" ht="15" customHeight="1" x14ac:dyDescent="0.25">
      <c r="A59" s="20" t="s">
        <v>70</v>
      </c>
      <c r="B59" s="41" t="s">
        <v>69</v>
      </c>
      <c r="C59" s="5">
        <v>1</v>
      </c>
      <c r="D59" s="5">
        <v>5867</v>
      </c>
      <c r="E59" s="5">
        <v>5743</v>
      </c>
      <c r="F59" s="5"/>
      <c r="G59" s="109">
        <f>D59+E59+F59</f>
        <v>11610</v>
      </c>
      <c r="H59" s="110"/>
      <c r="I59" s="69">
        <f t="shared" si="6"/>
        <v>11610</v>
      </c>
      <c r="J59" s="70">
        <f t="shared" si="7"/>
        <v>124923.59999999999</v>
      </c>
    </row>
    <row r="60" spans="1:10" ht="15" customHeight="1" x14ac:dyDescent="0.25">
      <c r="A60" s="23" t="s">
        <v>101</v>
      </c>
      <c r="B60" s="41" t="s">
        <v>69</v>
      </c>
      <c r="C60" s="5">
        <v>1</v>
      </c>
      <c r="D60" s="5">
        <v>5867</v>
      </c>
      <c r="E60" s="5">
        <v>5743</v>
      </c>
      <c r="F60" s="5"/>
      <c r="G60" s="109">
        <f>D60+E60+F60</f>
        <v>11610</v>
      </c>
      <c r="H60" s="110"/>
      <c r="I60" s="69">
        <f t="shared" si="6"/>
        <v>11610</v>
      </c>
      <c r="J60" s="70">
        <f t="shared" si="7"/>
        <v>124923.59999999999</v>
      </c>
    </row>
    <row r="61" spans="1:10" ht="15" customHeight="1" x14ac:dyDescent="0.25">
      <c r="A61" s="23" t="s">
        <v>96</v>
      </c>
      <c r="B61" s="41" t="s">
        <v>69</v>
      </c>
      <c r="C61" s="5">
        <v>1</v>
      </c>
      <c r="D61" s="5">
        <v>5867</v>
      </c>
      <c r="E61" s="5">
        <v>5743</v>
      </c>
      <c r="F61" s="5"/>
      <c r="G61" s="109">
        <f t="shared" si="8"/>
        <v>11610</v>
      </c>
      <c r="H61" s="110"/>
      <c r="I61" s="69">
        <f t="shared" si="6"/>
        <v>11610</v>
      </c>
      <c r="J61" s="70">
        <f t="shared" si="7"/>
        <v>124923.59999999999</v>
      </c>
    </row>
    <row r="62" spans="1:10" ht="15" customHeight="1" x14ac:dyDescent="0.25">
      <c r="A62" s="23" t="s">
        <v>150</v>
      </c>
      <c r="B62" s="41" t="s">
        <v>69</v>
      </c>
      <c r="C62" s="5">
        <v>1</v>
      </c>
      <c r="D62" s="5">
        <v>1760</v>
      </c>
      <c r="E62" s="5">
        <v>1858</v>
      </c>
      <c r="F62" s="5"/>
      <c r="G62" s="109">
        <f t="shared" si="8"/>
        <v>3618</v>
      </c>
      <c r="H62" s="110"/>
      <c r="I62" s="69">
        <f t="shared" si="6"/>
        <v>3618</v>
      </c>
      <c r="J62" s="70">
        <f t="shared" si="7"/>
        <v>38929.68</v>
      </c>
    </row>
    <row r="63" spans="1:10" ht="15" customHeight="1" x14ac:dyDescent="0.25">
      <c r="A63" s="23" t="s">
        <v>151</v>
      </c>
      <c r="B63" s="41" t="s">
        <v>69</v>
      </c>
      <c r="C63" s="5">
        <v>1</v>
      </c>
      <c r="D63" s="5">
        <v>1760</v>
      </c>
      <c r="E63" s="5">
        <v>1858</v>
      </c>
      <c r="F63" s="5"/>
      <c r="G63" s="109">
        <f t="shared" si="8"/>
        <v>3618</v>
      </c>
      <c r="H63" s="110"/>
      <c r="I63" s="69">
        <f t="shared" si="6"/>
        <v>3618</v>
      </c>
      <c r="J63" s="70">
        <f t="shared" si="7"/>
        <v>38929.68</v>
      </c>
    </row>
    <row r="64" spans="1:10" ht="24.95" customHeight="1" x14ac:dyDescent="0.25">
      <c r="A64" s="23"/>
      <c r="B64" s="45"/>
      <c r="C64" s="5"/>
      <c r="D64" s="78">
        <f>SUM(D51:D63)</f>
        <v>55023</v>
      </c>
      <c r="E64" s="5"/>
      <c r="F64" s="5"/>
      <c r="G64" s="91"/>
      <c r="H64" s="92"/>
      <c r="I64" s="44">
        <f>SUM(I51:I63)</f>
        <v>103638</v>
      </c>
      <c r="J64" s="44">
        <f>SUM(J51:J63)</f>
        <v>1115144.8799999999</v>
      </c>
    </row>
    <row r="65" spans="1:10" ht="15" customHeight="1" x14ac:dyDescent="0.25">
      <c r="A65" s="23" t="s">
        <v>186</v>
      </c>
      <c r="B65" s="81" t="s">
        <v>198</v>
      </c>
      <c r="C65" s="5">
        <v>15</v>
      </c>
      <c r="D65" s="5">
        <v>109</v>
      </c>
      <c r="E65" s="5">
        <v>109</v>
      </c>
      <c r="F65" s="5">
        <v>18</v>
      </c>
      <c r="G65" s="109">
        <f t="shared" si="8"/>
        <v>236</v>
      </c>
      <c r="H65" s="110"/>
      <c r="I65" s="69">
        <f>G65*C65</f>
        <v>3540</v>
      </c>
      <c r="J65" s="70">
        <f t="shared" si="7"/>
        <v>38090.400000000001</v>
      </c>
    </row>
    <row r="66" spans="1:10" ht="15" customHeight="1" x14ac:dyDescent="0.25">
      <c r="A66" s="24"/>
      <c r="B66" s="82" t="s">
        <v>115</v>
      </c>
      <c r="C66" s="5">
        <v>25</v>
      </c>
      <c r="D66" s="5">
        <v>144</v>
      </c>
      <c r="E66" s="5">
        <v>144</v>
      </c>
      <c r="F66" s="5">
        <v>18</v>
      </c>
      <c r="G66" s="109">
        <f t="shared" si="8"/>
        <v>306</v>
      </c>
      <c r="H66" s="110"/>
      <c r="I66" s="69">
        <f t="shared" si="6"/>
        <v>7650</v>
      </c>
      <c r="J66" s="70">
        <f t="shared" si="7"/>
        <v>82314</v>
      </c>
    </row>
    <row r="67" spans="1:10" ht="15" customHeight="1" x14ac:dyDescent="0.25">
      <c r="A67" s="24" t="s">
        <v>187</v>
      </c>
      <c r="B67" s="82" t="s">
        <v>117</v>
      </c>
      <c r="C67" s="5">
        <v>18</v>
      </c>
      <c r="D67" s="5">
        <v>82</v>
      </c>
      <c r="E67" s="5"/>
      <c r="F67" s="5"/>
      <c r="G67" s="109">
        <f>D67+E67+F67</f>
        <v>82</v>
      </c>
      <c r="H67" s="110"/>
      <c r="I67" s="69">
        <f t="shared" si="6"/>
        <v>1476</v>
      </c>
      <c r="J67" s="70">
        <f>I67*10.76</f>
        <v>15881.76</v>
      </c>
    </row>
    <row r="68" spans="1:10" ht="15" customHeight="1" x14ac:dyDescent="0.25">
      <c r="A68" s="24"/>
      <c r="B68" s="82" t="s">
        <v>118</v>
      </c>
      <c r="C68" s="5">
        <v>4</v>
      </c>
      <c r="D68" s="5">
        <v>123</v>
      </c>
      <c r="E68" s="5"/>
      <c r="F68" s="5"/>
      <c r="G68" s="109">
        <f>D68+E68+F68</f>
        <v>123</v>
      </c>
      <c r="H68" s="110"/>
      <c r="I68" s="69">
        <f t="shared" si="6"/>
        <v>492</v>
      </c>
      <c r="J68" s="70">
        <f>I68*10.76</f>
        <v>5293.92</v>
      </c>
    </row>
    <row r="69" spans="1:10" ht="15" customHeight="1" x14ac:dyDescent="0.25">
      <c r="A69" s="24"/>
      <c r="B69" s="82" t="s">
        <v>116</v>
      </c>
      <c r="C69" s="5">
        <v>36</v>
      </c>
      <c r="D69" s="5">
        <v>98</v>
      </c>
      <c r="E69" s="5">
        <v>98</v>
      </c>
      <c r="F69" s="5"/>
      <c r="G69" s="109">
        <f t="shared" si="8"/>
        <v>196</v>
      </c>
      <c r="H69" s="110"/>
      <c r="I69" s="69">
        <f t="shared" si="6"/>
        <v>7056</v>
      </c>
      <c r="J69" s="70">
        <f t="shared" si="7"/>
        <v>75922.559999999998</v>
      </c>
    </row>
    <row r="70" spans="1:10" ht="15" customHeight="1" x14ac:dyDescent="0.25">
      <c r="A70" s="24"/>
      <c r="B70" s="82" t="s">
        <v>119</v>
      </c>
      <c r="C70" s="5">
        <v>24</v>
      </c>
      <c r="D70" s="5">
        <v>125</v>
      </c>
      <c r="E70" s="5">
        <v>112</v>
      </c>
      <c r="F70" s="5"/>
      <c r="G70" s="109">
        <f t="shared" si="8"/>
        <v>237</v>
      </c>
      <c r="H70" s="110"/>
      <c r="I70" s="69">
        <f t="shared" si="6"/>
        <v>5688</v>
      </c>
      <c r="J70" s="70">
        <f t="shared" si="7"/>
        <v>61202.879999999997</v>
      </c>
    </row>
    <row r="71" spans="1:10" ht="15" customHeight="1" x14ac:dyDescent="0.25">
      <c r="A71" s="24"/>
      <c r="B71" s="82" t="s">
        <v>120</v>
      </c>
      <c r="C71" s="5">
        <v>20</v>
      </c>
      <c r="D71" s="5">
        <v>123</v>
      </c>
      <c r="E71" s="5"/>
      <c r="F71" s="5"/>
      <c r="G71" s="109">
        <f t="shared" si="8"/>
        <v>123</v>
      </c>
      <c r="H71" s="110"/>
      <c r="I71" s="69">
        <f t="shared" si="6"/>
        <v>2460</v>
      </c>
      <c r="J71" s="70">
        <f t="shared" si="7"/>
        <v>26469.599999999999</v>
      </c>
    </row>
    <row r="72" spans="1:10" ht="15" customHeight="1" x14ac:dyDescent="0.25">
      <c r="A72" s="24"/>
      <c r="B72" s="82" t="s">
        <v>121</v>
      </c>
      <c r="C72" s="5">
        <v>100</v>
      </c>
      <c r="D72" s="5">
        <v>100</v>
      </c>
      <c r="E72" s="5">
        <v>110</v>
      </c>
      <c r="F72" s="5"/>
      <c r="G72" s="109">
        <f t="shared" si="8"/>
        <v>210</v>
      </c>
      <c r="H72" s="110"/>
      <c r="I72" s="69">
        <f t="shared" si="6"/>
        <v>21000</v>
      </c>
      <c r="J72" s="70">
        <f t="shared" si="7"/>
        <v>225960</v>
      </c>
    </row>
    <row r="73" spans="1:10" ht="15" customHeight="1" x14ac:dyDescent="0.25">
      <c r="A73" s="24"/>
      <c r="B73" s="82" t="s">
        <v>122</v>
      </c>
      <c r="C73" s="5">
        <v>41</v>
      </c>
      <c r="D73" s="5">
        <v>125</v>
      </c>
      <c r="E73" s="5">
        <v>112</v>
      </c>
      <c r="F73" s="5"/>
      <c r="G73" s="109">
        <f t="shared" si="8"/>
        <v>237</v>
      </c>
      <c r="H73" s="110"/>
      <c r="I73" s="69">
        <f t="shared" si="6"/>
        <v>9717</v>
      </c>
      <c r="J73" s="70">
        <f t="shared" si="7"/>
        <v>104554.92</v>
      </c>
    </row>
    <row r="74" spans="1:10" ht="15" customHeight="1" x14ac:dyDescent="0.25">
      <c r="A74" s="24"/>
      <c r="B74" s="82" t="s">
        <v>123</v>
      </c>
      <c r="C74" s="5">
        <v>12</v>
      </c>
      <c r="D74" s="5">
        <v>93</v>
      </c>
      <c r="E74" s="5">
        <v>90</v>
      </c>
      <c r="F74" s="5"/>
      <c r="G74" s="109">
        <f t="shared" si="8"/>
        <v>183</v>
      </c>
      <c r="H74" s="110"/>
      <c r="I74" s="69">
        <f t="shared" si="6"/>
        <v>2196</v>
      </c>
      <c r="J74" s="70">
        <f t="shared" si="7"/>
        <v>23628.959999999999</v>
      </c>
    </row>
    <row r="75" spans="1:10" ht="15" customHeight="1" x14ac:dyDescent="0.25">
      <c r="A75" s="24"/>
      <c r="B75" s="82" t="s">
        <v>152</v>
      </c>
      <c r="C75" s="5">
        <v>12</v>
      </c>
      <c r="D75" s="5">
        <v>120</v>
      </c>
      <c r="E75" s="5"/>
      <c r="F75" s="5"/>
      <c r="G75" s="109">
        <f t="shared" si="8"/>
        <v>120</v>
      </c>
      <c r="H75" s="110"/>
      <c r="I75" s="69">
        <f t="shared" si="6"/>
        <v>1440</v>
      </c>
      <c r="J75" s="70">
        <f t="shared" si="7"/>
        <v>15494.4</v>
      </c>
    </row>
    <row r="76" spans="1:10" ht="15" customHeight="1" x14ac:dyDescent="0.25">
      <c r="A76" s="24"/>
      <c r="B76" s="82" t="s">
        <v>153</v>
      </c>
      <c r="C76" s="5">
        <v>12</v>
      </c>
      <c r="D76" s="5">
        <v>120</v>
      </c>
      <c r="E76" s="5"/>
      <c r="F76" s="5"/>
      <c r="G76" s="109">
        <f t="shared" si="8"/>
        <v>120</v>
      </c>
      <c r="H76" s="110"/>
      <c r="I76" s="69">
        <f t="shared" si="6"/>
        <v>1440</v>
      </c>
      <c r="J76" s="70">
        <f t="shared" si="7"/>
        <v>15494.4</v>
      </c>
    </row>
    <row r="77" spans="1:10" ht="15" customHeight="1" x14ac:dyDescent="0.25">
      <c r="A77" s="24"/>
      <c r="B77" s="82" t="s">
        <v>154</v>
      </c>
      <c r="C77" s="5">
        <v>12</v>
      </c>
      <c r="D77" s="5">
        <v>120</v>
      </c>
      <c r="E77" s="5"/>
      <c r="F77" s="5"/>
      <c r="G77" s="109">
        <f t="shared" si="8"/>
        <v>120</v>
      </c>
      <c r="H77" s="110"/>
      <c r="I77" s="69">
        <f t="shared" si="6"/>
        <v>1440</v>
      </c>
      <c r="J77" s="70">
        <f t="shared" si="7"/>
        <v>15494.4</v>
      </c>
    </row>
    <row r="78" spans="1:10" ht="15" customHeight="1" x14ac:dyDescent="0.25">
      <c r="A78" s="24"/>
      <c r="B78" s="82" t="s">
        <v>155</v>
      </c>
      <c r="C78" s="5">
        <v>12</v>
      </c>
      <c r="D78" s="5">
        <v>107.5</v>
      </c>
      <c r="E78" s="5">
        <v>107.5</v>
      </c>
      <c r="F78" s="5"/>
      <c r="G78" s="109">
        <f t="shared" si="8"/>
        <v>215</v>
      </c>
      <c r="H78" s="110"/>
      <c r="I78" s="69">
        <f t="shared" si="6"/>
        <v>2580</v>
      </c>
      <c r="J78" s="70">
        <f t="shared" si="7"/>
        <v>27760.799999999999</v>
      </c>
    </row>
    <row r="79" spans="1:10" ht="15" customHeight="1" x14ac:dyDescent="0.25">
      <c r="A79" s="24"/>
      <c r="B79" s="82" t="s">
        <v>159</v>
      </c>
      <c r="C79" s="5">
        <v>12</v>
      </c>
      <c r="D79" s="5">
        <v>107.5</v>
      </c>
      <c r="E79" s="5">
        <v>107.5</v>
      </c>
      <c r="F79" s="5"/>
      <c r="G79" s="109">
        <f t="shared" si="8"/>
        <v>215</v>
      </c>
      <c r="H79" s="110"/>
      <c r="I79" s="69">
        <f t="shared" si="6"/>
        <v>2580</v>
      </c>
      <c r="J79" s="70">
        <f t="shared" si="7"/>
        <v>27760.799999999999</v>
      </c>
    </row>
    <row r="80" spans="1:10" ht="15" customHeight="1" x14ac:dyDescent="0.25">
      <c r="A80" s="24" t="s">
        <v>188</v>
      </c>
      <c r="B80" s="81" t="s">
        <v>199</v>
      </c>
      <c r="C80" s="5">
        <v>30</v>
      </c>
      <c r="D80" s="5">
        <v>100</v>
      </c>
      <c r="E80" s="5">
        <v>110</v>
      </c>
      <c r="F80" s="5"/>
      <c r="G80" s="109">
        <f t="shared" si="8"/>
        <v>210</v>
      </c>
      <c r="H80" s="110"/>
      <c r="I80" s="69">
        <f t="shared" si="6"/>
        <v>6300</v>
      </c>
      <c r="J80" s="70">
        <f t="shared" si="7"/>
        <v>67788</v>
      </c>
    </row>
    <row r="81" spans="1:12" ht="15" customHeight="1" x14ac:dyDescent="0.25">
      <c r="A81" s="24"/>
      <c r="B81" s="82" t="s">
        <v>124</v>
      </c>
      <c r="C81" s="5">
        <v>30</v>
      </c>
      <c r="D81" s="5">
        <v>125</v>
      </c>
      <c r="E81" s="5">
        <v>112</v>
      </c>
      <c r="F81" s="5"/>
      <c r="G81" s="109">
        <f t="shared" si="8"/>
        <v>237</v>
      </c>
      <c r="H81" s="110"/>
      <c r="I81" s="69">
        <f t="shared" si="6"/>
        <v>7110</v>
      </c>
      <c r="J81" s="70">
        <f t="shared" si="7"/>
        <v>76503.599999999991</v>
      </c>
    </row>
    <row r="82" spans="1:12" ht="15" customHeight="1" x14ac:dyDescent="0.25">
      <c r="A82" s="24"/>
      <c r="B82" s="82" t="s">
        <v>160</v>
      </c>
      <c r="C82" s="5">
        <v>12</v>
      </c>
      <c r="D82" s="5">
        <v>107.5</v>
      </c>
      <c r="E82" s="5">
        <v>107.5</v>
      </c>
      <c r="F82" s="5"/>
      <c r="G82" s="109">
        <f t="shared" si="8"/>
        <v>215</v>
      </c>
      <c r="H82" s="110"/>
      <c r="I82" s="69">
        <f t="shared" si="6"/>
        <v>2580</v>
      </c>
      <c r="J82" s="70">
        <f t="shared" si="7"/>
        <v>27760.799999999999</v>
      </c>
    </row>
    <row r="83" spans="1:12" ht="15" customHeight="1" x14ac:dyDescent="0.25">
      <c r="A83" s="24"/>
      <c r="B83" s="82" t="s">
        <v>126</v>
      </c>
      <c r="C83" s="5">
        <v>12</v>
      </c>
      <c r="D83" s="5">
        <v>107.5</v>
      </c>
      <c r="E83" s="5">
        <v>107.5</v>
      </c>
      <c r="F83" s="5"/>
      <c r="G83" s="109">
        <f t="shared" si="8"/>
        <v>215</v>
      </c>
      <c r="H83" s="110"/>
      <c r="I83" s="69">
        <f t="shared" si="6"/>
        <v>2580</v>
      </c>
      <c r="J83" s="70">
        <f t="shared" si="7"/>
        <v>27760.799999999999</v>
      </c>
    </row>
    <row r="84" spans="1:12" ht="15" customHeight="1" x14ac:dyDescent="0.25">
      <c r="A84" s="24"/>
      <c r="B84" s="82" t="s">
        <v>158</v>
      </c>
      <c r="C84" s="5">
        <v>8</v>
      </c>
      <c r="D84" s="5">
        <v>123</v>
      </c>
      <c r="E84" s="5"/>
      <c r="F84" s="5"/>
      <c r="G84" s="109">
        <f t="shared" si="8"/>
        <v>123</v>
      </c>
      <c r="H84" s="110"/>
      <c r="I84" s="69">
        <f t="shared" si="6"/>
        <v>984</v>
      </c>
      <c r="J84" s="70">
        <f t="shared" si="7"/>
        <v>10587.84</v>
      </c>
    </row>
    <row r="85" spans="1:12" ht="15" customHeight="1" x14ac:dyDescent="0.25">
      <c r="A85" s="24"/>
      <c r="B85" s="82" t="s">
        <v>156</v>
      </c>
      <c r="C85" s="5">
        <v>12</v>
      </c>
      <c r="D85" s="5">
        <v>107.5</v>
      </c>
      <c r="E85" s="5">
        <v>107.5</v>
      </c>
      <c r="F85" s="5"/>
      <c r="G85" s="109">
        <f t="shared" si="8"/>
        <v>215</v>
      </c>
      <c r="H85" s="110"/>
      <c r="I85" s="69">
        <f t="shared" si="6"/>
        <v>2580</v>
      </c>
      <c r="J85" s="70">
        <f t="shared" si="7"/>
        <v>27760.799999999999</v>
      </c>
    </row>
    <row r="86" spans="1:12" s="60" customFormat="1" ht="15" customHeight="1" x14ac:dyDescent="0.25">
      <c r="A86" s="24"/>
      <c r="B86" s="82" t="s">
        <v>157</v>
      </c>
      <c r="C86" s="5">
        <v>12</v>
      </c>
      <c r="D86" s="5">
        <v>107.5</v>
      </c>
      <c r="E86" s="5">
        <v>107.5</v>
      </c>
      <c r="F86" s="5"/>
      <c r="G86" s="109">
        <f t="shared" si="8"/>
        <v>215</v>
      </c>
      <c r="H86" s="110"/>
      <c r="I86" s="69">
        <f t="shared" si="6"/>
        <v>2580</v>
      </c>
      <c r="J86" s="70">
        <f t="shared" si="7"/>
        <v>27760.799999999999</v>
      </c>
      <c r="K86"/>
      <c r="L86"/>
    </row>
    <row r="87" spans="1:12" ht="15" customHeight="1" x14ac:dyDescent="0.25">
      <c r="A87" s="25"/>
      <c r="B87" s="81" t="s">
        <v>18</v>
      </c>
      <c r="C87" s="5"/>
      <c r="D87" s="5">
        <v>295</v>
      </c>
      <c r="E87" s="5">
        <v>295</v>
      </c>
      <c r="F87" s="5">
        <v>31</v>
      </c>
      <c r="G87" s="109">
        <f t="shared" si="8"/>
        <v>621</v>
      </c>
      <c r="H87" s="110"/>
      <c r="I87" s="69">
        <v>621</v>
      </c>
      <c r="J87" s="70">
        <f t="shared" si="7"/>
        <v>6681.96</v>
      </c>
    </row>
    <row r="88" spans="1:12" ht="20.100000000000001" customHeight="1" x14ac:dyDescent="0.2">
      <c r="A88" s="121" t="s">
        <v>5</v>
      </c>
      <c r="B88" s="122"/>
      <c r="C88" s="48"/>
      <c r="D88" s="66">
        <f>SUM(D65:D87)</f>
        <v>2770</v>
      </c>
      <c r="E88" s="48"/>
      <c r="F88" s="48"/>
      <c r="G88" s="57"/>
      <c r="H88" s="93"/>
      <c r="I88" s="49">
        <f>SUM(I65:I87)</f>
        <v>96090</v>
      </c>
      <c r="J88" s="59">
        <f>SUM(J65:J87)</f>
        <v>1033928.4000000003</v>
      </c>
      <c r="K88" s="60"/>
      <c r="L88" s="60"/>
    </row>
    <row r="89" spans="1:12" ht="20.85" customHeight="1" x14ac:dyDescent="0.2">
      <c r="A89" s="103" t="s">
        <v>77</v>
      </c>
      <c r="B89" s="103"/>
      <c r="C89" s="103"/>
      <c r="D89" s="103"/>
      <c r="E89" s="103"/>
      <c r="F89" s="103"/>
      <c r="G89" s="103"/>
      <c r="H89" s="103"/>
      <c r="I89" s="103"/>
      <c r="J89" s="103"/>
    </row>
    <row r="90" spans="1:12" ht="15" customHeight="1" x14ac:dyDescent="0.25">
      <c r="D90" s="6"/>
    </row>
    <row r="91" spans="1:12" ht="15" customHeight="1" x14ac:dyDescent="0.2">
      <c r="A91" s="104" t="s">
        <v>6</v>
      </c>
      <c r="B91" s="116"/>
      <c r="C91" s="116"/>
      <c r="D91" s="116"/>
      <c r="E91" s="105"/>
      <c r="F91" s="68" t="s">
        <v>7</v>
      </c>
      <c r="G91" s="111" t="s">
        <v>16</v>
      </c>
      <c r="H91" s="112"/>
      <c r="I91" s="28" t="s">
        <v>12</v>
      </c>
      <c r="J91" s="29" t="s">
        <v>14</v>
      </c>
    </row>
    <row r="92" spans="1:12" ht="15" customHeight="1" x14ac:dyDescent="0.2">
      <c r="A92" s="120" t="s">
        <v>71</v>
      </c>
      <c r="B92" s="120"/>
      <c r="C92" s="120"/>
      <c r="D92" s="120"/>
      <c r="E92" s="120"/>
      <c r="F92" s="5">
        <v>292</v>
      </c>
      <c r="G92" s="109">
        <f t="shared" ref="G92:G100" si="9">F92</f>
        <v>292</v>
      </c>
      <c r="H92" s="110"/>
      <c r="I92" s="69">
        <f t="shared" ref="I92:I100" si="10">G92</f>
        <v>292</v>
      </c>
      <c r="J92" s="38">
        <f t="shared" ref="J92:J100" si="11">I92*10.76</f>
        <v>3141.92</v>
      </c>
    </row>
    <row r="93" spans="1:12" ht="15" customHeight="1" x14ac:dyDescent="0.2">
      <c r="A93" s="113" t="s">
        <v>72</v>
      </c>
      <c r="B93" s="114"/>
      <c r="C93" s="114"/>
      <c r="D93" s="114"/>
      <c r="E93" s="115"/>
      <c r="F93" s="5">
        <v>660</v>
      </c>
      <c r="G93" s="109">
        <f t="shared" si="9"/>
        <v>660</v>
      </c>
      <c r="H93" s="110"/>
      <c r="I93" s="69">
        <f t="shared" si="10"/>
        <v>660</v>
      </c>
      <c r="J93" s="38">
        <f t="shared" si="11"/>
        <v>7101.5999999999995</v>
      </c>
    </row>
    <row r="94" spans="1:12" ht="15" customHeight="1" x14ac:dyDescent="0.2">
      <c r="A94" s="113" t="s">
        <v>73</v>
      </c>
      <c r="B94" s="114"/>
      <c r="C94" s="114"/>
      <c r="D94" s="114"/>
      <c r="E94" s="115"/>
      <c r="F94" s="5">
        <v>100</v>
      </c>
      <c r="G94" s="109">
        <f t="shared" si="9"/>
        <v>100</v>
      </c>
      <c r="H94" s="110"/>
      <c r="I94" s="69">
        <f t="shared" si="10"/>
        <v>100</v>
      </c>
      <c r="J94" s="38">
        <f t="shared" si="11"/>
        <v>1076</v>
      </c>
    </row>
    <row r="95" spans="1:12" ht="15" customHeight="1" x14ac:dyDescent="0.2">
      <c r="A95" s="113" t="s">
        <v>74</v>
      </c>
      <c r="B95" s="114"/>
      <c r="C95" s="114"/>
      <c r="D95" s="114"/>
      <c r="E95" s="115"/>
      <c r="F95" s="5">
        <v>162</v>
      </c>
      <c r="G95" s="109">
        <f t="shared" si="9"/>
        <v>162</v>
      </c>
      <c r="H95" s="110"/>
      <c r="I95" s="69">
        <f t="shared" si="10"/>
        <v>162</v>
      </c>
      <c r="J95" s="38">
        <f t="shared" si="11"/>
        <v>1743.12</v>
      </c>
    </row>
    <row r="96" spans="1:12" ht="15" customHeight="1" x14ac:dyDescent="0.2">
      <c r="A96" s="113" t="s">
        <v>75</v>
      </c>
      <c r="B96" s="114"/>
      <c r="C96" s="114"/>
      <c r="D96" s="114"/>
      <c r="E96" s="115"/>
      <c r="F96" s="5">
        <v>201</v>
      </c>
      <c r="G96" s="109">
        <f t="shared" si="9"/>
        <v>201</v>
      </c>
      <c r="H96" s="110"/>
      <c r="I96" s="69">
        <f t="shared" si="10"/>
        <v>201</v>
      </c>
      <c r="J96" s="38">
        <f t="shared" si="11"/>
        <v>2162.7599999999998</v>
      </c>
    </row>
    <row r="97" spans="1:12" ht="15" customHeight="1" x14ac:dyDescent="0.2">
      <c r="A97" s="113" t="s">
        <v>100</v>
      </c>
      <c r="B97" s="114"/>
      <c r="C97" s="114"/>
      <c r="D97" s="114"/>
      <c r="E97" s="115"/>
      <c r="F97" s="5">
        <v>549</v>
      </c>
      <c r="G97" s="109">
        <f t="shared" si="9"/>
        <v>549</v>
      </c>
      <c r="H97" s="110"/>
      <c r="I97" s="69">
        <f t="shared" si="10"/>
        <v>549</v>
      </c>
      <c r="J97" s="38">
        <f t="shared" si="11"/>
        <v>5907.24</v>
      </c>
    </row>
    <row r="98" spans="1:12" ht="15" customHeight="1" x14ac:dyDescent="0.2">
      <c r="A98" s="113" t="s">
        <v>125</v>
      </c>
      <c r="B98" s="114"/>
      <c r="C98" s="114"/>
      <c r="D98" s="114"/>
      <c r="E98" s="115"/>
      <c r="F98" s="5">
        <v>557</v>
      </c>
      <c r="G98" s="109">
        <f t="shared" si="9"/>
        <v>557</v>
      </c>
      <c r="H98" s="110"/>
      <c r="I98" s="69">
        <f t="shared" si="10"/>
        <v>557</v>
      </c>
      <c r="J98" s="38">
        <f t="shared" si="11"/>
        <v>5993.32</v>
      </c>
    </row>
    <row r="99" spans="1:12" s="75" customFormat="1" ht="18.95" customHeight="1" x14ac:dyDescent="0.2">
      <c r="A99" s="113" t="s">
        <v>108</v>
      </c>
      <c r="B99" s="114"/>
      <c r="C99" s="114"/>
      <c r="D99" s="114"/>
      <c r="E99" s="115"/>
      <c r="F99" s="5">
        <v>600</v>
      </c>
      <c r="G99" s="109">
        <f t="shared" si="9"/>
        <v>600</v>
      </c>
      <c r="H99" s="110"/>
      <c r="I99" s="69">
        <f t="shared" si="10"/>
        <v>600</v>
      </c>
      <c r="J99" s="38">
        <f t="shared" si="11"/>
        <v>6456</v>
      </c>
      <c r="K99"/>
      <c r="L99"/>
    </row>
    <row r="100" spans="1:12" ht="14.25" x14ac:dyDescent="0.2">
      <c r="A100" s="113" t="s">
        <v>109</v>
      </c>
      <c r="B100" s="114"/>
      <c r="C100" s="114"/>
      <c r="D100" s="114"/>
      <c r="E100" s="115"/>
      <c r="F100" s="5">
        <v>146</v>
      </c>
      <c r="G100" s="109">
        <f t="shared" si="9"/>
        <v>146</v>
      </c>
      <c r="H100" s="110"/>
      <c r="I100" s="69">
        <f t="shared" si="10"/>
        <v>146</v>
      </c>
      <c r="J100" s="38">
        <f t="shared" si="11"/>
        <v>1570.96</v>
      </c>
    </row>
    <row r="101" spans="1:12" ht="22.35" customHeight="1" x14ac:dyDescent="0.25">
      <c r="A101" s="117" t="s">
        <v>76</v>
      </c>
      <c r="B101" s="118"/>
      <c r="C101" s="118"/>
      <c r="D101" s="118"/>
      <c r="E101" s="119"/>
      <c r="F101" s="79">
        <f>SUM(F92:F100)</f>
        <v>3267</v>
      </c>
      <c r="G101" s="124"/>
      <c r="H101" s="125"/>
      <c r="I101" s="80">
        <f>SUM(I92:I100)</f>
        <v>3267</v>
      </c>
      <c r="J101" s="80">
        <f>SUM(J92:J100)</f>
        <v>35152.92</v>
      </c>
      <c r="K101" s="75"/>
      <c r="L101" s="75"/>
    </row>
    <row r="103" spans="1:12" ht="20.25" customHeight="1" x14ac:dyDescent="0.25">
      <c r="A103" s="106" t="s">
        <v>82</v>
      </c>
      <c r="B103" s="106"/>
      <c r="C103" s="106"/>
      <c r="D103" s="106"/>
      <c r="E103" s="106"/>
      <c r="F103" s="106"/>
      <c r="G103" s="106"/>
      <c r="H103" s="106"/>
      <c r="I103" s="106"/>
      <c r="J103" s="106"/>
    </row>
    <row r="105" spans="1:12" ht="20.100000000000001" customHeight="1" x14ac:dyDescent="0.25">
      <c r="A105" s="19" t="s">
        <v>79</v>
      </c>
      <c r="B105" s="17" t="s">
        <v>6</v>
      </c>
      <c r="C105" s="68" t="s">
        <v>13</v>
      </c>
      <c r="D105" s="68" t="s">
        <v>7</v>
      </c>
      <c r="E105" s="68" t="s">
        <v>8</v>
      </c>
      <c r="F105" s="68" t="s">
        <v>9</v>
      </c>
      <c r="G105" s="68" t="s">
        <v>10</v>
      </c>
      <c r="H105" s="68" t="s">
        <v>11</v>
      </c>
      <c r="I105" s="28" t="s">
        <v>12</v>
      </c>
      <c r="J105" s="29" t="s">
        <v>14</v>
      </c>
    </row>
    <row r="106" spans="1:12" ht="15" customHeight="1" x14ac:dyDescent="0.25">
      <c r="A106" s="20" t="s">
        <v>83</v>
      </c>
      <c r="B106" s="3" t="s">
        <v>200</v>
      </c>
      <c r="C106" s="4"/>
      <c r="D106" s="4">
        <v>4945</v>
      </c>
      <c r="E106" s="4">
        <v>4859</v>
      </c>
      <c r="F106" s="4"/>
      <c r="G106" s="4"/>
      <c r="H106" s="4"/>
      <c r="I106" s="30">
        <f>SUM(D106:H106)</f>
        <v>9804</v>
      </c>
      <c r="J106" s="31">
        <f>(I106:I115*10.76)</f>
        <v>105491.04</v>
      </c>
    </row>
    <row r="107" spans="1:12" ht="15" customHeight="1" x14ac:dyDescent="0.25">
      <c r="A107" s="20" t="s">
        <v>84</v>
      </c>
      <c r="B107" s="3" t="s">
        <v>91</v>
      </c>
      <c r="C107" s="4">
        <v>1562</v>
      </c>
      <c r="D107" s="4">
        <v>1720</v>
      </c>
      <c r="E107" s="4" t="s">
        <v>94</v>
      </c>
      <c r="F107" s="4" t="s">
        <v>94</v>
      </c>
      <c r="G107" s="4"/>
      <c r="H107" s="4"/>
      <c r="I107" s="30">
        <f t="shared" ref="I107:I111" si="12">SUM(C107:H107)</f>
        <v>3282</v>
      </c>
      <c r="J107" s="31">
        <f>(I107:I117*10.76)</f>
        <v>35314.32</v>
      </c>
    </row>
    <row r="108" spans="1:12" ht="15" customHeight="1" x14ac:dyDescent="0.25">
      <c r="A108" s="20" t="s">
        <v>85</v>
      </c>
      <c r="B108" s="3" t="s">
        <v>201</v>
      </c>
      <c r="C108" s="4">
        <v>3556</v>
      </c>
      <c r="D108" s="4">
        <v>1715</v>
      </c>
      <c r="E108" s="4">
        <v>1584</v>
      </c>
      <c r="F108" s="4">
        <v>1584</v>
      </c>
      <c r="G108" s="4"/>
      <c r="H108" s="4"/>
      <c r="I108" s="30">
        <f t="shared" si="12"/>
        <v>8439</v>
      </c>
      <c r="J108" s="31">
        <f t="shared" ref="J108:J116" si="13">(I108*10.76)</f>
        <v>90803.64</v>
      </c>
    </row>
    <row r="109" spans="1:12" ht="15" customHeight="1" x14ac:dyDescent="0.25">
      <c r="A109" s="20" t="s">
        <v>86</v>
      </c>
      <c r="B109" s="3" t="s">
        <v>92</v>
      </c>
      <c r="C109" s="4" t="s">
        <v>94</v>
      </c>
      <c r="D109" s="4">
        <v>2787</v>
      </c>
      <c r="E109" s="4" t="s">
        <v>94</v>
      </c>
      <c r="F109" s="4" t="s">
        <v>94</v>
      </c>
      <c r="G109" s="4"/>
      <c r="H109" s="4"/>
      <c r="I109" s="30">
        <f t="shared" si="12"/>
        <v>2787</v>
      </c>
      <c r="J109" s="31">
        <f t="shared" si="13"/>
        <v>29988.12</v>
      </c>
    </row>
    <row r="110" spans="1:12" ht="15" customHeight="1" x14ac:dyDescent="0.25">
      <c r="A110" s="20" t="s">
        <v>87</v>
      </c>
      <c r="B110" s="3" t="s">
        <v>145</v>
      </c>
      <c r="C110" s="4"/>
      <c r="D110" s="4">
        <v>4945</v>
      </c>
      <c r="E110" s="4">
        <v>4859</v>
      </c>
      <c r="F110" s="4" t="s">
        <v>94</v>
      </c>
      <c r="G110" s="4"/>
      <c r="H110" s="4"/>
      <c r="I110" s="30">
        <f t="shared" si="12"/>
        <v>9804</v>
      </c>
      <c r="J110" s="31">
        <f t="shared" si="13"/>
        <v>105491.04</v>
      </c>
    </row>
    <row r="111" spans="1:12" ht="15" customHeight="1" x14ac:dyDescent="0.25">
      <c r="A111" s="20" t="s">
        <v>88</v>
      </c>
      <c r="B111" s="3" t="s">
        <v>146</v>
      </c>
      <c r="C111" s="4"/>
      <c r="D111" s="4">
        <v>2619</v>
      </c>
      <c r="E111" s="4">
        <v>2557</v>
      </c>
      <c r="F111" s="4" t="s">
        <v>94</v>
      </c>
      <c r="G111" s="4"/>
      <c r="H111" s="4">
        <v>558</v>
      </c>
      <c r="I111" s="30">
        <f t="shared" si="12"/>
        <v>5734</v>
      </c>
      <c r="J111" s="31">
        <f t="shared" si="13"/>
        <v>61697.84</v>
      </c>
    </row>
    <row r="112" spans="1:12" ht="15" customHeight="1" x14ac:dyDescent="0.25">
      <c r="A112" s="20" t="s">
        <v>89</v>
      </c>
      <c r="B112" s="3" t="s">
        <v>147</v>
      </c>
      <c r="C112" s="4"/>
      <c r="D112" s="4">
        <v>2824</v>
      </c>
      <c r="E112" s="4" t="s">
        <v>94</v>
      </c>
      <c r="F112" s="4"/>
      <c r="G112" s="4"/>
      <c r="H112" s="4"/>
      <c r="I112" s="30">
        <f t="shared" ref="I112:I115" si="14">SUM(C112:H112)</f>
        <v>2824</v>
      </c>
      <c r="J112" s="31">
        <f t="shared" si="13"/>
        <v>30386.239999999998</v>
      </c>
    </row>
    <row r="113" spans="1:12" ht="15" customHeight="1" x14ac:dyDescent="0.25">
      <c r="A113" s="20" t="s">
        <v>90</v>
      </c>
      <c r="B113" s="3" t="s">
        <v>93</v>
      </c>
      <c r="C113" s="4"/>
      <c r="D113" s="4">
        <v>552</v>
      </c>
      <c r="E113" s="4" t="s">
        <v>94</v>
      </c>
      <c r="F113" s="4"/>
      <c r="G113" s="4"/>
      <c r="H113" s="4"/>
      <c r="I113" s="30">
        <f t="shared" si="14"/>
        <v>552</v>
      </c>
      <c r="J113" s="31">
        <f t="shared" si="13"/>
        <v>5939.5199999999995</v>
      </c>
    </row>
    <row r="114" spans="1:12" ht="15" customHeight="1" x14ac:dyDescent="0.25">
      <c r="A114" s="20" t="s">
        <v>111</v>
      </c>
      <c r="B114" s="3" t="s">
        <v>148</v>
      </c>
      <c r="C114" s="4">
        <v>2856</v>
      </c>
      <c r="D114" s="4">
        <v>2569</v>
      </c>
      <c r="E114" s="4">
        <v>990</v>
      </c>
      <c r="F114" s="4"/>
      <c r="G114" s="4"/>
      <c r="H114" s="4"/>
      <c r="I114" s="30">
        <f t="shared" si="14"/>
        <v>6415</v>
      </c>
      <c r="J114" s="31">
        <f t="shared" si="13"/>
        <v>69025.399999999994</v>
      </c>
    </row>
    <row r="115" spans="1:12" s="75" customFormat="1" ht="15" customHeight="1" x14ac:dyDescent="0.25">
      <c r="A115" s="20" t="s">
        <v>112</v>
      </c>
      <c r="B115" s="3" t="s">
        <v>113</v>
      </c>
      <c r="C115" s="4"/>
      <c r="D115" s="4">
        <v>2619</v>
      </c>
      <c r="E115" s="4">
        <v>2557</v>
      </c>
      <c r="F115" s="4" t="s">
        <v>94</v>
      </c>
      <c r="G115" s="4"/>
      <c r="H115" s="4">
        <v>558</v>
      </c>
      <c r="I115" s="30">
        <f t="shared" si="14"/>
        <v>5734</v>
      </c>
      <c r="J115" s="31">
        <f t="shared" si="13"/>
        <v>61697.84</v>
      </c>
      <c r="K115"/>
      <c r="L115"/>
    </row>
    <row r="116" spans="1:12" ht="15" customHeight="1" x14ac:dyDescent="0.25">
      <c r="A116" s="20" t="s">
        <v>165</v>
      </c>
      <c r="B116" s="3" t="s">
        <v>166</v>
      </c>
      <c r="C116" s="4">
        <v>2758</v>
      </c>
      <c r="D116" s="4">
        <v>2682</v>
      </c>
      <c r="E116" s="4">
        <v>2623</v>
      </c>
      <c r="F116" s="4" t="s">
        <v>94</v>
      </c>
      <c r="G116" s="4"/>
      <c r="H116" s="4"/>
      <c r="I116" s="30">
        <f>SUM(C116:H116)</f>
        <v>8063</v>
      </c>
      <c r="J116" s="31">
        <f t="shared" si="13"/>
        <v>86757.88</v>
      </c>
    </row>
    <row r="117" spans="1:12" s="9" customFormat="1" ht="22.5" customHeight="1" x14ac:dyDescent="0.2">
      <c r="A117" s="107" t="s">
        <v>5</v>
      </c>
      <c r="B117" s="108"/>
      <c r="C117" s="71"/>
      <c r="D117" s="90">
        <f>SUM(D106:D116)</f>
        <v>29977</v>
      </c>
      <c r="E117" s="71"/>
      <c r="F117" s="71"/>
      <c r="G117" s="71"/>
      <c r="H117" s="71"/>
      <c r="I117" s="73">
        <f>SUM(I106:I116)</f>
        <v>63438</v>
      </c>
      <c r="J117" s="73">
        <f>SUM(J106:J116)</f>
        <v>682592.88</v>
      </c>
      <c r="K117" s="75"/>
      <c r="L117" s="75"/>
    </row>
    <row r="118" spans="1:12" ht="24.95" customHeight="1" x14ac:dyDescent="0.25">
      <c r="B118" s="88" t="s">
        <v>175</v>
      </c>
      <c r="D118" s="67">
        <f>D117+F101+D88+D64+D46+D27</f>
        <v>196749</v>
      </c>
    </row>
    <row r="119" spans="1:12" ht="21.75" customHeight="1" x14ac:dyDescent="0.25">
      <c r="B119" s="10"/>
      <c r="C119" s="10"/>
      <c r="D119" s="10"/>
      <c r="E119" s="10"/>
      <c r="F119" s="10"/>
      <c r="G119" s="10"/>
      <c r="H119" s="10"/>
      <c r="I119" s="39"/>
      <c r="J119" s="39"/>
      <c r="K119" s="9"/>
      <c r="L119" s="9"/>
    </row>
    <row r="120" spans="1:12" ht="24.95" customHeight="1" x14ac:dyDescent="0.2">
      <c r="A120" s="26"/>
      <c r="B120" s="13" t="s">
        <v>110</v>
      </c>
      <c r="C120" s="15"/>
      <c r="D120" s="16"/>
      <c r="E120" s="50"/>
      <c r="F120" s="51"/>
      <c r="G120" s="51"/>
      <c r="H120" s="52"/>
      <c r="I120" s="49">
        <f>I27+I46+I88+I101+I117</f>
        <v>367914.23</v>
      </c>
      <c r="J120" s="49">
        <f>I120*10.76</f>
        <v>3958757.1147999996</v>
      </c>
    </row>
    <row r="121" spans="1:12" ht="24.95" customHeight="1" x14ac:dyDescent="0.2">
      <c r="A121" s="26"/>
      <c r="B121" s="14" t="s">
        <v>114</v>
      </c>
      <c r="C121" s="11"/>
      <c r="D121" s="12"/>
      <c r="E121" s="53"/>
      <c r="F121" s="53"/>
      <c r="G121" s="53"/>
      <c r="H121" s="53"/>
      <c r="I121" s="49">
        <v>1941262</v>
      </c>
      <c r="J121" s="49">
        <f>I121*10.76</f>
        <v>20887979.120000001</v>
      </c>
    </row>
    <row r="122" spans="1:12" ht="24.95" customHeight="1" x14ac:dyDescent="0.2">
      <c r="A122" s="26"/>
      <c r="B122" s="13"/>
      <c r="C122" s="54"/>
      <c r="D122" s="56"/>
      <c r="E122" s="56"/>
      <c r="F122" s="56"/>
      <c r="G122" s="56"/>
      <c r="H122" s="55"/>
      <c r="I122" s="73"/>
      <c r="J122" s="73"/>
    </row>
    <row r="123" spans="1:12" ht="24.95" customHeight="1" x14ac:dyDescent="0.2">
      <c r="A123" s="26"/>
      <c r="B123" s="14"/>
      <c r="C123" s="11"/>
      <c r="D123" s="12"/>
      <c r="E123" s="53"/>
      <c r="F123" s="53"/>
      <c r="G123" s="53"/>
      <c r="H123" s="53"/>
      <c r="I123" s="49"/>
      <c r="J123" s="49"/>
    </row>
    <row r="124" spans="1:12" ht="24.95" customHeight="1" x14ac:dyDescent="0.25"/>
    <row r="125" spans="1:12" ht="24.95" customHeight="1" x14ac:dyDescent="0.25"/>
    <row r="126" spans="1:12" ht="24.95" customHeight="1" x14ac:dyDescent="0.2">
      <c r="A126" s="26"/>
      <c r="B126" s="64" t="s">
        <v>170</v>
      </c>
      <c r="C126" s="54"/>
      <c r="D126" s="56"/>
      <c r="E126" s="56"/>
      <c r="F126" s="56"/>
      <c r="G126" s="56"/>
      <c r="H126" s="55"/>
      <c r="I126" s="73">
        <f>I120+I122</f>
        <v>367914.23</v>
      </c>
      <c r="J126" s="73">
        <f>I126*10.76</f>
        <v>3958757.1147999996</v>
      </c>
    </row>
    <row r="127" spans="1:12" ht="24.95" customHeight="1" x14ac:dyDescent="0.2">
      <c r="A127" s="26"/>
      <c r="B127" s="63" t="s">
        <v>169</v>
      </c>
      <c r="C127" s="11"/>
      <c r="D127" s="12"/>
      <c r="E127" s="53"/>
      <c r="F127" s="53"/>
      <c r="G127" s="53"/>
      <c r="H127" s="53"/>
      <c r="I127" s="73">
        <f>I121+I123</f>
        <v>1941262</v>
      </c>
      <c r="J127" s="49">
        <f>I127*10.76</f>
        <v>20887979.120000001</v>
      </c>
    </row>
    <row r="129" spans="1:12" ht="20.100000000000001" customHeight="1" x14ac:dyDescent="0.25">
      <c r="A129" s="106" t="s">
        <v>191</v>
      </c>
      <c r="B129" s="106"/>
      <c r="C129" s="106"/>
      <c r="D129" s="106"/>
      <c r="E129" s="106"/>
      <c r="F129" s="106"/>
      <c r="G129" s="106"/>
      <c r="H129" s="106"/>
      <c r="I129" s="106"/>
      <c r="J129" s="106"/>
    </row>
    <row r="130" spans="1:12" ht="20.100000000000001" customHeight="1" x14ac:dyDescent="0.25"/>
    <row r="131" spans="1:12" ht="24.95" customHeight="1" x14ac:dyDescent="0.25">
      <c r="A131" s="19" t="s">
        <v>79</v>
      </c>
      <c r="B131" s="17" t="s">
        <v>6</v>
      </c>
      <c r="C131" s="68" t="s">
        <v>13</v>
      </c>
      <c r="D131" s="68" t="s">
        <v>7</v>
      </c>
      <c r="E131" s="68" t="s">
        <v>8</v>
      </c>
      <c r="F131" s="68" t="s">
        <v>9</v>
      </c>
      <c r="G131" s="68" t="s">
        <v>10</v>
      </c>
      <c r="H131" s="68" t="s">
        <v>11</v>
      </c>
      <c r="I131" s="28" t="s">
        <v>12</v>
      </c>
      <c r="J131" s="29" t="s">
        <v>14</v>
      </c>
    </row>
    <row r="132" spans="1:12" ht="20.100000000000001" customHeight="1" x14ac:dyDescent="0.25">
      <c r="A132" s="20" t="s">
        <v>192</v>
      </c>
      <c r="B132" s="3" t="s">
        <v>193</v>
      </c>
      <c r="C132" s="4"/>
      <c r="D132" s="4">
        <v>5945</v>
      </c>
      <c r="E132" s="4">
        <v>7439</v>
      </c>
      <c r="F132" s="4" t="s">
        <v>94</v>
      </c>
      <c r="G132" s="4"/>
      <c r="H132" s="4"/>
      <c r="I132" s="30">
        <f t="shared" ref="I132:I133" si="15">SUM(C132:H132)</f>
        <v>13384</v>
      </c>
      <c r="J132" s="31">
        <f t="shared" ref="J132" si="16">(I132*10.76)</f>
        <v>144011.84</v>
      </c>
    </row>
    <row r="133" spans="1:12" ht="20.100000000000001" customHeight="1" x14ac:dyDescent="0.25">
      <c r="A133" s="20" t="s">
        <v>176</v>
      </c>
      <c r="B133" s="3" t="s">
        <v>178</v>
      </c>
      <c r="C133" s="4"/>
      <c r="D133" s="4">
        <v>6258</v>
      </c>
      <c r="E133" s="4">
        <v>2663</v>
      </c>
      <c r="F133" s="4">
        <v>731</v>
      </c>
      <c r="H133" s="4"/>
      <c r="I133" s="30">
        <f t="shared" si="15"/>
        <v>9652</v>
      </c>
      <c r="J133" s="31">
        <f>(I133:I138*10.76)</f>
        <v>103855.52</v>
      </c>
    </row>
    <row r="134" spans="1:12" ht="20.100000000000001" customHeight="1" x14ac:dyDescent="0.25">
      <c r="A134" s="20" t="s">
        <v>177</v>
      </c>
      <c r="B134" s="3" t="s">
        <v>204</v>
      </c>
      <c r="C134" s="4"/>
      <c r="D134" s="4">
        <v>3271</v>
      </c>
      <c r="E134" s="4">
        <v>2664</v>
      </c>
      <c r="F134" s="4">
        <v>736</v>
      </c>
      <c r="G134" s="4"/>
      <c r="H134" s="4"/>
      <c r="I134" s="30">
        <f t="shared" ref="I134:I137" si="17">SUM(C134:H134)</f>
        <v>6671</v>
      </c>
      <c r="J134" s="31">
        <f>(I134:I139*10.76)</f>
        <v>71779.959999999992</v>
      </c>
    </row>
    <row r="135" spans="1:12" ht="20.100000000000001" customHeight="1" x14ac:dyDescent="0.25">
      <c r="A135" s="20" t="s">
        <v>179</v>
      </c>
      <c r="B135" s="3" t="s">
        <v>189</v>
      </c>
      <c r="C135" s="4"/>
      <c r="D135" s="4">
        <v>1292</v>
      </c>
      <c r="E135" s="4"/>
      <c r="F135" s="4"/>
      <c r="G135" s="4"/>
      <c r="H135" s="4"/>
      <c r="I135" s="30">
        <f t="shared" si="17"/>
        <v>1292</v>
      </c>
      <c r="J135" s="31">
        <f t="shared" ref="J135:J138" si="18">(I135*10.76)</f>
        <v>13901.92</v>
      </c>
    </row>
    <row r="136" spans="1:12" ht="20.100000000000001" customHeight="1" x14ac:dyDescent="0.25">
      <c r="A136" s="20" t="s">
        <v>180</v>
      </c>
      <c r="B136" s="3" t="s">
        <v>190</v>
      </c>
      <c r="C136" s="4" t="s">
        <v>94</v>
      </c>
      <c r="D136" s="4">
        <v>1292</v>
      </c>
      <c r="E136" s="4" t="s">
        <v>94</v>
      </c>
      <c r="F136" s="4" t="s">
        <v>94</v>
      </c>
      <c r="G136" s="4"/>
      <c r="H136" s="4"/>
      <c r="I136" s="30">
        <f t="shared" si="17"/>
        <v>1292</v>
      </c>
      <c r="J136" s="31">
        <f t="shared" si="18"/>
        <v>13901.92</v>
      </c>
    </row>
    <row r="137" spans="1:12" s="75" customFormat="1" ht="20.100000000000001" customHeight="1" x14ac:dyDescent="0.25">
      <c r="A137" s="20" t="s">
        <v>183</v>
      </c>
      <c r="B137" s="3" t="s">
        <v>185</v>
      </c>
      <c r="C137" s="4"/>
      <c r="D137" s="4">
        <v>3624</v>
      </c>
      <c r="E137" s="4">
        <v>3624</v>
      </c>
      <c r="F137" s="4" t="s">
        <v>94</v>
      </c>
      <c r="G137" s="4"/>
      <c r="H137" s="4">
        <v>34</v>
      </c>
      <c r="I137" s="30">
        <f t="shared" si="17"/>
        <v>7282</v>
      </c>
      <c r="J137" s="31">
        <f t="shared" si="18"/>
        <v>78354.319999999992</v>
      </c>
      <c r="K137"/>
      <c r="L137"/>
    </row>
    <row r="138" spans="1:12" ht="20.100000000000001" customHeight="1" x14ac:dyDescent="0.25">
      <c r="A138" s="20" t="s">
        <v>182</v>
      </c>
      <c r="B138" s="3" t="s">
        <v>184</v>
      </c>
      <c r="C138" s="4"/>
      <c r="D138" s="4">
        <v>2470</v>
      </c>
      <c r="E138" s="4">
        <v>2470</v>
      </c>
      <c r="F138" s="4"/>
      <c r="G138" s="4"/>
      <c r="H138" s="4">
        <v>31.6</v>
      </c>
      <c r="I138" s="30">
        <f t="shared" ref="I138" si="19">SUM(C138:H138)</f>
        <v>4971.6000000000004</v>
      </c>
      <c r="J138" s="31">
        <f t="shared" si="18"/>
        <v>53494.416000000005</v>
      </c>
    </row>
    <row r="139" spans="1:12" ht="24.95" customHeight="1" x14ac:dyDescent="0.2">
      <c r="A139" s="107" t="s">
        <v>5</v>
      </c>
      <c r="B139" s="108"/>
      <c r="C139" s="71"/>
      <c r="D139" s="90">
        <f>SUM(D132:D138)</f>
        <v>24152</v>
      </c>
      <c r="E139" s="71"/>
      <c r="F139" s="71"/>
      <c r="G139" s="71"/>
      <c r="H139" s="71"/>
      <c r="I139" s="73">
        <f>SUM(I132:I138)</f>
        <v>44544.6</v>
      </c>
      <c r="J139" s="73">
        <f>SUM(J132:J138)</f>
        <v>479299.89599999995</v>
      </c>
      <c r="K139" s="75"/>
      <c r="L139" s="75"/>
    </row>
    <row r="140" spans="1:12" ht="24.95" customHeight="1" x14ac:dyDescent="0.25"/>
    <row r="141" spans="1:12" ht="24.95" customHeight="1" x14ac:dyDescent="0.2">
      <c r="A141" s="26"/>
      <c r="B141" s="64" t="s">
        <v>202</v>
      </c>
      <c r="C141" s="54"/>
      <c r="D141" s="56"/>
      <c r="E141" s="56"/>
      <c r="F141" s="56"/>
      <c r="G141" s="56"/>
      <c r="H141" s="55"/>
      <c r="I141" s="97">
        <f>SUM(I126+I139)</f>
        <v>412458.82999999996</v>
      </c>
      <c r="J141" s="85">
        <f>I141*10.76</f>
        <v>4438057.0107999993</v>
      </c>
    </row>
  </sheetData>
  <mergeCells count="69">
    <mergeCell ref="A129:J129"/>
    <mergeCell ref="A139:B139"/>
    <mergeCell ref="A100:E100"/>
    <mergeCell ref="G100:H100"/>
    <mergeCell ref="A101:E101"/>
    <mergeCell ref="G101:H101"/>
    <mergeCell ref="A103:J103"/>
    <mergeCell ref="A117:B117"/>
    <mergeCell ref="A97:E97"/>
    <mergeCell ref="G97:H97"/>
    <mergeCell ref="A98:E98"/>
    <mergeCell ref="G98:H98"/>
    <mergeCell ref="A99:E99"/>
    <mergeCell ref="G99:H99"/>
    <mergeCell ref="A94:E94"/>
    <mergeCell ref="G94:H94"/>
    <mergeCell ref="A95:E95"/>
    <mergeCell ref="G95:H95"/>
    <mergeCell ref="A96:E96"/>
    <mergeCell ref="G96:H96"/>
    <mergeCell ref="A93:E93"/>
    <mergeCell ref="G93:H93"/>
    <mergeCell ref="G83:H83"/>
    <mergeCell ref="G84:H84"/>
    <mergeCell ref="G85:H85"/>
    <mergeCell ref="G86:H86"/>
    <mergeCell ref="G87:H87"/>
    <mergeCell ref="A88:B88"/>
    <mergeCell ref="A89:J89"/>
    <mergeCell ref="A91:E91"/>
    <mergeCell ref="G91:H91"/>
    <mergeCell ref="A92:E92"/>
    <mergeCell ref="G92:H92"/>
    <mergeCell ref="G82:H82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70:H70"/>
    <mergeCell ref="G58:H58"/>
    <mergeCell ref="G59:H59"/>
    <mergeCell ref="G60:H60"/>
    <mergeCell ref="G61:H61"/>
    <mergeCell ref="G62:H62"/>
    <mergeCell ref="G63:H63"/>
    <mergeCell ref="G65:H65"/>
    <mergeCell ref="G66:H66"/>
    <mergeCell ref="G67:H67"/>
    <mergeCell ref="G68:H68"/>
    <mergeCell ref="G69:H69"/>
    <mergeCell ref="G57:H57"/>
    <mergeCell ref="A1:J1"/>
    <mergeCell ref="A27:B27"/>
    <mergeCell ref="A46:B46"/>
    <mergeCell ref="A48:J48"/>
    <mergeCell ref="G50:H50"/>
    <mergeCell ref="G51:H51"/>
    <mergeCell ref="G52:H52"/>
    <mergeCell ref="G53:H53"/>
    <mergeCell ref="G54:H54"/>
    <mergeCell ref="G55:H55"/>
    <mergeCell ref="G56:H56"/>
  </mergeCells>
  <pageMargins left="0.5" right="0.5" top="0.5" bottom="0.5" header="0.261811024" footer="0.261811024"/>
  <pageSetup paperSize="9" scale="94" orientation="landscape" r:id="rId1"/>
  <headerFooter alignWithMargins="0">
    <oddFooter>&amp;L&amp;F&amp;CPage &amp;P of &amp;N&amp;R&amp;D</oddFooter>
  </headerFooter>
  <rowBreaks count="6" manualBreakCount="6">
    <brk id="27" max="16383" man="1"/>
    <brk id="46" max="9" man="1"/>
    <brk id="64" max="9" man="1"/>
    <brk id="88" max="9" man="1"/>
    <brk id="119" max="16383" man="1"/>
    <brk id="1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view="pageBreakPreview" zoomScaleNormal="100" zoomScaleSheetLayoutView="100" workbookViewId="0">
      <selection activeCell="I26" sqref="I26"/>
    </sheetView>
  </sheetViews>
  <sheetFormatPr defaultRowHeight="15" x14ac:dyDescent="0.25"/>
  <cols>
    <col min="1" max="1" width="6.7109375" style="22" customWidth="1"/>
    <col min="2" max="2" width="58.7109375" customWidth="1"/>
    <col min="3" max="8" width="8.7109375" style="1" customWidth="1"/>
    <col min="9" max="9" width="25.85546875" style="34" customWidth="1"/>
    <col min="10" max="10" width="13.140625" style="35" customWidth="1"/>
    <col min="13" max="13" width="12.42578125" bestFit="1" customWidth="1"/>
  </cols>
  <sheetData>
    <row r="1" spans="1:12" ht="18" x14ac:dyDescent="0.25">
      <c r="A1" s="106" t="s">
        <v>78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2" ht="6" customHeight="1" x14ac:dyDescent="0.25"/>
    <row r="3" spans="1:12" ht="20.100000000000001" customHeight="1" x14ac:dyDescent="0.25">
      <c r="A3" s="19" t="s">
        <v>79</v>
      </c>
      <c r="B3" s="17" t="s">
        <v>6</v>
      </c>
      <c r="C3" s="68" t="s">
        <v>13</v>
      </c>
      <c r="D3" s="68" t="s">
        <v>7</v>
      </c>
      <c r="E3" s="68" t="s">
        <v>8</v>
      </c>
      <c r="F3" s="68" t="s">
        <v>9</v>
      </c>
      <c r="G3" s="68" t="s">
        <v>10</v>
      </c>
      <c r="H3" s="68" t="s">
        <v>11</v>
      </c>
      <c r="I3" s="28" t="s">
        <v>12</v>
      </c>
      <c r="J3" s="29" t="s">
        <v>14</v>
      </c>
    </row>
    <row r="4" spans="1:12" ht="15" customHeight="1" x14ac:dyDescent="0.25">
      <c r="A4" s="20" t="s">
        <v>0</v>
      </c>
      <c r="B4" s="3" t="s">
        <v>54</v>
      </c>
      <c r="C4" s="4"/>
      <c r="D4" s="4">
        <v>5044</v>
      </c>
      <c r="E4" s="4">
        <v>4482</v>
      </c>
      <c r="F4" s="4"/>
      <c r="G4" s="4"/>
      <c r="H4" s="4"/>
      <c r="I4" s="30">
        <f t="shared" ref="I4" si="0">SUM(C4:H4)</f>
        <v>9526</v>
      </c>
      <c r="J4" s="31">
        <f t="shared" ref="J4" si="1">(I4*10.76)</f>
        <v>102499.76</v>
      </c>
    </row>
    <row r="5" spans="1:12" s="75" customFormat="1" ht="15" customHeight="1" x14ac:dyDescent="0.25">
      <c r="A5" s="20"/>
      <c r="B5" s="41"/>
      <c r="C5" s="5"/>
      <c r="D5" s="5"/>
      <c r="E5" s="5"/>
      <c r="F5" s="5"/>
      <c r="G5" s="5"/>
      <c r="H5" s="5"/>
      <c r="I5" s="69"/>
      <c r="J5" s="70"/>
      <c r="K5"/>
      <c r="L5"/>
    </row>
    <row r="6" spans="1:12" ht="20.100000000000001" customHeight="1" x14ac:dyDescent="0.2">
      <c r="A6" s="123" t="s">
        <v>5</v>
      </c>
      <c r="B6" s="123"/>
      <c r="C6" s="71"/>
      <c r="D6" s="72">
        <f>SUM(D4:D5)</f>
        <v>5044</v>
      </c>
      <c r="E6" s="71"/>
      <c r="F6" s="71"/>
      <c r="G6" s="71"/>
      <c r="H6" s="71"/>
      <c r="I6" s="73">
        <f>SUM(I4:I5)</f>
        <v>9526</v>
      </c>
      <c r="J6" s="74">
        <f t="shared" ref="J6" si="2">I6*10.76</f>
        <v>102499.76</v>
      </c>
      <c r="K6" s="75"/>
      <c r="L6" s="75"/>
    </row>
    <row r="7" spans="1:12" s="77" customFormat="1" ht="22.15" customHeight="1" x14ac:dyDescent="0.2">
      <c r="A7" s="21"/>
      <c r="B7" s="7"/>
      <c r="C7" s="8"/>
      <c r="D7" s="8"/>
      <c r="E7" s="8"/>
      <c r="F7" s="8"/>
      <c r="G7" s="94"/>
      <c r="H7" s="8"/>
      <c r="I7" s="32"/>
      <c r="J7" s="33"/>
      <c r="K7"/>
      <c r="L7"/>
    </row>
    <row r="8" spans="1:12" ht="20.100000000000001" customHeight="1" x14ac:dyDescent="0.25">
      <c r="A8" s="19" t="s">
        <v>79</v>
      </c>
      <c r="B8" s="17" t="s">
        <v>6</v>
      </c>
      <c r="C8" s="68" t="s">
        <v>13</v>
      </c>
      <c r="D8" s="68" t="s">
        <v>7</v>
      </c>
      <c r="E8" s="68" t="s">
        <v>8</v>
      </c>
      <c r="F8" s="68" t="s">
        <v>9</v>
      </c>
      <c r="G8" s="68" t="s">
        <v>10</v>
      </c>
      <c r="H8" s="68" t="s">
        <v>11</v>
      </c>
      <c r="I8" s="76" t="s">
        <v>12</v>
      </c>
      <c r="J8" s="29" t="s">
        <v>14</v>
      </c>
      <c r="K8" s="77"/>
      <c r="L8" s="77"/>
    </row>
    <row r="9" spans="1:12" ht="20.100000000000001" customHeight="1" x14ac:dyDescent="0.25">
      <c r="A9" s="20"/>
      <c r="B9" s="3"/>
      <c r="C9" s="4"/>
      <c r="D9" s="4"/>
      <c r="E9" s="4"/>
      <c r="F9" s="4"/>
      <c r="G9" s="4"/>
      <c r="H9" s="4"/>
      <c r="I9" s="30"/>
      <c r="J9" s="31"/>
    </row>
    <row r="10" spans="1:12" ht="20.100000000000001" customHeight="1" x14ac:dyDescent="0.25">
      <c r="A10" s="20" t="s">
        <v>4</v>
      </c>
      <c r="B10" s="3" t="s">
        <v>55</v>
      </c>
      <c r="C10" s="4"/>
      <c r="D10" s="4">
        <v>3922</v>
      </c>
      <c r="E10" s="4">
        <v>3904</v>
      </c>
      <c r="F10" s="4">
        <v>4000</v>
      </c>
      <c r="G10" s="4"/>
      <c r="H10" s="4">
        <v>325</v>
      </c>
      <c r="I10" s="30">
        <f t="shared" ref="I10" si="3">SUM(C10:H10)</f>
        <v>12151</v>
      </c>
      <c r="J10" s="31">
        <f t="shared" ref="J10" si="4">(I10*10.76)</f>
        <v>130744.76</v>
      </c>
    </row>
    <row r="11" spans="1:12" ht="24.95" customHeight="1" x14ac:dyDescent="0.2">
      <c r="A11" s="107" t="s">
        <v>5</v>
      </c>
      <c r="B11" s="108"/>
      <c r="C11" s="71"/>
      <c r="D11" s="72">
        <f>SUM(D9:D10)</f>
        <v>3922</v>
      </c>
      <c r="E11" s="71"/>
      <c r="F11" s="71"/>
      <c r="G11" s="71"/>
      <c r="H11" s="71"/>
      <c r="I11" s="73">
        <f>SUM(I9:I10)</f>
        <v>12151</v>
      </c>
      <c r="J11" s="74">
        <f>SUM(J9:J10)</f>
        <v>130744.76</v>
      </c>
      <c r="K11" s="87"/>
      <c r="L11" s="87"/>
    </row>
    <row r="12" spans="1:12" ht="6.75" customHeight="1" x14ac:dyDescent="0.2">
      <c r="A12" s="21"/>
      <c r="B12" s="7"/>
      <c r="C12" s="8"/>
      <c r="D12" s="8"/>
      <c r="E12" s="8"/>
      <c r="F12" s="8"/>
      <c r="G12" s="8"/>
      <c r="H12" s="8"/>
      <c r="I12" s="32"/>
      <c r="J12" s="33"/>
    </row>
    <row r="14" spans="1:12" ht="20.25" customHeight="1" x14ac:dyDescent="0.25">
      <c r="A14" s="106" t="s">
        <v>82</v>
      </c>
      <c r="B14" s="106"/>
      <c r="C14" s="106"/>
      <c r="D14" s="106"/>
      <c r="E14" s="106"/>
      <c r="F14" s="106"/>
      <c r="G14" s="106"/>
      <c r="H14" s="106"/>
      <c r="I14" s="106"/>
      <c r="J14" s="106"/>
    </row>
    <row r="16" spans="1:12" ht="20.100000000000001" customHeight="1" x14ac:dyDescent="0.25">
      <c r="A16" s="19" t="s">
        <v>79</v>
      </c>
      <c r="B16" s="17" t="s">
        <v>6</v>
      </c>
      <c r="C16" s="68" t="s">
        <v>13</v>
      </c>
      <c r="D16" s="68" t="s">
        <v>7</v>
      </c>
      <c r="E16" s="68" t="s">
        <v>8</v>
      </c>
      <c r="F16" s="68" t="s">
        <v>9</v>
      </c>
      <c r="G16" s="68" t="s">
        <v>10</v>
      </c>
      <c r="H16" s="68" t="s">
        <v>11</v>
      </c>
      <c r="I16" s="28" t="s">
        <v>12</v>
      </c>
      <c r="J16" s="29" t="s">
        <v>14</v>
      </c>
    </row>
    <row r="17" spans="1:12" s="75" customFormat="1" ht="15" customHeight="1" x14ac:dyDescent="0.25">
      <c r="A17" s="20" t="s">
        <v>112</v>
      </c>
      <c r="B17" s="3" t="s">
        <v>113</v>
      </c>
      <c r="C17" s="4"/>
      <c r="D17" s="4">
        <v>2619</v>
      </c>
      <c r="E17" s="4">
        <v>2557</v>
      </c>
      <c r="F17" s="4" t="s">
        <v>94</v>
      </c>
      <c r="G17" s="4"/>
      <c r="H17" s="4">
        <v>558</v>
      </c>
      <c r="I17" s="30">
        <f t="shared" ref="I17" si="5">SUM(C17:H17)</f>
        <v>5734</v>
      </c>
      <c r="J17" s="31">
        <f t="shared" ref="J17" si="6">(I17*10.76)</f>
        <v>61697.84</v>
      </c>
      <c r="K17"/>
      <c r="L17"/>
    </row>
    <row r="18" spans="1:12" s="9" customFormat="1" ht="22.5" customHeight="1" x14ac:dyDescent="0.2">
      <c r="A18" s="107" t="s">
        <v>5</v>
      </c>
      <c r="B18" s="108"/>
      <c r="C18" s="71"/>
      <c r="D18" s="90">
        <f>SUM(D17:D17)</f>
        <v>2619</v>
      </c>
      <c r="E18" s="71"/>
      <c r="F18" s="71"/>
      <c r="G18" s="71"/>
      <c r="H18" s="71"/>
      <c r="I18" s="73">
        <f>SUM(I17:I17)</f>
        <v>5734</v>
      </c>
      <c r="J18" s="73">
        <f>SUM(J17:J17)</f>
        <v>61697.84</v>
      </c>
      <c r="K18" s="75"/>
      <c r="L18" s="75"/>
    </row>
    <row r="20" spans="1:12" ht="20.100000000000001" customHeight="1" x14ac:dyDescent="0.25">
      <c r="A20" s="106" t="s">
        <v>191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2" ht="20.100000000000001" customHeight="1" x14ac:dyDescent="0.25"/>
    <row r="22" spans="1:12" ht="24.95" customHeight="1" x14ac:dyDescent="0.25">
      <c r="A22" s="19" t="s">
        <v>79</v>
      </c>
      <c r="B22" s="17" t="s">
        <v>6</v>
      </c>
      <c r="C22" s="68" t="s">
        <v>13</v>
      </c>
      <c r="D22" s="68" t="s">
        <v>7</v>
      </c>
      <c r="E22" s="68" t="s">
        <v>8</v>
      </c>
      <c r="F22" s="68" t="s">
        <v>9</v>
      </c>
      <c r="G22" s="68" t="s">
        <v>10</v>
      </c>
      <c r="H22" s="68" t="s">
        <v>11</v>
      </c>
      <c r="I22" s="28" t="s">
        <v>12</v>
      </c>
      <c r="J22" s="29" t="s">
        <v>14</v>
      </c>
    </row>
    <row r="23" spans="1:12" ht="20.100000000000001" customHeight="1" x14ac:dyDescent="0.25">
      <c r="A23" s="20" t="s">
        <v>176</v>
      </c>
      <c r="B23" s="3" t="s">
        <v>178</v>
      </c>
      <c r="C23" s="4"/>
      <c r="D23" s="4">
        <v>6258</v>
      </c>
      <c r="E23" s="4">
        <v>2663</v>
      </c>
      <c r="F23" s="4">
        <v>731</v>
      </c>
      <c r="H23" s="4"/>
      <c r="I23" s="30">
        <f t="shared" ref="I23" si="7">SUM(C23:H23)</f>
        <v>9652</v>
      </c>
      <c r="J23" s="31">
        <f>(I23:I23*10.76)</f>
        <v>103855.52</v>
      </c>
    </row>
    <row r="24" spans="1:12" ht="24.95" customHeight="1" x14ac:dyDescent="0.2">
      <c r="A24" s="107" t="s">
        <v>5</v>
      </c>
      <c r="B24" s="108"/>
      <c r="C24" s="71"/>
      <c r="D24" s="90">
        <f>SUM(D23:D23)</f>
        <v>6258</v>
      </c>
      <c r="E24" s="71"/>
      <c r="F24" s="71"/>
      <c r="G24" s="71"/>
      <c r="H24" s="71"/>
      <c r="I24" s="73">
        <f>SUM(I23:I23)</f>
        <v>9652</v>
      </c>
      <c r="J24" s="73">
        <f>SUM(J23:J23)</f>
        <v>103855.52</v>
      </c>
      <c r="K24" s="75"/>
      <c r="L24" s="75"/>
    </row>
    <row r="25" spans="1:12" ht="24.95" customHeight="1" x14ac:dyDescent="0.25"/>
    <row r="26" spans="1:12" ht="24.95" customHeight="1" x14ac:dyDescent="0.2">
      <c r="A26" s="26"/>
      <c r="B26" s="64" t="s">
        <v>202</v>
      </c>
      <c r="C26" s="54"/>
      <c r="D26" s="56"/>
      <c r="E26" s="56"/>
      <c r="F26" s="56"/>
      <c r="G26" s="56"/>
      <c r="H26" s="55"/>
      <c r="I26" s="97">
        <f>I24+I18+I11+I6</f>
        <v>37063</v>
      </c>
      <c r="J26" s="85">
        <f>I26*10.76</f>
        <v>398797.88</v>
      </c>
    </row>
  </sheetData>
  <mergeCells count="7">
    <mergeCell ref="A20:J20"/>
    <mergeCell ref="A24:B24"/>
    <mergeCell ref="A14:J14"/>
    <mergeCell ref="A18:B18"/>
    <mergeCell ref="A1:J1"/>
    <mergeCell ref="A6:B6"/>
    <mergeCell ref="A11:B11"/>
  </mergeCells>
  <pageMargins left="0.5" right="0.5" top="0.5" bottom="0.5" header="0.261811024" footer="0.261811024"/>
  <pageSetup paperSize="9" scale="94" orientation="landscape" r:id="rId1"/>
  <headerFooter alignWithMargins="0">
    <oddFooter>&amp;L&amp;F&amp;CPage &amp;P of &amp;N&amp;R&amp;D</oddFooter>
  </headerFooter>
  <rowBreaks count="3" manualBreakCount="3">
    <brk id="6" max="16383" man="1"/>
    <brk id="11" max="9" man="1"/>
    <brk id="1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D13" sqref="D13"/>
    </sheetView>
  </sheetViews>
  <sheetFormatPr defaultRowHeight="12.75" x14ac:dyDescent="0.2"/>
  <cols>
    <col min="1" max="1" width="17.42578125" customWidth="1"/>
  </cols>
  <sheetData>
    <row r="1" spans="1:2" x14ac:dyDescent="0.2">
      <c r="A1" t="s">
        <v>166</v>
      </c>
      <c r="B1">
        <v>8063</v>
      </c>
    </row>
    <row r="2" spans="1:2" x14ac:dyDescent="0.2">
      <c r="A2" t="s">
        <v>211</v>
      </c>
      <c r="B2">
        <v>750</v>
      </c>
    </row>
    <row r="3" spans="1:2" x14ac:dyDescent="0.2">
      <c r="A3" t="s">
        <v>212</v>
      </c>
      <c r="B3">
        <v>750</v>
      </c>
    </row>
    <row r="4" spans="1:2" x14ac:dyDescent="0.2">
      <c r="B4" s="98">
        <f>SUM(B1:B3)</f>
        <v>9563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view="pageBreakPreview" zoomScaleNormal="100" zoomScaleSheetLayoutView="100" workbookViewId="0">
      <selection activeCell="I25" sqref="I25"/>
    </sheetView>
  </sheetViews>
  <sheetFormatPr defaultRowHeight="15" x14ac:dyDescent="0.25"/>
  <cols>
    <col min="1" max="1" width="6.7109375" style="22" customWidth="1"/>
    <col min="2" max="2" width="58.7109375" customWidth="1"/>
    <col min="3" max="7" width="8.7109375" style="1" customWidth="1"/>
    <col min="8" max="8" width="13.140625" style="1" customWidth="1"/>
    <col min="9" max="9" width="25.85546875" style="34" customWidth="1"/>
    <col min="10" max="10" width="13.140625" style="35" customWidth="1"/>
    <col min="13" max="13" width="12.42578125" bestFit="1" customWidth="1"/>
  </cols>
  <sheetData>
    <row r="1" spans="1:12" ht="18" x14ac:dyDescent="0.25">
      <c r="A1" s="106" t="s">
        <v>78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2" ht="6" customHeight="1" x14ac:dyDescent="0.25"/>
    <row r="3" spans="1:12" ht="20.100000000000001" customHeight="1" x14ac:dyDescent="0.25">
      <c r="A3" s="19" t="s">
        <v>79</v>
      </c>
      <c r="B3" s="17" t="s">
        <v>6</v>
      </c>
      <c r="C3" s="68" t="s">
        <v>13</v>
      </c>
      <c r="D3" s="68" t="s">
        <v>7</v>
      </c>
      <c r="E3" s="68" t="s">
        <v>8</v>
      </c>
      <c r="F3" s="68" t="s">
        <v>9</v>
      </c>
      <c r="G3" s="68" t="s">
        <v>10</v>
      </c>
      <c r="H3" s="68" t="s">
        <v>11</v>
      </c>
      <c r="I3" s="28" t="s">
        <v>12</v>
      </c>
      <c r="J3" s="29" t="s">
        <v>14</v>
      </c>
    </row>
    <row r="4" spans="1:12" ht="15" customHeight="1" x14ac:dyDescent="0.25">
      <c r="A4" s="20" t="s">
        <v>39</v>
      </c>
      <c r="B4" s="3" t="s">
        <v>56</v>
      </c>
      <c r="C4" s="4"/>
      <c r="D4" s="4">
        <v>634</v>
      </c>
      <c r="E4" s="4"/>
      <c r="F4" s="4"/>
      <c r="G4" s="4"/>
      <c r="H4" s="4"/>
      <c r="I4" s="30">
        <f t="shared" ref="I4:I6" si="0">SUM(C4:H4)</f>
        <v>634</v>
      </c>
      <c r="J4" s="31">
        <f t="shared" ref="J4:J7" si="1">I4*10.76</f>
        <v>6821.84</v>
      </c>
    </row>
    <row r="5" spans="1:12" ht="15" customHeight="1" x14ac:dyDescent="0.25">
      <c r="A5" s="20" t="s">
        <v>41</v>
      </c>
      <c r="B5" s="3" t="s">
        <v>59</v>
      </c>
      <c r="C5" s="4"/>
      <c r="D5" s="4">
        <v>3902</v>
      </c>
      <c r="E5" s="4"/>
      <c r="F5" s="4"/>
      <c r="G5" s="4"/>
      <c r="H5" s="4"/>
      <c r="I5" s="30">
        <f t="shared" si="0"/>
        <v>3902</v>
      </c>
      <c r="J5" s="31">
        <f t="shared" si="1"/>
        <v>41985.52</v>
      </c>
    </row>
    <row r="6" spans="1:12" ht="15" customHeight="1" x14ac:dyDescent="0.25">
      <c r="A6" s="20" t="s">
        <v>3</v>
      </c>
      <c r="B6" s="3" t="s">
        <v>143</v>
      </c>
      <c r="C6" s="4"/>
      <c r="D6" s="4">
        <v>2692</v>
      </c>
      <c r="E6" s="4">
        <v>2188</v>
      </c>
      <c r="F6" s="4"/>
      <c r="G6" s="4"/>
      <c r="H6" s="4"/>
      <c r="I6" s="30">
        <f t="shared" si="0"/>
        <v>4880</v>
      </c>
      <c r="J6" s="31">
        <f t="shared" si="1"/>
        <v>52508.799999999996</v>
      </c>
    </row>
    <row r="7" spans="1:12" ht="20.100000000000001" customHeight="1" x14ac:dyDescent="0.2">
      <c r="A7" s="123" t="s">
        <v>5</v>
      </c>
      <c r="B7" s="123"/>
      <c r="C7" s="71"/>
      <c r="D7" s="72">
        <f>SUM(D4:D6)</f>
        <v>7228</v>
      </c>
      <c r="E7" s="71"/>
      <c r="F7" s="71"/>
      <c r="G7" s="71"/>
      <c r="H7" s="71"/>
      <c r="I7" s="73">
        <f>SUM(I4:I6)</f>
        <v>9416</v>
      </c>
      <c r="J7" s="74">
        <f t="shared" si="1"/>
        <v>101316.16</v>
      </c>
      <c r="K7" s="75"/>
      <c r="L7" s="75"/>
    </row>
    <row r="8" spans="1:12" s="77" customFormat="1" ht="22.15" customHeight="1" x14ac:dyDescent="0.2">
      <c r="A8" s="21"/>
      <c r="B8" s="7"/>
      <c r="C8" s="8"/>
      <c r="D8" s="8"/>
      <c r="E8" s="8"/>
      <c r="F8" s="8"/>
      <c r="G8" s="94"/>
      <c r="H8" s="8"/>
      <c r="I8" s="32"/>
      <c r="J8" s="33"/>
      <c r="K8"/>
      <c r="L8"/>
    </row>
    <row r="9" spans="1:12" ht="20.100000000000001" customHeight="1" x14ac:dyDescent="0.25">
      <c r="A9" s="19" t="s">
        <v>79</v>
      </c>
      <c r="B9" s="17" t="s">
        <v>6</v>
      </c>
      <c r="C9" s="68" t="s">
        <v>13</v>
      </c>
      <c r="D9" s="68" t="s">
        <v>7</v>
      </c>
      <c r="E9" s="68" t="s">
        <v>8</v>
      </c>
      <c r="F9" s="68" t="s">
        <v>9</v>
      </c>
      <c r="G9" s="68" t="s">
        <v>10</v>
      </c>
      <c r="H9" s="68" t="s">
        <v>11</v>
      </c>
      <c r="I9" s="76" t="s">
        <v>12</v>
      </c>
      <c r="J9" s="29" t="s">
        <v>14</v>
      </c>
      <c r="K9" s="77"/>
      <c r="L9" s="77"/>
    </row>
    <row r="10" spans="1:12" ht="20.100000000000001" customHeight="1" x14ac:dyDescent="0.25">
      <c r="A10" s="20" t="s">
        <v>40</v>
      </c>
      <c r="B10" s="3" t="s">
        <v>57</v>
      </c>
      <c r="C10" s="4"/>
      <c r="D10" s="4">
        <v>634</v>
      </c>
      <c r="E10" s="4"/>
      <c r="F10" s="4"/>
      <c r="G10" s="4"/>
      <c r="H10" s="4"/>
      <c r="I10" s="30">
        <f t="shared" ref="I10:I12" si="2">SUM(C10:H10)</f>
        <v>634</v>
      </c>
      <c r="J10" s="31">
        <f>I10*10.76</f>
        <v>6821.84</v>
      </c>
    </row>
    <row r="11" spans="1:12" s="87" customFormat="1" ht="20.100000000000001" customHeight="1" x14ac:dyDescent="0.25">
      <c r="A11" s="20" t="s">
        <v>42</v>
      </c>
      <c r="B11" s="3" t="s">
        <v>60</v>
      </c>
      <c r="C11" s="4"/>
      <c r="D11" s="4">
        <v>3982</v>
      </c>
      <c r="E11" s="4"/>
      <c r="F11" s="4"/>
      <c r="G11" s="4"/>
      <c r="H11" s="4"/>
      <c r="I11" s="30">
        <f t="shared" si="2"/>
        <v>3982</v>
      </c>
      <c r="J11" s="31">
        <f>I11*10.76</f>
        <v>42846.32</v>
      </c>
      <c r="K11"/>
      <c r="L11"/>
    </row>
    <row r="12" spans="1:12" ht="20.100000000000001" customHeight="1" x14ac:dyDescent="0.25">
      <c r="A12" s="20" t="s">
        <v>103</v>
      </c>
      <c r="B12" s="3" t="s">
        <v>144</v>
      </c>
      <c r="C12" s="4"/>
      <c r="D12" s="4">
        <v>2692</v>
      </c>
      <c r="E12" s="4">
        <v>2188</v>
      </c>
      <c r="F12" s="4"/>
      <c r="G12" s="4"/>
      <c r="H12" s="4"/>
      <c r="I12" s="30">
        <f t="shared" si="2"/>
        <v>4880</v>
      </c>
      <c r="J12" s="31">
        <f>I12*10.76</f>
        <v>52508.799999999996</v>
      </c>
    </row>
    <row r="13" spans="1:12" ht="24.95" customHeight="1" x14ac:dyDescent="0.2">
      <c r="A13" s="107" t="s">
        <v>5</v>
      </c>
      <c r="B13" s="108"/>
      <c r="C13" s="71"/>
      <c r="D13" s="72">
        <f>SUM(D10:D12)</f>
        <v>7308</v>
      </c>
      <c r="E13" s="71"/>
      <c r="F13" s="71"/>
      <c r="G13" s="71"/>
      <c r="H13" s="71"/>
      <c r="I13" s="73">
        <f>SUM(I10:I12)</f>
        <v>9496</v>
      </c>
      <c r="J13" s="74">
        <f>SUM(J10:J12)</f>
        <v>102176.95999999999</v>
      </c>
      <c r="K13" s="87"/>
      <c r="L13" s="87"/>
    </row>
    <row r="14" spans="1:12" ht="6.75" customHeight="1" x14ac:dyDescent="0.2">
      <c r="A14" s="21"/>
      <c r="B14" s="7"/>
      <c r="C14" s="8"/>
      <c r="D14" s="8"/>
      <c r="E14" s="8"/>
      <c r="F14" s="8"/>
      <c r="G14" s="8"/>
      <c r="H14" s="8"/>
      <c r="I14" s="32"/>
      <c r="J14" s="33"/>
    </row>
    <row r="15" spans="1:12" ht="22.35" customHeight="1" x14ac:dyDescent="0.25">
      <c r="A15" s="117"/>
      <c r="B15" s="118"/>
      <c r="C15" s="118"/>
      <c r="D15" s="118"/>
      <c r="E15" s="119"/>
      <c r="F15" s="79"/>
      <c r="G15" s="124"/>
      <c r="H15" s="125"/>
      <c r="I15" s="80"/>
      <c r="J15" s="80"/>
      <c r="K15" s="75"/>
      <c r="L15" s="75"/>
    </row>
    <row r="17" spans="1:12" ht="20.25" customHeight="1" x14ac:dyDescent="0.25">
      <c r="A17" s="106" t="s">
        <v>82</v>
      </c>
      <c r="B17" s="106"/>
      <c r="C17" s="106"/>
      <c r="D17" s="106"/>
      <c r="E17" s="106"/>
      <c r="F17" s="106"/>
      <c r="G17" s="106"/>
      <c r="H17" s="106"/>
      <c r="I17" s="106"/>
      <c r="J17" s="106"/>
    </row>
    <row r="19" spans="1:12" ht="20.100000000000001" customHeight="1" x14ac:dyDescent="0.25">
      <c r="A19" s="19" t="s">
        <v>79</v>
      </c>
      <c r="B19" s="17" t="s">
        <v>6</v>
      </c>
      <c r="C19" s="68" t="s">
        <v>13</v>
      </c>
      <c r="D19" s="68" t="s">
        <v>7</v>
      </c>
      <c r="E19" s="68" t="s">
        <v>8</v>
      </c>
      <c r="F19" s="68" t="s">
        <v>9</v>
      </c>
      <c r="G19" s="68" t="s">
        <v>10</v>
      </c>
      <c r="H19" s="68" t="s">
        <v>11</v>
      </c>
      <c r="I19" s="28" t="s">
        <v>12</v>
      </c>
      <c r="J19" s="29" t="s">
        <v>14</v>
      </c>
    </row>
    <row r="20" spans="1:12" ht="15" customHeight="1" x14ac:dyDescent="0.25">
      <c r="A20" s="20" t="s">
        <v>89</v>
      </c>
      <c r="B20" s="3" t="s">
        <v>147</v>
      </c>
      <c r="C20" s="4"/>
      <c r="D20" s="4">
        <v>2824</v>
      </c>
      <c r="E20" s="4" t="s">
        <v>94</v>
      </c>
      <c r="F20" s="4"/>
      <c r="G20" s="4"/>
      <c r="H20" s="4"/>
      <c r="I20" s="30">
        <f t="shared" ref="I20" si="3">SUM(C20:H20)</f>
        <v>2824</v>
      </c>
      <c r="J20" s="31">
        <f t="shared" ref="J20" si="4">(I20*10.76)</f>
        <v>30386.239999999998</v>
      </c>
    </row>
    <row r="21" spans="1:12" ht="15" customHeight="1" x14ac:dyDescent="0.25">
      <c r="A21" s="20"/>
      <c r="B21" s="3"/>
      <c r="C21" s="4"/>
      <c r="D21" s="4"/>
      <c r="E21" s="4"/>
      <c r="F21" s="4"/>
      <c r="G21" s="4"/>
      <c r="H21" s="4"/>
      <c r="I21" s="30"/>
      <c r="J21" s="31"/>
    </row>
    <row r="22" spans="1:12" s="9" customFormat="1" ht="22.5" customHeight="1" x14ac:dyDescent="0.2">
      <c r="A22" s="107"/>
      <c r="B22" s="108"/>
      <c r="C22" s="71"/>
      <c r="D22" s="90"/>
      <c r="E22" s="71"/>
      <c r="F22" s="71"/>
      <c r="G22" s="71"/>
      <c r="H22" s="71"/>
      <c r="I22" s="73"/>
      <c r="J22" s="73"/>
      <c r="K22" s="75"/>
      <c r="L22" s="75"/>
    </row>
    <row r="23" spans="1:12" ht="24.95" customHeight="1" x14ac:dyDescent="0.25">
      <c r="B23" s="88"/>
      <c r="D23" s="67"/>
      <c r="H23" s="1" t="s">
        <v>213</v>
      </c>
      <c r="I23" s="95">
        <f>I20+I13</f>
        <v>12320</v>
      </c>
    </row>
    <row r="24" spans="1:12" ht="21.75" customHeight="1" x14ac:dyDescent="0.25">
      <c r="B24" s="10"/>
      <c r="C24" s="10"/>
      <c r="D24" s="10"/>
      <c r="E24" s="10"/>
      <c r="F24" s="10"/>
      <c r="H24" s="1" t="s">
        <v>214</v>
      </c>
      <c r="I24" s="96">
        <f>37063+9563</f>
        <v>46626</v>
      </c>
      <c r="J24" s="1"/>
      <c r="K24" s="9"/>
      <c r="L24" s="9"/>
    </row>
    <row r="25" spans="1:12" ht="24.95" customHeight="1" x14ac:dyDescent="0.2">
      <c r="A25" s="26"/>
      <c r="B25" s="13"/>
      <c r="C25" s="15"/>
      <c r="D25" s="16"/>
      <c r="E25" s="50"/>
      <c r="F25" s="51"/>
      <c r="G25" s="51"/>
      <c r="H25" s="52" t="s">
        <v>215</v>
      </c>
      <c r="I25" s="99">
        <f>I23+I24</f>
        <v>58946</v>
      </c>
      <c r="J25" s="49"/>
    </row>
  </sheetData>
  <mergeCells count="7">
    <mergeCell ref="A15:E15"/>
    <mergeCell ref="G15:H15"/>
    <mergeCell ref="A17:J17"/>
    <mergeCell ref="A22:B22"/>
    <mergeCell ref="A1:J1"/>
    <mergeCell ref="A7:B7"/>
    <mergeCell ref="A13:B13"/>
  </mergeCells>
  <pageMargins left="0.5" right="0.5" top="0.5" bottom="0.5" header="0.261811024" footer="0.261811024"/>
  <pageSetup paperSize="9" scale="94" orientation="landscape" r:id="rId1"/>
  <headerFooter alignWithMargins="0">
    <oddFooter>&amp;L&amp;F&amp;CPage &amp;P of &amp;N&amp;R&amp;D</oddFooter>
  </headerFooter>
  <rowBreaks count="3" manualBreakCount="3">
    <brk id="7" max="16383" man="1"/>
    <brk id="13" max="9" man="1"/>
    <brk id="2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CA471DBC0B8C4EAC34A74D3E51B7E1" ma:contentTypeVersion="13" ma:contentTypeDescription="Create a new document." ma:contentTypeScope="" ma:versionID="54f4f170847c04ae3b99bec5bfc41b95">
  <xsd:schema xmlns:xsd="http://www.w3.org/2001/XMLSchema" xmlns:xs="http://www.w3.org/2001/XMLSchema" xmlns:p="http://schemas.microsoft.com/office/2006/metadata/properties" xmlns:ns3="6f61d57b-6734-4d38-847d-65b01be47d64" xmlns:ns4="a8c8aa5c-12c1-4db8-b59c-cd84d786d4b8" targetNamespace="http://schemas.microsoft.com/office/2006/metadata/properties" ma:root="true" ma:fieldsID="5118c15f7dfb5538aa7db47b324b0661" ns3:_="" ns4:_="">
    <xsd:import namespace="6f61d57b-6734-4d38-847d-65b01be47d64"/>
    <xsd:import namespace="a8c8aa5c-12c1-4db8-b59c-cd84d786d4b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d57b-6734-4d38-847d-65b01be47d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8aa5c-12c1-4db8-b59c-cd84d786d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926AE3-DDEC-4B68-950F-8617F7F72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61d57b-6734-4d38-847d-65b01be47d64"/>
    <ds:schemaRef ds:uri="a8c8aa5c-12c1-4db8-b59c-cd84d786d4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40EC9E-F806-458D-9E5E-A9C9A8B659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313333-2330-4FF4-9BE6-52DD17D90D6D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a8c8aa5c-12c1-4db8-b59c-cd84d786d4b8"/>
    <ds:schemaRef ds:uri="http://purl.org/dc/terms/"/>
    <ds:schemaRef ds:uri="http://schemas.microsoft.com/office/2006/documentManagement/types"/>
    <ds:schemaRef ds:uri="http://purl.org/dc/dcmitype/"/>
    <ds:schemaRef ds:uri="6f61d57b-6734-4d38-847d-65b01be47d64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Original</vt:lpstr>
      <vt:lpstr>Gross floor area </vt:lpstr>
      <vt:lpstr>Lab space</vt:lpstr>
      <vt:lpstr>Healthcare</vt:lpstr>
      <vt:lpstr>EUI</vt:lpstr>
      <vt:lpstr>EUI!Print_Area</vt:lpstr>
      <vt:lpstr>'Gross floor area '!Print_Area</vt:lpstr>
      <vt:lpstr>'Lab space'!Print_Area</vt:lpstr>
      <vt:lpstr>Original!Print_Area</vt:lpstr>
      <vt:lpstr>EUI!Print_Titles</vt:lpstr>
      <vt:lpstr>'Gross floor area '!Print_Titles</vt:lpstr>
      <vt:lpstr>'Lab space'!Print_Titles</vt:lpstr>
      <vt:lpstr>Original!Print_Titles</vt:lpstr>
    </vt:vector>
  </TitlesOfParts>
  <Company>University of Sharjah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Center</dc:creator>
  <cp:lastModifiedBy>Bushra Hussein Al Jaberi</cp:lastModifiedBy>
  <cp:lastPrinted>2019-02-13T12:49:59Z</cp:lastPrinted>
  <dcterms:created xsi:type="dcterms:W3CDTF">2000-08-23T09:21:59Z</dcterms:created>
  <dcterms:modified xsi:type="dcterms:W3CDTF">2021-04-13T08:23:21Z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0x010100ADCA471DBC0B8C4EAC34A74D3E51B7E1</vt:lpwstr>
  </property>
</Properties>
</file>