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eus Arquivos\Documents\BKP MARTA 09_07_21\Documentos\Doutorado 2020-2024\Levantamentos para tese\"/>
    </mc:Choice>
  </mc:AlternateContent>
  <xr:revisionPtr revIDLastSave="0" documentId="8_{CD6C4FEB-41FA-440A-B87E-FA9B0C25E483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Consumo (kWh) " sheetId="1" r:id="rId1"/>
    <sheet name="Consumo R$" sheetId="2" r:id="rId2"/>
    <sheet name="Bandeiras" sheetId="3" r:id="rId3"/>
    <sheet name="Pis e Confins reais" sheetId="4" r:id="rId4"/>
    <sheet name="Tarifa" sheetId="5" r:id="rId5"/>
    <sheet name="2000061842" sheetId="6" r:id="rId6"/>
    <sheet name="Sheet1" sheetId="7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7" l="1"/>
  <c r="C16" i="7"/>
  <c r="B16" i="7"/>
  <c r="E15" i="7"/>
  <c r="C15" i="7"/>
  <c r="B15" i="7"/>
  <c r="D14" i="7"/>
  <c r="D13" i="7"/>
  <c r="D12" i="7"/>
  <c r="D11" i="7"/>
  <c r="D10" i="7"/>
  <c r="D9" i="7"/>
  <c r="D8" i="7"/>
  <c r="D7" i="7"/>
  <c r="D6" i="7"/>
  <c r="D5" i="7"/>
  <c r="D16" i="7" s="1"/>
  <c r="D4" i="7"/>
  <c r="D3" i="7"/>
  <c r="D35" i="6"/>
  <c r="D34" i="6"/>
  <c r="C34" i="6"/>
  <c r="B31" i="6"/>
  <c r="B27" i="6"/>
  <c r="B23" i="6"/>
  <c r="C18" i="6"/>
  <c r="B18" i="6"/>
  <c r="C17" i="6"/>
  <c r="B17" i="6"/>
  <c r="L16" i="6"/>
  <c r="D16" i="6"/>
  <c r="B33" i="6" s="1"/>
  <c r="L15" i="6"/>
  <c r="D15" i="6"/>
  <c r="B32" i="6" s="1"/>
  <c r="L14" i="6"/>
  <c r="D14" i="6"/>
  <c r="L13" i="6"/>
  <c r="D13" i="6"/>
  <c r="B30" i="6" s="1"/>
  <c r="L12" i="6"/>
  <c r="D12" i="6"/>
  <c r="B29" i="6" s="1"/>
  <c r="L11" i="6"/>
  <c r="D11" i="6"/>
  <c r="B28" i="6" s="1"/>
  <c r="L10" i="6"/>
  <c r="D10" i="6"/>
  <c r="L9" i="6"/>
  <c r="D9" i="6"/>
  <c r="B26" i="6" s="1"/>
  <c r="L8" i="6"/>
  <c r="D8" i="6"/>
  <c r="B25" i="6" s="1"/>
  <c r="L7" i="6"/>
  <c r="D7" i="6"/>
  <c r="B24" i="6" s="1"/>
  <c r="L6" i="6"/>
  <c r="D6" i="6"/>
  <c r="L5" i="6"/>
  <c r="D5" i="6"/>
  <c r="B22" i="6" s="1"/>
  <c r="D18" i="6" l="1"/>
  <c r="D17" i="6"/>
  <c r="D15" i="7"/>
</calcChain>
</file>

<file path=xl/sharedStrings.xml><?xml version="1.0" encoding="utf-8"?>
<sst xmlns="http://schemas.openxmlformats.org/spreadsheetml/2006/main" count="61" uniqueCount="52">
  <si>
    <t xml:space="preserve">Diagnóstico: Universidade do Estado do Pará </t>
  </si>
  <si>
    <t>VERDE</t>
  </si>
  <si>
    <t>Projeto de Eficiência Energética (Decreto 1.739 de 07 de Abril de 2017)</t>
  </si>
  <si>
    <t>Consumo</t>
  </si>
  <si>
    <t>Adicional de Bandeiras (R$)</t>
  </si>
  <si>
    <t>Valores dos Tributos</t>
  </si>
  <si>
    <t>Mês</t>
  </si>
  <si>
    <t>Quantidade</t>
  </si>
  <si>
    <t>Preço</t>
  </si>
  <si>
    <t>Valor</t>
  </si>
  <si>
    <t>Amarela</t>
  </si>
  <si>
    <t>Vermelha</t>
  </si>
  <si>
    <t>Verde</t>
  </si>
  <si>
    <t>Correção Mon. por atraso</t>
  </si>
  <si>
    <t>Juros conta anterior</t>
  </si>
  <si>
    <t>Multa conta anterior</t>
  </si>
  <si>
    <t>Outros Lançamentos</t>
  </si>
  <si>
    <t>Base de cálculo (R$)</t>
  </si>
  <si>
    <t>confins %</t>
  </si>
  <si>
    <t>pis %</t>
  </si>
  <si>
    <t>Média</t>
  </si>
  <si>
    <t>Total</t>
  </si>
  <si>
    <t>Valores em Reais</t>
  </si>
  <si>
    <t>Valor (R$)</t>
  </si>
  <si>
    <t>Confins(R$)</t>
  </si>
  <si>
    <t>Pis(R$)</t>
  </si>
  <si>
    <t>Faça A3 = 1 se VERDE e A3 = 2 se AZUL</t>
  </si>
  <si>
    <t>Nomenclaturas Utilizadas Pela Concessionária de Energia Elétrica</t>
  </si>
  <si>
    <t xml:space="preserve">CAFP </t>
  </si>
  <si>
    <t>Consumo Fora Ponta</t>
  </si>
  <si>
    <t xml:space="preserve">CANP </t>
  </si>
  <si>
    <t>Consumo Ponta</t>
  </si>
  <si>
    <t>DAFP</t>
  </si>
  <si>
    <t>Demanda Acumulada FP</t>
  </si>
  <si>
    <t xml:space="preserve">DANP </t>
  </si>
  <si>
    <t>Demanda Acumulada NP</t>
  </si>
  <si>
    <t xml:space="preserve">DEFP </t>
  </si>
  <si>
    <t>Demanda Fora Ponta</t>
  </si>
  <si>
    <t xml:space="preserve">DENP </t>
  </si>
  <si>
    <t>Demanda Ponta</t>
  </si>
  <si>
    <t>DRAF</t>
  </si>
  <si>
    <t>DMCR Acumulada FP</t>
  </si>
  <si>
    <t xml:space="preserve">DRAN </t>
  </si>
  <si>
    <t>DMCR Acumulada NP</t>
  </si>
  <si>
    <t xml:space="preserve">DRFP </t>
  </si>
  <si>
    <t>Demanda de Reativo Excedente FP</t>
  </si>
  <si>
    <t xml:space="preserve">DRNP </t>
  </si>
  <si>
    <t>Demanda d Reativo Excedente NP</t>
  </si>
  <si>
    <t xml:space="preserve">UFFP </t>
  </si>
  <si>
    <t>Energia Reativa Excedente FP</t>
  </si>
  <si>
    <t xml:space="preserve">UFNP </t>
  </si>
  <si>
    <t>Energia Reativa Excedente 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</si>
</sst>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R$]#,##0.000000"/>
    <numFmt numFmtId="165" formatCode="[$R$]#,##0.00"/>
    <numFmt numFmtId="166" formatCode="0.0000"/>
    <numFmt numFmtId="167" formatCode="_-* #,##0.00_-;\-* #,##0.00_-;_-* &quot;-&quot;??_-;_-@"/>
    <numFmt numFmtId="168" formatCode="_-&quot;R$&quot;\ * #,##0.00_-;\-&quot;R$&quot;\ * #,##0.00_-;_-&quot;R$&quot;\ * &quot;-&quot;??_-;_-@"/>
    <numFmt numFmtId="169" formatCode="_-* #,##0.000000_-;\-* #,##0.000000_-;_-* &quot;-&quot;??_-;_-@"/>
    <numFmt numFmtId="170" formatCode="0.000000"/>
  </numFmts>
  <fonts count="18">
    <font>
      <sz val="11"/>
      <color rgb="FF000000"/>
      <name val="Calibri"/>
    </font>
    <font>
      <sz val="10"/>
      <name val="Arial"/>
    </font>
    <font>
      <b/>
      <sz val="10"/>
      <color rgb="FF000000"/>
      <name val="Arial"/>
    </font>
    <font>
      <b/>
      <sz val="10"/>
      <color rgb="FF00B050"/>
      <name val="Arial"/>
    </font>
    <font>
      <b/>
      <u/>
      <sz val="10"/>
      <color rgb="FF000000"/>
      <name val="Arial"/>
    </font>
    <font>
      <sz val="11"/>
      <name val="Calibri"/>
    </font>
    <font>
      <b/>
      <u/>
      <sz val="10"/>
      <color rgb="FF000000"/>
      <name val="Arial"/>
    </font>
    <font>
      <b/>
      <u/>
      <sz val="10"/>
      <color rgb="FF000000"/>
      <name val="Arial"/>
    </font>
    <font>
      <b/>
      <u/>
      <sz val="10"/>
      <color rgb="FF000000"/>
      <name val="Arial"/>
    </font>
    <font>
      <b/>
      <u/>
      <sz val="10"/>
      <color rgb="FF000000"/>
      <name val="Arial"/>
    </font>
    <font>
      <sz val="10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b/>
      <u/>
      <sz val="10"/>
      <color rgb="FF000000"/>
      <name val="Arial"/>
    </font>
    <font>
      <b/>
      <u/>
      <sz val="10"/>
      <color rgb="FF000000"/>
      <name val="Arial"/>
    </font>
    <font>
      <b/>
      <sz val="10"/>
      <color rgb="FFC00000"/>
      <name val="Arial"/>
    </font>
    <font>
      <sz val="10"/>
      <color rgb="FF222222"/>
      <name val="Arial"/>
    </font>
    <font>
      <b/>
      <u/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7" fontId="9" fillId="0" borderId="4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66" fontId="10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6" fontId="10" fillId="0" borderId="6" xfId="0" applyNumberFormat="1" applyFont="1" applyBorder="1" applyAlignment="1">
      <alignment horizontal="center" vertical="center"/>
    </xf>
    <xf numFmtId="17" fontId="13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8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4" fontId="15" fillId="0" borderId="4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169" fontId="10" fillId="0" borderId="0" xfId="0" applyNumberFormat="1" applyFont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39" fontId="10" fillId="0" borderId="0" xfId="0" applyNumberFormat="1" applyFont="1" applyAlignment="1">
      <alignment horizontal="center" vertical="center"/>
    </xf>
    <xf numFmtId="170" fontId="10" fillId="0" borderId="0" xfId="0" applyNumberFormat="1" applyFont="1" applyAlignment="1">
      <alignment horizontal="center" vertical="center"/>
    </xf>
    <xf numFmtId="39" fontId="2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" fontId="17" fillId="0" borderId="4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5" fontId="10" fillId="0" borderId="4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2" fillId="0" borderId="8" xfId="0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2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1.xml"/><Relationship Id="rId11" Type="http://schemas.openxmlformats.org/officeDocument/2006/relationships/calcChain" Target="calcChain.xml"/><Relationship Id="rId5" Type="http://schemas.openxmlformats.org/officeDocument/2006/relationships/chartsheet" Target="chartsheets/sheet5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000000"/>
                </a:solidFill>
                <a:latin typeface="Roboto"/>
              </a:defRPr>
            </a:pPr>
            <a:r>
              <a:rPr lang="pt-BR" sz="1600" b="1" i="0">
                <a:solidFill>
                  <a:srgbClr val="000000"/>
                </a:solidFill>
                <a:latin typeface="Roboto"/>
              </a:rPr>
              <a:t>Consumo  de Energia kWh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'2000061842'!$A$5:$A$17</c:f>
              <c:strCache>
                <c:ptCount val="13"/>
                <c:pt idx="0">
                  <c:v>jan/20</c:v>
                </c:pt>
                <c:pt idx="1">
                  <c:v>fev/20</c:v>
                </c:pt>
                <c:pt idx="2">
                  <c:v>mar/20</c:v>
                </c:pt>
                <c:pt idx="3">
                  <c:v>abr/20</c:v>
                </c:pt>
                <c:pt idx="4">
                  <c:v>mai/20</c:v>
                </c:pt>
                <c:pt idx="5">
                  <c:v>jun/20</c:v>
                </c:pt>
                <c:pt idx="6">
                  <c:v>jul/20</c:v>
                </c:pt>
                <c:pt idx="7">
                  <c:v>ago/20</c:v>
                </c:pt>
                <c:pt idx="8">
                  <c:v>set/20</c:v>
                </c:pt>
                <c:pt idx="9">
                  <c:v>out/20</c:v>
                </c:pt>
                <c:pt idx="10">
                  <c:v>nov/20</c:v>
                </c:pt>
                <c:pt idx="11">
                  <c:v>dez/20</c:v>
                </c:pt>
                <c:pt idx="12">
                  <c:v>Média</c:v>
                </c:pt>
              </c:strCache>
            </c:strRef>
          </c:cat>
          <c:val>
            <c:numRef>
              <c:f>'2000061842'!$B$5:$B$17</c:f>
              <c:numCache>
                <c:formatCode>#,##0.00</c:formatCode>
                <c:ptCount val="13"/>
                <c:pt idx="0">
                  <c:v>812</c:v>
                </c:pt>
                <c:pt idx="1">
                  <c:v>1078</c:v>
                </c:pt>
                <c:pt idx="2">
                  <c:v>649</c:v>
                </c:pt>
                <c:pt idx="3">
                  <c:v>589</c:v>
                </c:pt>
                <c:pt idx="4">
                  <c:v>352</c:v>
                </c:pt>
                <c:pt idx="5">
                  <c:v>489</c:v>
                </c:pt>
                <c:pt idx="6">
                  <c:v>564</c:v>
                </c:pt>
                <c:pt idx="7">
                  <c:v>652</c:v>
                </c:pt>
                <c:pt idx="8">
                  <c:v>968</c:v>
                </c:pt>
                <c:pt idx="9">
                  <c:v>1062</c:v>
                </c:pt>
                <c:pt idx="10">
                  <c:v>955</c:v>
                </c:pt>
                <c:pt idx="11">
                  <c:v>798</c:v>
                </c:pt>
                <c:pt idx="12" formatCode="_-* #,##0.00_-;\-* #,##0.00_-;_-* &quot;-&quot;??_-;_-@">
                  <c:v>747.33333333333337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EFE-4CDB-A615-74CFAE409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481804"/>
        <c:axId val="422637925"/>
      </c:barChart>
      <c:catAx>
        <c:axId val="3004818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pt-BR"/>
          </a:p>
        </c:txPr>
        <c:crossAx val="422637925"/>
        <c:crosses val="autoZero"/>
        <c:auto val="1"/>
        <c:lblAlgn val="ctr"/>
        <c:lblOffset val="100"/>
        <c:noMultiLvlLbl val="1"/>
      </c:catAx>
      <c:valAx>
        <c:axId val="422637925"/>
        <c:scaling>
          <c:orientation val="minMax"/>
          <c:max val="2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400" b="1" i="0">
                    <a:solidFill>
                      <a:srgbClr val="000000"/>
                    </a:solidFill>
                    <a:latin typeface="Roboto"/>
                  </a:defRPr>
                </a:pPr>
                <a:r>
                  <a:rPr lang="pt-BR" sz="1400" b="1" i="0">
                    <a:solidFill>
                      <a:srgbClr val="000000"/>
                    </a:solidFill>
                    <a:latin typeface="Roboto"/>
                  </a:rPr>
                  <a:t> kWh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endParaRPr lang="pt-BR"/>
          </a:p>
        </c:txPr>
        <c:crossAx val="300481804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rgbClr val="000000"/>
                </a:solidFill>
                <a:latin typeface="Roboto"/>
              </a:defRPr>
            </a:pPr>
            <a:r>
              <a:rPr lang="pt-BR" sz="1400" b="1" i="0">
                <a:solidFill>
                  <a:srgbClr val="000000"/>
                </a:solidFill>
                <a:latin typeface="Roboto"/>
              </a:rPr>
              <a:t>Consumo de Energia Ativa (kWh) em Reais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'2000061842'!$A$22:$A$33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'2000061842'!$B$22:$B$33</c:f>
              <c:numCache>
                <c:formatCode>#,##0.00</c:formatCode>
                <c:ptCount val="12"/>
                <c:pt idx="0">
                  <c:v>613.50037599999996</c:v>
                </c:pt>
                <c:pt idx="1">
                  <c:v>804.02012999999999</c:v>
                </c:pt>
                <c:pt idx="2">
                  <c:v>473.23976700000003</c:v>
                </c:pt>
                <c:pt idx="3">
                  <c:v>418.7201</c:v>
                </c:pt>
                <c:pt idx="4">
                  <c:v>247.420096</c:v>
                </c:pt>
                <c:pt idx="5">
                  <c:v>345.320064</c:v>
                </c:pt>
                <c:pt idx="6">
                  <c:v>413.56992000000002</c:v>
                </c:pt>
                <c:pt idx="7">
                  <c:v>478.56017599999996</c:v>
                </c:pt>
                <c:pt idx="8">
                  <c:v>708.78982399999995</c:v>
                </c:pt>
                <c:pt idx="9">
                  <c:v>799.40993000000003</c:v>
                </c:pt>
                <c:pt idx="10">
                  <c:v>700.65962500000001</c:v>
                </c:pt>
                <c:pt idx="11">
                  <c:v>605.54018200000007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BBB-46C1-A7CF-763603C0E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0799288"/>
        <c:axId val="2055076508"/>
      </c:barChart>
      <c:dateAx>
        <c:axId val="1060799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pt-BR"/>
              </a:p>
            </c:rich>
          </c:tx>
          <c:overlay val="0"/>
        </c:title>
        <c:numFmt formatCode="mmm\-yy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pt-BR"/>
          </a:p>
        </c:txPr>
        <c:crossAx val="2055076508"/>
        <c:crosses val="autoZero"/>
        <c:auto val="1"/>
        <c:lblOffset val="100"/>
        <c:baseTimeUnit val="months"/>
      </c:dateAx>
      <c:valAx>
        <c:axId val="2055076508"/>
        <c:scaling>
          <c:orientation val="minMax"/>
          <c:max val="15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000" b="1" i="0">
                    <a:solidFill>
                      <a:srgbClr val="000000"/>
                    </a:solidFill>
                    <a:latin typeface="Roboto"/>
                  </a:defRPr>
                </a:pPr>
                <a:r>
                  <a:rPr lang="pt-BR" sz="1000" b="1" i="0">
                    <a:solidFill>
                      <a:srgbClr val="000000"/>
                    </a:solidFill>
                    <a:latin typeface="Roboto"/>
                  </a:rPr>
                  <a:t>Valores em Reais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1" i="0">
                <a:solidFill>
                  <a:srgbClr val="000000"/>
                </a:solidFill>
                <a:latin typeface="Roboto"/>
              </a:defRPr>
            </a:pPr>
            <a:endParaRPr lang="pt-BR"/>
          </a:p>
        </c:txPr>
        <c:crossAx val="1060799288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r>
              <a:rPr b="1" i="0">
                <a:solidFill>
                  <a:srgbClr val="000000"/>
                </a:solidFill>
                <a:latin typeface="Roboto"/>
              </a:rPr>
              <a:t>Bandeiras Tarifária R$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1"/>
        <c:ser>
          <c:idx val="0"/>
          <c:order val="0"/>
          <c:spPr>
            <a:solidFill>
              <a:srgbClr val="FF0000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1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'2000061842'!$A$5:$A$16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'2000061842'!$E$5:$E$16</c:f>
              <c:numCache>
                <c:formatCode>[$R$]#,##0.00</c:formatCode>
                <c:ptCount val="12"/>
                <c:pt idx="0">
                  <c:v>11.81</c:v>
                </c:pt>
                <c:pt idx="1">
                  <c:v>5.4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645-45D3-A158-51B2AA8137EC}"/>
            </c:ext>
          </c:extLst>
        </c:ser>
        <c:ser>
          <c:idx val="1"/>
          <c:order val="1"/>
          <c:spPr>
            <a:solidFill>
              <a:srgbClr val="FFFF00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1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'2000061842'!$A$5:$A$16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'2000061842'!$F$5:$F$16</c:f>
              <c:numCache>
                <c:formatCode>[$R$]#,##0.00</c:formatCode>
                <c:ptCount val="12"/>
                <c:pt idx="11">
                  <c:v>24.19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3645-45D3-A158-51B2AA8137EC}"/>
            </c:ext>
          </c:extLst>
        </c:ser>
        <c:ser>
          <c:idx val="2"/>
          <c:order val="2"/>
          <c:invertIfNegative val="1"/>
          <c:cat>
            <c:numRef>
              <c:f>'2000061842'!$A$5:$A$16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'2000061842'!$G$5:$G$16</c:f>
              <c:numCache>
                <c:formatCode>[$R$]#,##0.00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3645-45D3-A158-51B2AA813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204214"/>
        <c:axId val="928713829"/>
        <c:axId val="0"/>
      </c:bar3DChart>
      <c:dateAx>
        <c:axId val="302042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/>
              </a:p>
            </c:rich>
          </c:tx>
          <c:overlay val="0"/>
        </c:title>
        <c:numFmt formatCode="mmm\-yy" sourceLinked="1"/>
        <c:majorTickMark val="none"/>
        <c:minorTickMark val="none"/>
        <c:tickLblPos val="nextTo"/>
        <c:txPr>
          <a:bodyPr/>
          <a:lstStyle/>
          <a:p>
            <a:pPr lvl="0">
              <a:defRPr sz="1200" b="1" i="0">
                <a:solidFill>
                  <a:srgbClr val="000000"/>
                </a:solidFill>
                <a:latin typeface="Roboto"/>
              </a:defRPr>
            </a:pPr>
            <a:endParaRPr lang="pt-BR"/>
          </a:p>
        </c:txPr>
        <c:crossAx val="928713829"/>
        <c:crosses val="autoZero"/>
        <c:auto val="1"/>
        <c:lblOffset val="100"/>
        <c:baseTimeUnit val="months"/>
      </c:dateAx>
      <c:valAx>
        <c:axId val="928713829"/>
        <c:scaling>
          <c:orientation val="minMax"/>
          <c:max val="80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/>
              </a:p>
            </c:rich>
          </c:tx>
          <c:overlay val="0"/>
        </c:title>
        <c:numFmt formatCode="[$R$]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1" i="0">
                <a:solidFill>
                  <a:srgbClr val="000000"/>
                </a:solidFill>
                <a:latin typeface="Roboto"/>
              </a:defRPr>
            </a:pPr>
            <a:endParaRPr lang="pt-BR"/>
          </a:p>
        </c:txPr>
        <c:crossAx val="30204214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sz="1200" b="1" i="0">
              <a:solidFill>
                <a:srgbClr val="000000"/>
              </a:solidFill>
              <a:latin typeface="Roboto"/>
            </a:defRPr>
          </a:pPr>
          <a:endParaRPr lang="pt-BR"/>
        </a:p>
      </c:txPr>
    </c:legend>
    <c:plotVisOnly val="1"/>
    <c:dispBlanksAs val="zero"/>
    <c:showDLblsOverMax val="1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rgbClr val="000000"/>
                </a:solidFill>
                <a:latin typeface="Roboto"/>
              </a:defRPr>
            </a:pPr>
            <a:r>
              <a:rPr sz="1400" b="1" i="0">
                <a:solidFill>
                  <a:srgbClr val="000000"/>
                </a:solidFill>
                <a:latin typeface="Roboto"/>
              </a:rPr>
              <a:t>Tributos Pis e Confins Reais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spPr>
            <a:ln cmpd="sng">
              <a:solidFill>
                <a:srgbClr val="4F81BD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'2000061842'!$A$22:$A$33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'2000061842'!$C$22:$C$33</c:f>
              <c:numCache>
                <c:formatCode>#,##0.00</c:formatCode>
                <c:ptCount val="12"/>
                <c:pt idx="0">
                  <c:v>39.04</c:v>
                </c:pt>
                <c:pt idx="1">
                  <c:v>51.04</c:v>
                </c:pt>
                <c:pt idx="2">
                  <c:v>24.31</c:v>
                </c:pt>
                <c:pt idx="3">
                  <c:v>13.22</c:v>
                </c:pt>
                <c:pt idx="4">
                  <c:v>5.6</c:v>
                </c:pt>
                <c:pt idx="5">
                  <c:v>9.08</c:v>
                </c:pt>
                <c:pt idx="6">
                  <c:v>23.03</c:v>
                </c:pt>
                <c:pt idx="7">
                  <c:v>24.56</c:v>
                </c:pt>
                <c:pt idx="8">
                  <c:v>26.74</c:v>
                </c:pt>
                <c:pt idx="9">
                  <c:v>38.229999999999997</c:v>
                </c:pt>
                <c:pt idx="10">
                  <c:v>23.92</c:v>
                </c:pt>
                <c:pt idx="11">
                  <c:v>17.29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CB-49F9-9B44-C79D3CADDE42}"/>
            </c:ext>
          </c:extLst>
        </c:ser>
        <c:ser>
          <c:idx val="1"/>
          <c:order val="1"/>
          <c:spPr>
            <a:ln cmpd="sng">
              <a:solidFill>
                <a:srgbClr val="C0504D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'2000061842'!$A$22:$A$33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'2000061842'!$D$22:$D$33</c:f>
              <c:numCache>
                <c:formatCode>#,##0.00</c:formatCode>
                <c:ptCount val="12"/>
                <c:pt idx="0">
                  <c:v>8.48</c:v>
                </c:pt>
                <c:pt idx="1">
                  <c:v>11.08</c:v>
                </c:pt>
                <c:pt idx="2">
                  <c:v>5.28</c:v>
                </c:pt>
                <c:pt idx="3">
                  <c:v>2.87</c:v>
                </c:pt>
                <c:pt idx="4">
                  <c:v>1.21</c:v>
                </c:pt>
                <c:pt idx="5">
                  <c:v>1.97</c:v>
                </c:pt>
                <c:pt idx="6">
                  <c:v>5</c:v>
                </c:pt>
                <c:pt idx="7">
                  <c:v>5.33</c:v>
                </c:pt>
                <c:pt idx="8">
                  <c:v>5.81</c:v>
                </c:pt>
                <c:pt idx="9">
                  <c:v>8.3000000000000007</c:v>
                </c:pt>
                <c:pt idx="10">
                  <c:v>5.19</c:v>
                </c:pt>
                <c:pt idx="11">
                  <c:v>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B-49F9-9B44-C79D3CADD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1095401"/>
        <c:axId val="1291915043"/>
      </c:lineChart>
      <c:dateAx>
        <c:axId val="15410954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/>
              </a:p>
            </c:rich>
          </c:tx>
          <c:overlay val="0"/>
        </c:title>
        <c:numFmt formatCode="mmm\-yy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pt-BR"/>
          </a:p>
        </c:txPr>
        <c:crossAx val="1291915043"/>
        <c:crosses val="autoZero"/>
        <c:auto val="1"/>
        <c:lblOffset val="100"/>
        <c:baseTimeUnit val="months"/>
      </c:dateAx>
      <c:valAx>
        <c:axId val="129191504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Roboto"/>
                  </a:defRPr>
                </a:pPr>
                <a:r>
                  <a:rPr b="1" i="0">
                    <a:solidFill>
                      <a:srgbClr val="000000"/>
                    </a:solidFill>
                    <a:latin typeface="Roboto"/>
                  </a:rPr>
                  <a:t>R$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1" i="0">
                <a:solidFill>
                  <a:srgbClr val="000000"/>
                </a:solidFill>
                <a:latin typeface="Roboto"/>
              </a:defRPr>
            </a:pPr>
            <a:endParaRPr lang="pt-BR"/>
          </a:p>
        </c:txPr>
        <c:crossAx val="1541095401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r>
              <a:rPr b="1" i="0">
                <a:solidFill>
                  <a:srgbClr val="000000"/>
                </a:solidFill>
                <a:latin typeface="Roboto"/>
              </a:rPr>
              <a:t>Tarifa Demanda R$/kW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cmpd="sng">
              <a:solidFill>
                <a:srgbClr val="4F81BD">
                  <a:alpha val="100000"/>
                </a:srgb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'2000061842'!$A$5:$A$16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'2000061842'!$C$5:$C$16</c:f>
              <c:numCache>
                <c:formatCode>[$R$]#,##0.000000</c:formatCode>
                <c:ptCount val="12"/>
                <c:pt idx="0">
                  <c:v>0.74099800000000005</c:v>
                </c:pt>
                <c:pt idx="1">
                  <c:v>0.74083500000000002</c:v>
                </c:pt>
                <c:pt idx="2">
                  <c:v>0.72918300000000003</c:v>
                </c:pt>
                <c:pt idx="3">
                  <c:v>0.71089999999999998</c:v>
                </c:pt>
                <c:pt idx="4">
                  <c:v>0.70289800000000002</c:v>
                </c:pt>
                <c:pt idx="5">
                  <c:v>0.70617600000000003</c:v>
                </c:pt>
                <c:pt idx="6">
                  <c:v>0.73328000000000004</c:v>
                </c:pt>
                <c:pt idx="7">
                  <c:v>0.73398799999999997</c:v>
                </c:pt>
                <c:pt idx="8">
                  <c:v>0.73681799999999997</c:v>
                </c:pt>
                <c:pt idx="9">
                  <c:v>0.74701499999999998</c:v>
                </c:pt>
                <c:pt idx="10">
                  <c:v>0.73367499999999997</c:v>
                </c:pt>
                <c:pt idx="11">
                  <c:v>0.72850899999999996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65-4832-8BEF-456DD9040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515044"/>
        <c:axId val="966806536"/>
      </c:lineChart>
      <c:dateAx>
        <c:axId val="8585150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/>
              </a:p>
            </c:rich>
          </c:tx>
          <c:overlay val="0"/>
        </c:title>
        <c:numFmt formatCode="mmm\-yy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pt-BR"/>
          </a:p>
        </c:txPr>
        <c:crossAx val="966806536"/>
        <c:crosses val="autoZero"/>
        <c:auto val="1"/>
        <c:lblOffset val="100"/>
        <c:baseTimeUnit val="months"/>
      </c:dateAx>
      <c:valAx>
        <c:axId val="9668065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Roboto"/>
                  </a:defRPr>
                </a:pPr>
                <a:r>
                  <a:rPr b="1" i="0">
                    <a:solidFill>
                      <a:srgbClr val="000000"/>
                    </a:solidFill>
                    <a:latin typeface="Roboto"/>
                  </a:rPr>
                  <a:t>R$/kW</a:t>
                </a:r>
              </a:p>
            </c:rich>
          </c:tx>
          <c:overlay val="0"/>
        </c:title>
        <c:numFmt formatCode="[$R$]#,##0.0000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pt-BR"/>
          </a:p>
        </c:txPr>
        <c:crossAx val="858515044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Chart 2" title="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10600" cy="6276975"/>
    <xdr:graphicFrame macro="">
      <xdr:nvGraphicFramePr>
        <xdr:cNvPr id="3" name="Chart 3" title="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10600" cy="6276975"/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10600" cy="6276975"/>
    <xdr:graphicFrame macro="">
      <xdr:nvGraphicFramePr>
        <xdr:cNvPr id="5" name="Chart 5" title="Gráfic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1057275</xdr:colOff>
      <xdr:row>20</xdr:row>
      <xdr:rowOff>0</xdr:rowOff>
    </xdr:from>
    <xdr:ext cx="4095750" cy="9810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3302888" y="3294225"/>
          <a:ext cx="4086225" cy="971550"/>
        </a:xfrm>
        <a:prstGeom prst="rect">
          <a:avLst/>
        </a:prstGeom>
        <a:noFill/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2400" b="1"/>
            <a:t>		</a:t>
          </a:r>
          <a:r>
            <a:rPr lang="en-US" sz="1100" b="1"/>
            <a:t>Fatura (R$)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100" b="1"/>
            <a:t>PM = ----------------------------------------------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100" b="1"/>
            <a:t>	Consumo Total em(kWh)</a:t>
          </a:r>
          <a:endParaRPr sz="1400"/>
        </a:p>
      </xdr:txBody>
    </xdr:sp>
    <xdr:clientData fLocksWithSheet="0"/>
  </xdr:oneCellAnchor>
  <xdr:oneCellAnchor>
    <xdr:from>
      <xdr:col>16</xdr:col>
      <xdr:colOff>0</xdr:colOff>
      <xdr:row>28</xdr:row>
      <xdr:rowOff>0</xdr:rowOff>
    </xdr:from>
    <xdr:ext cx="4953000" cy="11525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2874263" y="3208500"/>
          <a:ext cx="4943475" cy="1143000"/>
        </a:xfrm>
        <a:prstGeom prst="rect">
          <a:avLst/>
        </a:prstGeom>
        <a:noFill/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100" b="1"/>
            <a:t>		Consumo Total em (kWh)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100" b="1"/>
            <a:t>Fator de carga = ---------------------------------------------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100" b="1"/>
            <a:t>		Demanda (kW) x Tempo (h)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X985"/>
  <sheetViews>
    <sheetView showGridLines="0" workbookViewId="0"/>
  </sheetViews>
  <sheetFormatPr defaultColWidth="14.42578125" defaultRowHeight="15" customHeight="1"/>
  <cols>
    <col min="1" max="1" width="10.85546875" customWidth="1"/>
    <col min="2" max="2" width="13" customWidth="1"/>
    <col min="3" max="3" width="14.5703125" customWidth="1"/>
    <col min="4" max="4" width="13.28515625" customWidth="1"/>
    <col min="5" max="5" width="14.7109375" customWidth="1"/>
    <col min="6" max="6" width="15.140625" customWidth="1"/>
    <col min="7" max="7" width="17.5703125" customWidth="1"/>
    <col min="8" max="8" width="19.5703125" customWidth="1"/>
    <col min="9" max="9" width="14.7109375" customWidth="1"/>
    <col min="10" max="11" width="20.140625" customWidth="1"/>
    <col min="12" max="12" width="19.140625" customWidth="1"/>
    <col min="13" max="13" width="21.85546875" customWidth="1"/>
    <col min="14" max="14" width="21.5703125" customWidth="1"/>
    <col min="15" max="15" width="19.7109375" customWidth="1"/>
    <col min="16" max="16" width="16.28515625" customWidth="1"/>
    <col min="17" max="17" width="16.42578125" customWidth="1"/>
    <col min="18" max="24" width="9.140625" customWidth="1"/>
  </cols>
  <sheetData>
    <row r="1" spans="1:24">
      <c r="A1" s="1"/>
      <c r="B1" s="62" t="s">
        <v>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1"/>
      <c r="S1" s="1"/>
      <c r="T1" s="1"/>
      <c r="U1" s="1"/>
      <c r="V1" s="1"/>
      <c r="W1" s="1"/>
      <c r="X1" s="1"/>
    </row>
    <row r="2" spans="1:24">
      <c r="A2" s="2" t="s">
        <v>1</v>
      </c>
      <c r="B2" s="62" t="s">
        <v>2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1"/>
      <c r="S2" s="1"/>
      <c r="T2" s="1"/>
      <c r="U2" s="1"/>
      <c r="V2" s="1"/>
      <c r="W2" s="1"/>
      <c r="X2" s="1"/>
    </row>
    <row r="3" spans="1:24">
      <c r="A3" s="3">
        <v>1</v>
      </c>
      <c r="B3" s="64" t="s">
        <v>3</v>
      </c>
      <c r="C3" s="57"/>
      <c r="D3" s="58"/>
      <c r="E3" s="56" t="s">
        <v>4</v>
      </c>
      <c r="F3" s="57"/>
      <c r="G3" s="58"/>
      <c r="H3" s="56"/>
      <c r="I3" s="57"/>
      <c r="J3" s="57"/>
      <c r="K3" s="58"/>
      <c r="L3" s="56" t="s">
        <v>5</v>
      </c>
      <c r="M3" s="57"/>
      <c r="N3" s="58"/>
      <c r="O3" s="4"/>
      <c r="P3" s="4"/>
      <c r="Q3" s="4"/>
      <c r="R3" s="1"/>
      <c r="S3" s="1"/>
      <c r="T3" s="1"/>
      <c r="U3" s="1"/>
      <c r="V3" s="1"/>
      <c r="W3" s="1"/>
      <c r="X3" s="1"/>
    </row>
    <row r="4" spans="1:24">
      <c r="A4" s="5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8" t="s">
        <v>17</v>
      </c>
      <c r="M4" s="8" t="s">
        <v>18</v>
      </c>
      <c r="N4" s="8" t="s">
        <v>19</v>
      </c>
      <c r="O4" s="4"/>
      <c r="P4" s="4"/>
      <c r="Q4" s="4"/>
      <c r="R4" s="1"/>
      <c r="S4" s="1"/>
      <c r="T4" s="1"/>
      <c r="U4" s="1"/>
      <c r="V4" s="1"/>
      <c r="W4" s="1"/>
      <c r="X4" s="1"/>
    </row>
    <row r="5" spans="1:24">
      <c r="A5" s="9">
        <v>43831</v>
      </c>
      <c r="B5" s="10">
        <v>812</v>
      </c>
      <c r="C5" s="11">
        <v>0.74099800000000005</v>
      </c>
      <c r="D5" s="12">
        <f t="shared" ref="D5:D16" si="0">B5*C5</f>
        <v>601.69037600000001</v>
      </c>
      <c r="E5" s="13">
        <v>11.81</v>
      </c>
      <c r="F5" s="13"/>
      <c r="G5" s="12"/>
      <c r="H5" s="12"/>
      <c r="I5" s="12"/>
      <c r="J5" s="12"/>
      <c r="K5" s="12"/>
      <c r="L5" s="14">
        <f t="shared" ref="L5:L16" si="1">100*C22/M5</f>
        <v>613.5085017443505</v>
      </c>
      <c r="M5" s="15">
        <v>6.3634000000000004</v>
      </c>
      <c r="N5" s="16">
        <v>1.3815</v>
      </c>
      <c r="O5" s="4"/>
      <c r="P5" s="4"/>
      <c r="Q5" s="4"/>
      <c r="R5" s="1"/>
      <c r="S5" s="1"/>
      <c r="T5" s="1"/>
      <c r="U5" s="1"/>
      <c r="V5" s="1"/>
      <c r="W5" s="1"/>
      <c r="X5" s="1"/>
    </row>
    <row r="6" spans="1:24">
      <c r="A6" s="9">
        <v>43862</v>
      </c>
      <c r="B6" s="17">
        <v>1078</v>
      </c>
      <c r="C6" s="18">
        <v>0.74083500000000002</v>
      </c>
      <c r="D6" s="19">
        <f t="shared" si="0"/>
        <v>798.62013000000002</v>
      </c>
      <c r="E6" s="20">
        <v>5.4</v>
      </c>
      <c r="F6" s="19"/>
      <c r="G6" s="19"/>
      <c r="H6" s="19"/>
      <c r="I6" s="19"/>
      <c r="J6" s="19"/>
      <c r="K6" s="19"/>
      <c r="L6" s="14">
        <f t="shared" si="1"/>
        <v>803.99477025345368</v>
      </c>
      <c r="M6" s="21">
        <v>6.3483000000000001</v>
      </c>
      <c r="N6" s="21">
        <v>1.3782000000000001</v>
      </c>
      <c r="O6" s="22"/>
      <c r="P6" s="22"/>
      <c r="Q6" s="22"/>
      <c r="R6" s="1"/>
      <c r="S6" s="1"/>
      <c r="T6" s="1"/>
      <c r="U6" s="1"/>
      <c r="V6" s="1"/>
      <c r="W6" s="1"/>
      <c r="X6" s="1"/>
    </row>
    <row r="7" spans="1:24">
      <c r="A7" s="9">
        <v>43891</v>
      </c>
      <c r="B7" s="17">
        <v>649</v>
      </c>
      <c r="C7" s="18">
        <v>0.72918300000000003</v>
      </c>
      <c r="D7" s="19">
        <f t="shared" si="0"/>
        <v>473.23976700000003</v>
      </c>
      <c r="E7" s="19"/>
      <c r="F7" s="19"/>
      <c r="G7" s="19"/>
      <c r="H7" s="19"/>
      <c r="I7" s="19"/>
      <c r="J7" s="19"/>
      <c r="K7" s="19"/>
      <c r="L7" s="14">
        <f t="shared" si="1"/>
        <v>473.15971816730894</v>
      </c>
      <c r="M7" s="23">
        <v>5.1378000000000004</v>
      </c>
      <c r="N7" s="24">
        <v>1.1153999999999999</v>
      </c>
      <c r="O7" s="22"/>
      <c r="P7" s="22"/>
      <c r="Q7" s="22"/>
      <c r="R7" s="1"/>
      <c r="S7" s="1"/>
      <c r="T7" s="1"/>
      <c r="U7" s="1"/>
      <c r="V7" s="1"/>
      <c r="W7" s="1"/>
      <c r="X7" s="1"/>
    </row>
    <row r="8" spans="1:24">
      <c r="A8" s="9">
        <v>43922</v>
      </c>
      <c r="B8" s="17">
        <v>589</v>
      </c>
      <c r="C8" s="18">
        <v>0.71089999999999998</v>
      </c>
      <c r="D8" s="19">
        <f t="shared" si="0"/>
        <v>418.7201</v>
      </c>
      <c r="E8" s="19"/>
      <c r="F8" s="19"/>
      <c r="G8" s="19"/>
      <c r="H8" s="19"/>
      <c r="I8" s="19"/>
      <c r="J8" s="19"/>
      <c r="K8" s="19"/>
      <c r="L8" s="14">
        <f t="shared" si="1"/>
        <v>418.95103787038505</v>
      </c>
      <c r="M8" s="15">
        <v>3.1555</v>
      </c>
      <c r="N8" s="15">
        <v>0.68510000000000004</v>
      </c>
      <c r="O8" s="22"/>
      <c r="P8" s="22"/>
      <c r="Q8" s="22"/>
      <c r="R8" s="1"/>
      <c r="S8" s="1"/>
      <c r="T8" s="1"/>
      <c r="U8" s="1"/>
      <c r="V8" s="1"/>
      <c r="W8" s="1"/>
      <c r="X8" s="1"/>
    </row>
    <row r="9" spans="1:24">
      <c r="A9" s="9">
        <v>43952</v>
      </c>
      <c r="B9" s="17">
        <v>352</v>
      </c>
      <c r="C9" s="18">
        <v>0.70289800000000002</v>
      </c>
      <c r="D9" s="19">
        <f t="shared" si="0"/>
        <v>247.420096</v>
      </c>
      <c r="E9" s="20"/>
      <c r="F9" s="19"/>
      <c r="G9" s="19"/>
      <c r="H9" s="19"/>
      <c r="I9" s="19"/>
      <c r="J9" s="19"/>
      <c r="K9" s="19"/>
      <c r="L9" s="14">
        <f t="shared" si="1"/>
        <v>247.57946858835496</v>
      </c>
      <c r="M9" s="25">
        <v>2.2618999999999998</v>
      </c>
      <c r="N9" s="15">
        <v>0.49109999999999998</v>
      </c>
      <c r="O9" s="22"/>
      <c r="P9" s="22"/>
      <c r="Q9" s="22"/>
      <c r="R9" s="1"/>
      <c r="S9" s="1"/>
      <c r="T9" s="1"/>
      <c r="U9" s="1"/>
      <c r="V9" s="1"/>
      <c r="W9" s="1"/>
      <c r="X9" s="1"/>
    </row>
    <row r="10" spans="1:24">
      <c r="A10" s="9">
        <v>43983</v>
      </c>
      <c r="B10" s="17">
        <v>489</v>
      </c>
      <c r="C10" s="18">
        <v>0.70617600000000003</v>
      </c>
      <c r="D10" s="19">
        <f t="shared" si="0"/>
        <v>345.320064</v>
      </c>
      <c r="E10" s="20"/>
      <c r="F10" s="20"/>
      <c r="G10" s="19"/>
      <c r="H10" s="19"/>
      <c r="I10" s="19"/>
      <c r="J10" s="19"/>
      <c r="K10" s="19"/>
      <c r="L10" s="14">
        <f t="shared" si="1"/>
        <v>345.31279710971666</v>
      </c>
      <c r="M10" s="26">
        <v>2.6295000000000002</v>
      </c>
      <c r="N10" s="26">
        <v>0.57089999999999996</v>
      </c>
      <c r="O10" s="22"/>
      <c r="P10" s="22"/>
      <c r="Q10" s="22"/>
      <c r="R10" s="1"/>
      <c r="S10" s="1"/>
      <c r="T10" s="1"/>
      <c r="U10" s="1"/>
      <c r="V10" s="1"/>
      <c r="W10" s="1"/>
      <c r="X10" s="1"/>
    </row>
    <row r="11" spans="1:24">
      <c r="A11" s="9">
        <v>44013</v>
      </c>
      <c r="B11" s="17">
        <v>564</v>
      </c>
      <c r="C11" s="18">
        <v>0.73328000000000004</v>
      </c>
      <c r="D11" s="19">
        <f t="shared" si="0"/>
        <v>413.56992000000002</v>
      </c>
      <c r="E11" s="19"/>
      <c r="F11" s="20"/>
      <c r="G11" s="19"/>
      <c r="H11" s="19"/>
      <c r="I11" s="19"/>
      <c r="J11" s="19"/>
      <c r="K11" s="19"/>
      <c r="L11" s="14">
        <f t="shared" si="1"/>
        <v>413.50210970464138</v>
      </c>
      <c r="M11" s="26">
        <v>5.5694999999999997</v>
      </c>
      <c r="N11" s="26">
        <v>1.2092000000000001</v>
      </c>
      <c r="O11" s="22"/>
      <c r="P11" s="22"/>
      <c r="Q11" s="22"/>
      <c r="R11" s="1"/>
      <c r="S11" s="1"/>
      <c r="T11" s="1"/>
      <c r="U11" s="1"/>
      <c r="V11" s="1"/>
      <c r="W11" s="1"/>
      <c r="X11" s="1"/>
    </row>
    <row r="12" spans="1:24">
      <c r="A12" s="9">
        <v>44044</v>
      </c>
      <c r="B12" s="17">
        <v>652</v>
      </c>
      <c r="C12" s="18">
        <v>0.73398799999999997</v>
      </c>
      <c r="D12" s="19">
        <f t="shared" si="0"/>
        <v>478.56017599999996</v>
      </c>
      <c r="E12" s="20"/>
      <c r="F12" s="20"/>
      <c r="G12" s="19"/>
      <c r="H12" s="19"/>
      <c r="I12" s="19"/>
      <c r="J12" s="19"/>
      <c r="K12" s="20"/>
      <c r="L12" s="14">
        <f t="shared" si="1"/>
        <v>478.50991700113002</v>
      </c>
      <c r="M12" s="26">
        <v>5.1326000000000001</v>
      </c>
      <c r="N12" s="26">
        <v>1.1143000000000001</v>
      </c>
      <c r="O12" s="22"/>
      <c r="P12" s="22"/>
      <c r="Q12" s="22"/>
      <c r="R12" s="1"/>
      <c r="S12" s="1"/>
      <c r="T12" s="1"/>
      <c r="U12" s="1"/>
      <c r="V12" s="1"/>
      <c r="W12" s="1"/>
      <c r="X12" s="1"/>
    </row>
    <row r="13" spans="1:24">
      <c r="A13" s="9">
        <v>44075</v>
      </c>
      <c r="B13" s="17">
        <v>968</v>
      </c>
      <c r="C13" s="18">
        <v>0.73681799999999997</v>
      </c>
      <c r="D13" s="19">
        <f t="shared" si="0"/>
        <v>713.239824</v>
      </c>
      <c r="E13" s="19"/>
      <c r="F13" s="20"/>
      <c r="G13" s="19"/>
      <c r="H13" s="19"/>
      <c r="I13" s="19"/>
      <c r="J13" s="19"/>
      <c r="K13" s="20">
        <v>-4.45</v>
      </c>
      <c r="L13" s="14">
        <f t="shared" si="1"/>
        <v>713.14273522509063</v>
      </c>
      <c r="M13" s="26">
        <v>3.7496</v>
      </c>
      <c r="N13" s="26">
        <v>0.81410000000000005</v>
      </c>
      <c r="O13" s="22"/>
      <c r="P13" s="22"/>
      <c r="Q13" s="22"/>
      <c r="R13" s="1"/>
      <c r="S13" s="1"/>
      <c r="T13" s="1"/>
      <c r="U13" s="1"/>
      <c r="V13" s="1"/>
      <c r="W13" s="1"/>
      <c r="X13" s="1"/>
    </row>
    <row r="14" spans="1:24">
      <c r="A14" s="9">
        <v>44105</v>
      </c>
      <c r="B14" s="17">
        <v>1062</v>
      </c>
      <c r="C14" s="18">
        <v>0.74701499999999998</v>
      </c>
      <c r="D14" s="19">
        <f t="shared" si="0"/>
        <v>793.32992999999999</v>
      </c>
      <c r="E14" s="20"/>
      <c r="F14" s="20"/>
      <c r="G14" s="19"/>
      <c r="H14" s="19"/>
      <c r="I14" s="19"/>
      <c r="J14" s="19"/>
      <c r="K14" s="20">
        <v>6.08</v>
      </c>
      <c r="L14" s="14">
        <f t="shared" si="1"/>
        <v>793.28519256308084</v>
      </c>
      <c r="M14" s="15">
        <v>4.8192000000000004</v>
      </c>
      <c r="N14" s="15">
        <v>1.0463</v>
      </c>
      <c r="O14" s="22"/>
      <c r="P14" s="22"/>
      <c r="Q14" s="22"/>
      <c r="R14" s="1"/>
      <c r="S14" s="1"/>
      <c r="T14" s="1"/>
      <c r="U14" s="1"/>
      <c r="V14" s="1"/>
      <c r="W14" s="1"/>
      <c r="X14" s="1"/>
    </row>
    <row r="15" spans="1:24">
      <c r="A15" s="9">
        <v>44136</v>
      </c>
      <c r="B15" s="17">
        <v>955</v>
      </c>
      <c r="C15" s="18">
        <v>0.73367499999999997</v>
      </c>
      <c r="D15" s="19">
        <f t="shared" si="0"/>
        <v>700.65962500000001</v>
      </c>
      <c r="E15" s="20"/>
      <c r="F15" s="20"/>
      <c r="G15" s="19"/>
      <c r="H15" s="19"/>
      <c r="I15" s="19"/>
      <c r="J15" s="19"/>
      <c r="K15" s="19"/>
      <c r="L15" s="14">
        <f t="shared" si="1"/>
        <v>700.76756313353246</v>
      </c>
      <c r="M15" s="27">
        <v>3.4134000000000002</v>
      </c>
      <c r="N15" s="24">
        <v>0.74109999999999998</v>
      </c>
      <c r="O15" s="22"/>
      <c r="P15" s="22"/>
      <c r="Q15" s="22"/>
      <c r="R15" s="1"/>
      <c r="S15" s="1"/>
      <c r="T15" s="1"/>
      <c r="U15" s="1"/>
      <c r="V15" s="1"/>
      <c r="W15" s="1"/>
      <c r="X15" s="1"/>
    </row>
    <row r="16" spans="1:24">
      <c r="A16" s="9">
        <v>44166</v>
      </c>
      <c r="B16" s="17">
        <v>798</v>
      </c>
      <c r="C16" s="18">
        <v>0.72850899999999996</v>
      </c>
      <c r="D16" s="19">
        <f t="shared" si="0"/>
        <v>581.35018200000002</v>
      </c>
      <c r="E16" s="20"/>
      <c r="F16" s="20">
        <v>24.19</v>
      </c>
      <c r="G16" s="19"/>
      <c r="H16" s="19"/>
      <c r="I16" s="19"/>
      <c r="J16" s="19"/>
      <c r="K16" s="19"/>
      <c r="L16" s="14">
        <f t="shared" si="1"/>
        <v>605.58299183916495</v>
      </c>
      <c r="M16" s="23">
        <v>2.8551000000000002</v>
      </c>
      <c r="N16" s="24">
        <v>0.61990000000000001</v>
      </c>
      <c r="O16" s="22"/>
      <c r="P16" s="22"/>
      <c r="Q16" s="22"/>
      <c r="R16" s="1"/>
      <c r="S16" s="1"/>
      <c r="T16" s="1"/>
      <c r="U16" s="1"/>
      <c r="V16" s="1"/>
      <c r="W16" s="1"/>
      <c r="X16" s="1"/>
    </row>
    <row r="17" spans="1:24">
      <c r="A17" s="28" t="s">
        <v>20</v>
      </c>
      <c r="B17" s="29">
        <f t="shared" ref="B17:D17" si="2">AVERAGE(B5:B16)</f>
        <v>747.33333333333337</v>
      </c>
      <c r="C17" s="29">
        <f t="shared" si="2"/>
        <v>0.72868958333333345</v>
      </c>
      <c r="D17" s="29">
        <f t="shared" si="2"/>
        <v>547.14334916666667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1"/>
      <c r="S17" s="1"/>
      <c r="T17" s="1"/>
      <c r="U17" s="1"/>
      <c r="V17" s="1"/>
      <c r="W17" s="1"/>
      <c r="X17" s="1"/>
    </row>
    <row r="18" spans="1:24">
      <c r="A18" s="3" t="s">
        <v>21</v>
      </c>
      <c r="B18" s="30">
        <f t="shared" ref="B18:D18" si="3">SUM(B5:B16)</f>
        <v>8968</v>
      </c>
      <c r="C18" s="30">
        <f t="shared" si="3"/>
        <v>8.7442750000000018</v>
      </c>
      <c r="D18" s="30">
        <f t="shared" si="3"/>
        <v>6565.72019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>
      <c r="A19" s="1"/>
      <c r="B19" s="1"/>
      <c r="C19" s="1"/>
      <c r="D19" s="1"/>
      <c r="E19" s="1"/>
      <c r="F19" s="1"/>
      <c r="G19" s="1"/>
      <c r="H19" s="1"/>
      <c r="I19" s="1"/>
      <c r="J19" s="1"/>
      <c r="K19" s="29"/>
      <c r="L19" s="31"/>
      <c r="M19" s="2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>
      <c r="A20" s="1"/>
      <c r="B20" s="56" t="s">
        <v>22</v>
      </c>
      <c r="C20" s="57"/>
      <c r="D20" s="58"/>
      <c r="E20" s="3"/>
      <c r="F20" s="3"/>
      <c r="G20" s="3"/>
      <c r="H20" s="3"/>
      <c r="I20" s="32"/>
      <c r="J20" s="32"/>
      <c r="K20" s="32"/>
      <c r="L20" s="3"/>
      <c r="M20" s="62"/>
      <c r="N20" s="63"/>
      <c r="O20" s="63"/>
      <c r="P20" s="1"/>
      <c r="Q20" s="1"/>
      <c r="R20" s="1"/>
      <c r="S20" s="1"/>
      <c r="T20" s="1"/>
      <c r="U20" s="1"/>
      <c r="V20" s="1"/>
      <c r="W20" s="1"/>
      <c r="X20" s="1"/>
    </row>
    <row r="21" spans="1:24">
      <c r="A21" s="5" t="s">
        <v>6</v>
      </c>
      <c r="B21" s="5" t="s">
        <v>23</v>
      </c>
      <c r="C21" s="5" t="s">
        <v>24</v>
      </c>
      <c r="D21" s="5" t="s">
        <v>25</v>
      </c>
      <c r="E21" s="3"/>
      <c r="F21" s="3"/>
      <c r="G21" s="3"/>
      <c r="H21" s="28"/>
      <c r="I21" s="33"/>
      <c r="J21" s="34"/>
      <c r="K21" s="35"/>
      <c r="L21" s="36"/>
      <c r="M21" s="3"/>
      <c r="N21" s="3"/>
      <c r="O21" s="3"/>
      <c r="P21" s="1"/>
      <c r="Q21" s="1"/>
      <c r="R21" s="1"/>
      <c r="S21" s="1"/>
      <c r="T21" s="1"/>
      <c r="U21" s="1"/>
      <c r="V21" s="1"/>
      <c r="W21" s="1"/>
      <c r="X21" s="1"/>
    </row>
    <row r="22" spans="1:24">
      <c r="A22" s="9">
        <v>43831</v>
      </c>
      <c r="B22" s="37">
        <f t="shared" ref="B22:B33" si="4">SUM(D5:K5)</f>
        <v>613.50037599999996</v>
      </c>
      <c r="C22" s="38">
        <v>39.04</v>
      </c>
      <c r="D22" s="38">
        <v>8.48</v>
      </c>
      <c r="E22" s="29"/>
      <c r="F22" s="29"/>
      <c r="G22" s="29"/>
      <c r="H22" s="28"/>
      <c r="I22" s="33"/>
      <c r="J22" s="34"/>
      <c r="K22" s="35"/>
      <c r="L22" s="36"/>
      <c r="M22" s="22"/>
      <c r="N22" s="22"/>
      <c r="O22" s="39"/>
      <c r="P22" s="1"/>
      <c r="Q22" s="1"/>
      <c r="R22" s="1"/>
      <c r="S22" s="1"/>
      <c r="T22" s="1"/>
      <c r="U22" s="1"/>
      <c r="V22" s="1"/>
      <c r="W22" s="1"/>
      <c r="X22" s="1"/>
    </row>
    <row r="23" spans="1:24">
      <c r="A23" s="9">
        <v>43862</v>
      </c>
      <c r="B23" s="37">
        <f t="shared" si="4"/>
        <v>804.02012999999999</v>
      </c>
      <c r="C23" s="38">
        <v>51.04</v>
      </c>
      <c r="D23" s="40">
        <v>11.08</v>
      </c>
      <c r="E23" s="41"/>
      <c r="F23" s="41"/>
      <c r="G23" s="41"/>
      <c r="H23" s="28"/>
      <c r="I23" s="33"/>
      <c r="J23" s="34"/>
      <c r="K23" s="35"/>
      <c r="L23" s="36"/>
      <c r="M23" s="22"/>
      <c r="N23" s="22"/>
      <c r="O23" s="39"/>
      <c r="P23" s="1"/>
      <c r="Q23" s="1"/>
      <c r="R23" s="1"/>
      <c r="S23" s="1"/>
      <c r="T23" s="1"/>
      <c r="U23" s="1"/>
      <c r="V23" s="1"/>
      <c r="W23" s="1"/>
      <c r="X23" s="1"/>
    </row>
    <row r="24" spans="1:24">
      <c r="A24" s="9">
        <v>43891</v>
      </c>
      <c r="B24" s="37">
        <f t="shared" si="4"/>
        <v>473.23976700000003</v>
      </c>
      <c r="C24" s="42">
        <v>24.31</v>
      </c>
      <c r="D24" s="43">
        <v>5.28</v>
      </c>
      <c r="E24" s="41"/>
      <c r="F24" s="41"/>
      <c r="G24" s="41"/>
      <c r="H24" s="28"/>
      <c r="I24" s="33"/>
      <c r="J24" s="34"/>
      <c r="K24" s="35"/>
      <c r="L24" s="36"/>
      <c r="M24" s="22"/>
      <c r="N24" s="22"/>
      <c r="O24" s="39"/>
      <c r="P24" s="1"/>
      <c r="Q24" s="1"/>
      <c r="R24" s="1"/>
      <c r="S24" s="1"/>
      <c r="T24" s="1"/>
      <c r="U24" s="1"/>
      <c r="V24" s="1"/>
      <c r="W24" s="1"/>
      <c r="X24" s="1"/>
    </row>
    <row r="25" spans="1:24">
      <c r="A25" s="9">
        <v>43922</v>
      </c>
      <c r="B25" s="37">
        <f t="shared" si="4"/>
        <v>418.7201</v>
      </c>
      <c r="C25" s="42">
        <v>13.22</v>
      </c>
      <c r="D25" s="43">
        <v>2.87</v>
      </c>
      <c r="E25" s="41"/>
      <c r="F25" s="41"/>
      <c r="G25" s="41"/>
      <c r="H25" s="28"/>
      <c r="I25" s="33"/>
      <c r="J25" s="34"/>
      <c r="K25" s="35"/>
      <c r="L25" s="36"/>
      <c r="M25" s="22"/>
      <c r="N25" s="22"/>
      <c r="O25" s="39"/>
      <c r="P25" s="1"/>
      <c r="Q25" s="1"/>
      <c r="R25" s="1"/>
      <c r="S25" s="1"/>
      <c r="T25" s="1"/>
      <c r="U25" s="1"/>
      <c r="V25" s="1"/>
      <c r="W25" s="1"/>
      <c r="X25" s="1"/>
    </row>
    <row r="26" spans="1:24">
      <c r="A26" s="9">
        <v>43952</v>
      </c>
      <c r="B26" s="37">
        <f t="shared" si="4"/>
        <v>247.420096</v>
      </c>
      <c r="C26" s="42">
        <v>5.6</v>
      </c>
      <c r="D26" s="43">
        <v>1.21</v>
      </c>
      <c r="E26" s="41"/>
      <c r="F26" s="41"/>
      <c r="G26" s="41"/>
      <c r="H26" s="28"/>
      <c r="I26" s="33"/>
      <c r="J26" s="34"/>
      <c r="K26" s="35"/>
      <c r="L26" s="36"/>
      <c r="M26" s="22"/>
      <c r="N26" s="22"/>
      <c r="O26" s="39"/>
      <c r="P26" s="1"/>
      <c r="Q26" s="1"/>
      <c r="R26" s="1"/>
      <c r="S26" s="1"/>
      <c r="T26" s="1"/>
      <c r="U26" s="1"/>
      <c r="V26" s="1"/>
      <c r="W26" s="1"/>
      <c r="X26" s="1"/>
    </row>
    <row r="27" spans="1:24">
      <c r="A27" s="9">
        <v>43983</v>
      </c>
      <c r="B27" s="37">
        <f t="shared" si="4"/>
        <v>345.320064</v>
      </c>
      <c r="C27" s="42">
        <v>9.08</v>
      </c>
      <c r="D27" s="43">
        <v>1.97</v>
      </c>
      <c r="E27" s="41"/>
      <c r="F27" s="41"/>
      <c r="G27" s="41"/>
      <c r="H27" s="28"/>
      <c r="I27" s="33"/>
      <c r="J27" s="34"/>
      <c r="K27" s="35"/>
      <c r="L27" s="36"/>
      <c r="M27" s="22"/>
      <c r="N27" s="22"/>
      <c r="O27" s="39"/>
      <c r="P27" s="1"/>
      <c r="Q27" s="1"/>
      <c r="R27" s="1"/>
      <c r="S27" s="1"/>
      <c r="T27" s="1"/>
      <c r="U27" s="1"/>
      <c r="V27" s="1"/>
      <c r="W27" s="1"/>
      <c r="X27" s="1"/>
    </row>
    <row r="28" spans="1:24">
      <c r="A28" s="9">
        <v>44013</v>
      </c>
      <c r="B28" s="37">
        <f t="shared" si="4"/>
        <v>413.56992000000002</v>
      </c>
      <c r="C28" s="42">
        <v>23.03</v>
      </c>
      <c r="D28" s="43">
        <v>5</v>
      </c>
      <c r="E28" s="41"/>
      <c r="F28" s="41"/>
      <c r="G28" s="41"/>
      <c r="H28" s="29"/>
      <c r="I28" s="22"/>
      <c r="J28" s="44"/>
      <c r="K28" s="29"/>
      <c r="L28" s="45"/>
      <c r="M28" s="22"/>
      <c r="N28" s="22"/>
      <c r="O28" s="39"/>
      <c r="P28" s="1"/>
      <c r="Q28" s="1"/>
      <c r="R28" s="1"/>
      <c r="S28" s="1"/>
      <c r="T28" s="1"/>
      <c r="U28" s="1"/>
      <c r="V28" s="1"/>
      <c r="W28" s="1"/>
      <c r="X28" s="1"/>
    </row>
    <row r="29" spans="1:24">
      <c r="A29" s="9">
        <v>44044</v>
      </c>
      <c r="B29" s="37">
        <f t="shared" si="4"/>
        <v>478.56017599999996</v>
      </c>
      <c r="C29" s="42">
        <v>24.56</v>
      </c>
      <c r="D29" s="43">
        <v>5.33</v>
      </c>
      <c r="E29" s="41"/>
      <c r="F29" s="41"/>
      <c r="G29" s="41"/>
      <c r="H29" s="29"/>
      <c r="I29" s="22"/>
      <c r="J29" s="44"/>
      <c r="K29" s="29"/>
      <c r="L29" s="45"/>
      <c r="M29" s="22"/>
      <c r="N29" s="22"/>
      <c r="O29" s="39"/>
      <c r="P29" s="1"/>
      <c r="Q29" s="1"/>
      <c r="R29" s="1"/>
      <c r="S29" s="1"/>
      <c r="T29" s="1"/>
      <c r="U29" s="1"/>
      <c r="V29" s="1"/>
      <c r="W29" s="1"/>
      <c r="X29" s="1"/>
    </row>
    <row r="30" spans="1:24">
      <c r="A30" s="9">
        <v>44075</v>
      </c>
      <c r="B30" s="37">
        <f t="shared" si="4"/>
        <v>708.78982399999995</v>
      </c>
      <c r="C30" s="42">
        <v>26.74</v>
      </c>
      <c r="D30" s="43">
        <v>5.81</v>
      </c>
      <c r="E30" s="41"/>
      <c r="F30" s="41"/>
      <c r="G30" s="41"/>
      <c r="H30" s="29"/>
      <c r="I30" s="22"/>
      <c r="J30" s="44"/>
      <c r="K30" s="29"/>
      <c r="L30" s="45"/>
      <c r="M30" s="46"/>
      <c r="N30" s="22"/>
      <c r="O30" s="39"/>
      <c r="P30" s="1"/>
      <c r="Q30" s="1"/>
      <c r="R30" s="1"/>
      <c r="S30" s="1"/>
      <c r="T30" s="1"/>
      <c r="U30" s="1"/>
      <c r="V30" s="1"/>
      <c r="W30" s="1"/>
      <c r="X30" s="1"/>
    </row>
    <row r="31" spans="1:24">
      <c r="A31" s="9">
        <v>44105</v>
      </c>
      <c r="B31" s="37">
        <f t="shared" si="4"/>
        <v>799.40993000000003</v>
      </c>
      <c r="C31" s="42">
        <v>38.229999999999997</v>
      </c>
      <c r="D31" s="43">
        <v>8.3000000000000007</v>
      </c>
      <c r="E31" s="41"/>
      <c r="F31" s="41"/>
      <c r="G31" s="41"/>
      <c r="H31" s="29"/>
      <c r="I31" s="22"/>
      <c r="J31" s="44"/>
      <c r="K31" s="29"/>
      <c r="L31" s="45"/>
      <c r="M31" s="22"/>
      <c r="N31" s="22"/>
      <c r="O31" s="39"/>
      <c r="P31" s="1"/>
      <c r="Q31" s="1"/>
      <c r="R31" s="1"/>
      <c r="S31" s="1"/>
      <c r="T31" s="1"/>
      <c r="U31" s="1"/>
      <c r="V31" s="1"/>
      <c r="W31" s="1"/>
      <c r="X31" s="1"/>
    </row>
    <row r="32" spans="1:24">
      <c r="A32" s="9">
        <v>44136</v>
      </c>
      <c r="B32" s="37">
        <f t="shared" si="4"/>
        <v>700.65962500000001</v>
      </c>
      <c r="C32" s="42">
        <v>23.92</v>
      </c>
      <c r="D32" s="43">
        <v>5.19</v>
      </c>
      <c r="E32" s="41"/>
      <c r="F32" s="41"/>
      <c r="G32" s="41"/>
      <c r="H32" s="29"/>
      <c r="I32" s="22"/>
      <c r="J32" s="44"/>
      <c r="K32" s="29"/>
      <c r="L32" s="45"/>
      <c r="M32" s="46"/>
      <c r="N32" s="22"/>
      <c r="O32" s="39"/>
      <c r="P32" s="1"/>
      <c r="Q32" s="1"/>
      <c r="R32" s="1"/>
      <c r="S32" s="1"/>
      <c r="T32" s="1"/>
      <c r="U32" s="1"/>
      <c r="V32" s="1"/>
      <c r="W32" s="1"/>
      <c r="X32" s="1"/>
    </row>
    <row r="33" spans="1:24">
      <c r="A33" s="9">
        <v>44166</v>
      </c>
      <c r="B33" s="37">
        <f t="shared" si="4"/>
        <v>605.54018200000007</v>
      </c>
      <c r="C33" s="42">
        <v>17.29</v>
      </c>
      <c r="D33" s="43">
        <v>3.75</v>
      </c>
      <c r="E33" s="41"/>
      <c r="F33" s="41"/>
      <c r="G33" s="41"/>
      <c r="H33" s="29"/>
      <c r="I33" s="22"/>
      <c r="J33" s="22"/>
      <c r="K33" s="29"/>
      <c r="L33" s="45"/>
      <c r="M33" s="22"/>
      <c r="N33" s="22"/>
      <c r="O33" s="39"/>
      <c r="P33" s="1"/>
      <c r="Q33" s="1"/>
      <c r="R33" s="1"/>
      <c r="S33" s="1"/>
      <c r="T33" s="1"/>
      <c r="U33" s="1"/>
      <c r="V33" s="1"/>
      <c r="W33" s="1"/>
      <c r="X33" s="1"/>
    </row>
    <row r="34" spans="1:24">
      <c r="A34" s="1"/>
      <c r="B34" s="1"/>
      <c r="C34" s="29">
        <f t="shared" ref="C34:D34" si="5">SUM(C22:C33)</f>
        <v>296.06000000000006</v>
      </c>
      <c r="D34" s="29">
        <f t="shared" si="5"/>
        <v>64.27</v>
      </c>
      <c r="E34" s="29"/>
      <c r="F34" s="29"/>
      <c r="G34" s="1"/>
      <c r="H34" s="41"/>
      <c r="I34" s="1"/>
      <c r="J34" s="1"/>
      <c r="K34" s="1"/>
      <c r="L34" s="4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>
      <c r="A35" s="1"/>
      <c r="B35" s="1"/>
      <c r="C35" s="1"/>
      <c r="D35" s="29">
        <f>C34+D34</f>
        <v>360.33000000000004</v>
      </c>
      <c r="E35" s="1"/>
      <c r="F35" s="29"/>
      <c r="G35" s="1"/>
      <c r="H35" s="4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>
      <c r="A36" s="59" t="s">
        <v>26</v>
      </c>
      <c r="B36" s="60"/>
      <c r="C36" s="6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>
      <c r="A37" s="1"/>
      <c r="B37" s="1"/>
      <c r="C37" s="1"/>
      <c r="D37" s="1"/>
      <c r="E37" s="1"/>
      <c r="F37" s="1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>
      <c r="A41" s="1" t="s">
        <v>27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>
      <c r="A42" s="48" t="s">
        <v>28</v>
      </c>
      <c r="B42" s="1" t="s">
        <v>29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>
      <c r="A43" s="48" t="s">
        <v>30</v>
      </c>
      <c r="B43" s="1" t="s">
        <v>31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>
      <c r="A44" s="48" t="s">
        <v>32</v>
      </c>
      <c r="B44" s="1" t="s">
        <v>33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>
      <c r="A45" s="48" t="s">
        <v>34</v>
      </c>
      <c r="B45" s="1" t="s">
        <v>35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>
      <c r="A46" s="48" t="s">
        <v>36</v>
      </c>
      <c r="B46" s="1" t="s">
        <v>37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>
      <c r="A47" s="48" t="s">
        <v>38</v>
      </c>
      <c r="B47" s="1" t="s">
        <v>39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>
      <c r="A48" s="48" t="s">
        <v>40</v>
      </c>
      <c r="B48" s="1" t="s">
        <v>41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>
      <c r="A49" s="48" t="s">
        <v>42</v>
      </c>
      <c r="B49" s="1" t="s">
        <v>43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>
      <c r="A50" s="48" t="s">
        <v>44</v>
      </c>
      <c r="B50" s="1" t="s">
        <v>45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>
      <c r="A51" s="48" t="s">
        <v>46</v>
      </c>
      <c r="B51" s="1" t="s">
        <v>47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>
      <c r="A52" s="48" t="s">
        <v>48</v>
      </c>
      <c r="B52" s="1" t="s">
        <v>49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>
      <c r="A53" s="48" t="s">
        <v>50</v>
      </c>
      <c r="B53" s="1" t="s">
        <v>51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</sheetData>
  <mergeCells count="9">
    <mergeCell ref="B20:D20"/>
    <mergeCell ref="A36:C36"/>
    <mergeCell ref="B1:Q1"/>
    <mergeCell ref="B2:Q2"/>
    <mergeCell ref="B3:D3"/>
    <mergeCell ref="E3:G3"/>
    <mergeCell ref="H3:K3"/>
    <mergeCell ref="L3:N3"/>
    <mergeCell ref="M20:O20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E16"/>
  <sheetViews>
    <sheetView workbookViewId="0"/>
  </sheetViews>
  <sheetFormatPr defaultColWidth="14.42578125" defaultRowHeight="15" customHeight="1"/>
  <sheetData>
    <row r="1" spans="1:5">
      <c r="A1" s="65" t="s">
        <v>6</v>
      </c>
      <c r="B1" s="64" t="s">
        <v>3</v>
      </c>
      <c r="C1" s="57"/>
      <c r="D1" s="58"/>
      <c r="E1" s="65" t="s">
        <v>23</v>
      </c>
    </row>
    <row r="2" spans="1:5">
      <c r="A2" s="66"/>
      <c r="B2" s="6" t="s">
        <v>7</v>
      </c>
      <c r="C2" s="6" t="s">
        <v>8</v>
      </c>
      <c r="D2" s="6" t="s">
        <v>9</v>
      </c>
      <c r="E2" s="66"/>
    </row>
    <row r="3" spans="1:5">
      <c r="A3" s="49">
        <v>42736</v>
      </c>
      <c r="B3" s="50">
        <v>230</v>
      </c>
      <c r="C3" s="51">
        <v>0.59769600000000001</v>
      </c>
      <c r="D3" s="52">
        <f t="shared" ref="D3:D14" si="0">B3*C3</f>
        <v>137.47008</v>
      </c>
      <c r="E3" s="53">
        <v>137.47008</v>
      </c>
    </row>
    <row r="4" spans="1:5">
      <c r="A4" s="49">
        <v>42767</v>
      </c>
      <c r="B4" s="54">
        <v>250</v>
      </c>
      <c r="C4" s="55">
        <v>0.5958</v>
      </c>
      <c r="D4" s="52">
        <f t="shared" si="0"/>
        <v>148.94999999999999</v>
      </c>
      <c r="E4" s="53">
        <v>148.94999999999999</v>
      </c>
    </row>
    <row r="5" spans="1:5">
      <c r="A5" s="49">
        <v>42795</v>
      </c>
      <c r="B5" s="54">
        <v>164</v>
      </c>
      <c r="C5" s="55">
        <v>0.58914599999999995</v>
      </c>
      <c r="D5" s="52">
        <f t="shared" si="0"/>
        <v>96.61994399999999</v>
      </c>
      <c r="E5" s="53">
        <v>99.11994399999999</v>
      </c>
    </row>
    <row r="6" spans="1:5">
      <c r="A6" s="49">
        <v>42826</v>
      </c>
      <c r="B6" s="54">
        <v>242</v>
      </c>
      <c r="C6" s="55">
        <v>0.55636399999999997</v>
      </c>
      <c r="D6" s="52">
        <f t="shared" si="0"/>
        <v>134.64008799999999</v>
      </c>
      <c r="E6" s="53">
        <v>141.59008799999998</v>
      </c>
    </row>
    <row r="7" spans="1:5">
      <c r="A7" s="49">
        <v>42856</v>
      </c>
      <c r="B7" s="54">
        <v>341</v>
      </c>
      <c r="C7" s="55">
        <v>0.57105600000000001</v>
      </c>
      <c r="D7" s="52">
        <f t="shared" si="0"/>
        <v>194.730096</v>
      </c>
      <c r="E7" s="53">
        <v>205.360096</v>
      </c>
    </row>
    <row r="8" spans="1:5">
      <c r="A8" s="49">
        <v>42887</v>
      </c>
      <c r="B8" s="54">
        <v>230</v>
      </c>
      <c r="C8" s="55">
        <v>0.59026100000000004</v>
      </c>
      <c r="D8" s="52">
        <f t="shared" si="0"/>
        <v>135.76003</v>
      </c>
      <c r="E8" s="53">
        <v>137.54003</v>
      </c>
    </row>
    <row r="9" spans="1:5">
      <c r="A9" s="49">
        <v>42917</v>
      </c>
      <c r="B9" s="54">
        <v>217</v>
      </c>
      <c r="C9" s="55">
        <v>0.60977000000000003</v>
      </c>
      <c r="D9" s="52">
        <f t="shared" si="0"/>
        <v>132.32008999999999</v>
      </c>
      <c r="E9" s="53">
        <v>135.87009</v>
      </c>
    </row>
    <row r="10" spans="1:5">
      <c r="A10" s="49">
        <v>42948</v>
      </c>
      <c r="B10" s="54">
        <v>230</v>
      </c>
      <c r="C10" s="55">
        <v>0.63339100000000004</v>
      </c>
      <c r="D10" s="52">
        <f t="shared" si="0"/>
        <v>145.67993000000001</v>
      </c>
      <c r="E10" s="53">
        <v>152.60992999999999</v>
      </c>
    </row>
    <row r="11" spans="1:5">
      <c r="A11" s="49">
        <v>42979</v>
      </c>
      <c r="B11" s="54">
        <v>307</v>
      </c>
      <c r="C11" s="55">
        <v>0.64354999999999996</v>
      </c>
      <c r="D11" s="52">
        <f t="shared" si="0"/>
        <v>197.56984999999997</v>
      </c>
      <c r="E11" s="53">
        <v>205.03984999999997</v>
      </c>
    </row>
    <row r="12" spans="1:5">
      <c r="A12" s="49">
        <v>43009</v>
      </c>
      <c r="B12" s="54">
        <v>268</v>
      </c>
      <c r="C12" s="55">
        <v>0.65033600000000003</v>
      </c>
      <c r="D12" s="52">
        <f t="shared" si="0"/>
        <v>174.29004800000001</v>
      </c>
      <c r="E12" s="53">
        <v>183.39004800000001</v>
      </c>
    </row>
    <row r="13" spans="1:5">
      <c r="A13" s="49">
        <v>43040</v>
      </c>
      <c r="B13" s="54">
        <v>337</v>
      </c>
      <c r="C13" s="55">
        <v>0.64827900000000005</v>
      </c>
      <c r="D13" s="52">
        <f t="shared" si="0"/>
        <v>218.47002300000003</v>
      </c>
      <c r="E13" s="53">
        <v>235.43002300000003</v>
      </c>
    </row>
    <row r="14" spans="1:5">
      <c r="A14" s="49">
        <v>43070</v>
      </c>
      <c r="B14" s="54">
        <v>292</v>
      </c>
      <c r="C14" s="55">
        <v>0.62917800000000002</v>
      </c>
      <c r="D14" s="52">
        <f t="shared" si="0"/>
        <v>183.719976</v>
      </c>
      <c r="E14" s="53">
        <v>194.39997600000001</v>
      </c>
    </row>
    <row r="15" spans="1:5">
      <c r="A15" s="9" t="s">
        <v>20</v>
      </c>
      <c r="B15" s="54">
        <f t="shared" ref="B15:E15" si="1">AVERAGE(B3:B14)</f>
        <v>259</v>
      </c>
      <c r="C15" s="55">
        <f t="shared" si="1"/>
        <v>0.60956891666666679</v>
      </c>
      <c r="D15" s="52">
        <f t="shared" si="1"/>
        <v>158.35167958333335</v>
      </c>
      <c r="E15" s="53">
        <f t="shared" si="1"/>
        <v>164.73084624999998</v>
      </c>
    </row>
    <row r="16" spans="1:5">
      <c r="A16" s="5" t="s">
        <v>21</v>
      </c>
      <c r="B16" s="54">
        <f t="shared" ref="B16:E16" si="2">SUM(B3:B14)</f>
        <v>3108</v>
      </c>
      <c r="C16" s="55">
        <f t="shared" si="2"/>
        <v>7.3148270000000011</v>
      </c>
      <c r="D16" s="52">
        <f t="shared" si="2"/>
        <v>1900.2201550000002</v>
      </c>
      <c r="E16" s="53">
        <f t="shared" si="2"/>
        <v>1976.7701549999999</v>
      </c>
    </row>
  </sheetData>
  <mergeCells count="3">
    <mergeCell ref="A1:A2"/>
    <mergeCell ref="B1:D1"/>
    <mergeCell ref="E1:E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Gráficos</vt:lpstr>
      </vt:variant>
      <vt:variant>
        <vt:i4>5</vt:i4>
      </vt:variant>
    </vt:vector>
  </HeadingPairs>
  <TitlesOfParts>
    <vt:vector size="7" baseType="lpstr">
      <vt:lpstr>2000061842</vt:lpstr>
      <vt:lpstr>Sheet1</vt:lpstr>
      <vt:lpstr>Consumo (kWh) </vt:lpstr>
      <vt:lpstr>Consumo R$</vt:lpstr>
      <vt:lpstr>Bandeiras</vt:lpstr>
      <vt:lpstr>Pis e Confins reais</vt:lpstr>
      <vt:lpstr>Tarifa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2022-02-16T14:21:18Z</dcterms:created>
  <dcterms:modified xsi:type="dcterms:W3CDTF">2022-02-16T14:21:20Z</dcterms:modified>
</cp:coreProperties>
</file>