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davis3\Desktop\"/>
    </mc:Choice>
  </mc:AlternateContent>
  <bookViews>
    <workbookView xWindow="0" yWindow="0" windowWidth="22560" windowHeight="11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N3" i="1"/>
  <c r="B19" i="1" l="1"/>
  <c r="F38" i="1"/>
  <c r="K10" i="1" l="1"/>
  <c r="K11" i="1"/>
  <c r="K14" i="1"/>
  <c r="K15" i="1"/>
  <c r="K18" i="1"/>
  <c r="K19" i="1"/>
  <c r="K20" i="1"/>
  <c r="F44" i="1"/>
  <c r="F28" i="1" l="1"/>
  <c r="F29" i="1" s="1"/>
  <c r="B37" i="1"/>
  <c r="B38" i="1" s="1"/>
  <c r="B28" i="1"/>
  <c r="B29" i="1" s="1"/>
  <c r="B20" i="1"/>
  <c r="K9" i="1" l="1"/>
  <c r="J4" i="1"/>
  <c r="J2" i="1" s="1"/>
  <c r="B4" i="1"/>
  <c r="C18" i="1" s="1"/>
  <c r="K2" i="1" l="1"/>
  <c r="N2" i="1"/>
  <c r="N4" i="1" s="1"/>
  <c r="G40" i="1"/>
  <c r="C19" i="1"/>
  <c r="C26" i="1"/>
  <c r="G35" i="1"/>
  <c r="G30" i="1"/>
  <c r="G28" i="1"/>
  <c r="G20" i="1"/>
  <c r="G12" i="1"/>
  <c r="G10" i="1"/>
  <c r="C37" i="1"/>
  <c r="G17" i="1"/>
  <c r="G24" i="1"/>
  <c r="C24" i="1"/>
  <c r="G9" i="1"/>
  <c r="C14" i="1"/>
  <c r="G14" i="1"/>
  <c r="C27" i="1"/>
  <c r="G21" i="1"/>
  <c r="G34" i="1"/>
  <c r="C15" i="1"/>
  <c r="C10" i="1"/>
  <c r="C36" i="1"/>
  <c r="C33" i="1"/>
  <c r="G26" i="1"/>
  <c r="G16" i="1"/>
  <c r="G18" i="1"/>
  <c r="C38" i="1"/>
  <c r="G44" i="1"/>
  <c r="C20" i="1"/>
  <c r="G19" i="1"/>
  <c r="C28" i="1"/>
  <c r="G27" i="1"/>
  <c r="C13" i="1"/>
  <c r="G36" i="1"/>
  <c r="C30" i="1"/>
  <c r="C11" i="1"/>
  <c r="C17" i="1"/>
  <c r="C34" i="1"/>
  <c r="G15" i="1"/>
  <c r="G43" i="1"/>
  <c r="G42" i="1"/>
  <c r="G25" i="1"/>
  <c r="C9" i="1"/>
  <c r="G37" i="1"/>
  <c r="C25" i="1"/>
  <c r="C39" i="1"/>
  <c r="C16" i="1"/>
  <c r="C35" i="1"/>
  <c r="G33" i="1"/>
  <c r="C29" i="1"/>
  <c r="C21" i="1"/>
  <c r="C12" i="1"/>
  <c r="G13" i="1"/>
  <c r="G11" i="1"/>
  <c r="G29" i="1"/>
  <c r="G22" i="1"/>
  <c r="G23" i="1"/>
  <c r="G38" i="1" l="1"/>
  <c r="F39" i="1"/>
  <c r="G39" i="1" s="1"/>
  <c r="B2" i="1"/>
  <c r="C2" i="1" l="1"/>
  <c r="B3" i="1"/>
  <c r="C3" i="1" s="1"/>
  <c r="O3" i="1" l="1"/>
  <c r="O2" i="1" l="1"/>
</calcChain>
</file>

<file path=xl/sharedStrings.xml><?xml version="1.0" encoding="utf-8"?>
<sst xmlns="http://schemas.openxmlformats.org/spreadsheetml/2006/main" count="87" uniqueCount="66">
  <si>
    <t>Long-Term Investment Pool</t>
  </si>
  <si>
    <t>Global Equities</t>
  </si>
  <si>
    <t>Global Fixed Income</t>
  </si>
  <si>
    <t>Real Assets</t>
  </si>
  <si>
    <t xml:space="preserve">    Kayne Anderson Energy Fund V</t>
  </si>
  <si>
    <t xml:space="preserve">    Kayne Anderson Energy Fund VI</t>
  </si>
  <si>
    <t xml:space="preserve">    Park St. Natural Resources II</t>
  </si>
  <si>
    <t xml:space="preserve">    TIFF Real Estate Partners II</t>
  </si>
  <si>
    <t xml:space="preserve">    TIFF Realty and Resources II</t>
  </si>
  <si>
    <t>Private Capital</t>
  </si>
  <si>
    <t xml:space="preserve">    Agilty Private Capital II</t>
  </si>
  <si>
    <t xml:space="preserve">    Helios Investors III</t>
  </si>
  <si>
    <t xml:space="preserve">    TIFF Partners V</t>
  </si>
  <si>
    <t>Cash, Other Assets, &amp; Liabilities</t>
  </si>
  <si>
    <t>Fixed Income</t>
  </si>
  <si>
    <t>Cash &amp; Cash Equivalents</t>
  </si>
  <si>
    <t xml:space="preserve">    Beach Point Dynamic Income Offshore Fund Ltd.</t>
  </si>
  <si>
    <t xml:space="preserve">    EnCap Flatrock Midstream II</t>
  </si>
  <si>
    <t xml:space="preserve">    Europa Fund IV (No.1) L.P.</t>
  </si>
  <si>
    <t xml:space="preserve">    Resource Capital Fund V</t>
  </si>
  <si>
    <t xml:space="preserve">    Resource Capital Fund VI</t>
  </si>
  <si>
    <t xml:space="preserve">    SkySong 1, LLC and Skysong 2, LLC</t>
  </si>
  <si>
    <t xml:space="preserve">    SkySong 3, LLC</t>
  </si>
  <si>
    <t xml:space="preserve">    SkySong 4, LLC</t>
  </si>
  <si>
    <t xml:space="preserve">    Westbrook Real Estate Fund IX, L.P.</t>
  </si>
  <si>
    <t xml:space="preserve">    Blackrock Co-Investment Fund IV, L.P.</t>
  </si>
  <si>
    <t xml:space="preserve">    Park Street Private Equity VI</t>
  </si>
  <si>
    <t xml:space="preserve">    Park Street Private Equity VII</t>
  </si>
  <si>
    <t xml:space="preserve">    Varde Partners Fund X, L.P.</t>
  </si>
  <si>
    <t xml:space="preserve">    Arrowmark Global Opportunity Fund, Ltd.</t>
  </si>
  <si>
    <t>Total</t>
  </si>
  <si>
    <t>Total Disclosed</t>
  </si>
  <si>
    <t xml:space="preserve">    Undisclosed</t>
  </si>
  <si>
    <t>Sub-Total</t>
  </si>
  <si>
    <t>Subtotal</t>
  </si>
  <si>
    <t>Total Undisclosed</t>
  </si>
  <si>
    <t>Diversifying Strategies</t>
  </si>
  <si>
    <t xml:space="preserve">    Blackrock Co-Investment Fund V, L.P.</t>
  </si>
  <si>
    <t xml:space="preserve">    BlueWater Energy Fund I</t>
  </si>
  <si>
    <t xml:space="preserve">    Arclight Energy Fund VI</t>
  </si>
  <si>
    <t xml:space="preserve">    Novus Innovation Corridor</t>
  </si>
  <si>
    <t xml:space="preserve">    Patria Private Infrastructure Fund III</t>
  </si>
  <si>
    <t xml:space="preserve">    SkySong 5, LLC</t>
  </si>
  <si>
    <t xml:space="preserve">    LA Herald Examiner</t>
  </si>
  <si>
    <t xml:space="preserve">    iShares US Aggregate Bond ETF</t>
  </si>
  <si>
    <t xml:space="preserve">    iShares US Treasury 20+ Year ETF</t>
  </si>
  <si>
    <t xml:space="preserve">    TEMPE ARIZ INDL DEV AUTH REV MIRABELLA </t>
  </si>
  <si>
    <t xml:space="preserve">    United States Dollar</t>
  </si>
  <si>
    <t>Sustainable, Responsible, Impact Pool</t>
  </si>
  <si>
    <t>Equity</t>
  </si>
  <si>
    <t xml:space="preserve">    iShares ESG MSCI USA ETF</t>
  </si>
  <si>
    <t xml:space="preserve">    iShares ESG MSCI EAFE ETF</t>
  </si>
  <si>
    <t xml:space="preserve">    iShares ESG MSCI EM ETF</t>
  </si>
  <si>
    <t xml:space="preserve">    Vanguard Total Bond Market ETF</t>
  </si>
  <si>
    <t xml:space="preserve">    Vanguard Ultra-Short-Term Bond Fund</t>
  </si>
  <si>
    <t xml:space="preserve">    Fidelity Institutional Prime Money Market Fund</t>
  </si>
  <si>
    <t xml:space="preserve">    iShares Core S&amp;P 500 ETF</t>
  </si>
  <si>
    <t xml:space="preserve">    iShares Core MSCI EM ETF</t>
  </si>
  <si>
    <t xml:space="preserve">    iShares Core MSCI EAFE ETF</t>
  </si>
  <si>
    <t xml:space="preserve">    iShares Core MSCI EAFE Growth ETF</t>
  </si>
  <si>
    <t xml:space="preserve">    iShares Edge MSCI USA Quality ETF</t>
  </si>
  <si>
    <t xml:space="preserve">    SPDR S&amp;P 500 ETF Trust</t>
  </si>
  <si>
    <t xml:space="preserve">    ASUF - LTIP MBA SIM 1</t>
  </si>
  <si>
    <t xml:space="preserve">    ASUF - LTIP UNDERGRAD SIM 1</t>
  </si>
  <si>
    <t xml:space="preserve">    ASUF - LTIP UNDERGRAD SIM 2</t>
  </si>
  <si>
    <t xml:space="preserve">    ASUF - LTIP ESG 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</si>
</sst>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Fill="1" applyBorder="1"/>
    <xf numFmtId="0" fontId="1" fillId="0" borderId="0" xfId="0" applyFont="1"/>
    <xf numFmtId="9" fontId="0" fillId="0" borderId="0" xfId="3" applyFont="1"/>
    <xf numFmtId="0" fontId="3" fillId="0" borderId="1" xfId="0" applyFont="1" applyFill="1" applyBorder="1"/>
    <xf numFmtId="0" fontId="2" fillId="0" borderId="3" xfId="0" applyFont="1" applyFill="1" applyBorder="1"/>
    <xf numFmtId="0" fontId="1" fillId="0" borderId="4" xfId="0" applyFont="1" applyBorder="1"/>
    <xf numFmtId="0" fontId="0" fillId="0" borderId="6" xfId="0" applyBorder="1"/>
    <xf numFmtId="0" fontId="0" fillId="0" borderId="1" xfId="0" applyBorder="1"/>
    <xf numFmtId="9" fontId="0" fillId="0" borderId="7" xfId="3" applyFont="1" applyBorder="1"/>
    <xf numFmtId="9" fontId="0" fillId="0" borderId="8" xfId="3" applyFont="1" applyBorder="1"/>
    <xf numFmtId="0" fontId="1" fillId="0" borderId="1" xfId="0" applyFont="1" applyBorder="1"/>
    <xf numFmtId="9" fontId="1" fillId="0" borderId="7" xfId="3" applyFont="1" applyBorder="1"/>
    <xf numFmtId="0" fontId="1" fillId="0" borderId="9" xfId="0" applyFont="1" applyBorder="1"/>
    <xf numFmtId="9" fontId="1" fillId="0" borderId="11" xfId="3" applyFont="1" applyBorder="1"/>
    <xf numFmtId="9" fontId="0" fillId="0" borderId="6" xfId="3" applyFont="1" applyBorder="1"/>
    <xf numFmtId="0" fontId="3" fillId="0" borderId="9" xfId="0" applyFont="1" applyFill="1" applyBorder="1"/>
    <xf numFmtId="0" fontId="3" fillId="0" borderId="4" xfId="0" applyFont="1" applyFill="1" applyBorder="1"/>
    <xf numFmtId="9" fontId="0" fillId="0" borderId="11" xfId="3" applyFont="1" applyBorder="1"/>
    <xf numFmtId="0" fontId="0" fillId="0" borderId="3" xfId="0" applyFont="1" applyBorder="1"/>
    <xf numFmtId="9" fontId="4" fillId="0" borderId="8" xfId="3" applyFont="1" applyBorder="1"/>
    <xf numFmtId="0" fontId="1" fillId="0" borderId="9" xfId="0" applyFont="1" applyFill="1" applyBorder="1"/>
    <xf numFmtId="0" fontId="0" fillId="0" borderId="11" xfId="0" applyBorder="1"/>
    <xf numFmtId="43" fontId="0" fillId="0" borderId="0" xfId="2" applyFont="1" applyFill="1"/>
    <xf numFmtId="164" fontId="0" fillId="0" borderId="0" xfId="2" applyNumberFormat="1" applyFont="1" applyFill="1"/>
    <xf numFmtId="0" fontId="0" fillId="0" borderId="0" xfId="0" applyFill="1" applyBorder="1"/>
    <xf numFmtId="0" fontId="0" fillId="0" borderId="1" xfId="0" applyFill="1" applyBorder="1"/>
    <xf numFmtId="9" fontId="0" fillId="0" borderId="0" xfId="3" applyFont="1" applyBorder="1"/>
    <xf numFmtId="43" fontId="0" fillId="0" borderId="0" xfId="2" applyFont="1" applyFill="1" applyBorder="1"/>
    <xf numFmtId="164" fontId="0" fillId="0" borderId="0" xfId="0" applyNumberFormat="1"/>
    <xf numFmtId="43" fontId="0" fillId="0" borderId="0" xfId="2" applyFont="1"/>
    <xf numFmtId="43" fontId="1" fillId="0" borderId="0" xfId="2" applyFont="1" applyBorder="1"/>
    <xf numFmtId="43" fontId="0" fillId="0" borderId="5" xfId="2" applyFont="1" applyBorder="1"/>
    <xf numFmtId="43" fontId="0" fillId="0" borderId="2" xfId="2" applyFont="1" applyBorder="1"/>
    <xf numFmtId="43" fontId="1" fillId="0" borderId="10" xfId="2" applyFont="1" applyBorder="1"/>
    <xf numFmtId="43" fontId="0" fillId="0" borderId="0" xfId="2" applyFont="1" applyBorder="1"/>
    <xf numFmtId="43" fontId="0" fillId="0" borderId="2" xfId="2" applyFont="1" applyFill="1" applyBorder="1"/>
    <xf numFmtId="43" fontId="0" fillId="0" borderId="10" xfId="2" applyFont="1" applyBorder="1"/>
    <xf numFmtId="0" fontId="1" fillId="0" borderId="4" xfId="0" applyFont="1" applyFill="1" applyBorder="1"/>
    <xf numFmtId="43" fontId="0" fillId="0" borderId="5" xfId="2" applyFont="1" applyFill="1" applyBorder="1"/>
    <xf numFmtId="0" fontId="0" fillId="0" borderId="6" xfId="0" applyFill="1" applyBorder="1"/>
    <xf numFmtId="0" fontId="0" fillId="0" borderId="0" xfId="0" applyFill="1"/>
    <xf numFmtId="9" fontId="0" fillId="0" borderId="7" xfId="3" applyFont="1" applyFill="1" applyBorder="1"/>
    <xf numFmtId="0" fontId="0" fillId="0" borderId="3" xfId="0" applyFill="1" applyBorder="1"/>
    <xf numFmtId="9" fontId="0" fillId="0" borderId="8" xfId="3" applyFont="1" applyFill="1" applyBorder="1"/>
    <xf numFmtId="0" fontId="1" fillId="0" borderId="1" xfId="0" applyFont="1" applyFill="1" applyBorder="1"/>
    <xf numFmtId="43" fontId="1" fillId="0" borderId="0" xfId="2" applyFont="1" applyFill="1" applyBorder="1"/>
    <xf numFmtId="9" fontId="1" fillId="0" borderId="7" xfId="3" applyFont="1" applyFill="1" applyBorder="1"/>
    <xf numFmtId="43" fontId="1" fillId="0" borderId="10" xfId="2" applyFont="1" applyFill="1" applyBorder="1"/>
    <xf numFmtId="9" fontId="1" fillId="0" borderId="11" xfId="3" applyFont="1" applyFill="1" applyBorder="1"/>
    <xf numFmtId="9" fontId="0" fillId="0" borderId="0" xfId="3" applyFont="1" applyFill="1"/>
    <xf numFmtId="9" fontId="0" fillId="0" borderId="6" xfId="3" applyFont="1" applyFill="1" applyBorder="1"/>
    <xf numFmtId="0" fontId="0" fillId="0" borderId="2" xfId="0" applyFill="1" applyBorder="1"/>
    <xf numFmtId="9" fontId="1" fillId="0" borderId="12" xfId="3" applyFont="1" applyFill="1" applyBorder="1"/>
    <xf numFmtId="9" fontId="0" fillId="0" borderId="0" xfId="3" applyFont="1" applyFill="1" applyBorder="1"/>
    <xf numFmtId="165" fontId="0" fillId="0" borderId="0" xfId="3" applyNumberFormat="1" applyFont="1"/>
  </cellXfs>
  <cellStyles count="4">
    <cellStyle name="Comma" xfId="2" builtinId="3"/>
    <cellStyle name="Normal" xfId="0" builtinId="0"/>
    <cellStyle name="Normal 2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topLeftCell="B1" workbookViewId="0">
      <selection activeCell="O2" sqref="O2"/>
    </sheetView>
  </sheetViews>
  <sheetFormatPr defaultRowHeight="15" x14ac:dyDescent="0.25"/>
  <cols>
    <col min="1" max="1" width="52" bestFit="1" customWidth="1"/>
    <col min="2" max="2" width="40" style="30" customWidth="1"/>
    <col min="3" max="3" width="9.7109375" customWidth="1"/>
    <col min="4" max="4" width="1.85546875" customWidth="1"/>
    <col min="5" max="5" width="41.140625" bestFit="1" customWidth="1"/>
    <col min="6" max="6" width="15.28515625" style="30" bestFit="1" customWidth="1"/>
    <col min="7" max="8" width="11.5703125" customWidth="1"/>
    <col min="9" max="9" width="45.28515625" bestFit="1" customWidth="1"/>
    <col min="10" max="10" width="15.28515625" style="30" bestFit="1" customWidth="1"/>
    <col min="11" max="11" width="9.140625" style="3"/>
    <col min="13" max="13" width="16.7109375" bestFit="1" customWidth="1"/>
    <col min="14" max="14" width="15.28515625" bestFit="1" customWidth="1"/>
  </cols>
  <sheetData>
    <row r="1" spans="1:15" x14ac:dyDescent="0.25">
      <c r="A1" s="6" t="s">
        <v>0</v>
      </c>
      <c r="B1" s="32"/>
      <c r="C1" s="7"/>
      <c r="I1" s="6" t="s">
        <v>48</v>
      </c>
      <c r="J1" s="32"/>
      <c r="K1" s="15"/>
    </row>
    <row r="2" spans="1:15" x14ac:dyDescent="0.25">
      <c r="A2" s="11" t="s">
        <v>31</v>
      </c>
      <c r="B2" s="31">
        <f>SUM(B19,B28,B37,F28,F38,F44)</f>
        <v>398388998.5</v>
      </c>
      <c r="C2" s="12">
        <f>B2/$B$4</f>
        <v>0.44608237401723255</v>
      </c>
      <c r="E2" s="29"/>
      <c r="I2" s="11" t="s">
        <v>31</v>
      </c>
      <c r="J2" s="35">
        <f>J4</f>
        <v>102661355.42999999</v>
      </c>
      <c r="K2" s="9">
        <f>J2/J4</f>
        <v>1</v>
      </c>
      <c r="M2" t="s">
        <v>31</v>
      </c>
      <c r="N2" s="30">
        <f>B2+J2</f>
        <v>501050353.93000001</v>
      </c>
      <c r="O2" s="55">
        <f>N2/$N$4</f>
        <v>0.50319129058908729</v>
      </c>
    </row>
    <row r="3" spans="1:15" x14ac:dyDescent="0.25">
      <c r="A3" s="19" t="s">
        <v>35</v>
      </c>
      <c r="B3" s="33">
        <f>B4-B2</f>
        <v>494694928.83000004</v>
      </c>
      <c r="C3" s="20">
        <f>B3/$B$4</f>
        <v>0.5539176259827675</v>
      </c>
      <c r="H3" s="2"/>
      <c r="I3" s="19" t="s">
        <v>35</v>
      </c>
      <c r="J3" s="33">
        <v>0</v>
      </c>
      <c r="K3" s="10"/>
      <c r="M3" t="s">
        <v>35</v>
      </c>
      <c r="N3" s="30">
        <f>B3</f>
        <v>494694928.83000004</v>
      </c>
      <c r="O3" s="55">
        <f>N3/$N$4</f>
        <v>0.49680870941091282</v>
      </c>
    </row>
    <row r="4" spans="1:15" ht="15.75" thickBot="1" x14ac:dyDescent="0.3">
      <c r="A4" s="21" t="s">
        <v>30</v>
      </c>
      <c r="B4" s="34">
        <f>SUM(B21,B30,F30,B39,F40,F44)</f>
        <v>893083927.33000004</v>
      </c>
      <c r="C4" s="22"/>
      <c r="H4" s="2"/>
      <c r="I4" s="21" t="s">
        <v>30</v>
      </c>
      <c r="J4" s="37">
        <f>J20</f>
        <v>102661355.42999999</v>
      </c>
      <c r="K4" s="18"/>
      <c r="M4" t="s">
        <v>30</v>
      </c>
      <c r="N4" s="30">
        <f>SUM(N2:N3)</f>
        <v>995745282.75999999</v>
      </c>
    </row>
    <row r="5" spans="1:15" x14ac:dyDescent="0.25">
      <c r="A5" s="2"/>
      <c r="I5" s="2"/>
    </row>
    <row r="6" spans="1:15" x14ac:dyDescent="0.25">
      <c r="A6" s="2"/>
      <c r="I6" s="2"/>
    </row>
    <row r="7" spans="1:15" ht="15.75" thickBot="1" x14ac:dyDescent="0.3"/>
    <row r="8" spans="1:15" x14ac:dyDescent="0.25">
      <c r="A8" s="38" t="s">
        <v>1</v>
      </c>
      <c r="B8" s="39"/>
      <c r="C8" s="40"/>
      <c r="D8" s="41"/>
      <c r="E8" s="38" t="s">
        <v>3</v>
      </c>
      <c r="F8" s="39"/>
      <c r="G8" s="40"/>
      <c r="I8" s="6" t="s">
        <v>49</v>
      </c>
      <c r="J8" s="32"/>
      <c r="K8" s="15"/>
    </row>
    <row r="9" spans="1:15" x14ac:dyDescent="0.25">
      <c r="A9" s="26" t="s">
        <v>56</v>
      </c>
      <c r="B9" s="23">
        <v>48374805.439999998</v>
      </c>
      <c r="C9" s="42">
        <f>B9/$B$4</f>
        <v>5.4166023998016941E-2</v>
      </c>
      <c r="D9" s="24"/>
      <c r="E9" s="26" t="s">
        <v>39</v>
      </c>
      <c r="F9" s="28">
        <v>13598754.770000001</v>
      </c>
      <c r="G9" s="42">
        <f t="shared" ref="G9:G16" si="0">F9/$B$4</f>
        <v>1.5226737772177125E-2</v>
      </c>
      <c r="I9" s="8" t="s">
        <v>50</v>
      </c>
      <c r="J9" s="35">
        <v>13406631.380000001</v>
      </c>
      <c r="K9" s="9">
        <f>J9/$J$20</f>
        <v>0.13059082771551131</v>
      </c>
    </row>
    <row r="10" spans="1:15" x14ac:dyDescent="0.25">
      <c r="A10" s="26" t="s">
        <v>57</v>
      </c>
      <c r="B10" s="23">
        <v>10530132.48</v>
      </c>
      <c r="C10" s="42">
        <f t="shared" ref="C10:C18" si="1">B10/$B$4</f>
        <v>1.1790753542594045E-2</v>
      </c>
      <c r="D10" s="24"/>
      <c r="E10" s="26" t="s">
        <v>38</v>
      </c>
      <c r="F10" s="23">
        <v>3658353.44</v>
      </c>
      <c r="G10" s="42">
        <f t="shared" si="0"/>
        <v>4.0963153943853426E-3</v>
      </c>
      <c r="I10" s="8" t="s">
        <v>51</v>
      </c>
      <c r="J10" s="28">
        <v>9882681.0600000005</v>
      </c>
      <c r="K10" s="9">
        <f t="shared" ref="K10:K20" si="2">J10/$J$20</f>
        <v>9.6264860507696504E-2</v>
      </c>
    </row>
    <row r="11" spans="1:15" x14ac:dyDescent="0.25">
      <c r="A11" s="26" t="s">
        <v>58</v>
      </c>
      <c r="B11" s="23">
        <v>26325122.879999999</v>
      </c>
      <c r="C11" s="42">
        <f t="shared" si="1"/>
        <v>2.9476650597332611E-2</v>
      </c>
      <c r="D11" s="24"/>
      <c r="E11" s="26" t="s">
        <v>17</v>
      </c>
      <c r="F11" s="23">
        <v>1889829.96</v>
      </c>
      <c r="G11" s="42">
        <f t="shared" si="0"/>
        <v>2.1160720758349244E-3</v>
      </c>
      <c r="H11" s="3"/>
      <c r="I11" s="26" t="s">
        <v>52</v>
      </c>
      <c r="J11" s="28">
        <v>5418022.6500000004</v>
      </c>
      <c r="K11" s="9">
        <f t="shared" si="2"/>
        <v>5.2775678124513933E-2</v>
      </c>
    </row>
    <row r="12" spans="1:15" x14ac:dyDescent="0.25">
      <c r="A12" s="25" t="s">
        <v>60</v>
      </c>
      <c r="B12" s="23">
        <v>24657029</v>
      </c>
      <c r="C12" s="42">
        <f t="shared" si="1"/>
        <v>2.7608859867980892E-2</v>
      </c>
      <c r="D12" s="41"/>
      <c r="E12" s="26" t="s">
        <v>18</v>
      </c>
      <c r="F12" s="23">
        <v>4553491.2300000004</v>
      </c>
      <c r="G12" s="42">
        <f t="shared" si="0"/>
        <v>5.0986151364444581E-3</v>
      </c>
      <c r="H12" s="3"/>
      <c r="I12" s="8"/>
      <c r="J12" s="35"/>
      <c r="K12" s="9"/>
    </row>
    <row r="13" spans="1:15" x14ac:dyDescent="0.25">
      <c r="A13" s="26" t="s">
        <v>59</v>
      </c>
      <c r="B13" s="23">
        <v>37327715.479999997</v>
      </c>
      <c r="C13" s="42">
        <f t="shared" si="1"/>
        <v>4.1796425103737392E-2</v>
      </c>
      <c r="D13" s="24"/>
      <c r="E13" s="26" t="s">
        <v>4</v>
      </c>
      <c r="F13" s="23">
        <v>413171.96</v>
      </c>
      <c r="G13" s="42">
        <f t="shared" si="0"/>
        <v>4.6263508653126889E-4</v>
      </c>
      <c r="H13" s="3"/>
      <c r="I13" s="11" t="s">
        <v>14</v>
      </c>
      <c r="J13" s="35"/>
      <c r="K13" s="9"/>
    </row>
    <row r="14" spans="1:15" x14ac:dyDescent="0.25">
      <c r="A14" s="25" t="s">
        <v>61</v>
      </c>
      <c r="B14" s="23">
        <v>24843627.98</v>
      </c>
      <c r="C14" s="42">
        <f t="shared" si="1"/>
        <v>2.7817797655673323E-2</v>
      </c>
      <c r="D14" s="41"/>
      <c r="E14" s="26" t="s">
        <v>5</v>
      </c>
      <c r="F14" s="23">
        <v>951772.92</v>
      </c>
      <c r="G14" s="42">
        <f t="shared" si="0"/>
        <v>1.0657149802767798E-3</v>
      </c>
      <c r="H14" s="3"/>
      <c r="I14" s="8" t="s">
        <v>53</v>
      </c>
      <c r="J14" s="28">
        <v>10503045.699999999</v>
      </c>
      <c r="K14" s="9">
        <f t="shared" si="2"/>
        <v>0.10230768584739307</v>
      </c>
    </row>
    <row r="15" spans="1:15" x14ac:dyDescent="0.25">
      <c r="A15" s="26" t="s">
        <v>62</v>
      </c>
      <c r="B15" s="28">
        <v>871824.41</v>
      </c>
      <c r="C15" s="42">
        <f t="shared" si="1"/>
        <v>9.7619538692902204E-4</v>
      </c>
      <c r="D15" s="41"/>
      <c r="E15" s="26" t="s">
        <v>40</v>
      </c>
      <c r="F15" s="23">
        <v>6298275</v>
      </c>
      <c r="G15" s="42">
        <f t="shared" si="0"/>
        <v>7.0522767315156802E-3</v>
      </c>
      <c r="H15" s="3"/>
      <c r="I15" s="8" t="s">
        <v>54</v>
      </c>
      <c r="J15" s="28">
        <v>40546065.369999997</v>
      </c>
      <c r="K15" s="9">
        <f t="shared" si="2"/>
        <v>0.39494964000983285</v>
      </c>
    </row>
    <row r="16" spans="1:15" x14ac:dyDescent="0.25">
      <c r="A16" s="26" t="s">
        <v>63</v>
      </c>
      <c r="B16" s="28">
        <v>893528.44</v>
      </c>
      <c r="C16" s="42">
        <f t="shared" si="1"/>
        <v>1.0004977277682388E-3</v>
      </c>
      <c r="D16" s="41"/>
      <c r="E16" s="26" t="s">
        <v>43</v>
      </c>
      <c r="F16" s="23">
        <v>500000</v>
      </c>
      <c r="G16" s="42">
        <f t="shared" si="0"/>
        <v>5.5985779689801413E-4</v>
      </c>
      <c r="H16" s="3"/>
      <c r="I16" s="8"/>
      <c r="J16" s="35"/>
      <c r="K16" s="9"/>
    </row>
    <row r="17" spans="1:11" x14ac:dyDescent="0.25">
      <c r="A17" s="26" t="s">
        <v>64</v>
      </c>
      <c r="B17" s="28">
        <v>907701.8</v>
      </c>
      <c r="C17" s="42">
        <f t="shared" si="1"/>
        <v>1.0163678599767237E-3</v>
      </c>
      <c r="D17" s="41"/>
      <c r="E17" s="26" t="s">
        <v>6</v>
      </c>
      <c r="F17" s="23">
        <v>150007.93</v>
      </c>
      <c r="G17" s="42">
        <f t="shared" ref="G17:G30" si="3">F17/$B$4</f>
        <v>1.6796621841406304E-4</v>
      </c>
      <c r="H17" s="3"/>
      <c r="I17" s="11" t="s">
        <v>15</v>
      </c>
      <c r="J17" s="35"/>
      <c r="K17" s="9"/>
    </row>
    <row r="18" spans="1:11" x14ac:dyDescent="0.25">
      <c r="A18" s="43" t="s">
        <v>65</v>
      </c>
      <c r="B18" s="36">
        <v>854538.56</v>
      </c>
      <c r="C18" s="44">
        <f t="shared" si="1"/>
        <v>9.56840151132003E-4</v>
      </c>
      <c r="D18" s="24"/>
      <c r="E18" s="26" t="s">
        <v>41</v>
      </c>
      <c r="F18" s="23">
        <v>10641344.630000001</v>
      </c>
      <c r="G18" s="42">
        <f t="shared" si="3"/>
        <v>1.1915279521168628E-2</v>
      </c>
      <c r="H18" s="3"/>
      <c r="I18" s="8" t="s">
        <v>55</v>
      </c>
      <c r="J18" s="28">
        <v>22360452.390000001</v>
      </c>
      <c r="K18" s="9">
        <f t="shared" si="2"/>
        <v>0.21780788200528439</v>
      </c>
    </row>
    <row r="19" spans="1:11" x14ac:dyDescent="0.25">
      <c r="A19" s="45" t="s">
        <v>33</v>
      </c>
      <c r="B19" s="46">
        <f>SUM(B9:B18)</f>
        <v>175586026.47</v>
      </c>
      <c r="C19" s="47">
        <f>B19/$B$4</f>
        <v>0.1966064118911412</v>
      </c>
      <c r="D19" s="24"/>
      <c r="E19" s="26" t="s">
        <v>19</v>
      </c>
      <c r="F19" s="28">
        <v>189223.75</v>
      </c>
      <c r="G19" s="42">
        <f t="shared" si="3"/>
        <v>2.1187678359156121E-4</v>
      </c>
      <c r="H19" s="3"/>
      <c r="I19" s="8" t="s">
        <v>47</v>
      </c>
      <c r="J19" s="28">
        <v>544456.88</v>
      </c>
      <c r="K19" s="9">
        <f t="shared" si="2"/>
        <v>5.3034257897679894E-3</v>
      </c>
    </row>
    <row r="20" spans="1:11" ht="15.75" thickBot="1" x14ac:dyDescent="0.3">
      <c r="A20" s="43" t="s">
        <v>32</v>
      </c>
      <c r="B20" s="36">
        <f>B21-B19</f>
        <v>202531481.81000003</v>
      </c>
      <c r="C20" s="44">
        <f>B20/$B$4</f>
        <v>0.22677765841727368</v>
      </c>
      <c r="D20" s="41"/>
      <c r="E20" s="26" t="s">
        <v>20</v>
      </c>
      <c r="F20" s="28">
        <v>3564196.89</v>
      </c>
      <c r="G20" s="42">
        <f t="shared" si="3"/>
        <v>3.9908868370923077E-3</v>
      </c>
      <c r="H20" s="3"/>
      <c r="I20" s="13" t="s">
        <v>30</v>
      </c>
      <c r="J20" s="34">
        <f>SUM(J9:J19)</f>
        <v>102661355.42999999</v>
      </c>
      <c r="K20" s="14">
        <f t="shared" si="2"/>
        <v>1</v>
      </c>
    </row>
    <row r="21" spans="1:11" ht="15.75" thickBot="1" x14ac:dyDescent="0.3">
      <c r="A21" s="21" t="s">
        <v>30</v>
      </c>
      <c r="B21" s="48">
        <v>378117508.28000003</v>
      </c>
      <c r="C21" s="49">
        <f>B21/$B$4</f>
        <v>0.42338407030841491</v>
      </c>
      <c r="D21" s="41"/>
      <c r="E21" s="26" t="s">
        <v>21</v>
      </c>
      <c r="F21" s="23">
        <v>4598282.07</v>
      </c>
      <c r="G21" s="42">
        <f t="shared" si="3"/>
        <v>5.1487681384516804E-3</v>
      </c>
      <c r="H21" s="3"/>
    </row>
    <row r="22" spans="1:11" ht="15.75" thickBot="1" x14ac:dyDescent="0.3">
      <c r="A22" s="41"/>
      <c r="B22" s="23"/>
      <c r="C22" s="50"/>
      <c r="D22" s="24"/>
      <c r="E22" s="26" t="s">
        <v>22</v>
      </c>
      <c r="F22" s="23">
        <v>9021532</v>
      </c>
      <c r="G22" s="42">
        <f t="shared" si="3"/>
        <v>1.010155006032987E-2</v>
      </c>
      <c r="H22" s="3"/>
    </row>
    <row r="23" spans="1:11" x14ac:dyDescent="0.25">
      <c r="A23" s="38" t="s">
        <v>2</v>
      </c>
      <c r="B23" s="39"/>
      <c r="C23" s="51"/>
      <c r="D23" s="41"/>
      <c r="E23" s="26" t="s">
        <v>23</v>
      </c>
      <c r="F23" s="23">
        <v>9597493.9299999997</v>
      </c>
      <c r="G23" s="42">
        <f t="shared" si="3"/>
        <v>1.0746463614783727E-2</v>
      </c>
      <c r="H23" s="3"/>
    </row>
    <row r="24" spans="1:11" x14ac:dyDescent="0.25">
      <c r="A24" s="1" t="s">
        <v>16</v>
      </c>
      <c r="B24" s="23">
        <v>28323818.399999999</v>
      </c>
      <c r="C24" s="42">
        <f>B24/$B$4</f>
        <v>3.1714621138326869E-2</v>
      </c>
      <c r="D24" s="41"/>
      <c r="E24" s="26" t="s">
        <v>42</v>
      </c>
      <c r="F24" s="23">
        <v>8075000</v>
      </c>
      <c r="G24" s="42">
        <f t="shared" si="3"/>
        <v>9.0417034199029283E-3</v>
      </c>
      <c r="H24" s="3"/>
    </row>
    <row r="25" spans="1:11" x14ac:dyDescent="0.25">
      <c r="A25" s="41" t="s">
        <v>44</v>
      </c>
      <c r="B25" s="23">
        <v>36597897.670000002</v>
      </c>
      <c r="C25" s="42">
        <f t="shared" ref="C25:C27" si="4">B25/$B$4</f>
        <v>4.0979236721250333E-2</v>
      </c>
      <c r="D25" s="24"/>
      <c r="E25" s="26" t="s">
        <v>7</v>
      </c>
      <c r="F25" s="28">
        <v>499961.9</v>
      </c>
      <c r="G25" s="42">
        <f t="shared" si="3"/>
        <v>5.5981513573389056E-4</v>
      </c>
      <c r="H25" s="3"/>
    </row>
    <row r="26" spans="1:11" x14ac:dyDescent="0.25">
      <c r="A26" s="41" t="s">
        <v>45</v>
      </c>
      <c r="B26" s="23">
        <v>12706533.720000001</v>
      </c>
      <c r="C26" s="42">
        <f t="shared" si="4"/>
        <v>1.4227703949379058E-2</v>
      </c>
      <c r="D26" s="24"/>
      <c r="E26" s="26" t="s">
        <v>8</v>
      </c>
      <c r="F26" s="28">
        <v>511601.94</v>
      </c>
      <c r="G26" s="42">
        <f t="shared" si="3"/>
        <v>5.728486700343E-4</v>
      </c>
      <c r="H26" s="3"/>
      <c r="K26"/>
    </row>
    <row r="27" spans="1:11" x14ac:dyDescent="0.25">
      <c r="A27" s="52" t="s">
        <v>46</v>
      </c>
      <c r="B27" s="36">
        <v>6124230</v>
      </c>
      <c r="C27" s="44">
        <f t="shared" si="4"/>
        <v>6.8573958309934508E-3</v>
      </c>
      <c r="D27" s="41"/>
      <c r="E27" s="43" t="s">
        <v>24</v>
      </c>
      <c r="F27" s="36">
        <v>1331027.8500000001</v>
      </c>
      <c r="G27" s="44">
        <f t="shared" si="3"/>
        <v>1.4903726394218011E-3</v>
      </c>
      <c r="H27" s="3"/>
      <c r="K27"/>
    </row>
    <row r="28" spans="1:11" x14ac:dyDescent="0.25">
      <c r="A28" s="4" t="s">
        <v>34</v>
      </c>
      <c r="B28" s="46">
        <f>SUM(B24:B27)</f>
        <v>83752479.790000007</v>
      </c>
      <c r="C28" s="47">
        <f>B28/$B$4</f>
        <v>9.3778957639949714E-2</v>
      </c>
      <c r="D28" s="41"/>
      <c r="E28" s="45" t="s">
        <v>34</v>
      </c>
      <c r="F28" s="46">
        <f>SUM(F9:F27)</f>
        <v>80043322.170000002</v>
      </c>
      <c r="G28" s="47">
        <f t="shared" si="3"/>
        <v>8.9625756012988347E-2</v>
      </c>
      <c r="H28" s="3"/>
      <c r="K28"/>
    </row>
    <row r="29" spans="1:11" x14ac:dyDescent="0.25">
      <c r="A29" s="5" t="s">
        <v>32</v>
      </c>
      <c r="B29" s="36">
        <f>B30-B28</f>
        <v>94987875.250000015</v>
      </c>
      <c r="C29" s="44">
        <f>B29/$B$4</f>
        <v>0.10635940513897683</v>
      </c>
      <c r="D29" s="41"/>
      <c r="E29" s="43" t="s">
        <v>32</v>
      </c>
      <c r="F29" s="36">
        <f>F30-F28</f>
        <v>34418415.329999998</v>
      </c>
      <c r="G29" s="44">
        <f t="shared" si="3"/>
        <v>3.8538836358749273E-2</v>
      </c>
      <c r="H29" s="3"/>
      <c r="K29"/>
    </row>
    <row r="30" spans="1:11" ht="15.75" thickBot="1" x14ac:dyDescent="0.3">
      <c r="A30" s="16" t="s">
        <v>30</v>
      </c>
      <c r="B30" s="48">
        <v>178740355.04000002</v>
      </c>
      <c r="C30" s="49">
        <f>B30/$B$4</f>
        <v>0.20013836277892655</v>
      </c>
      <c r="D30" s="24"/>
      <c r="E30" s="21" t="s">
        <v>30</v>
      </c>
      <c r="F30" s="48">
        <v>114461737.5</v>
      </c>
      <c r="G30" s="53">
        <f t="shared" si="3"/>
        <v>0.12816459237173763</v>
      </c>
      <c r="H30" s="27"/>
      <c r="K30"/>
    </row>
    <row r="31" spans="1:11" ht="15.75" thickBot="1" x14ac:dyDescent="0.3">
      <c r="A31" s="41"/>
      <c r="B31" s="23"/>
      <c r="C31" s="41"/>
      <c r="D31" s="24"/>
      <c r="E31" s="41"/>
      <c r="F31" s="23"/>
      <c r="G31" s="54"/>
      <c r="H31" s="27"/>
      <c r="K31"/>
    </row>
    <row r="32" spans="1:11" x14ac:dyDescent="0.25">
      <c r="A32" s="17" t="s">
        <v>36</v>
      </c>
      <c r="B32" s="39"/>
      <c r="C32" s="51"/>
      <c r="D32" s="41"/>
      <c r="E32" s="38" t="s">
        <v>9</v>
      </c>
      <c r="F32" s="39"/>
      <c r="G32" s="51"/>
      <c r="H32" s="27"/>
      <c r="K32"/>
    </row>
    <row r="33" spans="1:11" x14ac:dyDescent="0.25">
      <c r="A33" s="26" t="s">
        <v>25</v>
      </c>
      <c r="B33" s="23">
        <v>3737022.98</v>
      </c>
      <c r="C33" s="42">
        <f t="shared" ref="C33:C39" si="5">B33/$B$4</f>
        <v>4.1844029050801031E-3</v>
      </c>
      <c r="D33" s="41"/>
      <c r="E33" s="26" t="s">
        <v>10</v>
      </c>
      <c r="F33" s="28">
        <v>20162617.210000001</v>
      </c>
      <c r="G33" s="42">
        <f t="shared" ref="G33:G40" si="6">F33/$B$4</f>
        <v>2.2576396901777172E-2</v>
      </c>
      <c r="H33" s="27"/>
      <c r="K33"/>
    </row>
    <row r="34" spans="1:11" x14ac:dyDescent="0.25">
      <c r="A34" s="26" t="s">
        <v>37</v>
      </c>
      <c r="B34" s="23">
        <v>8973839.3399999999</v>
      </c>
      <c r="C34" s="42">
        <f t="shared" si="5"/>
        <v>1.0048147845218259E-2</v>
      </c>
      <c r="D34" s="41"/>
      <c r="E34" s="26" t="s">
        <v>11</v>
      </c>
      <c r="F34" s="23">
        <v>10936890.949999999</v>
      </c>
      <c r="G34" s="42">
        <f t="shared" si="6"/>
        <v>1.2246207344361658E-2</v>
      </c>
      <c r="H34" s="3"/>
      <c r="K34"/>
    </row>
    <row r="35" spans="1:11" x14ac:dyDescent="0.25">
      <c r="A35" s="26" t="s">
        <v>29</v>
      </c>
      <c r="B35" s="23">
        <v>1667192.65</v>
      </c>
      <c r="C35" s="42">
        <f t="shared" si="5"/>
        <v>1.8667816080671239E-3</v>
      </c>
      <c r="D35" s="41"/>
      <c r="E35" s="26" t="s">
        <v>26</v>
      </c>
      <c r="F35" s="23">
        <v>890476.93</v>
      </c>
      <c r="G35" s="42">
        <f t="shared" si="6"/>
        <v>9.9708090443661438E-4</v>
      </c>
      <c r="H35" s="3"/>
      <c r="K35"/>
    </row>
    <row r="36" spans="1:11" x14ac:dyDescent="0.25">
      <c r="A36" s="43" t="s">
        <v>28</v>
      </c>
      <c r="B36" s="36">
        <v>1042481</v>
      </c>
      <c r="C36" s="44">
        <f t="shared" si="5"/>
        <v>1.1672822319360775E-3</v>
      </c>
      <c r="D36" s="24"/>
      <c r="E36" s="26" t="s">
        <v>27</v>
      </c>
      <c r="F36" s="23">
        <v>916482.95</v>
      </c>
      <c r="G36" s="42">
        <f t="shared" si="6"/>
        <v>1.0262002505631858E-3</v>
      </c>
      <c r="H36" s="3"/>
      <c r="K36"/>
    </row>
    <row r="37" spans="1:11" x14ac:dyDescent="0.25">
      <c r="A37" s="4" t="s">
        <v>34</v>
      </c>
      <c r="B37" s="46">
        <f>SUM(B33:B36)</f>
        <v>15420535.970000001</v>
      </c>
      <c r="C37" s="47">
        <f t="shared" si="5"/>
        <v>1.7266614590301564E-2</v>
      </c>
      <c r="D37" s="41"/>
      <c r="E37" s="43" t="s">
        <v>12</v>
      </c>
      <c r="F37" s="36">
        <v>512753.99</v>
      </c>
      <c r="G37" s="44">
        <f t="shared" si="6"/>
        <v>5.7413863838413274E-4</v>
      </c>
      <c r="H37" s="3"/>
      <c r="K37"/>
    </row>
    <row r="38" spans="1:11" x14ac:dyDescent="0.25">
      <c r="A38" s="5" t="s">
        <v>32</v>
      </c>
      <c r="B38" s="36">
        <f>B39-B37</f>
        <v>106815933.54999998</v>
      </c>
      <c r="C38" s="44">
        <f t="shared" si="5"/>
        <v>0.11960346646181533</v>
      </c>
      <c r="D38" s="24"/>
      <c r="E38" s="45" t="s">
        <v>34</v>
      </c>
      <c r="F38" s="46">
        <f>SUM(F33:F37)</f>
        <v>33419222.029999997</v>
      </c>
      <c r="G38" s="47">
        <f t="shared" si="6"/>
        <v>3.7420024039522756E-2</v>
      </c>
      <c r="H38" s="3"/>
      <c r="K38"/>
    </row>
    <row r="39" spans="1:11" ht="15.75" thickBot="1" x14ac:dyDescent="0.3">
      <c r="A39" s="16" t="s">
        <v>30</v>
      </c>
      <c r="B39" s="48">
        <v>122236469.51999998</v>
      </c>
      <c r="C39" s="49">
        <f t="shared" si="5"/>
        <v>0.1368700810521169</v>
      </c>
      <c r="D39" s="24"/>
      <c r="E39" s="43" t="s">
        <v>32</v>
      </c>
      <c r="F39" s="36">
        <f>F40-F38</f>
        <v>55941222.890000015</v>
      </c>
      <c r="G39" s="44">
        <f t="shared" si="6"/>
        <v>6.2638259605952346E-2</v>
      </c>
      <c r="H39" s="3"/>
      <c r="K39"/>
    </row>
    <row r="40" spans="1:11" ht="15.75" thickBot="1" x14ac:dyDescent="0.3">
      <c r="A40" s="41"/>
      <c r="B40" s="23"/>
      <c r="C40" s="41"/>
      <c r="D40" s="41"/>
      <c r="E40" s="21" t="s">
        <v>30</v>
      </c>
      <c r="F40" s="48">
        <v>89360444.920000017</v>
      </c>
      <c r="G40" s="49">
        <f t="shared" si="6"/>
        <v>0.1000582836454751</v>
      </c>
      <c r="H40" s="3"/>
      <c r="K40"/>
    </row>
    <row r="41" spans="1:11" ht="15.75" thickBot="1" x14ac:dyDescent="0.3">
      <c r="A41" s="41"/>
      <c r="B41" s="23"/>
      <c r="C41" s="41"/>
      <c r="D41" s="41"/>
      <c r="F41"/>
      <c r="H41" s="3"/>
      <c r="K41"/>
    </row>
    <row r="42" spans="1:11" x14ac:dyDescent="0.25">
      <c r="A42" s="41"/>
      <c r="B42" s="23"/>
      <c r="C42" s="41"/>
      <c r="D42" s="41"/>
      <c r="E42" s="38" t="s">
        <v>13</v>
      </c>
      <c r="F42" s="39"/>
      <c r="G42" s="51">
        <f>F42/$B$4</f>
        <v>0</v>
      </c>
      <c r="H42" s="3"/>
      <c r="K42"/>
    </row>
    <row r="43" spans="1:11" x14ac:dyDescent="0.25">
      <c r="A43" s="1"/>
      <c r="B43" s="23"/>
      <c r="C43" s="41"/>
      <c r="D43" s="24"/>
      <c r="E43" s="26" t="s">
        <v>47</v>
      </c>
      <c r="F43" s="28">
        <v>10167412.07</v>
      </c>
      <c r="G43" s="42">
        <f>F43/$B$4</f>
        <v>1.1384609843328956E-2</v>
      </c>
      <c r="H43" s="3"/>
      <c r="K43"/>
    </row>
    <row r="44" spans="1:11" ht="15.75" thickBot="1" x14ac:dyDescent="0.3">
      <c r="A44" s="1"/>
      <c r="B44" s="23"/>
      <c r="C44" s="41"/>
      <c r="D44" s="41"/>
      <c r="E44" s="21" t="s">
        <v>30</v>
      </c>
      <c r="F44" s="48">
        <f>F43</f>
        <v>10167412.07</v>
      </c>
      <c r="G44" s="49">
        <f>F44/$B$4</f>
        <v>1.1384609843328956E-2</v>
      </c>
      <c r="H44" s="3"/>
      <c r="K44"/>
    </row>
    <row r="45" spans="1:11" x14ac:dyDescent="0.25">
      <c r="A45" s="1"/>
      <c r="B45" s="23"/>
      <c r="C45" s="41"/>
      <c r="D45" s="41"/>
      <c r="E45" s="41"/>
      <c r="F45" s="23"/>
      <c r="G45" s="50"/>
      <c r="H45" s="3"/>
      <c r="K45"/>
    </row>
    <row r="46" spans="1:11" x14ac:dyDescent="0.25">
      <c r="A46" s="41"/>
      <c r="B46" s="23"/>
      <c r="C46" s="41"/>
      <c r="D46" s="41"/>
      <c r="H46" s="3"/>
      <c r="K46"/>
    </row>
    <row r="47" spans="1:11" x14ac:dyDescent="0.25">
      <c r="A47" s="41"/>
      <c r="B47" s="23"/>
      <c r="C47" s="41"/>
      <c r="D47" s="41"/>
      <c r="H47" s="3"/>
      <c r="K47"/>
    </row>
    <row r="48" spans="1:11" x14ac:dyDescent="0.25">
      <c r="A48" s="1"/>
      <c r="B48" s="23"/>
      <c r="C48" s="41"/>
      <c r="D48" s="41"/>
      <c r="K48"/>
    </row>
    <row r="49" spans="1:11" x14ac:dyDescent="0.25">
      <c r="A49" s="41"/>
      <c r="B49" s="23"/>
      <c r="C49" s="41"/>
      <c r="D49" s="41"/>
      <c r="E49" s="41"/>
      <c r="F49" s="23"/>
      <c r="G49" s="41"/>
      <c r="K49"/>
    </row>
    <row r="50" spans="1:11" x14ac:dyDescent="0.25">
      <c r="A50" s="41"/>
      <c r="B50" s="23"/>
      <c r="C50" s="41"/>
      <c r="D50" s="41"/>
      <c r="E50" s="41"/>
      <c r="F50" s="23"/>
      <c r="G50" s="41"/>
      <c r="K50"/>
    </row>
    <row r="51" spans="1:11" x14ac:dyDescent="0.25">
      <c r="A51" s="41"/>
      <c r="B51" s="23"/>
      <c r="C51" s="41"/>
      <c r="D51" s="41"/>
      <c r="E51" s="41"/>
      <c r="F51" s="23"/>
      <c r="G51" s="41"/>
      <c r="K51"/>
    </row>
    <row r="52" spans="1:11" x14ac:dyDescent="0.25">
      <c r="A52" s="41"/>
      <c r="B52" s="23"/>
      <c r="C52" s="41"/>
      <c r="D52" s="41"/>
      <c r="E52" s="41"/>
      <c r="F52" s="23"/>
      <c r="G52" s="41"/>
      <c r="K52"/>
    </row>
    <row r="53" spans="1:11" x14ac:dyDescent="0.25">
      <c r="A53" s="41"/>
      <c r="B53" s="23"/>
      <c r="C53" s="41"/>
      <c r="D53" s="41"/>
      <c r="E53" s="41"/>
      <c r="F53" s="23"/>
      <c r="G53" s="41"/>
      <c r="K53"/>
    </row>
    <row r="54" spans="1:11" x14ac:dyDescent="0.25">
      <c r="A54" s="41"/>
      <c r="B54" s="23"/>
      <c r="C54" s="41"/>
      <c r="D54" s="41"/>
      <c r="E54" s="41"/>
      <c r="F54" s="23"/>
      <c r="G54" s="41"/>
      <c r="K54"/>
    </row>
    <row r="55" spans="1:11" x14ac:dyDescent="0.25">
      <c r="A55" s="41"/>
      <c r="B55" s="23"/>
      <c r="C55" s="41"/>
      <c r="D55" s="41"/>
      <c r="E55" s="41"/>
      <c r="F55" s="23"/>
      <c r="G55" s="41"/>
      <c r="K55"/>
    </row>
    <row r="56" spans="1:11" x14ac:dyDescent="0.25">
      <c r="A56" s="41"/>
      <c r="B56" s="23"/>
      <c r="C56" s="41"/>
      <c r="D56" s="41"/>
      <c r="E56" s="41"/>
      <c r="F56" s="23"/>
      <c r="G56" s="41"/>
      <c r="K56"/>
    </row>
    <row r="57" spans="1:11" x14ac:dyDescent="0.25">
      <c r="A57" s="41"/>
      <c r="B57" s="23"/>
      <c r="C57" s="41"/>
      <c r="D57" s="41"/>
      <c r="E57" s="41"/>
      <c r="F57" s="23"/>
      <c r="G57" s="41"/>
      <c r="K57"/>
    </row>
    <row r="58" spans="1:11" x14ac:dyDescent="0.25">
      <c r="A58" s="41"/>
      <c r="B58" s="23"/>
      <c r="C58" s="41"/>
      <c r="D58" s="41"/>
      <c r="E58" s="41"/>
      <c r="F58" s="23"/>
      <c r="G58" s="41"/>
      <c r="K58"/>
    </row>
    <row r="59" spans="1:11" x14ac:dyDescent="0.25">
      <c r="A59" s="41"/>
      <c r="B59" s="23"/>
      <c r="C59" s="41"/>
      <c r="D59" s="41"/>
      <c r="E59" s="41"/>
      <c r="F59" s="23"/>
      <c r="G59" s="41"/>
      <c r="K59"/>
    </row>
    <row r="60" spans="1:11" x14ac:dyDescent="0.25">
      <c r="A60" s="41"/>
      <c r="B60" s="23"/>
      <c r="C60" s="41"/>
      <c r="D60" s="41"/>
      <c r="E60" s="41"/>
      <c r="F60" s="23"/>
      <c r="G60" s="41"/>
      <c r="K60"/>
    </row>
    <row r="61" spans="1:11" x14ac:dyDescent="0.25">
      <c r="A61" s="41"/>
      <c r="B61" s="23"/>
      <c r="C61" s="41"/>
      <c r="D61" s="41"/>
      <c r="E61" s="41"/>
      <c r="F61" s="23"/>
      <c r="G61" s="41"/>
      <c r="K61"/>
    </row>
    <row r="62" spans="1:11" x14ac:dyDescent="0.25">
      <c r="A62" s="41"/>
      <c r="B62" s="23"/>
      <c r="C62" s="41"/>
      <c r="D62" s="41"/>
      <c r="E62" s="41"/>
      <c r="F62" s="23"/>
      <c r="G62" s="41"/>
      <c r="K62"/>
    </row>
    <row r="63" spans="1:11" x14ac:dyDescent="0.25">
      <c r="A63" s="41"/>
      <c r="B63" s="23"/>
      <c r="C63" s="41"/>
      <c r="D63" s="41"/>
      <c r="E63" s="41"/>
      <c r="F63" s="23"/>
      <c r="G63" s="41"/>
      <c r="K63"/>
    </row>
    <row r="64" spans="1:11" x14ac:dyDescent="0.25">
      <c r="A64" s="41"/>
      <c r="B64" s="23"/>
      <c r="C64" s="41"/>
      <c r="D64" s="41"/>
      <c r="E64" s="41"/>
      <c r="F64" s="23"/>
      <c r="G64" s="41"/>
      <c r="K64"/>
    </row>
    <row r="65" spans="1:11" x14ac:dyDescent="0.25">
      <c r="A65" s="41"/>
      <c r="B65" s="23"/>
      <c r="C65" s="41"/>
      <c r="D65" s="41"/>
      <c r="E65" s="41"/>
      <c r="F65" s="23"/>
      <c r="G65" s="41"/>
      <c r="K65"/>
    </row>
    <row r="66" spans="1:11" x14ac:dyDescent="0.25">
      <c r="A66" s="41"/>
      <c r="B66" s="23"/>
      <c r="C66" s="41"/>
      <c r="D66" s="41"/>
      <c r="E66" s="41"/>
      <c r="F66" s="23"/>
      <c r="G66" s="41"/>
      <c r="K66"/>
    </row>
    <row r="67" spans="1:11" x14ac:dyDescent="0.25">
      <c r="A67" s="41"/>
      <c r="B67" s="23"/>
      <c r="C67" s="41"/>
      <c r="D67" s="41"/>
      <c r="E67" s="41"/>
      <c r="F67" s="23"/>
      <c r="G67" s="41"/>
      <c r="K67"/>
    </row>
    <row r="68" spans="1:11" x14ac:dyDescent="0.25">
      <c r="A68" s="41"/>
      <c r="B68" s="23"/>
      <c r="C68" s="41"/>
      <c r="D68" s="41"/>
      <c r="E68" s="41"/>
      <c r="F68" s="23"/>
      <c r="G68" s="41"/>
      <c r="K68"/>
    </row>
    <row r="69" spans="1:11" x14ac:dyDescent="0.25">
      <c r="A69" s="41"/>
      <c r="B69" s="23"/>
      <c r="C69" s="41"/>
      <c r="D69" s="41"/>
      <c r="E69" s="41"/>
      <c r="F69" s="23"/>
      <c r="G69" s="41"/>
      <c r="K69"/>
    </row>
    <row r="70" spans="1:11" x14ac:dyDescent="0.25">
      <c r="A70" s="41"/>
      <c r="B70" s="23"/>
      <c r="C70" s="41"/>
      <c r="D70" s="41"/>
      <c r="E70" s="41"/>
      <c r="F70" s="23"/>
      <c r="G70" s="41"/>
      <c r="K70"/>
    </row>
    <row r="71" spans="1:11" x14ac:dyDescent="0.25">
      <c r="A71" s="41"/>
      <c r="B71" s="23"/>
      <c r="C71" s="41"/>
      <c r="D71" s="41"/>
      <c r="E71" s="41"/>
      <c r="F71" s="23"/>
      <c r="G71" s="41"/>
      <c r="K71"/>
    </row>
    <row r="72" spans="1:11" x14ac:dyDescent="0.25">
      <c r="A72" s="41"/>
      <c r="B72" s="23"/>
      <c r="C72" s="41"/>
      <c r="D72" s="41"/>
      <c r="E72" s="41"/>
      <c r="F72" s="23"/>
      <c r="G72" s="41"/>
      <c r="K72"/>
    </row>
    <row r="73" spans="1:11" x14ac:dyDescent="0.25">
      <c r="A73" s="41"/>
      <c r="B73" s="23"/>
      <c r="C73" s="41"/>
      <c r="D73" s="41"/>
      <c r="E73" s="41"/>
      <c r="F73" s="23"/>
      <c r="G73" s="41"/>
      <c r="K73"/>
    </row>
    <row r="74" spans="1:11" x14ac:dyDescent="0.25">
      <c r="A74" s="41"/>
      <c r="B74" s="23"/>
      <c r="C74" s="41"/>
      <c r="D74" s="41"/>
      <c r="E74" s="41"/>
      <c r="F74" s="23"/>
      <c r="G74" s="41"/>
      <c r="K74"/>
    </row>
    <row r="75" spans="1:11" x14ac:dyDescent="0.25">
      <c r="A75" s="41"/>
      <c r="B75" s="23"/>
      <c r="C75" s="41"/>
      <c r="D75" s="41"/>
      <c r="E75" s="41"/>
      <c r="F75" s="23"/>
      <c r="G75" s="41"/>
      <c r="K75"/>
    </row>
    <row r="76" spans="1:11" x14ac:dyDescent="0.25">
      <c r="A76" s="41"/>
      <c r="B76" s="23"/>
      <c r="C76" s="41"/>
      <c r="D76" s="41"/>
      <c r="E76" s="41"/>
      <c r="F76" s="23"/>
      <c r="G76" s="41"/>
      <c r="K76"/>
    </row>
    <row r="77" spans="1:11" x14ac:dyDescent="0.25">
      <c r="A77" s="41"/>
      <c r="B77" s="23"/>
      <c r="C77" s="41"/>
      <c r="D77" s="41"/>
      <c r="E77" s="41"/>
      <c r="F77" s="23"/>
      <c r="G77" s="41"/>
      <c r="K77"/>
    </row>
    <row r="78" spans="1:11" x14ac:dyDescent="0.25">
      <c r="K78"/>
    </row>
    <row r="79" spans="1:11" x14ac:dyDescent="0.25">
      <c r="K79"/>
    </row>
    <row r="80" spans="1:11" x14ac:dyDescent="0.25">
      <c r="K80"/>
    </row>
    <row r="81" spans="11:11" x14ac:dyDescent="0.25">
      <c r="K81"/>
    </row>
    <row r="82" spans="11:11" x14ac:dyDescent="0.25">
      <c r="K82"/>
    </row>
    <row r="83" spans="11:11" x14ac:dyDescent="0.25">
      <c r="K83"/>
    </row>
    <row r="84" spans="11:11" x14ac:dyDescent="0.25">
      <c r="K84"/>
    </row>
    <row r="85" spans="11:11" x14ac:dyDescent="0.25">
      <c r="K85"/>
    </row>
    <row r="86" spans="11:11" x14ac:dyDescent="0.25">
      <c r="K86"/>
    </row>
    <row r="87" spans="11:11" x14ac:dyDescent="0.25">
      <c r="K87"/>
    </row>
    <row r="88" spans="11:11" x14ac:dyDescent="0.25">
      <c r="K88"/>
    </row>
    <row r="89" spans="11:11" x14ac:dyDescent="0.25">
      <c r="K89"/>
    </row>
    <row r="90" spans="11:11" x14ac:dyDescent="0.25">
      <c r="K90"/>
    </row>
    <row r="91" spans="11:11" x14ac:dyDescent="0.25">
      <c r="K91"/>
    </row>
    <row r="92" spans="11:11" x14ac:dyDescent="0.25">
      <c r="K92"/>
    </row>
    <row r="93" spans="11:11" x14ac:dyDescent="0.25">
      <c r="K93"/>
    </row>
    <row r="94" spans="11:11" x14ac:dyDescent="0.25">
      <c r="K94"/>
    </row>
    <row r="95" spans="11:11" x14ac:dyDescent="0.25">
      <c r="K95"/>
    </row>
    <row r="96" spans="11:11" x14ac:dyDescent="0.25">
      <c r="K96"/>
    </row>
    <row r="97" spans="11:11" x14ac:dyDescent="0.25">
      <c r="K97"/>
    </row>
    <row r="98" spans="11:11" x14ac:dyDescent="0.25">
      <c r="K98"/>
    </row>
    <row r="99" spans="11:11" x14ac:dyDescent="0.25">
      <c r="K99"/>
    </row>
    <row r="100" spans="11:11" x14ac:dyDescent="0.25">
      <c r="K100"/>
    </row>
    <row r="101" spans="11:11" x14ac:dyDescent="0.25">
      <c r="K101"/>
    </row>
    <row r="102" spans="11:11" x14ac:dyDescent="0.25">
      <c r="K102"/>
    </row>
    <row r="103" spans="11:11" x14ac:dyDescent="0.25">
      <c r="K103"/>
    </row>
    <row r="104" spans="11:11" x14ac:dyDescent="0.25">
      <c r="K104"/>
    </row>
    <row r="105" spans="11:11" x14ac:dyDescent="0.25">
      <c r="K105"/>
    </row>
    <row r="106" spans="11:11" x14ac:dyDescent="0.25">
      <c r="K106"/>
    </row>
    <row r="107" spans="11:11" x14ac:dyDescent="0.25">
      <c r="K107"/>
    </row>
    <row r="108" spans="11:11" x14ac:dyDescent="0.25">
      <c r="K108"/>
    </row>
    <row r="109" spans="11:11" x14ac:dyDescent="0.25">
      <c r="K109"/>
    </row>
    <row r="110" spans="11:11" x14ac:dyDescent="0.25">
      <c r="K110"/>
    </row>
    <row r="111" spans="11:11" x14ac:dyDescent="0.25">
      <c r="K111"/>
    </row>
    <row r="112" spans="11:11" x14ac:dyDescent="0.25">
      <c r="K112"/>
    </row>
    <row r="113" spans="11:11" x14ac:dyDescent="0.25">
      <c r="K113"/>
    </row>
    <row r="114" spans="11:11" x14ac:dyDescent="0.25">
      <c r="K114"/>
    </row>
    <row r="115" spans="11:11" x14ac:dyDescent="0.25">
      <c r="K115"/>
    </row>
    <row r="116" spans="11:11" x14ac:dyDescent="0.25">
      <c r="K116"/>
    </row>
    <row r="117" spans="11:11" x14ac:dyDescent="0.25">
      <c r="K117"/>
    </row>
    <row r="118" spans="11:11" x14ac:dyDescent="0.25">
      <c r="K118"/>
    </row>
    <row r="119" spans="11:11" x14ac:dyDescent="0.25">
      <c r="K119"/>
    </row>
    <row r="120" spans="11:11" x14ac:dyDescent="0.25">
      <c r="K120"/>
    </row>
    <row r="121" spans="11:11" x14ac:dyDescent="0.25">
      <c r="K121"/>
    </row>
    <row r="122" spans="11:11" x14ac:dyDescent="0.25">
      <c r="K122"/>
    </row>
    <row r="123" spans="11:11" x14ac:dyDescent="0.25">
      <c r="K123"/>
    </row>
    <row r="124" spans="11:11" x14ac:dyDescent="0.25">
      <c r="K124"/>
    </row>
    <row r="125" spans="11:11" x14ac:dyDescent="0.25">
      <c r="K125"/>
    </row>
    <row r="126" spans="11:11" x14ac:dyDescent="0.25">
      <c r="K126"/>
    </row>
    <row r="127" spans="11:11" x14ac:dyDescent="0.25">
      <c r="K127"/>
    </row>
    <row r="128" spans="11:11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</sheetData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46EAE60BD2D4BBDD56543D58932C5" ma:contentTypeVersion="12" ma:contentTypeDescription="Create a new document." ma:contentTypeScope="" ma:versionID="7b054390e7a8884e1ceeb60ffec6206f">
  <xsd:schema xmlns:xsd="http://www.w3.org/2001/XMLSchema" xmlns:xs="http://www.w3.org/2001/XMLSchema" xmlns:p="http://schemas.microsoft.com/office/2006/metadata/properties" xmlns:ns2="fb54149d-d1f1-46c5-919d-82d04e3c2e1d" xmlns:ns3="959c9782-cb99-4062-b248-691b71fac7a2" targetNamespace="http://schemas.microsoft.com/office/2006/metadata/properties" ma:root="true" ma:fieldsID="623fa535d96a6e78132d51f63c80a0ca" ns2:_="" ns3:_="">
    <xsd:import namespace="fb54149d-d1f1-46c5-919d-82d04e3c2e1d"/>
    <xsd:import namespace="959c9782-cb99-4062-b248-691b71fac7a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4149d-d1f1-46c5-919d-82d04e3c2e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c9782-cb99-4062-b248-691b71fa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08811-DB24-4EA4-A8D5-DF4E3012E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4149d-d1f1-46c5-919d-82d04e3c2e1d"/>
    <ds:schemaRef ds:uri="959c9782-cb99-4062-b248-691b71fa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729C1-B0AD-411E-B16E-B274CA2E7E1F}">
  <ds:schemaRefs>
    <ds:schemaRef ds:uri="http://schemas.microsoft.com/office/2006/documentManagement/types"/>
    <ds:schemaRef ds:uri="http://purl.org/dc/elements/1.1/"/>
    <ds:schemaRef ds:uri="fb54149d-d1f1-46c5-919d-82d04e3c2e1d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59c9782-cb99-4062-b248-691b71fac7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06E1D2-2F1A-471B-8216-C28D98245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ASU Foundation for A New American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Michalove</dc:creator>
  <cp:lastModifiedBy>Alexander Davis</cp:lastModifiedBy>
  <dcterms:created xsi:type="dcterms:W3CDTF">2016-04-27T16:47:05Z</dcterms:created>
  <dcterms:modified xsi:type="dcterms:W3CDTF">2020-03-04T22:05:32Z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0x010100B6046EAE60BD2D4BBDD56543D58932C5</vt:lpwstr>
  </property>
</Properties>
</file>