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7865" windowHeight="8370"/>
  </bookViews>
  <sheets>
    <sheet name="Faculty &amp; Staff" sheetId="2" r:id="rId1"/>
    <sheet name="Students" sheetId="3" r:id="rId2"/>
  </sheets>
  <calcPr calcId="145621"/>
</workbook>
</file>

<file path=xl/calcChain.xml><?xml version="1.0" encoding="utf-8"?>
<calcChain xmlns="http://schemas.openxmlformats.org/spreadsheetml/2006/main">
  <c r="M14" i="2" l="1"/>
  <c r="M13" i="2"/>
  <c r="M12" i="2"/>
  <c r="M11" i="2"/>
  <c r="M10" i="2"/>
  <c r="M9" i="2"/>
  <c r="M8" i="2"/>
  <c r="I21" i="3" l="1"/>
  <c r="D21" i="3"/>
  <c r="R11" i="3"/>
  <c r="R10" i="3"/>
  <c r="R9" i="3"/>
  <c r="P11" i="3"/>
  <c r="P10" i="3"/>
  <c r="Q11" i="3"/>
  <c r="Q10" i="3"/>
  <c r="Q9" i="3"/>
  <c r="P9" i="3"/>
  <c r="N14" i="2"/>
  <c r="N11" i="2"/>
  <c r="N13" i="2" s="1"/>
  <c r="N10" i="2"/>
  <c r="N9" i="2"/>
  <c r="N8" i="2"/>
  <c r="E14" i="2"/>
  <c r="E11" i="2"/>
  <c r="E13" i="2" s="1"/>
  <c r="E10" i="2"/>
  <c r="E9" i="2"/>
  <c r="E8" i="2"/>
  <c r="P12" i="3"/>
  <c r="P14" i="3"/>
  <c r="P16" i="3"/>
  <c r="P18" i="3"/>
  <c r="Q12" i="3"/>
  <c r="R12" i="3"/>
  <c r="Q14" i="3"/>
  <c r="R14" i="3"/>
  <c r="Q16" i="3"/>
  <c r="R16" i="3"/>
  <c r="Q18" i="3"/>
  <c r="R18" i="3"/>
  <c r="T19" i="3"/>
  <c r="M19" i="3"/>
  <c r="T18" i="3"/>
  <c r="M18" i="3"/>
  <c r="T17" i="3"/>
  <c r="M17" i="3"/>
  <c r="T16" i="3"/>
  <c r="U16" i="3"/>
  <c r="M16" i="3"/>
  <c r="T15" i="3"/>
  <c r="M15" i="3"/>
  <c r="T14" i="3"/>
  <c r="M14" i="3"/>
  <c r="T13" i="3"/>
  <c r="M13" i="3"/>
  <c r="T12" i="3"/>
  <c r="M12" i="3"/>
  <c r="N14" i="3"/>
  <c r="N12" i="3"/>
  <c r="N18" i="3"/>
  <c r="U14" i="3"/>
  <c r="N16" i="3"/>
  <c r="U12" i="3"/>
  <c r="U18" i="3"/>
  <c r="O10" i="2" l="1"/>
  <c r="O8" i="2"/>
  <c r="O14" i="2"/>
  <c r="O9" i="2"/>
  <c r="E12" i="2"/>
  <c r="O13" i="2"/>
  <c r="N12" i="2"/>
  <c r="O12" i="2" s="1"/>
  <c r="O11" i="2"/>
</calcChain>
</file>

<file path=xl/sharedStrings.xml><?xml version="1.0" encoding="utf-8"?>
<sst xmlns="http://schemas.openxmlformats.org/spreadsheetml/2006/main" count="48" uniqueCount="39">
  <si>
    <t>Faculty</t>
  </si>
  <si>
    <t>Staff</t>
  </si>
  <si>
    <t>Subcontract Employees</t>
  </si>
  <si>
    <t>FY</t>
  </si>
  <si>
    <t>Full time</t>
  </si>
  <si>
    <t>Part time</t>
  </si>
  <si>
    <t>Chartwells - FT</t>
  </si>
  <si>
    <t>Chartwells - PT</t>
  </si>
  <si>
    <t>Aramark</t>
  </si>
  <si>
    <t>FTE</t>
  </si>
  <si>
    <t>&lt;-Chartwells = 2017 data</t>
  </si>
  <si>
    <t>Semester</t>
  </si>
  <si>
    <t>Undergrad Students</t>
  </si>
  <si>
    <t>Grad Students</t>
  </si>
  <si>
    <t>Total Enrolled for Credit       (FT &amp; PT)</t>
  </si>
  <si>
    <t>Avg. for year</t>
  </si>
  <si>
    <t>Full Time Resident</t>
  </si>
  <si>
    <t>Full time, res</t>
  </si>
  <si>
    <t>Full time, non-res</t>
  </si>
  <si>
    <t>Part time, off-campus</t>
  </si>
  <si>
    <t>part-time on campus</t>
  </si>
  <si>
    <t>Summer School</t>
  </si>
  <si>
    <t>Part time, non-res</t>
  </si>
  <si>
    <t>FA12</t>
  </si>
  <si>
    <t>SP13</t>
  </si>
  <si>
    <t>FA13</t>
  </si>
  <si>
    <t>SP14</t>
  </si>
  <si>
    <t>FA14</t>
  </si>
  <si>
    <t>SP15</t>
  </si>
  <si>
    <t>FA15</t>
  </si>
  <si>
    <t>SP16</t>
  </si>
  <si>
    <t>Full Time    (AVG.)</t>
  </si>
  <si>
    <t>Part Time  (AVG.)</t>
  </si>
  <si>
    <t>ALL Staff</t>
  </si>
  <si>
    <t>2011 - 2012</t>
  </si>
  <si>
    <t>2010- 2011</t>
  </si>
  <si>
    <t>2009 - 2010</t>
  </si>
  <si>
    <t>Fac/Staff</t>
  </si>
  <si>
    <t>TOTAL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</si>
</sst>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);[Red]\(#,##0\);&quot;-&quot;_)"/>
    <numFmt numFmtId="165" formatCode="0.0"/>
    <numFmt numFmtId="166" formatCode="#,##0.0_);[Red]\(#,##0.0\);&quot;-&quot;_)"/>
    <numFmt numFmtId="167" formatCode="#,##0.0_);[Red]\(#,##0.0\)"/>
  </numFmts>
  <fonts count="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1" fontId="2" fillId="4" borderId="3" xfId="0" applyNumberFormat="1" applyFont="1" applyFill="1" applyBorder="1" applyAlignment="1" applyProtection="1">
      <alignment horizontal="center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1" fontId="3" fillId="4" borderId="3" xfId="0" applyNumberFormat="1" applyFont="1" applyFill="1" applyBorder="1" applyAlignment="1" applyProtection="1">
      <alignment horizontal="center"/>
      <protection locked="0"/>
    </xf>
    <xf numFmtId="164" fontId="3" fillId="5" borderId="3" xfId="0" applyNumberFormat="1" applyFont="1" applyFill="1" applyBorder="1" applyProtection="1">
      <protection locked="0"/>
    </xf>
    <xf numFmtId="164" fontId="3" fillId="6" borderId="3" xfId="0" applyNumberFormat="1" applyFont="1" applyFill="1" applyBorder="1" applyProtection="1">
      <protection locked="0"/>
    </xf>
    <xf numFmtId="164" fontId="3" fillId="7" borderId="3" xfId="0" applyNumberFormat="1" applyFont="1" applyFill="1" applyBorder="1" applyProtection="1">
      <protection locked="0"/>
    </xf>
    <xf numFmtId="0" fontId="0" fillId="0" borderId="3" xfId="0" applyBorder="1"/>
    <xf numFmtId="165" fontId="4" fillId="0" borderId="3" xfId="0" applyNumberFormat="1" applyFont="1" applyBorder="1"/>
    <xf numFmtId="165" fontId="0" fillId="0" borderId="3" xfId="0" applyNumberFormat="1" applyBorder="1"/>
    <xf numFmtId="0" fontId="3" fillId="0" borderId="0" xfId="1" applyFont="1"/>
    <xf numFmtId="0" fontId="3" fillId="0" borderId="0" xfId="1" applyFont="1" applyAlignment="1">
      <alignment vertical="center"/>
    </xf>
    <xf numFmtId="1" fontId="3" fillId="4" borderId="5" xfId="1" applyNumberFormat="1" applyFont="1" applyFill="1" applyBorder="1" applyAlignment="1" applyProtection="1">
      <alignment horizontal="center" vertical="center"/>
      <protection locked="0"/>
    </xf>
    <xf numFmtId="164" fontId="3" fillId="2" borderId="5" xfId="1" applyNumberFormat="1" applyFont="1" applyFill="1" applyBorder="1" applyAlignment="1" applyProtection="1">
      <alignment vertical="center"/>
      <protection locked="0"/>
    </xf>
    <xf numFmtId="3" fontId="3" fillId="2" borderId="5" xfId="1" applyNumberFormat="1" applyFont="1" applyFill="1" applyBorder="1" applyAlignment="1" applyProtection="1">
      <alignment vertical="center"/>
      <protection locked="0"/>
    </xf>
    <xf numFmtId="1" fontId="3" fillId="4" borderId="3" xfId="1" applyNumberFormat="1" applyFont="1" applyFill="1" applyBorder="1" applyAlignment="1" applyProtection="1">
      <alignment horizontal="center" vertical="center"/>
      <protection locked="0"/>
    </xf>
    <xf numFmtId="164" fontId="3" fillId="2" borderId="3" xfId="1" applyNumberFormat="1" applyFont="1" applyFill="1" applyBorder="1" applyAlignment="1" applyProtection="1">
      <alignment vertical="center"/>
      <protection locked="0"/>
    </xf>
    <xf numFmtId="3" fontId="3" fillId="2" borderId="3" xfId="1" applyNumberFormat="1" applyFont="1" applyFill="1" applyBorder="1" applyAlignment="1" applyProtection="1">
      <alignment vertical="center"/>
      <protection locked="0"/>
    </xf>
    <xf numFmtId="164" fontId="0" fillId="0" borderId="0" xfId="0" applyNumberFormat="1"/>
    <xf numFmtId="166" fontId="3" fillId="2" borderId="6" xfId="1" applyNumberFormat="1" applyFont="1" applyFill="1" applyBorder="1" applyAlignment="1" applyProtection="1">
      <alignment horizontal="center" vertical="center"/>
      <protection locked="0"/>
    </xf>
    <xf numFmtId="166" fontId="3" fillId="2" borderId="6" xfId="1" applyNumberFormat="1" applyFont="1" applyFill="1" applyBorder="1" applyAlignment="1" applyProtection="1">
      <alignment horizontal="right" vertical="center"/>
      <protection locked="0"/>
    </xf>
    <xf numFmtId="164" fontId="3" fillId="8" borderId="3" xfId="0" applyNumberFormat="1" applyFont="1" applyFill="1" applyBorder="1" applyProtection="1">
      <protection locked="0"/>
    </xf>
    <xf numFmtId="164" fontId="2" fillId="4" borderId="6" xfId="1" applyNumberFormat="1" applyFont="1" applyFill="1" applyBorder="1" applyAlignment="1" applyProtection="1">
      <alignment horizontal="center" vertical="center" wrapText="1"/>
      <protection locked="0"/>
    </xf>
    <xf numFmtId="164" fontId="3" fillId="8" borderId="3" xfId="1" applyNumberFormat="1" applyFont="1" applyFill="1" applyBorder="1" applyAlignment="1" applyProtection="1">
      <alignment vertical="center"/>
      <protection locked="0"/>
    </xf>
    <xf numFmtId="164" fontId="3" fillId="8" borderId="3" xfId="1" applyNumberFormat="1" applyFont="1" applyFill="1" applyBorder="1" applyAlignment="1" applyProtection="1">
      <alignment horizontal="right" vertical="center"/>
      <protection locked="0"/>
    </xf>
    <xf numFmtId="167" fontId="3" fillId="8" borderId="3" xfId="1" applyNumberFormat="1" applyFont="1" applyFill="1" applyBorder="1" applyAlignment="1">
      <alignment horizontal="center" vertical="center"/>
    </xf>
    <xf numFmtId="3" fontId="3" fillId="8" borderId="3" xfId="1" applyNumberFormat="1" applyFont="1" applyFill="1" applyBorder="1" applyAlignment="1" applyProtection="1">
      <alignment vertical="center"/>
      <protection locked="0"/>
    </xf>
    <xf numFmtId="166" fontId="3" fillId="8" borderId="6" xfId="1" applyNumberFormat="1" applyFont="1" applyFill="1" applyBorder="1" applyAlignment="1" applyProtection="1">
      <alignment horizontal="right" vertical="center"/>
      <protection locked="0"/>
    </xf>
    <xf numFmtId="164" fontId="3" fillId="0" borderId="0" xfId="1" applyNumberFormat="1" applyFont="1"/>
    <xf numFmtId="165" fontId="4" fillId="8" borderId="3" xfId="0" applyNumberFormat="1" applyFont="1" applyFill="1" applyBorder="1"/>
    <xf numFmtId="16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4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3" xfId="1" applyNumberFormat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/>
      <protection locked="0"/>
    </xf>
    <xf numFmtId="1" fontId="3" fillId="4" borderId="3" xfId="1" applyNumberFormat="1" applyFont="1" applyFill="1" applyBorder="1" applyAlignment="1" applyProtection="1">
      <alignment horizontal="center" vertical="center"/>
      <protection locked="0"/>
    </xf>
    <xf numFmtId="166" fontId="3" fillId="2" borderId="6" xfId="1" applyNumberFormat="1" applyFont="1" applyFill="1" applyBorder="1" applyAlignment="1" applyProtection="1">
      <alignment horizontal="center" vertical="center"/>
      <protection locked="0"/>
    </xf>
    <xf numFmtId="166" fontId="3" fillId="2" borderId="5" xfId="1" applyNumberFormat="1" applyFont="1" applyFill="1" applyBorder="1" applyAlignment="1" applyProtection="1">
      <alignment horizontal="center" vertical="center"/>
      <protection locked="0"/>
    </xf>
    <xf numFmtId="166" fontId="3" fillId="2" borderId="6" xfId="1" applyNumberFormat="1" applyFont="1" applyFill="1" applyBorder="1" applyAlignment="1" applyProtection="1">
      <alignment horizontal="right" vertical="center"/>
      <protection locked="0"/>
    </xf>
    <xf numFmtId="166" fontId="3" fillId="2" borderId="5" xfId="1" applyNumberFormat="1" applyFont="1" applyFill="1" applyBorder="1" applyAlignment="1" applyProtection="1">
      <alignment horizontal="right" vertical="center"/>
      <protection locked="0"/>
    </xf>
    <xf numFmtId="1" fontId="2" fillId="4" borderId="3" xfId="1" applyNumberFormat="1" applyFont="1" applyFill="1" applyBorder="1" applyAlignment="1" applyProtection="1">
      <alignment horizontal="center" vertical="center"/>
      <protection locked="0"/>
    </xf>
    <xf numFmtId="1" fontId="2" fillId="4" borderId="6" xfId="1" applyNumberFormat="1" applyFont="1" applyFill="1" applyBorder="1" applyAlignment="1" applyProtection="1">
      <alignment horizontal="center" vertical="center"/>
      <protection locked="0"/>
    </xf>
    <xf numFmtId="164" fontId="1" fillId="4" borderId="3" xfId="1" applyNumberFormat="1" applyFont="1" applyFill="1" applyBorder="1" applyAlignment="1" applyProtection="1">
      <alignment horizontal="center" vertical="center"/>
      <protection locked="0"/>
    </xf>
    <xf numFmtId="164" fontId="1" fillId="4" borderId="1" xfId="1" applyNumberFormat="1" applyFont="1" applyFill="1" applyBorder="1" applyAlignment="1" applyProtection="1">
      <alignment horizontal="center" vertical="center"/>
      <protection locked="0"/>
    </xf>
    <xf numFmtId="164" fontId="1" fillId="4" borderId="4" xfId="1" applyNumberFormat="1" applyFont="1" applyFill="1" applyBorder="1" applyAlignment="1" applyProtection="1">
      <alignment horizontal="center" vertical="center"/>
      <protection locked="0"/>
    </xf>
    <xf numFmtId="164" fontId="1" fillId="4" borderId="2" xfId="1" applyNumberFormat="1" applyFont="1" applyFill="1" applyBorder="1" applyAlignment="1" applyProtection="1">
      <alignment horizontal="center" vertical="center"/>
      <protection locked="0"/>
    </xf>
    <xf numFmtId="167" fontId="3" fillId="2" borderId="3" xfId="1" applyNumberFormat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 applyProtection="1">
      <alignment horizontal="center" vertical="center"/>
      <protection locked="0"/>
    </xf>
    <xf numFmtId="1" fontId="3" fillId="4" borderId="2" xfId="1" applyNumberFormat="1" applyFont="1" applyFill="1" applyBorder="1" applyAlignment="1" applyProtection="1">
      <alignment horizontal="center" vertical="center"/>
      <protection locked="0"/>
    </xf>
    <xf numFmtId="164" fontId="2" fillId="9" borderId="6" xfId="0" applyNumberFormat="1" applyFont="1" applyFill="1" applyBorder="1" applyAlignment="1" applyProtection="1">
      <alignment horizontal="center" vertical="center" wrapText="1"/>
      <protection locked="0"/>
    </xf>
    <xf numFmtId="164" fontId="2" fillId="9" borderId="5" xfId="0" applyNumberFormat="1" applyFont="1" applyFill="1" applyBorder="1" applyAlignment="1" applyProtection="1">
      <alignment horizontal="center" vertical="center" wrapText="1"/>
      <protection locked="0"/>
    </xf>
    <xf numFmtId="164" fontId="2" fillId="9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9" borderId="3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23"/>
  <sheetViews>
    <sheetView tabSelected="1" topLeftCell="A3" workbookViewId="0">
      <selection activeCell="N23" sqref="N23"/>
    </sheetView>
  </sheetViews>
  <sheetFormatPr defaultRowHeight="15" x14ac:dyDescent="0.25"/>
  <cols>
    <col min="1" max="1" width="5" customWidth="1"/>
    <col min="2" max="2" width="13.5703125" customWidth="1"/>
    <col min="3" max="5" width="14.85546875" customWidth="1"/>
    <col min="6" max="6" width="4.7109375" customWidth="1"/>
    <col min="7" max="11" width="14.85546875" customWidth="1"/>
    <col min="12" max="12" width="6.85546875" customWidth="1"/>
    <col min="13" max="13" width="13.140625" customWidth="1"/>
    <col min="14" max="15" width="12.5703125" customWidth="1"/>
  </cols>
  <sheetData>
    <row r="5" spans="2:15" ht="31.15" customHeight="1" x14ac:dyDescent="0.25">
      <c r="C5" s="36" t="s">
        <v>0</v>
      </c>
      <c r="D5" s="37"/>
      <c r="E5" s="38"/>
      <c r="G5" s="33" t="s">
        <v>1</v>
      </c>
      <c r="H5" s="34"/>
      <c r="I5" s="35" t="s">
        <v>2</v>
      </c>
      <c r="J5" s="35"/>
      <c r="K5" s="35"/>
      <c r="M5" s="56" t="s">
        <v>38</v>
      </c>
      <c r="N5" s="58" t="s">
        <v>33</v>
      </c>
      <c r="O5" s="58" t="s">
        <v>37</v>
      </c>
    </row>
    <row r="6" spans="2:15" s="5" customFormat="1" ht="34.15" customHeight="1" x14ac:dyDescent="0.25">
      <c r="B6" s="1" t="s">
        <v>3</v>
      </c>
      <c r="C6" s="2" t="s">
        <v>4</v>
      </c>
      <c r="D6" s="2" t="s">
        <v>5</v>
      </c>
      <c r="E6" s="2" t="s">
        <v>9</v>
      </c>
      <c r="F6"/>
      <c r="G6" s="3" t="s">
        <v>4</v>
      </c>
      <c r="H6" s="3" t="s">
        <v>5</v>
      </c>
      <c r="I6" s="4" t="s">
        <v>6</v>
      </c>
      <c r="J6" s="4" t="s">
        <v>7</v>
      </c>
      <c r="K6" s="4" t="s">
        <v>8</v>
      </c>
      <c r="M6" s="57"/>
      <c r="N6" s="59" t="s">
        <v>9</v>
      </c>
      <c r="O6" s="59" t="s">
        <v>9</v>
      </c>
    </row>
    <row r="7" spans="2:15" ht="16.899999999999999" customHeight="1" x14ac:dyDescent="0.25">
      <c r="B7" s="6">
        <v>2009</v>
      </c>
      <c r="C7" s="7"/>
      <c r="D7" s="7"/>
      <c r="E7" s="7"/>
      <c r="G7" s="8"/>
      <c r="H7" s="8"/>
      <c r="I7" s="9"/>
      <c r="J7" s="9"/>
      <c r="K7" s="9"/>
      <c r="M7" s="10"/>
      <c r="N7" s="10"/>
      <c r="O7" s="10"/>
    </row>
    <row r="8" spans="2:15" ht="16.899999999999999" customHeight="1" x14ac:dyDescent="0.25">
      <c r="B8" s="6">
        <v>2010</v>
      </c>
      <c r="C8" s="7">
        <v>173</v>
      </c>
      <c r="D8" s="7">
        <v>132</v>
      </c>
      <c r="E8" s="7">
        <f>C8+(0.5*D8)</f>
        <v>239</v>
      </c>
      <c r="G8" s="8">
        <v>341</v>
      </c>
      <c r="H8" s="8">
        <v>56</v>
      </c>
      <c r="I8" s="9">
        <v>58</v>
      </c>
      <c r="J8" s="9">
        <v>39</v>
      </c>
      <c r="K8" s="9">
        <v>49</v>
      </c>
      <c r="M8" s="11">
        <f>SUM(C8:D8,G8:K8)</f>
        <v>848</v>
      </c>
      <c r="N8" s="11">
        <f>(G8+I8)+(0.5*(H8+J8+K8))</f>
        <v>471</v>
      </c>
      <c r="O8" s="11">
        <f>N8+E8</f>
        <v>710</v>
      </c>
    </row>
    <row r="9" spans="2:15" ht="16.899999999999999" customHeight="1" x14ac:dyDescent="0.25">
      <c r="B9" s="6">
        <v>2011</v>
      </c>
      <c r="C9" s="7">
        <v>182</v>
      </c>
      <c r="D9" s="7">
        <v>79</v>
      </c>
      <c r="E9" s="7">
        <f t="shared" ref="E9:E11" si="0">C9+(0.5*D9)</f>
        <v>221.5</v>
      </c>
      <c r="G9" s="8">
        <v>406</v>
      </c>
      <c r="H9" s="8">
        <v>65</v>
      </c>
      <c r="I9" s="9">
        <v>66</v>
      </c>
      <c r="J9" s="9">
        <v>24</v>
      </c>
      <c r="K9" s="9"/>
      <c r="M9" s="11">
        <f t="shared" ref="M9:M14" si="1">SUM(C9:D9,G9:K9)</f>
        <v>822</v>
      </c>
      <c r="N9" s="11">
        <f>(G9+I9)+(0.5*(H9+J9+K9))</f>
        <v>516.5</v>
      </c>
      <c r="O9" s="11">
        <f>N9+E9</f>
        <v>738</v>
      </c>
    </row>
    <row r="10" spans="2:15" ht="16.899999999999999" customHeight="1" x14ac:dyDescent="0.25">
      <c r="B10" s="6">
        <v>2012</v>
      </c>
      <c r="C10" s="7">
        <v>192</v>
      </c>
      <c r="D10" s="7">
        <v>83</v>
      </c>
      <c r="E10" s="7">
        <f t="shared" si="0"/>
        <v>233.5</v>
      </c>
      <c r="G10" s="8">
        <v>460</v>
      </c>
      <c r="H10" s="8">
        <v>63</v>
      </c>
      <c r="I10" s="9">
        <v>66</v>
      </c>
      <c r="J10" s="9">
        <v>21</v>
      </c>
      <c r="K10" s="9"/>
      <c r="M10" s="11">
        <f t="shared" si="1"/>
        <v>885</v>
      </c>
      <c r="N10" s="11">
        <f>(G10+I10)+(0.5*(H10+J10+K10))</f>
        <v>568</v>
      </c>
      <c r="O10" s="11">
        <f>N10+E10</f>
        <v>801.5</v>
      </c>
    </row>
    <row r="11" spans="2:15" ht="16.899999999999999" customHeight="1" x14ac:dyDescent="0.25">
      <c r="B11" s="6">
        <v>2013</v>
      </c>
      <c r="C11" s="7">
        <v>218</v>
      </c>
      <c r="D11" s="7">
        <v>93</v>
      </c>
      <c r="E11" s="7">
        <f t="shared" si="0"/>
        <v>264.5</v>
      </c>
      <c r="G11" s="8">
        <v>524</v>
      </c>
      <c r="H11" s="8">
        <v>78</v>
      </c>
      <c r="I11" s="9">
        <v>72</v>
      </c>
      <c r="J11" s="9">
        <v>18</v>
      </c>
      <c r="K11" s="9"/>
      <c r="M11" s="11">
        <f t="shared" si="1"/>
        <v>1003</v>
      </c>
      <c r="N11" s="11">
        <f>(G11+I11)+(0.5*(H11+J11+K11))</f>
        <v>644</v>
      </c>
      <c r="O11" s="11">
        <f>N11+E11</f>
        <v>908.5</v>
      </c>
    </row>
    <row r="12" spans="2:15" ht="16.899999999999999" customHeight="1" x14ac:dyDescent="0.25">
      <c r="B12" s="6">
        <v>2014</v>
      </c>
      <c r="C12" s="7"/>
      <c r="D12" s="7"/>
      <c r="E12" s="24">
        <f>AVERAGE(E11,E14)</f>
        <v>278.25</v>
      </c>
      <c r="G12" s="8"/>
      <c r="H12" s="8"/>
      <c r="I12" s="9"/>
      <c r="J12" s="9"/>
      <c r="K12" s="9"/>
      <c r="M12" s="11">
        <f t="shared" si="1"/>
        <v>0</v>
      </c>
      <c r="N12" s="24">
        <f>AVERAGE(N11,N14)</f>
        <v>667.75</v>
      </c>
      <c r="O12" s="32">
        <f>N12+E12</f>
        <v>946</v>
      </c>
    </row>
    <row r="13" spans="2:15" ht="16.899999999999999" customHeight="1" x14ac:dyDescent="0.25">
      <c r="B13" s="6">
        <v>2015</v>
      </c>
      <c r="C13" s="7"/>
      <c r="D13" s="7"/>
      <c r="E13" s="24">
        <f>AVERAGE(E11,E14)</f>
        <v>278.25</v>
      </c>
      <c r="G13" s="8"/>
      <c r="H13" s="8"/>
      <c r="I13" s="9"/>
      <c r="J13" s="9"/>
      <c r="K13" s="9"/>
      <c r="M13" s="11">
        <f t="shared" si="1"/>
        <v>0</v>
      </c>
      <c r="N13" s="24">
        <f>AVERAGE(N11,N14)</f>
        <v>667.75</v>
      </c>
      <c r="O13" s="32">
        <f>N13+E13</f>
        <v>946</v>
      </c>
    </row>
    <row r="14" spans="2:15" ht="16.899999999999999" customHeight="1" x14ac:dyDescent="0.25">
      <c r="B14" s="6">
        <v>2016</v>
      </c>
      <c r="C14" s="7">
        <v>228</v>
      </c>
      <c r="D14" s="7">
        <v>128</v>
      </c>
      <c r="E14" s="7">
        <f>C14+(0.5*D14)</f>
        <v>292</v>
      </c>
      <c r="G14" s="8">
        <v>569</v>
      </c>
      <c r="H14" s="8">
        <v>113</v>
      </c>
      <c r="I14" s="9">
        <v>60</v>
      </c>
      <c r="J14" s="9">
        <v>12</v>
      </c>
      <c r="K14" s="9" t="s">
        <v>10</v>
      </c>
      <c r="M14" s="11">
        <f t="shared" si="1"/>
        <v>1110</v>
      </c>
      <c r="N14" s="11">
        <f>(G14+I14)+(0.5*(H14+J14))</f>
        <v>691.5</v>
      </c>
      <c r="O14" s="11">
        <f>N14+E14</f>
        <v>983.5</v>
      </c>
    </row>
    <row r="15" spans="2:15" ht="16.899999999999999" customHeight="1" x14ac:dyDescent="0.25">
      <c r="B15" s="6"/>
      <c r="C15" s="7"/>
      <c r="D15" s="7"/>
      <c r="E15" s="7"/>
      <c r="G15" s="8"/>
      <c r="H15" s="8"/>
      <c r="I15" s="9"/>
      <c r="J15" s="9"/>
      <c r="K15" s="9"/>
      <c r="M15" s="12"/>
      <c r="N15" s="12"/>
      <c r="O15" s="12"/>
    </row>
    <row r="16" spans="2:15" ht="16.899999999999999" customHeight="1" x14ac:dyDescent="0.25"/>
    <row r="22" spans="3:3" x14ac:dyDescent="0.25">
      <c r="C22" s="21"/>
    </row>
    <row r="23" spans="3:3" x14ac:dyDescent="0.25">
      <c r="C23" s="21"/>
    </row>
  </sheetData>
  <mergeCells count="4">
    <mergeCell ref="G5:H5"/>
    <mergeCell ref="I5:K5"/>
    <mergeCell ref="C5:E5"/>
    <mergeCell ref="M5:M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U21"/>
  <sheetViews>
    <sheetView zoomScale="85" zoomScaleNormal="85" workbookViewId="0">
      <selection activeCell="C42" sqref="C42"/>
    </sheetView>
  </sheetViews>
  <sheetFormatPr defaultColWidth="9.140625" defaultRowHeight="14.25" x14ac:dyDescent="0.2"/>
  <cols>
    <col min="1" max="1" width="3.28515625" style="13" customWidth="1"/>
    <col min="2" max="2" width="9.140625" style="13"/>
    <col min="3" max="3" width="10.28515625" style="13" customWidth="1"/>
    <col min="4" max="10" width="11.7109375" style="13" customWidth="1"/>
    <col min="11" max="12" width="9.140625" style="13"/>
    <col min="13" max="13" width="12.7109375" style="13" customWidth="1"/>
    <col min="14" max="14" width="9.7109375" style="13" customWidth="1"/>
    <col min="15" max="15" width="3" style="13" customWidth="1"/>
    <col min="16" max="16" width="11.7109375" style="13" customWidth="1"/>
    <col min="17" max="17" width="9.140625" style="13"/>
    <col min="18" max="18" width="12.5703125" style="13" customWidth="1"/>
    <col min="19" max="19" width="6.7109375" style="13" customWidth="1"/>
    <col min="20" max="20" width="11.5703125" style="13" customWidth="1"/>
    <col min="21" max="16384" width="9.140625" style="13"/>
  </cols>
  <sheetData>
    <row r="7" spans="2:21" ht="19.899999999999999" customHeight="1" x14ac:dyDescent="0.2">
      <c r="B7" s="46" t="s">
        <v>3</v>
      </c>
      <c r="C7" s="46" t="s">
        <v>11</v>
      </c>
      <c r="D7" s="48" t="s">
        <v>12</v>
      </c>
      <c r="E7" s="48"/>
      <c r="F7" s="48"/>
      <c r="G7" s="48"/>
      <c r="H7" s="48"/>
      <c r="I7" s="49" t="s">
        <v>13</v>
      </c>
      <c r="J7" s="50"/>
      <c r="K7" s="51"/>
      <c r="M7" s="39" t="s">
        <v>14</v>
      </c>
      <c r="N7" s="39" t="s">
        <v>15</v>
      </c>
      <c r="P7" s="39" t="s">
        <v>31</v>
      </c>
      <c r="Q7" s="39" t="s">
        <v>32</v>
      </c>
      <c r="R7" s="39" t="s">
        <v>9</v>
      </c>
      <c r="T7" s="39" t="s">
        <v>16</v>
      </c>
      <c r="U7" s="39" t="s">
        <v>15</v>
      </c>
    </row>
    <row r="8" spans="2:21" s="14" customFormat="1" ht="45" x14ac:dyDescent="0.25">
      <c r="B8" s="47"/>
      <c r="C8" s="47"/>
      <c r="D8" s="25" t="s">
        <v>17</v>
      </c>
      <c r="E8" s="25" t="s">
        <v>18</v>
      </c>
      <c r="F8" s="25" t="s">
        <v>19</v>
      </c>
      <c r="G8" s="25" t="s">
        <v>20</v>
      </c>
      <c r="H8" s="25" t="s">
        <v>21</v>
      </c>
      <c r="I8" s="25" t="s">
        <v>17</v>
      </c>
      <c r="J8" s="25" t="s">
        <v>18</v>
      </c>
      <c r="K8" s="25" t="s">
        <v>22</v>
      </c>
      <c r="M8" s="39"/>
      <c r="N8" s="39"/>
      <c r="P8" s="39"/>
      <c r="Q8" s="39"/>
      <c r="R8" s="39"/>
      <c r="T8" s="39"/>
      <c r="U8" s="39"/>
    </row>
    <row r="9" spans="2:21" s="14" customFormat="1" ht="19.5" customHeight="1" x14ac:dyDescent="0.25">
      <c r="B9" s="54" t="s">
        <v>36</v>
      </c>
      <c r="C9" s="55"/>
      <c r="D9" s="27">
        <v>1410</v>
      </c>
      <c r="E9" s="26">
        <v>588</v>
      </c>
      <c r="F9" s="26">
        <v>30</v>
      </c>
      <c r="G9" s="19"/>
      <c r="H9" s="29">
        <v>81</v>
      </c>
      <c r="I9" s="19"/>
      <c r="J9" s="19"/>
      <c r="K9" s="19"/>
      <c r="M9" s="16"/>
      <c r="N9" s="22"/>
      <c r="P9" s="28">
        <f>D9+E9</f>
        <v>1998</v>
      </c>
      <c r="Q9" s="28">
        <f>F9</f>
        <v>30</v>
      </c>
      <c r="R9" s="30">
        <f>P9+(Q9/2)</f>
        <v>2013</v>
      </c>
      <c r="T9" s="16"/>
      <c r="U9" s="23"/>
    </row>
    <row r="10" spans="2:21" s="14" customFormat="1" ht="17.45" customHeight="1" x14ac:dyDescent="0.25">
      <c r="B10" s="54" t="s">
        <v>35</v>
      </c>
      <c r="C10" s="55"/>
      <c r="D10" s="27">
        <v>1422</v>
      </c>
      <c r="E10" s="26">
        <v>575</v>
      </c>
      <c r="F10" s="26">
        <v>50</v>
      </c>
      <c r="G10" s="19"/>
      <c r="H10" s="29">
        <v>84.5</v>
      </c>
      <c r="I10" s="19"/>
      <c r="J10" s="19"/>
      <c r="K10" s="19"/>
      <c r="M10" s="16"/>
      <c r="N10" s="22"/>
      <c r="P10" s="28">
        <f t="shared" ref="P10:P11" si="0">D10+E10</f>
        <v>1997</v>
      </c>
      <c r="Q10" s="28">
        <f>F10</f>
        <v>50</v>
      </c>
      <c r="R10" s="30">
        <f t="shared" ref="R10:R11" si="1">P10+(Q10/2)</f>
        <v>2022</v>
      </c>
      <c r="T10" s="16"/>
      <c r="U10" s="23"/>
    </row>
    <row r="11" spans="2:21" s="14" customFormat="1" ht="17.45" customHeight="1" x14ac:dyDescent="0.25">
      <c r="B11" s="54" t="s">
        <v>34</v>
      </c>
      <c r="C11" s="55"/>
      <c r="D11" s="27">
        <v>1428</v>
      </c>
      <c r="E11" s="26">
        <v>564</v>
      </c>
      <c r="F11" s="26">
        <v>67</v>
      </c>
      <c r="G11" s="19"/>
      <c r="H11" s="29">
        <v>88</v>
      </c>
      <c r="I11" s="19"/>
      <c r="J11" s="19"/>
      <c r="K11" s="19"/>
      <c r="M11" s="16"/>
      <c r="N11" s="22"/>
      <c r="P11" s="28">
        <f t="shared" si="0"/>
        <v>1992</v>
      </c>
      <c r="Q11" s="28">
        <f>F11</f>
        <v>67</v>
      </c>
      <c r="R11" s="30">
        <f t="shared" si="1"/>
        <v>2025.5</v>
      </c>
      <c r="T11" s="16"/>
      <c r="U11" s="23"/>
    </row>
    <row r="12" spans="2:21" s="14" customFormat="1" ht="17.45" customHeight="1" x14ac:dyDescent="0.25">
      <c r="B12" s="40">
        <v>2013</v>
      </c>
      <c r="C12" s="15" t="s">
        <v>23</v>
      </c>
      <c r="D12" s="16">
        <v>1398</v>
      </c>
      <c r="E12" s="16">
        <v>506</v>
      </c>
      <c r="F12" s="16">
        <v>64</v>
      </c>
      <c r="G12" s="16">
        <v>8</v>
      </c>
      <c r="H12" s="17">
        <v>78</v>
      </c>
      <c r="I12" s="16">
        <v>16</v>
      </c>
      <c r="J12" s="16">
        <v>109</v>
      </c>
      <c r="K12" s="16">
        <v>14</v>
      </c>
      <c r="M12" s="16">
        <f>SUM(D12:K12)</f>
        <v>2193</v>
      </c>
      <c r="N12" s="42">
        <f>AVERAGE(M12:M13)</f>
        <v>2135.5</v>
      </c>
      <c r="P12" s="52">
        <f>AVERAGE(D12:D13)+AVERAGE(E12:E13)+AVERAGE(I12:I13)+AVERAGE(J12:J13)</f>
        <v>1982</v>
      </c>
      <c r="Q12" s="52">
        <f>AVERAGE(F12:F13)+AVERAGE(G12:G13)+AVERAGE(K12:K13)</f>
        <v>114.5</v>
      </c>
      <c r="R12" s="44">
        <f>P12+(Q12/2)</f>
        <v>2039.25</v>
      </c>
      <c r="T12" s="16">
        <f>D12+G12+I12</f>
        <v>1422</v>
      </c>
      <c r="U12" s="44">
        <f>AVERAGE(T12:T13)</f>
        <v>1409</v>
      </c>
    </row>
    <row r="13" spans="2:21" s="14" customFormat="1" ht="17.45" customHeight="1" x14ac:dyDescent="0.25">
      <c r="B13" s="41"/>
      <c r="C13" s="18" t="s">
        <v>24</v>
      </c>
      <c r="D13" s="19">
        <v>1342</v>
      </c>
      <c r="E13" s="19">
        <v>475</v>
      </c>
      <c r="F13" s="19">
        <v>103</v>
      </c>
      <c r="G13" s="19">
        <v>39</v>
      </c>
      <c r="H13" s="20"/>
      <c r="I13" s="19">
        <v>15</v>
      </c>
      <c r="J13" s="19">
        <v>103</v>
      </c>
      <c r="K13" s="19">
        <v>1</v>
      </c>
      <c r="M13" s="16">
        <f t="shared" ref="M13:M19" si="2">SUM(D13:K13)</f>
        <v>2078</v>
      </c>
      <c r="N13" s="43"/>
      <c r="P13" s="53"/>
      <c r="Q13" s="53"/>
      <c r="R13" s="45"/>
      <c r="T13" s="16">
        <f t="shared" ref="T13:T19" si="3">D13+G13+I13</f>
        <v>1396</v>
      </c>
      <c r="U13" s="45"/>
    </row>
    <row r="14" spans="2:21" s="14" customFormat="1" ht="17.45" customHeight="1" x14ac:dyDescent="0.25">
      <c r="B14" s="41">
        <v>2014</v>
      </c>
      <c r="C14" s="18" t="s">
        <v>25</v>
      </c>
      <c r="D14" s="19">
        <v>1346</v>
      </c>
      <c r="E14" s="19">
        <v>542</v>
      </c>
      <c r="F14" s="19">
        <v>57</v>
      </c>
      <c r="G14" s="19">
        <v>13</v>
      </c>
      <c r="H14" s="20">
        <v>78</v>
      </c>
      <c r="I14" s="19">
        <v>22</v>
      </c>
      <c r="J14" s="19">
        <v>139</v>
      </c>
      <c r="K14" s="19">
        <v>9</v>
      </c>
      <c r="M14" s="16">
        <f t="shared" si="2"/>
        <v>2206</v>
      </c>
      <c r="N14" s="42">
        <f>AVERAGE(M14:M15)</f>
        <v>2133</v>
      </c>
      <c r="P14" s="52">
        <f>AVERAGE(D14:D15)+AVERAGE(E14:E15)+AVERAGE(I14:I15)+AVERAGE(J14:J15)</f>
        <v>1986.5</v>
      </c>
      <c r="Q14" s="52">
        <f>AVERAGE(F14:F15)+AVERAGE(G14:G15)+AVERAGE(K14:K15)</f>
        <v>107.5</v>
      </c>
      <c r="R14" s="44">
        <f>P14+(Q14/2)</f>
        <v>2040.25</v>
      </c>
      <c r="T14" s="16">
        <f t="shared" si="3"/>
        <v>1381</v>
      </c>
      <c r="U14" s="44">
        <f>AVERAGE(T14:T15)</f>
        <v>1374</v>
      </c>
    </row>
    <row r="15" spans="2:21" s="14" customFormat="1" ht="17.45" customHeight="1" x14ac:dyDescent="0.25">
      <c r="B15" s="41"/>
      <c r="C15" s="18" t="s">
        <v>26</v>
      </c>
      <c r="D15" s="19">
        <v>1307</v>
      </c>
      <c r="E15" s="19">
        <v>481</v>
      </c>
      <c r="F15" s="19">
        <v>92</v>
      </c>
      <c r="G15" s="19">
        <v>38</v>
      </c>
      <c r="H15" s="20"/>
      <c r="I15" s="19">
        <v>22</v>
      </c>
      <c r="J15" s="19">
        <v>114</v>
      </c>
      <c r="K15" s="19">
        <v>6</v>
      </c>
      <c r="M15" s="16">
        <f t="shared" si="2"/>
        <v>2060</v>
      </c>
      <c r="N15" s="43"/>
      <c r="P15" s="53"/>
      <c r="Q15" s="53"/>
      <c r="R15" s="45"/>
      <c r="T15" s="16">
        <f t="shared" si="3"/>
        <v>1367</v>
      </c>
      <c r="U15" s="45"/>
    </row>
    <row r="16" spans="2:21" s="14" customFormat="1" ht="17.45" customHeight="1" x14ac:dyDescent="0.25">
      <c r="B16" s="41">
        <v>2015</v>
      </c>
      <c r="C16" s="18" t="s">
        <v>27</v>
      </c>
      <c r="D16" s="19">
        <v>1395</v>
      </c>
      <c r="E16" s="19">
        <v>553</v>
      </c>
      <c r="F16" s="19">
        <v>36</v>
      </c>
      <c r="G16" s="19">
        <v>4</v>
      </c>
      <c r="H16" s="20">
        <v>84</v>
      </c>
      <c r="I16" s="19">
        <v>20</v>
      </c>
      <c r="J16" s="19">
        <v>121</v>
      </c>
      <c r="K16" s="19">
        <v>3</v>
      </c>
      <c r="M16" s="16">
        <f t="shared" si="2"/>
        <v>2216</v>
      </c>
      <c r="N16" s="42">
        <f>AVERAGE(M16:M17)</f>
        <v>2159.5</v>
      </c>
      <c r="P16" s="52">
        <f>AVERAGE(D16:D17)+AVERAGE(E16:E17)+AVERAGE(I16:I17)+AVERAGE(J16:J17)</f>
        <v>2046.5</v>
      </c>
      <c r="Q16" s="52">
        <f>AVERAGE(F16:F17)+AVERAGE(G16:G17)+AVERAGE(K16:K17)</f>
        <v>71</v>
      </c>
      <c r="R16" s="44">
        <f>P16+(Q16/2)</f>
        <v>2082</v>
      </c>
      <c r="T16" s="16">
        <f t="shared" si="3"/>
        <v>1419</v>
      </c>
      <c r="U16" s="44">
        <f>AVERAGE(T16:T17)</f>
        <v>1416</v>
      </c>
    </row>
    <row r="17" spans="2:21" s="14" customFormat="1" ht="17.45" customHeight="1" x14ac:dyDescent="0.25">
      <c r="B17" s="41"/>
      <c r="C17" s="18" t="s">
        <v>28</v>
      </c>
      <c r="D17" s="19">
        <v>1371</v>
      </c>
      <c r="E17" s="19">
        <v>499</v>
      </c>
      <c r="F17" s="19">
        <v>69</v>
      </c>
      <c r="G17" s="19">
        <v>25</v>
      </c>
      <c r="H17" s="20"/>
      <c r="I17" s="19">
        <v>17</v>
      </c>
      <c r="J17" s="19">
        <v>117</v>
      </c>
      <c r="K17" s="19">
        <v>5</v>
      </c>
      <c r="M17" s="16">
        <f t="shared" si="2"/>
        <v>2103</v>
      </c>
      <c r="N17" s="43"/>
      <c r="P17" s="53"/>
      <c r="Q17" s="53"/>
      <c r="R17" s="45"/>
      <c r="T17" s="16">
        <f t="shared" si="3"/>
        <v>1413</v>
      </c>
      <c r="U17" s="45"/>
    </row>
    <row r="18" spans="2:21" s="14" customFormat="1" ht="17.45" customHeight="1" x14ac:dyDescent="0.25">
      <c r="B18" s="41">
        <v>2016</v>
      </c>
      <c r="C18" s="18" t="s">
        <v>29</v>
      </c>
      <c r="D18" s="19">
        <v>1393</v>
      </c>
      <c r="E18" s="19">
        <v>549</v>
      </c>
      <c r="F18" s="19">
        <v>28</v>
      </c>
      <c r="G18" s="19">
        <v>11</v>
      </c>
      <c r="H18" s="20">
        <v>80</v>
      </c>
      <c r="I18" s="19">
        <v>17</v>
      </c>
      <c r="J18" s="19">
        <v>183</v>
      </c>
      <c r="K18" s="19">
        <v>7</v>
      </c>
      <c r="M18" s="16">
        <f t="shared" si="2"/>
        <v>2268</v>
      </c>
      <c r="N18" s="42">
        <f>AVERAGE(M18:M19)</f>
        <v>2192</v>
      </c>
      <c r="P18" s="52">
        <f>AVERAGE(D18:D19)+AVERAGE(E18:E19)+AVERAGE(I18:I19)+AVERAGE(J18:J19)</f>
        <v>2069</v>
      </c>
      <c r="Q18" s="52">
        <f>AVERAGE(F18:F19)+AVERAGE(G18:G19)+AVERAGE(K18:K19)</f>
        <v>83</v>
      </c>
      <c r="R18" s="44">
        <f>P18+(Q18/2)</f>
        <v>2110.5</v>
      </c>
      <c r="T18" s="16">
        <f t="shared" si="3"/>
        <v>1421</v>
      </c>
      <c r="U18" s="44">
        <f>AVERAGE(T18:T19)</f>
        <v>1395</v>
      </c>
    </row>
    <row r="19" spans="2:21" s="14" customFormat="1" ht="17.45" customHeight="1" x14ac:dyDescent="0.25">
      <c r="B19" s="41"/>
      <c r="C19" s="18" t="s">
        <v>30</v>
      </c>
      <c r="D19" s="19">
        <v>1331</v>
      </c>
      <c r="E19" s="19">
        <v>483</v>
      </c>
      <c r="F19" s="19">
        <v>75</v>
      </c>
      <c r="G19" s="19">
        <v>22</v>
      </c>
      <c r="H19" s="20"/>
      <c r="I19" s="19">
        <v>16</v>
      </c>
      <c r="J19" s="19">
        <v>166</v>
      </c>
      <c r="K19" s="19">
        <v>23</v>
      </c>
      <c r="M19" s="16">
        <f t="shared" si="2"/>
        <v>2116</v>
      </c>
      <c r="N19" s="43"/>
      <c r="P19" s="53"/>
      <c r="Q19" s="53"/>
      <c r="R19" s="45"/>
      <c r="T19" s="16">
        <f t="shared" si="3"/>
        <v>1369</v>
      </c>
      <c r="U19" s="45"/>
    </row>
    <row r="21" spans="2:21" x14ac:dyDescent="0.2">
      <c r="D21" s="31">
        <f>AVERAGE(D18:D19)</f>
        <v>1362</v>
      </c>
      <c r="I21" s="31">
        <f>AVERAGE(I18:I19)</f>
        <v>16.5</v>
      </c>
    </row>
  </sheetData>
  <mergeCells count="38">
    <mergeCell ref="B10:C10"/>
    <mergeCell ref="B9:C9"/>
    <mergeCell ref="Q12:Q13"/>
    <mergeCell ref="Q18:Q19"/>
    <mergeCell ref="Q16:Q17"/>
    <mergeCell ref="Q14:Q15"/>
    <mergeCell ref="B11:C11"/>
    <mergeCell ref="B18:B19"/>
    <mergeCell ref="N18:N19"/>
    <mergeCell ref="R18:R19"/>
    <mergeCell ref="U18:U19"/>
    <mergeCell ref="B14:B15"/>
    <mergeCell ref="N14:N15"/>
    <mergeCell ref="R14:R15"/>
    <mergeCell ref="U14:U15"/>
    <mergeCell ref="B16:B17"/>
    <mergeCell ref="N16:N17"/>
    <mergeCell ref="R16:R17"/>
    <mergeCell ref="U16:U17"/>
    <mergeCell ref="P18:P19"/>
    <mergeCell ref="P16:P17"/>
    <mergeCell ref="P14:P15"/>
    <mergeCell ref="R7:R8"/>
    <mergeCell ref="T7:T8"/>
    <mergeCell ref="U7:U8"/>
    <mergeCell ref="B12:B13"/>
    <mergeCell ref="N12:N13"/>
    <mergeCell ref="R12:R13"/>
    <mergeCell ref="U12:U13"/>
    <mergeCell ref="B7:B8"/>
    <mergeCell ref="C7:C8"/>
    <mergeCell ref="D7:H7"/>
    <mergeCell ref="I7:K7"/>
    <mergeCell ref="M7:M8"/>
    <mergeCell ref="N7:N8"/>
    <mergeCell ref="P7:P8"/>
    <mergeCell ref="P12:P13"/>
    <mergeCell ref="Q7:Q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Faculty &amp; Staff</vt:lpstr>
      <vt:lpstr>Students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DSmith</dc:creator>
  <cp:lastModifiedBy>user</cp:lastModifiedBy>
  <dcterms:created xsi:type="dcterms:W3CDTF">2017-02-24T04:00:58Z</dcterms:created>
  <dcterms:modified xsi:type="dcterms:W3CDTF">2017-08-21T20:45:52Z</dcterms:modified>
</cp:coreProperties>
</file>