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2018" sheetId="1" r:id="rId3"/>
    <sheet state="visible" name="2017" sheetId="2" r:id="rId4"/>
    <sheet state="visible" name="2016-SingleStream" sheetId="3" r:id="rId5"/>
    <sheet state="visible" name="2016-Hard#s" sheetId="4" r:id="rId6"/>
    <sheet state="visible" name="2016" sheetId="5" r:id="rId7"/>
    <sheet state="visible" name="2015-SingleStream" sheetId="6" r:id="rId8"/>
    <sheet state="visible" name="2016 Summary" sheetId="7" r:id="rId9"/>
    <sheet state="visible" name="2015-Hard#'s" sheetId="8" r:id="rId10"/>
    <sheet state="visible" name="2015" sheetId="9" r:id="rId11"/>
    <sheet state="visible" name="2014 (CompostEst)" sheetId="10" r:id="rId12"/>
    <sheet state="visible" name="2014-Hard#'s" sheetId="11" r:id="rId13"/>
    <sheet state="visible" name="2014" sheetId="12" r:id="rId14"/>
    <sheet state="visible" name="2013" sheetId="13" r:id="rId15"/>
    <sheet state="visible" name="2012" sheetId="14" r:id="rId16"/>
    <sheet state="visible" name="2011" sheetId="15" r:id="rId17"/>
    <sheet state="visible" name="2010" sheetId="16" r:id="rId18"/>
    <sheet state="visible" name="2009" sheetId="17" r:id="rId19"/>
    <sheet state="visible" name="2008" sheetId="18" r:id="rId20"/>
    <sheet state="visible" name="2007" sheetId="19" r:id="rId21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I58">
      <text>
        <t xml:space="preserve">Satan Approves of Recycling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I58">
      <text>
        <t xml:space="preserve">Satan Approves of Recycling</t>
      </text>
    </comment>
  </commentList>
</comments>
</file>

<file path=xl/sharedStrings.xml><?xml version="1.0" encoding="utf-8"?>
<sst xmlns="http://schemas.openxmlformats.org/spreadsheetml/2006/main" count="2461" uniqueCount="365">
  <si>
    <t>VCU &amp; VCUHSA RECYCLING AND DISPOSABLE FIGURES FOR 2018</t>
  </si>
  <si>
    <t>Data</t>
  </si>
  <si>
    <t xml:space="preserve"> </t>
  </si>
  <si>
    <t>VCU FIGURES:</t>
  </si>
  <si>
    <t>2018 MATERIAL</t>
  </si>
  <si>
    <t>Sources</t>
  </si>
  <si>
    <t>WEIGHTS IN TONS</t>
  </si>
  <si>
    <t>METAL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</si>
  <si>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</si>
  <si>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</si>
  <si>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</si>
  <si>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</si>
  <si>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</si>
  <si>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</si>
  <si>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</si>
  <si>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</si>
  <si>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</si>
  <si>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*OCT</t>
  </si>
  <si>
    <t>NOV</t>
  </si>
  <si>
    <t>DEC</t>
  </si>
  <si>
    <t>TTL WEIGHT</t>
  </si>
  <si>
    <t xml:space="preserve">Nott Recycling </t>
  </si>
  <si>
    <t xml:space="preserve">COMMINGLED RECYCLING  </t>
  </si>
  <si>
    <t>OCT</t>
  </si>
  <si>
    <t>Virginia Waste Service-Commingle/Single Stream Recycling(less residual)</t>
  </si>
  <si>
    <t>Manchester, Shred-All &amp; Weyerhaeuser</t>
  </si>
  <si>
    <t xml:space="preserve">Shred-It-Confidential Documents Shredded </t>
  </si>
  <si>
    <t>Total Paper Products:</t>
  </si>
  <si>
    <t>*October, 2016=average weight for July-Sept, 2016 VWS to Cnty Waste 10/1/16</t>
  </si>
  <si>
    <t>MISCELLANEOUS ITEMS</t>
  </si>
  <si>
    <t xml:space="preserve">JAN </t>
  </si>
  <si>
    <t>JULY</t>
  </si>
  <si>
    <t>Mike Baldacci, #8-7490</t>
  </si>
  <si>
    <t>AERC Recycling of Ballasts, Fluorescent Tubes, Batteries</t>
  </si>
  <si>
    <t>AERC Electronic Scrap Recycling</t>
  </si>
  <si>
    <t>Biodiesel-Collected by RECO, Dining Hall Operations 7.5lbs/gallon</t>
  </si>
  <si>
    <t>Ralph Robinson, Norfolk Tallow, 1-800-628-2089</t>
  </si>
  <si>
    <t>Burt Ogle, Chem. Safety, #8-4866</t>
  </si>
  <si>
    <t>Gov-Deals, weight of Surplus Property sold for month (Estimated)</t>
  </si>
  <si>
    <t>Pallets Reused E-Waste, Gov Deals, average 18/mo @ 25lbs. each (est.)</t>
  </si>
  <si>
    <t>Toner Cartridges picked-up by TSRC &amp; Returned by mail (est.)</t>
  </si>
  <si>
    <t>Housing clothes &amp; misc.items to Goodwill May-Aug &amp; (2) ext. clothing bins Est.</t>
  </si>
  <si>
    <t>VCU-Vehicle Maintencnce Lead Acid Car Batteries (Reports Qtry.)</t>
  </si>
  <si>
    <t>VCU-Vehilce Maintenance, Tires recycled, 30lbs each. (Reports Qtry.)</t>
  </si>
  <si>
    <t>VCU Vehicle Maintenance Waste Oil Recycled (Reports Quarterly.)</t>
  </si>
  <si>
    <r>
      <rPr/>
      <t>SB Cox-C&amp;D, Pallets, Scrap Surplus,1070 Oliver Hill Way(</t>
    </r>
    <r>
      <rPr>
        <rFont val="Arial"/>
        <color rgb="FFFF0000"/>
        <sz val="14.0"/>
      </rPr>
      <t>-5%</t>
    </r>
    <r>
      <rPr>
        <rFont val="Arial"/>
        <sz val="14.0"/>
      </rPr>
      <t xml:space="preserve"> est. residual)</t>
    </r>
  </si>
  <si>
    <t>Total Miscellaneous:</t>
  </si>
  <si>
    <t>Total Recyclables (On Summary Report)</t>
  </si>
  <si>
    <t>Construction Debris-Institute for Contemporary Art</t>
  </si>
  <si>
    <t>Construction Debris-Raleigh Building-Renovation Project</t>
  </si>
  <si>
    <t>Total Construction materials recycled</t>
  </si>
  <si>
    <t>Total Recyclables with Construction materials</t>
  </si>
  <si>
    <t>*See Reference Below</t>
  </si>
  <si>
    <t>DISPOSABLE MATERIAL (VCU):</t>
  </si>
  <si>
    <t>Front-Load Weight + Residual from Recycling</t>
  </si>
  <si>
    <t>Compactor Weight</t>
  </si>
  <si>
    <t>Roll-off Weight</t>
  </si>
  <si>
    <t>Non-Construction Waste Totals (On Summary Report)</t>
  </si>
  <si>
    <t>Recycling-C&amp;D, Pallets, Scrap, 1070 Oliver Hill, Non-recyclable(5% est.)</t>
  </si>
  <si>
    <t>Construction Debris-Landfilled</t>
  </si>
  <si>
    <t>Total Disposables (VCU)</t>
  </si>
  <si>
    <t>TOTAL RECYCLING &amp; DISPOSABLE: Less Construction Debris</t>
  </si>
  <si>
    <t>TOTAL RECYCLING &amp; DISPOSABLE:</t>
  </si>
  <si>
    <t>RECYCLING RATE FOR VCU:</t>
  </si>
  <si>
    <t>RECYCLING RATE FOR VCU: Without C&amp;D Recycling from new buildings</t>
  </si>
  <si>
    <t xml:space="preserve">VCUHSA-Hospital Figures </t>
  </si>
  <si>
    <t>Paper Shredded by Shred-it under VCU Contract</t>
  </si>
  <si>
    <t>Stericycle Recycling Program</t>
  </si>
  <si>
    <t>VWS Recycling collected all locations</t>
  </si>
  <si>
    <t>Total Recyclalbles</t>
  </si>
  <si>
    <t>DISPOSABLE MATERIAL (MCVH)</t>
  </si>
  <si>
    <t>Front-Load Weight</t>
  </si>
  <si>
    <t xml:space="preserve">Compactor Weight (Clinical Support and Roto Clav) </t>
  </si>
  <si>
    <t>Roll-off Clinical Support</t>
  </si>
  <si>
    <t>Chemo-Path Waste</t>
  </si>
  <si>
    <t>Total Disposables (MCVH)</t>
  </si>
  <si>
    <t>VCU &amp; VCUHSA RECYCLING AND DISPOSABLE FIGURES FOR 2017</t>
  </si>
  <si>
    <t>2017 MATERIAL</t>
  </si>
  <si>
    <t>Total Recycling and Disposable for MCV Hospital</t>
  </si>
  <si>
    <t>RECYCLING RATE FOR MCVH Hospitals</t>
  </si>
  <si>
    <r>
      <rPr/>
      <t>SB Cox-C&amp;D, Pallets, Scrap Surplus,1070 Oliver Hill Way(</t>
    </r>
    <r>
      <rPr>
        <rFont val="Arial"/>
        <color rgb="FFFF0000"/>
        <sz val="14.0"/>
      </rPr>
      <t>-5%</t>
    </r>
    <r>
      <rPr>
        <rFont val="Arial"/>
        <sz val="14.0"/>
      </rPr>
      <t xml:space="preserve"> est. residual)</t>
    </r>
  </si>
  <si>
    <r>
      <rPr/>
      <t xml:space="preserve">VCU </t>
    </r>
    <r>
      <rPr>
        <rFont val="Arial"/>
        <b/>
        <color rgb="FF008000"/>
        <sz val="14.0"/>
      </rPr>
      <t>Single Stream Recycling</t>
    </r>
    <r>
      <rPr>
        <rFont val="Arial"/>
        <b/>
        <sz val="14.0"/>
      </rPr>
      <t xml:space="preserve"> and Waste Generation for 2016</t>
    </r>
  </si>
  <si>
    <t>*VWS was taken over by County Waste on 10/1/2016</t>
  </si>
  <si>
    <t>Single Stream Recycling</t>
  </si>
  <si>
    <t xml:space="preserve">Front-Load Weight (Oct, 2017, Avg of July-Sept.2017) </t>
  </si>
  <si>
    <t>Compactor Recycling</t>
  </si>
  <si>
    <t>Cardboard and Toter Recycling</t>
  </si>
  <si>
    <r>
      <rPr/>
      <t xml:space="preserve">Residual </t>
    </r>
    <r>
      <rPr>
        <rFont val="Arial"/>
        <color rgb="FFFF0000"/>
        <sz val="14.0"/>
      </rPr>
      <t>Contamination</t>
    </r>
    <r>
      <rPr>
        <rFont val="Arial"/>
        <sz val="14.0"/>
      </rPr>
      <t xml:space="preserve"> to Landfill</t>
    </r>
  </si>
  <si>
    <t>Total Recycling before contamination</t>
  </si>
  <si>
    <r>
      <rPr/>
      <t xml:space="preserve">Recycling </t>
    </r>
    <r>
      <rPr>
        <rFont val="Arial"/>
        <b/>
        <sz val="14.0"/>
      </rPr>
      <t>less</t>
    </r>
    <r>
      <rPr>
        <rFont val="Arial"/>
        <sz val="14.0"/>
      </rPr>
      <t xml:space="preserve"> residual contamination</t>
    </r>
  </si>
  <si>
    <r>
      <rPr/>
      <t>Residual as a Percentage of Total</t>
    </r>
    <r>
      <rPr>
        <rFont val="Arial"/>
        <color rgb="FFFF0000"/>
        <sz val="14.0"/>
      </rPr>
      <t xml:space="preserve"> (Threshold 10%) </t>
    </r>
    <r>
      <rPr>
        <rFont val="Arial"/>
        <color rgb="FF000000"/>
        <sz val="14.0"/>
      </rPr>
      <t>Goal to keep under 5%</t>
    </r>
  </si>
  <si>
    <t>*Front-Load Weight + Residual from Recycling (Oct, 2017 weight avg. July, 2016-Sept. 2016)</t>
  </si>
  <si>
    <t>Waste Totals</t>
  </si>
  <si>
    <r>
      <rPr>
        <rFont val="Arial"/>
        <b/>
        <color rgb="FF0080C0"/>
        <sz val="14.0"/>
      </rPr>
      <t xml:space="preserve">Recycling </t>
    </r>
    <r>
      <rPr>
        <rFont val="Arial"/>
        <b/>
        <sz val="14.0"/>
      </rPr>
      <t>and Waste Totals</t>
    </r>
  </si>
  <si>
    <t>RECYCLING RATE FOR Single Stream at VCU:</t>
  </si>
  <si>
    <t>Overall Recycling Rate (Universal Wastes, Gov. Deals, Misc. Items) From 2016 Report</t>
  </si>
  <si>
    <t xml:space="preserve">Single Stream as a % of the overall recycling rate. </t>
  </si>
  <si>
    <t>*Notes:</t>
  </si>
  <si>
    <r>
      <rPr/>
      <t xml:space="preserve">Majority of </t>
    </r>
    <r>
      <rPr>
        <rFont val="Arial"/>
        <color rgb="FFFF0000"/>
        <sz val="14.0"/>
      </rPr>
      <t xml:space="preserve">contamination </t>
    </r>
    <r>
      <rPr>
        <rFont val="Arial"/>
        <sz val="14.0"/>
      </rPr>
      <t>in the Recycling is in the Front Load Dumpsters</t>
    </r>
  </si>
  <si>
    <t>Areas with a lot of Food Waste</t>
  </si>
  <si>
    <r>
      <rPr>
        <rFont val="Arial"/>
        <b/>
        <color rgb="FF0080C0"/>
        <sz val="14.0"/>
      </rPr>
      <t>Recycling</t>
    </r>
    <r>
      <rPr>
        <rFont val="Arial"/>
        <sz val="14.0"/>
      </rPr>
      <t xml:space="preserve"> from Cabell Library &amp; Starbucks</t>
    </r>
  </si>
  <si>
    <r>
      <rPr/>
      <t xml:space="preserve">Waste </t>
    </r>
    <r>
      <rPr>
        <rFont val="Arial"/>
        <sz val="14.0"/>
      </rPr>
      <t>from Cabell Library &amp; Starbuck</t>
    </r>
  </si>
  <si>
    <r>
      <rPr/>
      <t xml:space="preserve">% diverted to </t>
    </r>
    <r>
      <rPr>
        <rFont val="Arial"/>
        <b/>
        <color rgb="FF0080C0"/>
        <sz val="14.0"/>
      </rPr>
      <t>recycling</t>
    </r>
  </si>
  <si>
    <r>
      <rPr>
        <rFont val="Arial"/>
        <b/>
        <color rgb="FF0080C0"/>
        <sz val="14.0"/>
      </rPr>
      <t>Recycling</t>
    </r>
    <r>
      <rPr>
        <rFont val="Arial"/>
        <sz val="14.0"/>
      </rPr>
      <t xml:space="preserve"> from the Shafer Court Dining Hall</t>
    </r>
  </si>
  <si>
    <r>
      <rPr>
        <rFont val="Arial"/>
        <b/>
        <sz val="14.0"/>
      </rPr>
      <t>Waste</t>
    </r>
    <r>
      <rPr>
        <rFont val="Arial"/>
        <sz val="14.0"/>
      </rPr>
      <t xml:space="preserve"> from Shafer Court Dining Hall</t>
    </r>
  </si>
  <si>
    <r>
      <rPr/>
      <t xml:space="preserve">% diverted to </t>
    </r>
    <r>
      <rPr>
        <rFont val="Arial"/>
        <b/>
        <color rgb="FF0080C0"/>
        <sz val="14.0"/>
      </rPr>
      <t xml:space="preserve">recycling </t>
    </r>
  </si>
  <si>
    <r>
      <rPr>
        <rFont val="Arial"/>
        <b/>
        <color rgb="FF0080C0"/>
        <sz val="14.0"/>
      </rPr>
      <t>Recycling</t>
    </r>
    <r>
      <rPr>
        <rFont val="Arial"/>
        <sz val="14.0"/>
      </rPr>
      <t xml:space="preserve"> from the Student Commons and Food Court</t>
    </r>
  </si>
  <si>
    <r>
      <rPr>
        <rFont val="Arial"/>
        <b/>
        <sz val="14.0"/>
      </rPr>
      <t>Waste</t>
    </r>
    <r>
      <rPr>
        <rFont val="Arial"/>
        <sz val="14.0"/>
      </rPr>
      <t xml:space="preserve"> from Student Commons and Food Court</t>
    </r>
  </si>
  <si>
    <r>
      <rPr/>
      <t xml:space="preserve">% diverted to </t>
    </r>
    <r>
      <rPr>
        <rFont val="Arial"/>
        <b/>
        <color rgb="FF0080C0"/>
        <sz val="14.0"/>
      </rPr>
      <t>recycling</t>
    </r>
  </si>
  <si>
    <t>Housing Units with one Recycling container and one Waste container</t>
  </si>
  <si>
    <r>
      <rPr>
        <rFont val="Arial"/>
        <b/>
        <color rgb="FF0080C0"/>
        <sz val="14.0"/>
      </rPr>
      <t>Recycling</t>
    </r>
    <r>
      <rPr>
        <rFont val="Arial"/>
        <sz val="14.0"/>
      </rPr>
      <t xml:space="preserve"> from Cabaniss Hall</t>
    </r>
  </si>
  <si>
    <r>
      <rPr>
        <rFont val="Arial"/>
        <b/>
        <sz val="14.0"/>
      </rPr>
      <t>Waste</t>
    </r>
    <r>
      <rPr>
        <rFont val="Arial"/>
        <sz val="14.0"/>
      </rPr>
      <t xml:space="preserve"> from Cabanis Hall</t>
    </r>
  </si>
  <si>
    <r>
      <rPr>
        <rFont val="Arial"/>
        <sz val="14.0"/>
      </rPr>
      <t>% diverted to</t>
    </r>
    <r>
      <rPr>
        <rFont val="Arial"/>
        <b/>
        <sz val="14.0"/>
      </rPr>
      <t xml:space="preserve"> </t>
    </r>
    <r>
      <rPr>
        <rFont val="Arial"/>
        <b/>
        <color rgb="FF0080C0"/>
        <sz val="14.0"/>
      </rPr>
      <t>recycling</t>
    </r>
  </si>
  <si>
    <t xml:space="preserve">  </t>
  </si>
  <si>
    <r>
      <rPr>
        <rFont val="Arial"/>
        <b/>
        <color rgb="FF0080C0"/>
        <sz val="14.0"/>
      </rPr>
      <t>Recycling</t>
    </r>
    <r>
      <rPr>
        <rFont val="Arial"/>
        <sz val="14.0"/>
      </rPr>
      <t xml:space="preserve"> from Global North Grace St. Student Apts.</t>
    </r>
  </si>
  <si>
    <r>
      <rPr>
        <rFont val="Arial"/>
        <b/>
        <sz val="14.0"/>
      </rPr>
      <t>Waste</t>
    </r>
    <r>
      <rPr>
        <rFont val="Arial"/>
        <sz val="14.0"/>
      </rPr>
      <t xml:space="preserve"> from Global North Grace St. Student Apts.</t>
    </r>
  </si>
  <si>
    <r>
      <rPr/>
      <t xml:space="preserve">% diverted to </t>
    </r>
    <r>
      <rPr>
        <rFont val="Arial"/>
        <b/>
        <color rgb="FF0080C0"/>
        <sz val="14.0"/>
      </rPr>
      <t>recycling</t>
    </r>
  </si>
  <si>
    <r>
      <rPr>
        <rFont val="Arial"/>
        <b/>
        <color rgb="FF0080C0"/>
        <sz val="14.0"/>
      </rPr>
      <t>Recycling</t>
    </r>
    <r>
      <rPr>
        <rFont val="Arial"/>
        <sz val="14.0"/>
      </rPr>
      <t xml:space="preserve"> from Aspire W. Grace St. Student Apts.</t>
    </r>
  </si>
  <si>
    <r>
      <rPr>
        <rFont val="Arial"/>
        <b/>
        <sz val="14.0"/>
      </rPr>
      <t>Waste</t>
    </r>
    <r>
      <rPr>
        <rFont val="Arial"/>
        <sz val="14.0"/>
      </rPr>
      <t xml:space="preserve"> from Aspire W. Grace St. Student Apts.</t>
    </r>
  </si>
  <si>
    <r>
      <rPr/>
      <t xml:space="preserve">% diverted to </t>
    </r>
    <r>
      <rPr>
        <rFont val="Arial"/>
        <b/>
        <color rgb="FF0080C0"/>
        <sz val="14.0"/>
      </rPr>
      <t>recycling</t>
    </r>
  </si>
  <si>
    <r>
      <rPr>
        <rFont val="Arial"/>
        <b/>
        <color rgb="FF3333CC"/>
        <sz val="14.0"/>
      </rPr>
      <t>Recycling</t>
    </r>
    <r>
      <rPr>
        <rFont val="Arial"/>
        <sz val="14.0"/>
      </rPr>
      <t xml:space="preserve"> from West Grace St. Dining and Parking</t>
    </r>
  </si>
  <si>
    <t>Waste from West Grace St. Dining and Parking</t>
  </si>
  <si>
    <t>% diverted to recycling</t>
  </si>
  <si>
    <t>VCU &amp; VCUHSA RECYCLING AND DISPOSABLE FIGURES FOR 2016</t>
  </si>
  <si>
    <t>2016 MATERIAL</t>
  </si>
  <si>
    <t xml:space="preserve">OCT </t>
  </si>
  <si>
    <r>
      <rPr/>
      <t>SB Cox-C&amp;D, Pallets, Scrap Surplus,1070 Oliver Hill Way(</t>
    </r>
    <r>
      <rPr>
        <rFont val="Arial"/>
        <color rgb="FFFF0000"/>
        <sz val="14.0"/>
      </rPr>
      <t>-5%</t>
    </r>
    <r>
      <rPr>
        <rFont val="Arial"/>
        <sz val="14.0"/>
      </rPr>
      <t xml:space="preserve"> est. residual)</t>
    </r>
  </si>
  <si>
    <t xml:space="preserve">Stericycle Iron Mountain Contract </t>
  </si>
  <si>
    <r>
      <rPr/>
      <t xml:space="preserve">Compactor Weight( Clinical Support and Roto Clav) </t>
    </r>
    <r>
      <rPr>
        <rFont val="Arial"/>
        <color rgb="FFFF0000"/>
        <sz val="14.0"/>
      </rPr>
      <t>Down for repairs</t>
    </r>
  </si>
  <si>
    <t>Stericycle transported off-site for processing (Est. 302 ton average)</t>
  </si>
  <si>
    <r>
      <rPr/>
      <t xml:space="preserve">VCU </t>
    </r>
    <r>
      <rPr>
        <rFont val="Arial"/>
        <b/>
        <color rgb="FF008000"/>
        <sz val="14.0"/>
      </rPr>
      <t>Single Stream Recycling</t>
    </r>
    <r>
      <rPr>
        <rFont val="Arial"/>
        <b/>
        <sz val="14.0"/>
      </rPr>
      <t xml:space="preserve"> and Waste Generation for 2015</t>
    </r>
  </si>
  <si>
    <t>Virginia Waste Service-Commingle/Single Stream Recycling</t>
  </si>
  <si>
    <r>
      <rPr/>
      <t xml:space="preserve">Residual </t>
    </r>
    <r>
      <rPr>
        <rFont val="Arial"/>
        <color rgb="FFFF0000"/>
        <sz val="14.0"/>
      </rPr>
      <t>Contamination</t>
    </r>
    <r>
      <rPr>
        <rFont val="Arial"/>
        <sz val="14.0"/>
      </rPr>
      <t xml:space="preserve"> to Landfill</t>
    </r>
  </si>
  <si>
    <r>
      <rPr/>
      <t>Percentage of Total</t>
    </r>
    <r>
      <rPr>
        <rFont val="Arial"/>
        <color rgb="FFFF0000"/>
        <sz val="14.0"/>
      </rPr>
      <t xml:space="preserve"> (Threshold 10%)</t>
    </r>
  </si>
  <si>
    <t>Recycling and Waste Totals</t>
  </si>
  <si>
    <t>Overall Recycling Rate (Including Universal Wastes, Gov. Deals, Misc Items)</t>
  </si>
  <si>
    <r>
      <rPr/>
      <t xml:space="preserve">Majority of </t>
    </r>
    <r>
      <rPr>
        <rFont val="Arial"/>
        <color rgb="FFFF0000"/>
        <sz val="14.0"/>
      </rPr>
      <t xml:space="preserve">contamination </t>
    </r>
    <r>
      <rPr>
        <rFont val="Arial"/>
        <sz val="14.0"/>
      </rPr>
      <t>in the Recycling is in the Front Load Dumpsters</t>
    </r>
  </si>
  <si>
    <t>Total Single Stream Recycling for 2014 was 697.42 Tons, 2015 will be 200 tons less than 2014?</t>
  </si>
  <si>
    <t>Total Waste for 2014 was 2,832.59 Tons, 2015 is  on target to be about 50-100 tons more 2014.</t>
  </si>
  <si>
    <t>Recycling from the Shafer Court Dining Hall (No activity in 12/15)</t>
  </si>
  <si>
    <t>% of Total</t>
  </si>
  <si>
    <t xml:space="preserve">Recycling from the Student Commons </t>
  </si>
  <si>
    <t>Waste from the Shafer Court Dining Hall</t>
  </si>
  <si>
    <t xml:space="preserve">Waste from Student Commons </t>
  </si>
  <si>
    <t>l</t>
  </si>
  <si>
    <r>
      <rPr/>
      <t>SB Cox-C&amp;D, Pallets, Scrap Surplus,1070 Oliver Hill Way(</t>
    </r>
    <r>
      <rPr>
        <rFont val="Arial"/>
        <color rgb="FFFF0000"/>
        <sz val="14.0"/>
      </rPr>
      <t>-5%</t>
    </r>
    <r>
      <rPr>
        <rFont val="Arial"/>
        <sz val="14.0"/>
      </rPr>
      <t xml:space="preserve"> est. residual)</t>
    </r>
  </si>
  <si>
    <r>
      <rPr/>
      <t>Stericycle Iron Mountain Contract-</t>
    </r>
    <r>
      <rPr>
        <rFont val="Arial"/>
        <b/>
        <sz val="14.0"/>
      </rPr>
      <t>Shred-it took over contract 9/19/16.</t>
    </r>
  </si>
  <si>
    <r>
      <rPr/>
      <t xml:space="preserve">Compactor Weight( Clinical Support and Roto Clav) </t>
    </r>
    <r>
      <rPr>
        <rFont val="Arial"/>
        <color rgb="FFFF0000"/>
        <sz val="14.0"/>
      </rPr>
      <t>Down for repairs</t>
    </r>
  </si>
  <si>
    <t>VCU Recycling and Waste Disposal Activity for 2016</t>
  </si>
  <si>
    <t>WEIGHT IN TONS</t>
  </si>
  <si>
    <t xml:space="preserve">Total items Recycled, Reused and diverted from the landfill.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</si>
  <si>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</si>
  <si>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</si>
  <si>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</si>
  <si>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</si>
  <si>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</si>
  <si>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</si>
  <si>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</si>
  <si>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</si>
  <si>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</si>
  <si>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</si>
  <si>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</si>
  <si>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</si>
  <si>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Tonnage</t>
  </si>
  <si>
    <t>Glass, Metal, Plastics, Paper, Electronics, Lightbulbs and Surplus items reused</t>
  </si>
  <si>
    <t>Waste placed in Landfill for sanitary disposal</t>
  </si>
  <si>
    <t>Items placed in a dumpster, roll-off and compactor containers for landfill disposal</t>
  </si>
  <si>
    <t>Recycling Waste Diversion rate by month and average for year</t>
  </si>
  <si>
    <t>VCU &amp; VCUHSA RECYCLING AND DISPOSABLE FIGURES FOR 2015</t>
  </si>
  <si>
    <t>2015 MATERIAL</t>
  </si>
  <si>
    <r>
      <rPr/>
      <t>River City Recycle-Contract Issues 6/1-9/30/15-</t>
    </r>
    <r>
      <rPr>
        <rFont val="Arial"/>
        <color rgb="FF0080C0"/>
        <sz val="14.0"/>
      </rPr>
      <t>Nott Recycling Eff.10/1/15</t>
    </r>
  </si>
  <si>
    <t>Total Recyclables</t>
  </si>
  <si>
    <t>Construction Debris-Addition to Cabell Library</t>
  </si>
  <si>
    <t>Construction Debris-1000 W Grace/Harrison Housing Addition</t>
  </si>
  <si>
    <t>Construction Debris-Institute for Contemporary Art-Resumed 6/15</t>
  </si>
  <si>
    <t>Non-Construction Waste Totals</t>
  </si>
  <si>
    <t>RECYCLING RATE FOR VCU: Without C&amp;D Recycling</t>
  </si>
  <si>
    <r>
      <rPr/>
      <t xml:space="preserve">Compactor Weight( Clinical Support and Roto Clav) </t>
    </r>
    <r>
      <rPr>
        <rFont val="Arial"/>
        <color rgb="FFFF0000"/>
        <sz val="14.0"/>
      </rPr>
      <t>*Down for repairs</t>
    </r>
  </si>
  <si>
    <t>Stericycle transported waste off-site for processing (Est.  302 ton avg.)</t>
  </si>
  <si>
    <r>
      <rPr/>
      <t>River City Recycle-Contract Issues 6/1-9/30/15-</t>
    </r>
    <r>
      <rPr>
        <rFont val="Arial"/>
        <color rgb="FF0080C0"/>
        <sz val="14.0"/>
      </rPr>
      <t>Nott Recycling Eff.10/1/15</t>
    </r>
  </si>
  <si>
    <t>Gov-Deals,  Reuse weight of Surplus Property sold for month (Est.)</t>
  </si>
  <si>
    <t>Pallets Reused E-Waste, Gov Deals, average 18/mo @ 25lbs. Each</t>
  </si>
  <si>
    <t>Toner Cartridges picked-up by Ball Office &amp; Returned by mail (Est.)_</t>
  </si>
  <si>
    <t>Housing Student Clothes &amp; Misc. items to Goodwill &amp; (2)Clothing Bins Est.</t>
  </si>
  <si>
    <t>VCU Vehicle Maintenance Waste Oil Recycled (Reports Quartery.)</t>
  </si>
  <si>
    <r>
      <rPr/>
      <t>C&amp;D, Pallets, Scrap Surplus,1070 Oliver Hill Way-</t>
    </r>
    <r>
      <rPr>
        <rFont val="Arial"/>
        <color rgb="FF0080C0"/>
        <sz val="14.0"/>
      </rPr>
      <t>SB Cox Eff. 10/1/15</t>
    </r>
  </si>
  <si>
    <t>Recycling-Special Pickups- Housing Mattresses, Surplus Amnesty</t>
  </si>
  <si>
    <t xml:space="preserve">Recycling-Leaf/Tree Limbs Collection-Seasonal </t>
  </si>
  <si>
    <r>
      <rPr/>
      <t xml:space="preserve">Compactor Weight( Clinical Support and Roto Clav) </t>
    </r>
    <r>
      <rPr>
        <rFont val="Arial"/>
        <color rgb="FFFF0000"/>
        <sz val="14.0"/>
      </rPr>
      <t>*Down for repairs</t>
    </r>
  </si>
  <si>
    <t>VCU &amp; VCUHSA RECYCLING AND DISPOSABLE FIGURES FOR 2014</t>
  </si>
  <si>
    <t>2014 MATERIAL</t>
  </si>
  <si>
    <t>River City Recycling-Various types of Scrap Steel and Metals</t>
  </si>
  <si>
    <t xml:space="preserve">Cintas/Shred-It-Confidential Documents Shredded </t>
  </si>
  <si>
    <t>Estimated Weight from Food Diversion Program</t>
  </si>
  <si>
    <t>Cabell Library and 500 Academic Storage Area Clean-out for new building</t>
  </si>
  <si>
    <t>Computer Recycling of VA-Electronic Scrap Recycling/AERC Eff.  11/1/14</t>
  </si>
  <si>
    <t>Gov-Deals, weight of Surplus Property sold for month</t>
  </si>
  <si>
    <t>Housing Student Move-out-Clothes and Furniture (Estimated)</t>
  </si>
  <si>
    <t>VCU-Vehicle Maintencnce Lead Acid Car Batteries</t>
  </si>
  <si>
    <t>VCU-Vehilce Maintenance, Tires recycled, 30lbs each.</t>
  </si>
  <si>
    <t>VCU Vehicle Maintenance Waste Oil Recycled</t>
  </si>
  <si>
    <t>ACE C&amp;D, Pallets, Scrap Surplus,1070 Oliver Hill Way Removed 11/30/14</t>
  </si>
  <si>
    <t>ACE Recycling-Special Pickups- Housing Mattresses, Surplus Amnesty</t>
  </si>
  <si>
    <t xml:space="preserve">ACE/CFS Recycling-Leaf/Tree Limbs Collection-Seasonal </t>
  </si>
  <si>
    <t>Reduction based on Food/Organics diverted to composting versus landfill</t>
  </si>
  <si>
    <t>ACE Recycling-C&amp;D, Pallets, Scrap, 1070 Oliver Hill, Non-recyclable</t>
  </si>
  <si>
    <t>Paper Shredded by Cintas/Shred-it under VCU Contract</t>
  </si>
  <si>
    <r>
      <rPr/>
      <t>VWS Cardboard(Removed)</t>
    </r>
    <r>
      <rPr>
        <rFont val="Arial"/>
        <b/>
        <i/>
        <sz val="14.0"/>
      </rPr>
      <t>New Stericycle Recycling Program-Eff. 9/14</t>
    </r>
  </si>
  <si>
    <t>Roll-off Weight-Misc Surplus (Removed)(Less Residual)</t>
  </si>
  <si>
    <t>Compactor Weight( Clinical Support and Roto Clav)</t>
  </si>
  <si>
    <t>Residual Waste From Recycling/Roll-off Clinical Support</t>
  </si>
  <si>
    <r>
      <rPr/>
      <t xml:space="preserve">Stericycle Iron Mountain Contract </t>
    </r>
    <r>
      <rPr>
        <rFont val="Arial"/>
        <color rgb="FFFF0000"/>
        <sz val="14.0"/>
      </rPr>
      <t>(Per Doc Timberlake not accurate #'s</t>
    </r>
    <r>
      <rPr>
        <rFont val="Arial"/>
        <sz val="14.0"/>
      </rPr>
      <t xml:space="preserve">) </t>
    </r>
  </si>
  <si>
    <r>
      <rPr/>
      <t>VWS Cardboard(Removed)</t>
    </r>
    <r>
      <rPr>
        <rFont val="Arial"/>
        <b/>
        <i/>
        <sz val="14.0"/>
      </rPr>
      <t>New Stericycle Recycling Program-Eff. 9/14</t>
    </r>
  </si>
  <si>
    <r>
      <rPr/>
      <t xml:space="preserve">Stericycle Iron Mountain Contract </t>
    </r>
    <r>
      <rPr>
        <rFont val="Arial"/>
        <color rgb="FFFF0000"/>
        <sz val="14.0"/>
      </rPr>
      <t>(Per Doc Timberlake not accurate #'s</t>
    </r>
    <r>
      <rPr>
        <rFont val="Arial"/>
        <sz val="14.0"/>
      </rPr>
      <t xml:space="preserve">) </t>
    </r>
  </si>
  <si>
    <r>
      <t>VWS Cardboard(Removed)</t>
    </r>
    <r>
      <rPr>
        <b/>
        <i/>
      </rPr>
      <t>New Stericycle Recycling Program-Eff. 9/14</t>
    </r>
  </si>
  <si>
    <t>VCU &amp; VCUHSA RECYCLING AND DISPOSABLE FIGURES FOR 2013</t>
  </si>
  <si>
    <t>2013 MATERIAL</t>
  </si>
  <si>
    <t>Stratton Metals-Various types Scrap Steel and Metals thru 11/30/13</t>
  </si>
  <si>
    <t>Peck Recycling</t>
  </si>
  <si>
    <t>River City Recycling-Various types of Scrap Steel and Metals-Eff. 12/1/13</t>
  </si>
  <si>
    <t>Total Metals:</t>
  </si>
  <si>
    <t>Iron Mountain-Confidential Paper Shredded, Cintas started 6/1/13</t>
  </si>
  <si>
    <t>Computer Recycling of VA-Electronic Scrap Recycling</t>
  </si>
  <si>
    <r>
      <rPr/>
      <t>Plastic Barrels for Cooling Towers Recycled, 25lbs each</t>
    </r>
    <r>
      <rPr>
        <rFont val="Arial"/>
        <b/>
        <color rgb="FF008000"/>
        <sz val="14.0"/>
      </rPr>
      <t>(ACE Recycles)</t>
    </r>
  </si>
  <si>
    <t>Toner Cartridges, Picked-up by Chesterfield Employment Service 3lbs ea</t>
  </si>
  <si>
    <t>Housing Student Move-out-Clothes, Food, Furniture/Pound out Hunger</t>
  </si>
  <si>
    <t>ACE Recycling-C&amp;D, Pallets, Scrap, 909 &amp; 1070 Oliver Hill,</t>
  </si>
  <si>
    <t>ACE-Recycling-Special Pickups- Housing Mattresses, Surplus Amnesty</t>
  </si>
  <si>
    <t>Construction Debris Recycled-ULC-1000 Floyd Avenue</t>
  </si>
  <si>
    <t>Construction Debris Recycled-MMEC-School of Medicine Bldg.</t>
  </si>
  <si>
    <t>Construction Debris Recycled-824 W Grace St. Housing-North</t>
  </si>
  <si>
    <t>Construction Debris Landfilled</t>
  </si>
  <si>
    <r>
      <rPr/>
      <t>Organic Waste used for Landfill Methane Gas Production-</t>
    </r>
    <r>
      <rPr>
        <rFont val="Arial"/>
        <b/>
        <sz val="14.0"/>
      </rPr>
      <t>*Info. Only.</t>
    </r>
  </si>
  <si>
    <t>Total Disposables</t>
  </si>
  <si>
    <t>Total Recycling &amp; Disposable:</t>
  </si>
  <si>
    <t>VCHSA-Hospital Figures</t>
  </si>
  <si>
    <t>Paper Shredded by Iron Mtn.  VCUHS Off Campus (Cintas Eff. 6/1/2013)</t>
  </si>
  <si>
    <t>Front-Load Cardboard</t>
  </si>
  <si>
    <t>Roll-off Weight-Misc Surplus and extra cardboard to MRF(Less Residual)</t>
  </si>
  <si>
    <t>Residual Waste From Recycling</t>
  </si>
  <si>
    <t>Roll-off Weight (Changed to use for Surplus Propery Recycling 3/1/2013)</t>
  </si>
  <si>
    <t>VCU &amp; VCUHSA RECYCLING AND DISPOSABLE FIGURES FOR 2012</t>
  </si>
  <si>
    <t>2012 MATERIAL</t>
  </si>
  <si>
    <t xml:space="preserve">Stratton Metals-Various Steel </t>
  </si>
  <si>
    <r>
      <rPr/>
      <t>Container First Services-Commingle Recycling Pick-ups/</t>
    </r>
    <r>
      <rPr>
        <rFont val="Arial"/>
        <b/>
        <sz val="14.0"/>
      </rPr>
      <t>VWS Eff. 8/1/12</t>
    </r>
  </si>
  <si>
    <t>TFC-Commingle Roll-off Container at: 500 Academic Centre thru 8/1/12</t>
  </si>
  <si>
    <t>Iron Mountain-Confidential Paper Shredded</t>
  </si>
  <si>
    <r>
      <rPr/>
      <t>Waste Management-Cardboard/Commingled Collection/</t>
    </r>
    <r>
      <rPr>
        <rFont val="Arial"/>
        <b/>
        <sz val="14.0"/>
      </rPr>
      <t>VWS Eff, 8/1/12</t>
    </r>
  </si>
  <si>
    <t>Food Composting NOPE thru 8/17/12 then Duck Disposal/VWS/Organics</t>
  </si>
  <si>
    <t xml:space="preserve">Plastic Barrels for Cooling Towers Recycled, Reused </t>
  </si>
  <si>
    <t>Toner Cartridges, Cartridge Connections, 3lbs each</t>
  </si>
  <si>
    <t>VCU-Vehicle MaintencnceLead Acid Car Batteries</t>
  </si>
  <si>
    <t>ACE Recycling Program for Freon Equipment-A/C, Refrigerators, etc.</t>
  </si>
  <si>
    <t>Construction Debris Recycled-General Classroom Bldg.</t>
  </si>
  <si>
    <t>Construction Debris Recycled-New School of Medicine Bldg.</t>
  </si>
  <si>
    <t>Constrcution Debris Recycled-824 W Grace St. Housing</t>
  </si>
  <si>
    <t>Construction Debris Recycled-835 W Grace St. Housing</t>
  </si>
  <si>
    <t>TOTAL RECYCLABLES:</t>
  </si>
  <si>
    <r>
      <rPr/>
      <t>Organic Waste used for Landfill Methane Gas Production-</t>
    </r>
    <r>
      <rPr>
        <rFont val="Arial"/>
        <b/>
        <sz val="14.0"/>
      </rPr>
      <t>*Info. Only.</t>
    </r>
  </si>
  <si>
    <r>
      <rPr/>
      <t xml:space="preserve">RECYCLING RATE FOR VCU: </t>
    </r>
    <r>
      <rPr>
        <rFont val="Arial"/>
        <b/>
        <sz val="14.0"/>
      </rPr>
      <t>Without</t>
    </r>
    <r>
      <rPr>
        <rFont val="Arial"/>
        <sz val="14.0"/>
      </rPr>
      <t xml:space="preserve"> C&amp;D Recycling</t>
    </r>
  </si>
  <si>
    <t>Paper Shredded by Iron Mountain for VCUHS</t>
  </si>
  <si>
    <t>Stericycle Iron Mountain Contract Eff. 8/1/12</t>
  </si>
  <si>
    <t>Cardboard and Commingled Recycling started under VWS 10/1/12</t>
  </si>
  <si>
    <t>Roll-off Weight-Cardboard and Misc Surplus to MRF (est. 25% Residual)</t>
  </si>
  <si>
    <t>DISPOSABLE MATERIAL (MCV)</t>
  </si>
  <si>
    <t>Front-Load Weight-WM Per Yd, VWS Eff. 8/1/12 Actual weight</t>
  </si>
  <si>
    <t>Roll-off Weight-25% Residual to Landfill</t>
  </si>
  <si>
    <t>Total Disposables (MCV)</t>
  </si>
  <si>
    <t>RECYCLING RATE FOR MCV Hospitals</t>
  </si>
  <si>
    <t>VCU &amp; VCUHSA RECYCLING AND DISPOSABLE FIGURES FOR 2011</t>
  </si>
  <si>
    <t>2011 MATERIAL</t>
  </si>
  <si>
    <t>Stratton Metals-Aluminum/Brass/Copper/Lead/Stainless-Recycling Ctr</t>
  </si>
  <si>
    <t>Reynolds Aluminum</t>
  </si>
  <si>
    <t>PAPER PRODUCTS</t>
  </si>
  <si>
    <t>International Paper-Mixed/Office Paper, (CFS took over 7/1/11)</t>
  </si>
  <si>
    <t>International Paper-Baled Cardboard</t>
  </si>
  <si>
    <t xml:space="preserve">Waste Management-Loose Cardboard and Commingle (Estimated) </t>
  </si>
  <si>
    <t>Container First Services-Commingle Recycling Pick-ups-Eff. 7/1/11</t>
  </si>
  <si>
    <t>Alum, Glass, Plastic Bottles</t>
  </si>
  <si>
    <t>Commingle Container (WM) at: 909 Oliver Hill Way, removed 08/2011</t>
  </si>
  <si>
    <t>WMI</t>
  </si>
  <si>
    <t>Total UBC's</t>
  </si>
  <si>
    <t>Food Composting at Shafer Court Dining Hall thru NOPE-Eff. 8/20/11</t>
  </si>
  <si>
    <t>Gov-Deals, Surplus items sold thru Physical Plant General Services</t>
  </si>
  <si>
    <t>Pallets Picked-up by Local Scrap Haulers 25lbs each</t>
  </si>
  <si>
    <t>Pallets Reused E-Waste average 12/mo</t>
  </si>
  <si>
    <t>Toner Cartridges, Cartridge Connections, R&amp;R, 3lbs each</t>
  </si>
  <si>
    <t>ACE Recycling-C&amp;D, Pallets, Scrap, 909/1070 Oliver Hill,701 W Grace</t>
  </si>
  <si>
    <t>ACE/CFS Recycling-Leaf/Tree Limbs Collection-Monroe Park Campus</t>
  </si>
  <si>
    <t>TFC-Commingle Roll-off Container at: 500 Academic Centre</t>
  </si>
  <si>
    <t>Construction Debris Recycled-LEED and Renovation Projects</t>
  </si>
  <si>
    <t>Construction Debris Recycled-423 W Broad St. Parking Deck</t>
  </si>
  <si>
    <r>
      <rPr/>
      <t>Front-Load Weight-</t>
    </r>
    <r>
      <rPr>
        <rFont val="Arial"/>
        <color rgb="FFFF0000"/>
        <sz val="14.0"/>
      </rPr>
      <t>Adjust for Winter &amp; Summer breaks, Leaves, etc.</t>
    </r>
    <r>
      <rPr>
        <rFont val="Arial"/>
        <sz val="14.0"/>
      </rPr>
      <t xml:space="preserve"> </t>
    </r>
  </si>
  <si>
    <r>
      <rPr/>
      <t xml:space="preserve">RECYCLING RATE FOR VCU: </t>
    </r>
    <r>
      <rPr>
        <rFont val="Arial"/>
        <b/>
        <sz val="14.0"/>
      </rPr>
      <t>Without</t>
    </r>
    <r>
      <rPr>
        <rFont val="Arial"/>
        <sz val="14.0"/>
      </rPr>
      <t xml:space="preserve"> C&amp;D Recycling</t>
    </r>
  </si>
  <si>
    <t>Paper Shredded by Iron Mountain for MCV</t>
  </si>
  <si>
    <t>Front-Load Weight-Est. average per yard for 12 months</t>
  </si>
  <si>
    <t>VCU &amp; VCUHSA RECYCLING AND DISPOSABLE FIGURES FOR 2010</t>
  </si>
  <si>
    <t>2010 MATERIAL</t>
  </si>
  <si>
    <t>Stratton Metals-Aluminum/Copper/Lead/Stainless to Recycling Ctr</t>
  </si>
  <si>
    <t>International Paper-Mixed/Office Paper</t>
  </si>
  <si>
    <t xml:space="preserve">Waste Management-Loose Cardboard and Commingle </t>
  </si>
  <si>
    <t>Commingle Container (WMI) Roll-off at: 909 Oliver Hill Way</t>
  </si>
  <si>
    <t>Pallets Picked-up by Local Scrap Haulers 25lbs ea.(5/31-10/31 susp.)</t>
  </si>
  <si>
    <t>Pallets Reused OCC/Intl Paper, E-Waste average 12/mo</t>
  </si>
  <si>
    <t>Housing Student Move-out-Clothes, Food, May, 2010</t>
  </si>
  <si>
    <t>VCU Vehicle MaintenacneWaste Oil Recycled</t>
  </si>
  <si>
    <t xml:space="preserve">ACE Recycling-Construction and Surplus Wood Recycling </t>
  </si>
  <si>
    <t>ACE Recycling-Leaf Collection-500 Academic Centre-Eff. 11/1-12/31</t>
  </si>
  <si>
    <t xml:space="preserve">Front-Load Weight-Reduce for Winter, 80% Summer, Leafs, etc. </t>
  </si>
  <si>
    <r>
      <rPr/>
      <t xml:space="preserve">RECYCLING RATE FOR VCU: </t>
    </r>
    <r>
      <rPr>
        <rFont val="Arial"/>
        <b/>
        <sz val="14.0"/>
      </rPr>
      <t>Without</t>
    </r>
    <r>
      <rPr>
        <rFont val="Arial"/>
        <sz val="14.0"/>
      </rPr>
      <t xml:space="preserve"> C&amp;D Recycling</t>
    </r>
  </si>
  <si>
    <t>VCU &amp; VCUHSA RECYCLING AND DISPOSABLE FIGURES FOR 2008</t>
  </si>
  <si>
    <t>2008 MATERIAL</t>
  </si>
  <si>
    <t>Aluminum/Copper/Stainless to Recycling Ctr-Stratton</t>
  </si>
  <si>
    <t>Various Ferrous Metal-To Stratton Metal</t>
  </si>
  <si>
    <t>Cardboard Baled/Loose to Interantional Paper</t>
  </si>
  <si>
    <t>Cardboard (OCC, Loose) WMI Avg over 12 months</t>
  </si>
  <si>
    <t>Cardboard/ Taken to SP Recycling</t>
  </si>
  <si>
    <t>Mixed/Office Pack to International Paper</t>
  </si>
  <si>
    <t>Paper Shredded by Iron Mtn # for VCU</t>
  </si>
  <si>
    <t>Commingle Container (WMI)</t>
  </si>
  <si>
    <t>Ballasts &amp; Fluorescent Tubes, Batteries to AERC Recycling</t>
  </si>
  <si>
    <t>Computer/Electronic Scrap to AERC Recycling</t>
  </si>
  <si>
    <t>Pallets for Recycling VA Wood Products/ Avg. 60 @ 50 lb.</t>
  </si>
  <si>
    <t>Bryan &amp; David Carter, Carter Wood Products, #747-9131</t>
  </si>
  <si>
    <t>Pallets Reused OCC/Intl Paper, AERC-E-Wasteavg 12/mo</t>
  </si>
  <si>
    <t>Toner Cartridges to Ribbons and Rolls</t>
  </si>
  <si>
    <t>Tires recycled, 400/yr, 25lbs each.</t>
  </si>
  <si>
    <t>Waste Oil Recycled Avg, 2000 gallons/per yr. @ 6lbs each</t>
  </si>
  <si>
    <t>Construction Debris Recycled-(LEED Bldgs)</t>
  </si>
  <si>
    <r>
      <rPr/>
      <t xml:space="preserve">RECYCLING RATE FOR VCU: </t>
    </r>
    <r>
      <rPr>
        <rFont val="Arial"/>
        <b/>
        <sz val="11.0"/>
      </rPr>
      <t>Without</t>
    </r>
    <r>
      <rPr>
        <rFont val="Arial"/>
        <sz val="11.0"/>
      </rPr>
      <t xml:space="preserve"> C&amp;D Recycling</t>
    </r>
  </si>
  <si>
    <t>VCU &amp; VCUHSA RECYCLING AND DISPOSABLE FIGURES FOR 2009</t>
  </si>
  <si>
    <t>2009 MATERIAL</t>
  </si>
  <si>
    <t>*Feb, 2009 Includs 5.60 Tons Metal Tennis bubble reuse</t>
  </si>
  <si>
    <t xml:space="preserve">Intl Paper- Baled Cardboard </t>
  </si>
  <si>
    <t>WM-Cardboard and Commingle Jan/Dec 25% less with Winterbreak</t>
  </si>
  <si>
    <t>Intl Paper-Mixed/Office Pack to International Paper</t>
  </si>
  <si>
    <t>* Feb, 09 includes 12.60 tons from Tennis Bubble Reuse</t>
  </si>
  <si>
    <t>Electronic Scrap to AERC or Computer Recycleingof VA</t>
  </si>
  <si>
    <t>Pallets for Recycling VA Wood Products</t>
  </si>
  <si>
    <t>Toner Cartridges to R&amp;R,Staples/OfficeMax, 3lbs each</t>
  </si>
  <si>
    <t>Lead Acid Car Batteries</t>
  </si>
  <si>
    <t>Student Move-out-Clothes, Food, (May, 2009)</t>
  </si>
  <si>
    <t>Tires recycled, 30lbs each.</t>
  </si>
  <si>
    <t>Construction and Surplus Wood Recycling thru ACE/SB Cox</t>
  </si>
  <si>
    <t>Construction Debris Recycled-LEED &amp; Renovations</t>
  </si>
  <si>
    <t>Front-Load Weight-Estimate- 1/09 WB, 05/09-8/09(-10%) 12/09 WB</t>
  </si>
  <si>
    <r>
      <rPr/>
      <t xml:space="preserve">RECYCLING RATE FOR VCU: </t>
    </r>
    <r>
      <rPr>
        <rFont val="Arial"/>
        <b/>
        <sz val="11.0"/>
      </rPr>
      <t>Without</t>
    </r>
    <r>
      <rPr>
        <rFont val="Arial"/>
        <sz val="11.0"/>
      </rPr>
      <t xml:space="preserve"> C&amp;D Recycling</t>
    </r>
  </si>
  <si>
    <t>VCU &amp; VCUHSA RECYCLING AND DISPOSABLE FIGURES FOR 2007</t>
  </si>
  <si>
    <t>2007 MATERIAL</t>
  </si>
  <si>
    <t>Aluminum/Stainless to Recycling Ctr-Stratton</t>
  </si>
  <si>
    <t>Cardboard Baled/Loose to Weyerhaeuser</t>
  </si>
  <si>
    <t>Cardboard (OCC, Loose) WMI</t>
  </si>
  <si>
    <t>Mixed paper(Place din OfficePack Eff. 6/1/07)</t>
  </si>
  <si>
    <t>VCU Paper Shredded by Weyerhaeuser/Iron Mtn</t>
  </si>
  <si>
    <t>Dec . 07 Estimate-Pending Iron Mtn report.</t>
  </si>
  <si>
    <t>Sorted White Ledger (Placed in OfficePack Eff. 6/1/07)</t>
  </si>
  <si>
    <t>Newspaper (Placed in Office Pack Eff. 6/1/07)</t>
  </si>
  <si>
    <t xml:space="preserve">Office Pack </t>
  </si>
  <si>
    <t>Alum, Glass, Plastic &amp; Bottles</t>
  </si>
  <si>
    <t>Clothing &amp; Used Goods-Move-out  AMVETS</t>
  </si>
  <si>
    <t>Furniture scrap doanted/Habitat for Humanity</t>
  </si>
  <si>
    <t>Pallets Reused/Leroy Bates P/U 30 Min@50lbs</t>
  </si>
  <si>
    <t>Pallets Reused OCC/Shred/Wyhr, AERC-E-Wasteavg 6/mo</t>
  </si>
  <si>
    <t>Recycled Waste Oil, US  Filter, MCV Steam Plant 1 Gal= 1 Pd</t>
  </si>
  <si>
    <t>*Confidential Documents Collected from MCV Bldgs.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</si>
</sst>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0"/>
  </numFmts>
  <fonts count="44">
    <font>
      <sz val="10.0"/>
      <color rgb="FF000000"/>
      <name val="Courier"/>
    </font>
    <font>
      <sz val="14.0"/>
      <name val="Arial"/>
    </font>
    <font>
      <sz val="10.0"/>
      <name val="Courier"/>
    </font>
    <font>
      <b/>
      <sz val="14.0"/>
      <name val="Arial"/>
    </font>
    <font>
      <b/>
      <u/>
      <sz val="14.0"/>
      <name val="Arial"/>
    </font>
    <font>
      <b/>
      <u/>
      <sz val="14.0"/>
      <name val="Arial"/>
    </font>
    <font>
      <sz val="14.0"/>
      <color rgb="FF000000"/>
      <name val="Arial"/>
    </font>
    <font>
      <b/>
      <sz val="14.0"/>
      <color rgb="FF000000"/>
      <name val="Arial"/>
    </font>
    <font>
      <sz val="14.0"/>
      <color rgb="FF0080C0"/>
      <name val="Arial"/>
    </font>
    <font>
      <b/>
      <sz val="14.0"/>
      <color rgb="FF008000"/>
      <name val="Arial"/>
    </font>
    <font>
      <b/>
      <sz val="14.0"/>
      <color rgb="FFFF0000"/>
      <name val="Arial"/>
    </font>
    <font>
      <sz val="14.0"/>
      <color rgb="FFFF0000"/>
      <name val="Arial"/>
    </font>
    <font>
      <b/>
      <i/>
      <sz val="14.0"/>
      <name val="Arial"/>
    </font>
    <font>
      <sz val="14.0"/>
      <name val="Courier"/>
    </font>
    <font>
      <sz val="10.0"/>
      <name val="Arial"/>
    </font>
    <font>
      <b/>
      <sz val="22.0"/>
      <name val="Arial"/>
    </font>
    <font>
      <b/>
      <u/>
      <sz val="16.0"/>
      <name val="Arial"/>
    </font>
    <font>
      <sz val="16.0"/>
      <name val="Arial"/>
    </font>
    <font>
      <sz val="22.0"/>
      <name val="Arial"/>
    </font>
    <font>
      <b/>
      <sz val="16.0"/>
      <name val="Arial"/>
    </font>
    <font>
      <b/>
      <u/>
      <sz val="16.0"/>
      <name val="Arial"/>
    </font>
    <font>
      <b/>
      <u/>
      <sz val="16.0"/>
      <name val="Arial"/>
    </font>
    <font>
      <sz val="16.0"/>
      <color rgb="FF000000"/>
      <name val="Arial"/>
    </font>
    <font>
      <b/>
      <sz val="16.0"/>
      <color rgb="FF000000"/>
      <name val="Arial"/>
    </font>
    <font>
      <b/>
      <sz val="16.0"/>
      <color rgb="FFFF0000"/>
      <name val="Arial"/>
    </font>
    <font>
      <sz val="8.0"/>
      <name val="Courier"/>
    </font>
    <font>
      <sz val="8.0"/>
      <name val="Arial"/>
    </font>
    <font>
      <b/>
      <sz val="11.0"/>
      <name val="Arial"/>
    </font>
    <font>
      <b/>
      <u/>
      <sz val="11.0"/>
      <name val="Arial"/>
    </font>
    <font>
      <sz val="11.0"/>
      <name val="Arial"/>
    </font>
    <font>
      <b/>
      <u/>
      <sz val="11.0"/>
      <name val="Arial"/>
    </font>
    <font>
      <sz val="11.0"/>
      <name val="Courier"/>
    </font>
    <font>
      <b/>
      <sz val="12.0"/>
      <name val="Courier"/>
    </font>
    <font>
      <b/>
      <sz val="12.0"/>
      <name val="Arial"/>
    </font>
    <font>
      <b/>
      <sz val="11.0"/>
      <color rgb="FF000000"/>
      <name val="Arial"/>
    </font>
    <font>
      <b/>
      <sz val="10.0"/>
      <name val="Arial"/>
    </font>
    <font>
      <sz val="11.0"/>
      <color rgb="FF000000"/>
      <name val="Courier"/>
    </font>
    <font>
      <b/>
      <sz val="11.0"/>
      <color rgb="FFFF0000"/>
      <name val="Arial"/>
    </font>
    <font>
      <sz val="11.0"/>
      <color rgb="FF000000"/>
      <name val="Arial"/>
    </font>
    <font>
      <sz val="11.0"/>
      <color rgb="FFFF0000"/>
      <name val="Arial"/>
    </font>
    <font>
      <b/>
      <sz val="8.0"/>
      <name val="Arial"/>
    </font>
    <font>
      <b/>
      <u/>
      <sz val="8.0"/>
      <name val="Arial"/>
    </font>
    <font>
      <b/>
      <u/>
      <sz val="8.0"/>
      <name val="Arial"/>
    </font>
    <font>
      <b/>
      <sz val="7.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999933"/>
        <bgColor rgb="FF999933"/>
      </patternFill>
    </fill>
    <fill>
      <patternFill patternType="solid">
        <fgColor rgb="FFC0C0C0"/>
        <bgColor rgb="FFC0C0C0"/>
      </patternFill>
    </fill>
    <fill>
      <patternFill patternType="solid">
        <fgColor rgb="FFEEECE1"/>
        <bgColor rgb="FFEEECE1"/>
      </patternFill>
    </fill>
    <fill>
      <patternFill patternType="solid">
        <fgColor rgb="FFE3E3E3"/>
        <bgColor rgb="FFE3E3E3"/>
      </patternFill>
    </fill>
    <fill>
      <patternFill patternType="solid">
        <fgColor rgb="FFFFFF00"/>
        <bgColor rgb="FFFFFF00"/>
      </patternFill>
    </fill>
  </fills>
  <borders count="14">
    <border/>
    <border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/>
    </border>
    <border>
      <left/>
      <right/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C0C0C0"/>
      </right>
      <top style="thin">
        <color rgb="FF000000"/>
      </top>
      <bottom style="thin">
        <color rgb="FF000000"/>
      </bottom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000000"/>
      </bottom>
    </border>
    <border>
      <left style="medium">
        <color rgb="FFC0C0C0"/>
      </left>
      <right style="medium">
        <color rgb="FFC0C0C0"/>
      </right>
      <top/>
      <bottom style="medium">
        <color rgb="FFC0C0C0"/>
      </bottom>
    </border>
    <border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</border>
  </borders>
  <cellStyleXfs count="1">
    <xf borderId="0" fillId="0" fontId="0" numFmtId="0" applyAlignment="1" applyFont="1"/>
  </cellStyleXfs>
  <cellXfs count="26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0" fillId="0" fontId="1" numFmtId="2" xfId="0" applyAlignment="1" applyFont="1" applyNumberFormat="1">
      <alignment horizontal="center" shrinkToFit="0" wrapText="0"/>
    </xf>
    <xf borderId="0" fillId="0" fontId="2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0" fillId="0" fontId="3" numFmtId="0" xfId="0" applyAlignment="1" applyFont="1">
      <alignment horizontal="left" readingOrder="0" shrinkToFit="0" wrapText="0"/>
    </xf>
    <xf borderId="0" fillId="0" fontId="3" numFmtId="0" xfId="0" applyAlignment="1" applyFont="1">
      <alignment horizontal="center" shrinkToFit="0" wrapText="0"/>
    </xf>
    <xf borderId="0" fillId="0" fontId="3" numFmtId="2" xfId="0" applyAlignment="1" applyFont="1" applyNumberFormat="1">
      <alignment horizontal="center" shrinkToFit="0" wrapText="0"/>
    </xf>
    <xf borderId="0" fillId="0" fontId="3" numFmtId="0" xfId="0" applyAlignment="1" applyFont="1">
      <alignment horizontal="left" shrinkToFit="0" wrapText="0"/>
    </xf>
    <xf borderId="1" fillId="0" fontId="3" numFmtId="0" xfId="0" applyAlignment="1" applyBorder="1" applyFont="1">
      <alignment horizontal="center" readingOrder="0" shrinkToFit="0" wrapText="0"/>
    </xf>
    <xf borderId="1" fillId="0" fontId="4" numFmtId="0" xfId="0" applyAlignment="1" applyBorder="1" applyFont="1">
      <alignment horizontal="center" shrinkToFit="0" wrapText="0"/>
    </xf>
    <xf borderId="1" fillId="0" fontId="1" numFmtId="2" xfId="0" applyAlignment="1" applyBorder="1" applyFont="1" applyNumberFormat="1">
      <alignment horizontal="center" shrinkToFit="0" wrapText="0"/>
    </xf>
    <xf borderId="1" fillId="0" fontId="3" numFmtId="2" xfId="0" applyAlignment="1" applyBorder="1" applyFont="1" applyNumberFormat="1">
      <alignment horizontal="center" shrinkToFit="0" wrapText="0"/>
    </xf>
    <xf borderId="2" fillId="2" fontId="3" numFmtId="0" xfId="0" applyAlignment="1" applyBorder="1" applyFill="1" applyFont="1">
      <alignment horizontal="left" shrinkToFit="0" wrapText="0"/>
    </xf>
    <xf borderId="2" fillId="2" fontId="5" numFmtId="0" xfId="0" applyAlignment="1" applyBorder="1" applyFont="1">
      <alignment horizontal="center" shrinkToFit="0" wrapText="0"/>
    </xf>
    <xf borderId="3" fillId="2" fontId="1" numFmtId="2" xfId="0" applyAlignment="1" applyBorder="1" applyFont="1" applyNumberFormat="1">
      <alignment horizontal="center" shrinkToFit="0" wrapText="0"/>
    </xf>
    <xf borderId="2" fillId="2" fontId="3" numFmtId="2" xfId="0" applyAlignment="1" applyBorder="1" applyFont="1" applyNumberFormat="1">
      <alignment horizontal="center" shrinkToFit="0" wrapText="0"/>
    </xf>
    <xf borderId="0" fillId="0" fontId="6" numFmtId="0" xfId="0" applyAlignment="1" applyFont="1">
      <alignment horizontal="left" shrinkToFit="0" wrapText="0"/>
    </xf>
    <xf borderId="0" fillId="0" fontId="1" numFmtId="0" xfId="0" applyAlignment="1" applyFont="1">
      <alignment horizontal="left" shrinkToFit="0" wrapText="0"/>
    </xf>
    <xf borderId="0" fillId="0" fontId="1" numFmtId="2" xfId="0" applyAlignment="1" applyFont="1" applyNumberFormat="1">
      <alignment readingOrder="0" shrinkToFit="0" wrapText="0"/>
    </xf>
    <xf borderId="0" fillId="0" fontId="1" numFmtId="0" xfId="0" applyAlignment="1" applyFont="1">
      <alignment readingOrder="0" shrinkToFit="0" wrapText="0"/>
    </xf>
    <xf borderId="0" fillId="0" fontId="6" numFmtId="2" xfId="0" applyAlignment="1" applyFont="1" applyNumberFormat="1">
      <alignment horizontal="center" readingOrder="0" shrinkToFit="0" wrapText="0"/>
    </xf>
    <xf borderId="0" fillId="0" fontId="1" numFmtId="2" xfId="0" applyAlignment="1" applyFont="1" applyNumberFormat="1">
      <alignment horizontal="center" readingOrder="0" shrinkToFit="0" wrapText="0"/>
    </xf>
    <xf borderId="0" fillId="0" fontId="6" numFmtId="0" xfId="0" applyAlignment="1" applyFont="1">
      <alignment readingOrder="0" shrinkToFit="0" wrapText="0"/>
    </xf>
    <xf borderId="4" fillId="2" fontId="3" numFmtId="0" xfId="0" applyAlignment="1" applyBorder="1" applyFont="1">
      <alignment horizontal="left" shrinkToFit="0" wrapText="0"/>
    </xf>
    <xf borderId="4" fillId="2" fontId="7" numFmtId="2" xfId="0" applyAlignment="1" applyBorder="1" applyFont="1" applyNumberFormat="1">
      <alignment horizontal="center" shrinkToFit="0" wrapText="0"/>
    </xf>
    <xf borderId="4" fillId="2" fontId="3" numFmtId="2" xfId="0" applyAlignment="1" applyBorder="1" applyFont="1" applyNumberFormat="1">
      <alignment horizontal="center" shrinkToFit="0" wrapText="0"/>
    </xf>
    <xf borderId="0" fillId="0" fontId="6" numFmtId="0" xfId="0" applyAlignment="1" applyFont="1">
      <alignment shrinkToFit="0" wrapText="0"/>
    </xf>
    <xf borderId="0" fillId="0" fontId="8" numFmtId="0" xfId="0" applyAlignment="1" applyFont="1">
      <alignment horizontal="left" shrinkToFit="0" wrapText="0"/>
    </xf>
    <xf borderId="0" fillId="0" fontId="8" numFmtId="0" xfId="0" applyAlignment="1" applyFont="1">
      <alignment readingOrder="0" shrinkToFit="0" wrapText="0"/>
    </xf>
    <xf borderId="0" fillId="0" fontId="8" numFmtId="0" xfId="0" applyAlignment="1" applyFont="1">
      <alignment shrinkToFit="0" wrapText="0"/>
    </xf>
    <xf borderId="0" fillId="0" fontId="8" numFmtId="2" xfId="0" applyAlignment="1" applyFont="1" applyNumberFormat="1">
      <alignment horizontal="center" shrinkToFit="0" wrapText="0"/>
    </xf>
    <xf borderId="0" fillId="0" fontId="1" numFmtId="0" xfId="0" applyAlignment="1" applyFont="1">
      <alignment readingOrder="0"/>
    </xf>
    <xf borderId="5" fillId="3" fontId="3" numFmtId="0" xfId="0" applyAlignment="1" applyBorder="1" applyFill="1" applyFont="1">
      <alignment horizontal="left" shrinkToFit="0" wrapText="0"/>
    </xf>
    <xf borderId="5" fillId="3" fontId="1" numFmtId="0" xfId="0" applyAlignment="1" applyBorder="1" applyFont="1">
      <alignment horizontal="left" shrinkToFit="0" wrapText="0"/>
    </xf>
    <xf borderId="5" fillId="3" fontId="1" numFmtId="2" xfId="0" applyAlignment="1" applyBorder="1" applyFont="1" applyNumberFormat="1">
      <alignment shrinkToFit="0" wrapText="0"/>
    </xf>
    <xf borderId="5" fillId="4" fontId="3" numFmtId="0" xfId="0" applyAlignment="1" applyBorder="1" applyFill="1" applyFont="1">
      <alignment horizontal="left" shrinkToFit="0" wrapText="0"/>
    </xf>
    <xf borderId="5" fillId="4" fontId="1" numFmtId="0" xfId="0" applyAlignment="1" applyBorder="1" applyFont="1">
      <alignment horizontal="left" shrinkToFit="0" wrapText="0"/>
    </xf>
    <xf borderId="5" fillId="4" fontId="6" numFmtId="2" xfId="0" applyAlignment="1" applyBorder="1" applyFont="1" applyNumberFormat="1">
      <alignment shrinkToFit="0" wrapText="0"/>
    </xf>
    <xf borderId="5" fillId="3" fontId="9" numFmtId="0" xfId="0" applyAlignment="1" applyBorder="1" applyFont="1">
      <alignment horizontal="left" shrinkToFit="0" wrapText="0"/>
    </xf>
    <xf borderId="4" fillId="3" fontId="3" numFmtId="0" xfId="0" applyAlignment="1" applyBorder="1" applyFont="1">
      <alignment horizontal="left" shrinkToFit="0" wrapText="0"/>
    </xf>
    <xf borderId="4" fillId="3" fontId="7" numFmtId="2" xfId="0" applyAlignment="1" applyBorder="1" applyFont="1" applyNumberFormat="1">
      <alignment horizontal="center" shrinkToFit="0" wrapText="0"/>
    </xf>
    <xf borderId="6" fillId="3" fontId="7" numFmtId="0" xfId="0" applyAlignment="1" applyBorder="1" applyFont="1">
      <alignment horizontal="left" shrinkToFit="0" wrapText="0"/>
    </xf>
    <xf borderId="6" fillId="3" fontId="10" numFmtId="0" xfId="0" applyAlignment="1" applyBorder="1" applyFont="1">
      <alignment horizontal="left" shrinkToFit="0" wrapText="0"/>
    </xf>
    <xf borderId="6" fillId="3" fontId="7" numFmtId="2" xfId="0" applyAlignment="1" applyBorder="1" applyFont="1" applyNumberFormat="1">
      <alignment horizontal="center" shrinkToFit="0" wrapText="0"/>
    </xf>
    <xf borderId="0" fillId="0" fontId="3" numFmtId="0" xfId="0" applyAlignment="1" applyFont="1">
      <alignment shrinkToFit="0" wrapText="0"/>
    </xf>
    <xf borderId="0" fillId="0" fontId="7" numFmtId="2" xfId="0" applyAlignment="1" applyFont="1" applyNumberFormat="1">
      <alignment horizontal="center" shrinkToFit="0" wrapText="0"/>
    </xf>
    <xf borderId="2" fillId="5" fontId="3" numFmtId="0" xfId="0" applyAlignment="1" applyBorder="1" applyFill="1" applyFont="1">
      <alignment horizontal="left" shrinkToFit="0" wrapText="0"/>
    </xf>
    <xf borderId="5" fillId="5" fontId="3" numFmtId="0" xfId="0" applyAlignment="1" applyBorder="1" applyFont="1">
      <alignment shrinkToFit="0" wrapText="0"/>
    </xf>
    <xf borderId="3" fillId="5" fontId="6" numFmtId="2" xfId="0" applyAlignment="1" applyBorder="1" applyFont="1" applyNumberFormat="1">
      <alignment horizontal="center" shrinkToFit="0" wrapText="0"/>
    </xf>
    <xf borderId="3" fillId="5" fontId="1" numFmtId="2" xfId="0" applyAlignment="1" applyBorder="1" applyFont="1" applyNumberFormat="1">
      <alignment horizontal="center" shrinkToFit="0" wrapText="0"/>
    </xf>
    <xf borderId="2" fillId="5" fontId="3" numFmtId="2" xfId="0" applyAlignment="1" applyBorder="1" applyFont="1" applyNumberFormat="1">
      <alignment horizontal="center" shrinkToFit="0" wrapText="0"/>
    </xf>
    <xf borderId="5" fillId="6" fontId="10" numFmtId="0" xfId="0" applyAlignment="1" applyBorder="1" applyFill="1" applyFont="1">
      <alignment horizontal="left" shrinkToFit="0" wrapText="0"/>
    </xf>
    <xf borderId="5" fillId="6" fontId="11" numFmtId="0" xfId="0" applyAlignment="1" applyBorder="1" applyFont="1">
      <alignment horizontal="left" shrinkToFit="0" wrapText="0"/>
    </xf>
    <xf borderId="5" fillId="6" fontId="11" numFmtId="0" xfId="0" applyAlignment="1" applyBorder="1" applyFont="1">
      <alignment shrinkToFit="0" wrapText="0"/>
    </xf>
    <xf borderId="5" fillId="6" fontId="11" numFmtId="0" xfId="0" applyAlignment="1" applyBorder="1" applyFont="1">
      <alignment readingOrder="0" shrinkToFit="0" wrapText="0"/>
    </xf>
    <xf borderId="5" fillId="6" fontId="11" numFmtId="2" xfId="0" applyAlignment="1" applyBorder="1" applyFont="1" applyNumberFormat="1">
      <alignment shrinkToFit="0" wrapText="0"/>
    </xf>
    <xf borderId="7" fillId="7" fontId="10" numFmtId="0" xfId="0" applyAlignment="1" applyBorder="1" applyFill="1" applyFont="1">
      <alignment horizontal="left" shrinkToFit="0" wrapText="0"/>
    </xf>
    <xf borderId="8" fillId="7" fontId="10" numFmtId="0" xfId="0" applyAlignment="1" applyBorder="1" applyFont="1">
      <alignment horizontal="left" shrinkToFit="0" wrapText="0"/>
    </xf>
    <xf borderId="8" fillId="7" fontId="10" numFmtId="2" xfId="0" applyAlignment="1" applyBorder="1" applyFont="1" applyNumberFormat="1">
      <alignment horizontal="center" shrinkToFit="0" wrapText="0"/>
    </xf>
    <xf borderId="9" fillId="7" fontId="3" numFmtId="0" xfId="0" applyAlignment="1" applyBorder="1" applyFont="1">
      <alignment horizontal="left" shrinkToFit="0" wrapText="0"/>
    </xf>
    <xf borderId="9" fillId="7" fontId="7" numFmtId="2" xfId="0" applyAlignment="1" applyBorder="1" applyFont="1" applyNumberFormat="1">
      <alignment horizontal="center" shrinkToFit="0" wrapText="0"/>
    </xf>
    <xf borderId="10" fillId="0" fontId="3" numFmtId="0" xfId="0" applyAlignment="1" applyBorder="1" applyFont="1">
      <alignment horizontal="left" shrinkToFit="0" wrapText="0"/>
    </xf>
    <xf borderId="10" fillId="0" fontId="7" numFmtId="2" xfId="0" applyAlignment="1" applyBorder="1" applyFont="1" applyNumberFormat="1">
      <alignment horizontal="center" shrinkToFit="0" wrapText="0"/>
    </xf>
    <xf borderId="10" fillId="0" fontId="3" numFmtId="2" xfId="0" applyAlignment="1" applyBorder="1" applyFont="1" applyNumberFormat="1">
      <alignment horizontal="center" shrinkToFit="0" wrapText="0"/>
    </xf>
    <xf borderId="5" fillId="4" fontId="7" numFmtId="164" xfId="0" applyAlignment="1" applyBorder="1" applyFont="1" applyNumberFormat="1">
      <alignment horizontal="left" shrinkToFit="0" wrapText="0"/>
    </xf>
    <xf borderId="5" fillId="4" fontId="10" numFmtId="164" xfId="0" applyAlignment="1" applyBorder="1" applyFont="1" applyNumberFormat="1">
      <alignment horizontal="left" shrinkToFit="0" wrapText="0"/>
    </xf>
    <xf borderId="5" fillId="4" fontId="7" numFmtId="10" xfId="0" applyAlignment="1" applyBorder="1" applyFont="1" applyNumberFormat="1">
      <alignment horizontal="center" shrinkToFit="0" wrapText="0"/>
    </xf>
    <xf borderId="0" fillId="0" fontId="1" numFmtId="164" xfId="0" applyAlignment="1" applyFont="1" applyNumberFormat="1">
      <alignment horizontal="left" shrinkToFit="0" wrapText="0"/>
    </xf>
    <xf borderId="0" fillId="0" fontId="1" numFmtId="10" xfId="0" applyAlignment="1" applyFont="1" applyNumberFormat="1">
      <alignment horizontal="center" shrinkToFit="0" wrapText="0"/>
    </xf>
    <xf borderId="5" fillId="8" fontId="3" numFmtId="164" xfId="0" applyAlignment="1" applyBorder="1" applyFill="1" applyFont="1" applyNumberFormat="1">
      <alignment horizontal="left" shrinkToFit="0" wrapText="0"/>
    </xf>
    <xf borderId="5" fillId="8" fontId="3" numFmtId="10" xfId="0" applyAlignment="1" applyBorder="1" applyFont="1" applyNumberFormat="1">
      <alignment horizontal="center" shrinkToFit="0" wrapText="0"/>
    </xf>
    <xf borderId="0" fillId="0" fontId="3" numFmtId="164" xfId="0" applyAlignment="1" applyFont="1" applyNumberFormat="1">
      <alignment horizontal="left" shrinkToFit="0" wrapText="0"/>
    </xf>
    <xf borderId="0" fillId="0" fontId="12" numFmtId="164" xfId="0" applyAlignment="1" applyFont="1" applyNumberFormat="1">
      <alignment horizontal="left" shrinkToFit="0" wrapText="0"/>
    </xf>
    <xf borderId="0" fillId="0" fontId="1" numFmtId="0" xfId="0" applyAlignment="1" applyFont="1">
      <alignment horizontal="left" readingOrder="0" shrinkToFit="0" wrapText="0"/>
    </xf>
    <xf borderId="0" fillId="0" fontId="1" numFmtId="2" xfId="0" applyAlignment="1" applyFont="1" applyNumberFormat="1">
      <alignment horizontal="right" readingOrder="0" shrinkToFit="0" wrapText="0"/>
    </xf>
    <xf borderId="0" fillId="0" fontId="1" numFmtId="2" xfId="0" applyAlignment="1" applyFont="1" applyNumberFormat="1">
      <alignment horizontal="right" shrinkToFit="0" wrapText="0"/>
    </xf>
    <xf borderId="7" fillId="7" fontId="3" numFmtId="0" xfId="0" applyAlignment="1" applyBorder="1" applyFont="1">
      <alignment horizontal="left" shrinkToFit="0" wrapText="0"/>
    </xf>
    <xf borderId="8" fillId="7" fontId="3" numFmtId="0" xfId="0" applyAlignment="1" applyBorder="1" applyFont="1">
      <alignment horizontal="left" shrinkToFit="0" wrapText="0"/>
    </xf>
    <xf borderId="8" fillId="7" fontId="3" numFmtId="2" xfId="0" applyAlignment="1" applyBorder="1" applyFont="1" applyNumberFormat="1">
      <alignment horizontal="center" shrinkToFit="0" wrapText="0"/>
    </xf>
    <xf borderId="1" fillId="0" fontId="3" numFmtId="0" xfId="0" applyAlignment="1" applyBorder="1" applyFont="1">
      <alignment horizontal="center" shrinkToFit="0" wrapText="0"/>
    </xf>
    <xf borderId="5" fillId="8" fontId="3" numFmtId="0" xfId="0" applyAlignment="1" applyBorder="1" applyFont="1">
      <alignment horizontal="left" shrinkToFit="0" wrapText="0"/>
    </xf>
    <xf borderId="5" fillId="8" fontId="1" numFmtId="0" xfId="0" applyAlignment="1" applyBorder="1" applyFont="1">
      <alignment shrinkToFit="0" wrapText="0"/>
    </xf>
    <xf borderId="0" fillId="0" fontId="13" numFmtId="0" xfId="0" applyAlignment="1" applyFont="1">
      <alignment shrinkToFit="0" wrapText="0"/>
    </xf>
    <xf borderId="0" fillId="0" fontId="13" numFmtId="2" xfId="0" applyAlignment="1" applyFont="1" applyNumberFormat="1">
      <alignment horizontal="center" shrinkToFit="0" wrapText="0"/>
    </xf>
    <xf borderId="0" fillId="0" fontId="2" numFmtId="2" xfId="0" applyAlignment="1" applyFont="1" applyNumberFormat="1">
      <alignment horizontal="center" shrinkToFit="0" wrapText="0"/>
    </xf>
    <xf borderId="0" fillId="0" fontId="1" numFmtId="2" xfId="0" applyAlignment="1" applyFont="1" applyNumberFormat="1">
      <alignment shrinkToFit="0" wrapText="0"/>
    </xf>
    <xf borderId="0" fillId="0" fontId="11" numFmtId="0" xfId="0" applyAlignment="1" applyFont="1">
      <alignment shrinkToFit="0" wrapText="0"/>
    </xf>
    <xf borderId="0" fillId="0" fontId="11" numFmtId="10" xfId="0" applyAlignment="1" applyFont="1" applyNumberFormat="1">
      <alignment shrinkToFit="0" wrapText="0"/>
    </xf>
    <xf borderId="0" fillId="0" fontId="11" numFmtId="10" xfId="0" applyAlignment="1" applyFont="1" applyNumberFormat="1">
      <alignment horizontal="right" shrinkToFit="0" wrapText="0"/>
    </xf>
    <xf borderId="2" fillId="5" fontId="3" numFmtId="2" xfId="0" applyAlignment="1" applyBorder="1" applyFont="1" applyNumberFormat="1">
      <alignment horizontal="right" shrinkToFit="0" wrapText="0"/>
    </xf>
    <xf borderId="5" fillId="4" fontId="7" numFmtId="10" xfId="0" applyAlignment="1" applyBorder="1" applyFont="1" applyNumberFormat="1">
      <alignment horizontal="right" shrinkToFit="0" wrapText="0"/>
    </xf>
    <xf borderId="0" fillId="0" fontId="1" numFmtId="10" xfId="0" applyAlignment="1" applyFont="1" applyNumberFormat="1">
      <alignment horizontal="right" shrinkToFit="0" wrapText="0"/>
    </xf>
    <xf borderId="0" fillId="0" fontId="13" numFmtId="2" xfId="0" applyAlignment="1" applyFont="1" applyNumberFormat="1">
      <alignment horizontal="right" shrinkToFit="0" wrapText="0"/>
    </xf>
    <xf borderId="5" fillId="3" fontId="7" numFmtId="10" xfId="0" applyAlignment="1" applyBorder="1" applyFont="1" applyNumberFormat="1">
      <alignment horizontal="right" shrinkToFit="0" wrapText="0"/>
    </xf>
    <xf borderId="0" fillId="0" fontId="9" numFmtId="0" xfId="0" applyAlignment="1" applyFont="1">
      <alignment shrinkToFit="0" wrapText="0"/>
    </xf>
    <xf borderId="0" fillId="0" fontId="3" numFmtId="10" xfId="0" applyAlignment="1" applyFont="1" applyNumberFormat="1">
      <alignment horizontal="right" shrinkToFit="0" wrapText="0"/>
    </xf>
    <xf borderId="0" fillId="0" fontId="1" numFmtId="9" xfId="0" applyAlignment="1" applyFont="1" applyNumberFormat="1">
      <alignment horizontal="right" shrinkToFit="0" wrapText="0"/>
    </xf>
    <xf borderId="0" fillId="0" fontId="14" numFmtId="0" xfId="0" applyAlignment="1" applyFont="1">
      <alignment shrinkToFit="0" wrapText="0"/>
    </xf>
    <xf borderId="0" fillId="0" fontId="6" numFmtId="2" xfId="0" applyAlignment="1" applyFont="1" applyNumberFormat="1">
      <alignment horizontal="center" shrinkToFit="0" wrapText="0"/>
    </xf>
    <xf borderId="0" fillId="0" fontId="11" numFmtId="0" xfId="0" applyAlignment="1" applyFont="1">
      <alignment horizontal="left" shrinkToFit="0" wrapText="0"/>
    </xf>
    <xf borderId="0" fillId="0" fontId="11" numFmtId="2" xfId="0" applyAlignment="1" applyFont="1" applyNumberFormat="1">
      <alignment horizontal="center" shrinkToFit="0" wrapText="0"/>
    </xf>
    <xf borderId="0" fillId="0" fontId="1" numFmtId="10" xfId="0" applyAlignment="1" applyFont="1" applyNumberFormat="1">
      <alignment shrinkToFit="0" wrapText="0"/>
    </xf>
    <xf borderId="0" fillId="0" fontId="11" numFmtId="10" xfId="0" applyAlignment="1" applyFont="1" applyNumberFormat="1">
      <alignment horizontal="center" shrinkToFit="0" wrapText="0"/>
    </xf>
    <xf borderId="0" fillId="0" fontId="6" numFmtId="2" xfId="0" applyAlignment="1" applyFont="1" applyNumberFormat="1">
      <alignment shrinkToFit="0" wrapText="0"/>
    </xf>
    <xf borderId="0" fillId="0" fontId="3" numFmtId="10" xfId="0" applyAlignment="1" applyFont="1" applyNumberFormat="1">
      <alignment horizontal="center" shrinkToFit="0" wrapText="0"/>
    </xf>
    <xf borderId="3" fillId="2" fontId="1" numFmtId="2" xfId="0" applyAlignment="1" applyBorder="1" applyFont="1" applyNumberFormat="1">
      <alignment horizontal="center" readingOrder="0" shrinkToFit="0" wrapText="0"/>
    </xf>
    <xf borderId="0" fillId="0" fontId="2" numFmtId="0" xfId="0" applyAlignment="1" applyFont="1">
      <alignment readingOrder="0" shrinkToFit="0" wrapText="0"/>
    </xf>
    <xf borderId="1" fillId="0" fontId="15" numFmtId="0" xfId="0" applyAlignment="1" applyBorder="1" applyFont="1">
      <alignment horizontal="center" shrinkToFit="0" wrapText="0"/>
    </xf>
    <xf borderId="1" fillId="0" fontId="16" numFmtId="0" xfId="0" applyAlignment="1" applyBorder="1" applyFont="1">
      <alignment horizontal="center" shrinkToFit="0" wrapText="0"/>
    </xf>
    <xf borderId="1" fillId="0" fontId="17" numFmtId="2" xfId="0" applyAlignment="1" applyBorder="1" applyFont="1" applyNumberFormat="1">
      <alignment horizontal="center" shrinkToFit="0" wrapText="0"/>
    </xf>
    <xf borderId="1" fillId="0" fontId="18" numFmtId="2" xfId="0" applyAlignment="1" applyBorder="1" applyFont="1" applyNumberFormat="1">
      <alignment horizontal="center" shrinkToFit="0" wrapText="0"/>
    </xf>
    <xf borderId="1" fillId="0" fontId="15" numFmtId="2" xfId="0" applyAlignment="1" applyBorder="1" applyFont="1" applyNumberFormat="1">
      <alignment horizontal="center" shrinkToFit="0" wrapText="0"/>
    </xf>
    <xf borderId="1" fillId="0" fontId="19" numFmtId="2" xfId="0" applyAlignment="1" applyBorder="1" applyFont="1" applyNumberFormat="1">
      <alignment horizontal="center" shrinkToFit="0" wrapText="0"/>
    </xf>
    <xf borderId="0" fillId="0" fontId="19" numFmtId="0" xfId="0" applyAlignment="1" applyFont="1">
      <alignment horizontal="center" shrinkToFit="0" wrapText="0"/>
    </xf>
    <xf borderId="0" fillId="0" fontId="20" numFmtId="0" xfId="0" applyAlignment="1" applyFont="1">
      <alignment horizontal="center" shrinkToFit="0" wrapText="0"/>
    </xf>
    <xf borderId="0" fillId="0" fontId="17" numFmtId="2" xfId="0" applyAlignment="1" applyFont="1" applyNumberFormat="1">
      <alignment horizontal="center" shrinkToFit="0" wrapText="0"/>
    </xf>
    <xf borderId="0" fillId="0" fontId="19" numFmtId="2" xfId="0" applyAlignment="1" applyFont="1" applyNumberFormat="1">
      <alignment horizontal="center" shrinkToFit="0" wrapText="0"/>
    </xf>
    <xf borderId="2" fillId="2" fontId="19" numFmtId="0" xfId="0" applyAlignment="1" applyBorder="1" applyFont="1">
      <alignment horizontal="left" shrinkToFit="0" wrapText="0"/>
    </xf>
    <xf borderId="2" fillId="2" fontId="21" numFmtId="0" xfId="0" applyAlignment="1" applyBorder="1" applyFont="1">
      <alignment horizontal="center" shrinkToFit="0" wrapText="0"/>
    </xf>
    <xf borderId="3" fillId="2" fontId="19" numFmtId="2" xfId="0" applyAlignment="1" applyBorder="1" applyFont="1" applyNumberFormat="1">
      <alignment horizontal="center" shrinkToFit="0" wrapText="0"/>
    </xf>
    <xf borderId="2" fillId="2" fontId="19" numFmtId="2" xfId="0" applyAlignment="1" applyBorder="1" applyFont="1" applyNumberFormat="1">
      <alignment horizontal="center" shrinkToFit="0" wrapText="0"/>
    </xf>
    <xf borderId="0" fillId="0" fontId="22" numFmtId="0" xfId="0" applyAlignment="1" applyFont="1">
      <alignment horizontal="left" shrinkToFit="0" wrapText="0"/>
    </xf>
    <xf borderId="0" fillId="0" fontId="17" numFmtId="0" xfId="0" applyAlignment="1" applyFont="1">
      <alignment horizontal="left" shrinkToFit="0" wrapText="0"/>
    </xf>
    <xf borderId="0" fillId="0" fontId="17" numFmtId="2" xfId="0" applyAlignment="1" applyFont="1" applyNumberFormat="1">
      <alignment shrinkToFit="0" wrapText="0"/>
    </xf>
    <xf borderId="0" fillId="0" fontId="17" numFmtId="0" xfId="0" applyAlignment="1" applyFont="1">
      <alignment readingOrder="0" shrinkToFit="0" wrapText="0"/>
    </xf>
    <xf borderId="0" fillId="0" fontId="22" numFmtId="2" xfId="0" applyAlignment="1" applyFont="1" applyNumberFormat="1">
      <alignment horizontal="center" readingOrder="0" shrinkToFit="0" wrapText="0"/>
    </xf>
    <xf borderId="0" fillId="0" fontId="22" numFmtId="2" xfId="0" applyAlignment="1" applyFont="1" applyNumberFormat="1">
      <alignment horizontal="center" shrinkToFit="0" wrapText="0"/>
    </xf>
    <xf borderId="2" fillId="5" fontId="19" numFmtId="0" xfId="0" applyAlignment="1" applyBorder="1" applyFont="1">
      <alignment horizontal="left" shrinkToFit="0" wrapText="0"/>
    </xf>
    <xf borderId="5" fillId="5" fontId="19" numFmtId="0" xfId="0" applyAlignment="1" applyBorder="1" applyFont="1">
      <alignment shrinkToFit="0" wrapText="0"/>
    </xf>
    <xf borderId="3" fillId="5" fontId="22" numFmtId="2" xfId="0" applyAlignment="1" applyBorder="1" applyFont="1" applyNumberFormat="1">
      <alignment horizontal="center" shrinkToFit="0" wrapText="0"/>
    </xf>
    <xf borderId="3" fillId="5" fontId="17" numFmtId="2" xfId="0" applyAlignment="1" applyBorder="1" applyFont="1" applyNumberFormat="1">
      <alignment horizontal="center" shrinkToFit="0" wrapText="0"/>
    </xf>
    <xf borderId="2" fillId="5" fontId="19" numFmtId="2" xfId="0" applyAlignment="1" applyBorder="1" applyFont="1" applyNumberFormat="1">
      <alignment horizontal="center" shrinkToFit="0" wrapText="0"/>
    </xf>
    <xf borderId="0" fillId="0" fontId="22" numFmtId="0" xfId="0" applyAlignment="1" applyFont="1">
      <alignment shrinkToFit="0" wrapText="0"/>
    </xf>
    <xf borderId="0" fillId="0" fontId="17" numFmtId="0" xfId="0" applyAlignment="1" applyFont="1">
      <alignment shrinkToFit="0" wrapText="0"/>
    </xf>
    <xf borderId="5" fillId="4" fontId="23" numFmtId="164" xfId="0" applyAlignment="1" applyBorder="1" applyFont="1" applyNumberFormat="1">
      <alignment horizontal="left" shrinkToFit="0" wrapText="0"/>
    </xf>
    <xf borderId="5" fillId="4" fontId="24" numFmtId="164" xfId="0" applyAlignment="1" applyBorder="1" applyFont="1" applyNumberFormat="1">
      <alignment horizontal="left" shrinkToFit="0" wrapText="0"/>
    </xf>
    <xf borderId="5" fillId="4" fontId="23" numFmtId="10" xfId="0" applyAlignment="1" applyBorder="1" applyFont="1" applyNumberFormat="1">
      <alignment horizontal="center" shrinkToFit="0" wrapText="0"/>
    </xf>
    <xf borderId="5" fillId="4" fontId="23" numFmtId="10" xfId="0" applyAlignment="1" applyBorder="1" applyFont="1" applyNumberFormat="1">
      <alignment horizontal="center" readingOrder="0" shrinkToFit="0" wrapText="0"/>
    </xf>
    <xf borderId="5" fillId="3" fontId="1" numFmtId="2" xfId="0" applyAlignment="1" applyBorder="1" applyFont="1" applyNumberFormat="1">
      <alignment horizontal="center" shrinkToFit="0" wrapText="0"/>
    </xf>
    <xf borderId="11" fillId="3" fontId="9" numFmtId="0" xfId="0" applyAlignment="1" applyBorder="1" applyFont="1">
      <alignment horizontal="left" shrinkToFit="0" wrapText="0"/>
    </xf>
    <xf borderId="8" fillId="7" fontId="7" numFmtId="2" xfId="0" applyAlignment="1" applyBorder="1" applyFont="1" applyNumberFormat="1">
      <alignment horizontal="center" shrinkToFit="0" wrapText="0"/>
    </xf>
    <xf borderId="0" fillId="0" fontId="9" numFmtId="0" xfId="0" applyAlignment="1" applyFont="1">
      <alignment horizontal="left" shrinkToFit="0" wrapText="0"/>
    </xf>
    <xf borderId="0" fillId="0" fontId="2" numFmtId="0" xfId="0" applyAlignment="1" applyFont="1">
      <alignment horizontal="center" shrinkToFit="0" vertical="center" wrapText="0"/>
    </xf>
    <xf borderId="5" fillId="3" fontId="2" numFmtId="0" xfId="0" applyAlignment="1" applyBorder="1" applyFont="1">
      <alignment shrinkToFit="0" wrapText="0"/>
    </xf>
    <xf borderId="12" fillId="0" fontId="2" numFmtId="0" xfId="0" applyAlignment="1" applyBorder="1" applyFont="1">
      <alignment shrinkToFit="0" wrapText="0"/>
    </xf>
    <xf borderId="5" fillId="7" fontId="3" numFmtId="0" xfId="0" applyAlignment="1" applyBorder="1" applyFont="1">
      <alignment horizontal="left" shrinkToFit="0" wrapText="0"/>
    </xf>
    <xf borderId="5" fillId="7" fontId="7" numFmtId="2" xfId="0" applyAlignment="1" applyBorder="1" applyFont="1" applyNumberFormat="1">
      <alignment horizontal="center" shrinkToFit="0" wrapText="0"/>
    </xf>
    <xf borderId="5" fillId="3" fontId="1" numFmtId="0" xfId="0" applyAlignment="1" applyBorder="1" applyFont="1">
      <alignment shrinkToFit="0" wrapText="0"/>
    </xf>
    <xf borderId="0" fillId="0" fontId="1" numFmtId="164" xfId="0" applyAlignment="1" applyFont="1" applyNumberFormat="1">
      <alignment horizontal="left" readingOrder="0" shrinkToFit="0" wrapText="0"/>
    </xf>
    <xf borderId="9" fillId="7" fontId="3" numFmtId="2" xfId="0" applyAlignment="1" applyBorder="1" applyFont="1" applyNumberFormat="1">
      <alignment horizontal="center" shrinkToFit="0" wrapText="0"/>
    </xf>
    <xf borderId="13" fillId="7" fontId="3" numFmtId="0" xfId="0" applyAlignment="1" applyBorder="1" applyFont="1">
      <alignment horizontal="left" shrinkToFit="0" wrapText="0"/>
    </xf>
    <xf borderId="13" fillId="7" fontId="7" numFmtId="2" xfId="0" applyAlignment="1" applyBorder="1" applyFont="1" applyNumberFormat="1">
      <alignment horizontal="center" shrinkToFit="0" wrapText="0"/>
    </xf>
    <xf borderId="13" fillId="7" fontId="3" numFmtId="2" xfId="0" applyAlignment="1" applyBorder="1" applyFont="1" applyNumberFormat="1">
      <alignment horizontal="center" shrinkToFit="0" wrapText="0"/>
    </xf>
    <xf borderId="5" fillId="4" fontId="3" numFmtId="10" xfId="0" applyAlignment="1" applyBorder="1" applyFont="1" applyNumberFormat="1">
      <alignment horizontal="center" shrinkToFit="0" wrapText="0"/>
    </xf>
    <xf borderId="6" fillId="2" fontId="7" numFmtId="0" xfId="0" applyAlignment="1" applyBorder="1" applyFont="1">
      <alignment horizontal="left" shrinkToFit="0" wrapText="0"/>
    </xf>
    <xf borderId="6" fillId="2" fontId="10" numFmtId="0" xfId="0" applyAlignment="1" applyBorder="1" applyFont="1">
      <alignment horizontal="left" shrinkToFit="0" wrapText="0"/>
    </xf>
    <xf borderId="6" fillId="2" fontId="7" numFmtId="2" xfId="0" applyAlignment="1" applyBorder="1" applyFont="1" applyNumberFormat="1">
      <alignment horizontal="center" shrinkToFit="0" wrapText="0"/>
    </xf>
    <xf borderId="0" fillId="0" fontId="6" numFmtId="164" xfId="0" applyAlignment="1" applyFont="1" applyNumberFormat="1">
      <alignment horizontal="left" shrinkToFit="0" wrapText="0"/>
    </xf>
    <xf borderId="0" fillId="0" fontId="11" numFmtId="164" xfId="0" applyAlignment="1" applyFont="1" applyNumberFormat="1">
      <alignment horizontal="left" shrinkToFit="0" wrapText="0"/>
    </xf>
    <xf borderId="0" fillId="0" fontId="6" numFmtId="10" xfId="0" applyAlignment="1" applyFont="1" applyNumberFormat="1">
      <alignment horizontal="center" shrinkToFit="0" wrapText="0"/>
    </xf>
    <xf borderId="5" fillId="8" fontId="1" numFmtId="164" xfId="0" applyAlignment="1" applyBorder="1" applyFont="1" applyNumberFormat="1">
      <alignment horizontal="left" shrinkToFit="0" wrapText="0"/>
    </xf>
    <xf borderId="5" fillId="8" fontId="1" numFmtId="10" xfId="0" applyAlignment="1" applyBorder="1" applyFont="1" applyNumberFormat="1">
      <alignment horizontal="center" shrinkToFit="0" wrapText="0"/>
    </xf>
    <xf borderId="6" fillId="2" fontId="3" numFmtId="2" xfId="0" applyAlignment="1" applyBorder="1" applyFont="1" applyNumberFormat="1">
      <alignment horizontal="center" shrinkToFit="0" wrapText="0"/>
    </xf>
    <xf borderId="12" fillId="0" fontId="1" numFmtId="164" xfId="0" applyAlignment="1" applyBorder="1" applyFont="1" applyNumberFormat="1">
      <alignment horizontal="left" shrinkToFit="0" wrapText="0"/>
    </xf>
    <xf borderId="12" fillId="0" fontId="1" numFmtId="2" xfId="0" applyAlignment="1" applyBorder="1" applyFont="1" applyNumberFormat="1">
      <alignment horizontal="center" shrinkToFit="0" wrapText="0"/>
    </xf>
    <xf borderId="0" fillId="0" fontId="1" numFmtId="0" xfId="0" applyAlignment="1" applyFont="1">
      <alignment horizontal="center" shrinkToFit="0" wrapText="0"/>
    </xf>
    <xf borderId="0" fillId="0" fontId="25" numFmtId="0" xfId="0" applyAlignment="1" applyFont="1">
      <alignment shrinkToFit="0" wrapText="0"/>
    </xf>
    <xf borderId="0" fillId="0" fontId="25" numFmtId="2" xfId="0" applyAlignment="1" applyFont="1" applyNumberFormat="1">
      <alignment horizontal="center" shrinkToFit="0" wrapText="0"/>
    </xf>
    <xf borderId="0" fillId="0" fontId="26" numFmtId="2" xfId="0" applyAlignment="1" applyFont="1" applyNumberFormat="1">
      <alignment horizontal="center" shrinkToFit="0" wrapText="0"/>
    </xf>
    <xf borderId="0" fillId="0" fontId="27" numFmtId="0" xfId="0" applyAlignment="1" applyFont="1">
      <alignment horizontal="left" shrinkToFit="0" wrapText="0"/>
    </xf>
    <xf borderId="0" fillId="0" fontId="27" numFmtId="0" xfId="0" applyAlignment="1" applyFont="1">
      <alignment horizontal="center" shrinkToFit="0" wrapText="0"/>
    </xf>
    <xf borderId="0" fillId="0" fontId="27" numFmtId="2" xfId="0" applyAlignment="1" applyFont="1" applyNumberFormat="1">
      <alignment horizontal="center" shrinkToFit="0" wrapText="0"/>
    </xf>
    <xf borderId="1" fillId="0" fontId="27" numFmtId="0" xfId="0" applyAlignment="1" applyBorder="1" applyFont="1">
      <alignment horizontal="center" shrinkToFit="0" wrapText="0"/>
    </xf>
    <xf borderId="1" fillId="0" fontId="28" numFmtId="0" xfId="0" applyAlignment="1" applyBorder="1" applyFont="1">
      <alignment horizontal="center" shrinkToFit="0" wrapText="0"/>
    </xf>
    <xf borderId="1" fillId="0" fontId="29" numFmtId="2" xfId="0" applyAlignment="1" applyBorder="1" applyFont="1" applyNumberFormat="1">
      <alignment horizontal="center" shrinkToFit="0" wrapText="0"/>
    </xf>
    <xf borderId="1" fillId="0" fontId="27" numFmtId="2" xfId="0" applyAlignment="1" applyBorder="1" applyFont="1" applyNumberFormat="1">
      <alignment horizontal="center" shrinkToFit="0" wrapText="0"/>
    </xf>
    <xf borderId="2" fillId="2" fontId="27" numFmtId="0" xfId="0" applyAlignment="1" applyBorder="1" applyFont="1">
      <alignment horizontal="left" shrinkToFit="0" wrapText="0"/>
    </xf>
    <xf borderId="2" fillId="2" fontId="30" numFmtId="0" xfId="0" applyAlignment="1" applyBorder="1" applyFont="1">
      <alignment horizontal="center" shrinkToFit="0" wrapText="0"/>
    </xf>
    <xf borderId="3" fillId="2" fontId="29" numFmtId="2" xfId="0" applyAlignment="1" applyBorder="1" applyFont="1" applyNumberFormat="1">
      <alignment horizontal="center" shrinkToFit="0" wrapText="0"/>
    </xf>
    <xf borderId="2" fillId="2" fontId="27" numFmtId="2" xfId="0" applyAlignment="1" applyBorder="1" applyFont="1" applyNumberFormat="1">
      <alignment horizontal="center" shrinkToFit="0" wrapText="0"/>
    </xf>
    <xf borderId="0" fillId="0" fontId="29" numFmtId="0" xfId="0" applyAlignment="1" applyFont="1">
      <alignment horizontal="left" shrinkToFit="0" wrapText="0"/>
    </xf>
    <xf borderId="0" fillId="0" fontId="29" numFmtId="2" xfId="0" applyAlignment="1" applyFont="1" applyNumberFormat="1">
      <alignment horizontal="center" shrinkToFit="0" wrapText="0"/>
    </xf>
    <xf borderId="0" fillId="0" fontId="31" numFmtId="0" xfId="0" applyAlignment="1" applyFont="1">
      <alignment horizontal="center" shrinkToFit="0" wrapText="0"/>
    </xf>
    <xf borderId="0" fillId="0" fontId="31" numFmtId="0" xfId="0" applyAlignment="1" applyFont="1">
      <alignment shrinkToFit="0" wrapText="0"/>
    </xf>
    <xf borderId="4" fillId="2" fontId="27" numFmtId="0" xfId="0" applyAlignment="1" applyBorder="1" applyFont="1">
      <alignment horizontal="left" shrinkToFit="0" wrapText="0"/>
    </xf>
    <xf borderId="4" fillId="2" fontId="27" numFmtId="2" xfId="0" applyAlignment="1" applyBorder="1" applyFont="1" applyNumberFormat="1">
      <alignment horizontal="center" shrinkToFit="0" wrapText="0"/>
    </xf>
    <xf borderId="6" fillId="2" fontId="27" numFmtId="0" xfId="0" applyAlignment="1" applyBorder="1" applyFont="1">
      <alignment horizontal="left" shrinkToFit="0" wrapText="0"/>
    </xf>
    <xf borderId="6" fillId="2" fontId="27" numFmtId="2" xfId="0" applyAlignment="1" applyBorder="1" applyFont="1" applyNumberFormat="1">
      <alignment horizontal="center" shrinkToFit="0" wrapText="0"/>
    </xf>
    <xf borderId="0" fillId="0" fontId="27" numFmtId="0" xfId="0" applyAlignment="1" applyFont="1">
      <alignment shrinkToFit="0" wrapText="0"/>
    </xf>
    <xf borderId="2" fillId="5" fontId="27" numFmtId="0" xfId="0" applyAlignment="1" applyBorder="1" applyFont="1">
      <alignment horizontal="left" shrinkToFit="0" wrapText="0"/>
    </xf>
    <xf borderId="5" fillId="5" fontId="27" numFmtId="0" xfId="0" applyAlignment="1" applyBorder="1" applyFont="1">
      <alignment shrinkToFit="0" wrapText="0"/>
    </xf>
    <xf borderId="3" fillId="5" fontId="29" numFmtId="2" xfId="0" applyAlignment="1" applyBorder="1" applyFont="1" applyNumberFormat="1">
      <alignment horizontal="center" shrinkToFit="0" wrapText="0"/>
    </xf>
    <xf borderId="2" fillId="5" fontId="27" numFmtId="2" xfId="0" applyAlignment="1" applyBorder="1" applyFont="1" applyNumberFormat="1">
      <alignment horizontal="center" shrinkToFit="0" wrapText="0"/>
    </xf>
    <xf borderId="7" fillId="7" fontId="27" numFmtId="0" xfId="0" applyAlignment="1" applyBorder="1" applyFont="1">
      <alignment horizontal="left" shrinkToFit="0" wrapText="0"/>
    </xf>
    <xf borderId="8" fillId="7" fontId="27" numFmtId="0" xfId="0" applyAlignment="1" applyBorder="1" applyFont="1">
      <alignment horizontal="left" shrinkToFit="0" wrapText="0"/>
    </xf>
    <xf borderId="8" fillId="7" fontId="27" numFmtId="2" xfId="0" applyAlignment="1" applyBorder="1" applyFont="1" applyNumberFormat="1">
      <alignment horizontal="center" shrinkToFit="0" wrapText="0"/>
    </xf>
    <xf borderId="9" fillId="7" fontId="27" numFmtId="0" xfId="0" applyAlignment="1" applyBorder="1" applyFont="1">
      <alignment horizontal="left" shrinkToFit="0" wrapText="0"/>
    </xf>
    <xf borderId="9" fillId="7" fontId="27" numFmtId="2" xfId="0" applyAlignment="1" applyBorder="1" applyFont="1" applyNumberFormat="1">
      <alignment horizontal="center" shrinkToFit="0" wrapText="0"/>
    </xf>
    <xf borderId="10" fillId="0" fontId="27" numFmtId="0" xfId="0" applyAlignment="1" applyBorder="1" applyFont="1">
      <alignment horizontal="left" shrinkToFit="0" wrapText="0"/>
    </xf>
    <xf borderId="10" fillId="0" fontId="27" numFmtId="2" xfId="0" applyAlignment="1" applyBorder="1" applyFont="1" applyNumberFormat="1">
      <alignment horizontal="center" shrinkToFit="0" wrapText="0"/>
    </xf>
    <xf borderId="13" fillId="7" fontId="27" numFmtId="0" xfId="0" applyAlignment="1" applyBorder="1" applyFont="1">
      <alignment horizontal="left" shrinkToFit="0" wrapText="0"/>
    </xf>
    <xf borderId="13" fillId="7" fontId="27" numFmtId="2" xfId="0" applyAlignment="1" applyBorder="1" applyFont="1" applyNumberFormat="1">
      <alignment horizontal="center" shrinkToFit="0" wrapText="0"/>
    </xf>
    <xf borderId="0" fillId="0" fontId="29" numFmtId="164" xfId="0" applyAlignment="1" applyFont="1" applyNumberFormat="1">
      <alignment horizontal="left" shrinkToFit="0" wrapText="0"/>
    </xf>
    <xf borderId="0" fillId="0" fontId="29" numFmtId="10" xfId="0" applyAlignment="1" applyFont="1" applyNumberFormat="1">
      <alignment horizontal="center" shrinkToFit="0" wrapText="0"/>
    </xf>
    <xf borderId="5" fillId="8" fontId="29" numFmtId="164" xfId="0" applyAlignment="1" applyBorder="1" applyFont="1" applyNumberFormat="1">
      <alignment horizontal="left" shrinkToFit="0" wrapText="0"/>
    </xf>
    <xf borderId="5" fillId="8" fontId="29" numFmtId="10" xfId="0" applyAlignment="1" applyBorder="1" applyFont="1" applyNumberFormat="1">
      <alignment horizontal="center" shrinkToFit="0" wrapText="0"/>
    </xf>
    <xf borderId="12" fillId="0" fontId="29" numFmtId="164" xfId="0" applyAlignment="1" applyBorder="1" applyFont="1" applyNumberFormat="1">
      <alignment horizontal="left" shrinkToFit="0" wrapText="0"/>
    </xf>
    <xf borderId="12" fillId="0" fontId="29" numFmtId="2" xfId="0" applyAlignment="1" applyBorder="1" applyFont="1" applyNumberFormat="1">
      <alignment horizontal="center" shrinkToFit="0" wrapText="0"/>
    </xf>
    <xf borderId="0" fillId="0" fontId="31" numFmtId="2" xfId="0" applyAlignment="1" applyFont="1" applyNumberFormat="1">
      <alignment horizontal="center" shrinkToFit="0" wrapText="0"/>
    </xf>
    <xf borderId="0" fillId="0" fontId="32" numFmtId="0" xfId="0" applyAlignment="1" applyFont="1">
      <alignment shrinkToFit="0" wrapText="0"/>
    </xf>
    <xf borderId="0" fillId="0" fontId="33" numFmtId="0" xfId="0" applyAlignment="1" applyFont="1">
      <alignment horizontal="left" shrinkToFit="0" wrapText="0"/>
    </xf>
    <xf borderId="0" fillId="0" fontId="31" numFmtId="10" xfId="0" applyAlignment="1" applyFont="1" applyNumberFormat="1">
      <alignment horizontal="center" shrinkToFit="0" wrapText="0"/>
    </xf>
    <xf borderId="4" fillId="2" fontId="34" numFmtId="2" xfId="0" applyAlignment="1" applyBorder="1" applyFont="1" applyNumberFormat="1">
      <alignment horizontal="center" shrinkToFit="0" wrapText="0"/>
    </xf>
    <xf borderId="0" fillId="0" fontId="35" numFmtId="0" xfId="0" applyAlignment="1" applyFont="1">
      <alignment horizontal="left" shrinkToFit="0" wrapText="0"/>
    </xf>
    <xf borderId="0" fillId="0" fontId="36" numFmtId="0" xfId="0" applyAlignment="1" applyFont="1">
      <alignment shrinkToFit="0" wrapText="0"/>
    </xf>
    <xf borderId="6" fillId="2" fontId="34" numFmtId="0" xfId="0" applyAlignment="1" applyBorder="1" applyFont="1">
      <alignment horizontal="left" shrinkToFit="0" wrapText="0"/>
    </xf>
    <xf borderId="6" fillId="2" fontId="37" numFmtId="0" xfId="0" applyAlignment="1" applyBorder="1" applyFont="1">
      <alignment horizontal="left" shrinkToFit="0" wrapText="0"/>
    </xf>
    <xf borderId="6" fillId="2" fontId="34" numFmtId="2" xfId="0" applyAlignment="1" applyBorder="1" applyFont="1" applyNumberFormat="1">
      <alignment horizontal="center" shrinkToFit="0" wrapText="0"/>
    </xf>
    <xf borderId="0" fillId="0" fontId="34" numFmtId="2" xfId="0" applyAlignment="1" applyFont="1" applyNumberFormat="1">
      <alignment horizontal="center" shrinkToFit="0" wrapText="0"/>
    </xf>
    <xf borderId="3" fillId="5" fontId="38" numFmtId="2" xfId="0" applyAlignment="1" applyBorder="1" applyFont="1" applyNumberFormat="1">
      <alignment horizontal="center" shrinkToFit="0" wrapText="0"/>
    </xf>
    <xf borderId="8" fillId="7" fontId="34" numFmtId="2" xfId="0" applyAlignment="1" applyBorder="1" applyFont="1" applyNumberFormat="1">
      <alignment horizontal="center" shrinkToFit="0" wrapText="0"/>
    </xf>
    <xf borderId="9" fillId="7" fontId="34" numFmtId="2" xfId="0" applyAlignment="1" applyBorder="1" applyFont="1" applyNumberFormat="1">
      <alignment horizontal="center" shrinkToFit="0" wrapText="0"/>
    </xf>
    <xf borderId="10" fillId="0" fontId="34" numFmtId="2" xfId="0" applyAlignment="1" applyBorder="1" applyFont="1" applyNumberFormat="1">
      <alignment horizontal="center" shrinkToFit="0" wrapText="0"/>
    </xf>
    <xf borderId="13" fillId="7" fontId="34" numFmtId="2" xfId="0" applyAlignment="1" applyBorder="1" applyFont="1" applyNumberFormat="1">
      <alignment horizontal="center" shrinkToFit="0" wrapText="0"/>
    </xf>
    <xf borderId="0" fillId="0" fontId="38" numFmtId="164" xfId="0" applyAlignment="1" applyFont="1" applyNumberFormat="1">
      <alignment horizontal="left" shrinkToFit="0" wrapText="0"/>
    </xf>
    <xf borderId="0" fillId="0" fontId="39" numFmtId="164" xfId="0" applyAlignment="1" applyFont="1" applyNumberFormat="1">
      <alignment horizontal="left" shrinkToFit="0" wrapText="0"/>
    </xf>
    <xf borderId="0" fillId="0" fontId="38" numFmtId="10" xfId="0" applyAlignment="1" applyFont="1" applyNumberFormat="1">
      <alignment horizontal="center" shrinkToFit="0" wrapText="0"/>
    </xf>
    <xf borderId="0" fillId="0" fontId="40" numFmtId="0" xfId="0" applyAlignment="1" applyFont="1">
      <alignment horizontal="center" shrinkToFit="0" wrapText="0"/>
    </xf>
    <xf borderId="0" fillId="0" fontId="40" numFmtId="2" xfId="0" applyAlignment="1" applyFont="1" applyNumberFormat="1">
      <alignment horizontal="center" shrinkToFit="0" wrapText="0"/>
    </xf>
    <xf borderId="1" fillId="0" fontId="40" numFmtId="0" xfId="0" applyAlignment="1" applyBorder="1" applyFont="1">
      <alignment horizontal="center" shrinkToFit="0" wrapText="0"/>
    </xf>
    <xf borderId="1" fillId="0" fontId="41" numFmtId="0" xfId="0" applyAlignment="1" applyBorder="1" applyFont="1">
      <alignment horizontal="center" shrinkToFit="0" wrapText="0"/>
    </xf>
    <xf borderId="1" fillId="0" fontId="26" numFmtId="2" xfId="0" applyAlignment="1" applyBorder="1" applyFont="1" applyNumberFormat="1">
      <alignment horizontal="center" shrinkToFit="0" wrapText="0"/>
    </xf>
    <xf borderId="1" fillId="0" fontId="40" numFmtId="2" xfId="0" applyAlignment="1" applyBorder="1" applyFont="1" applyNumberFormat="1">
      <alignment horizontal="center" shrinkToFit="0" wrapText="0"/>
    </xf>
    <xf borderId="2" fillId="2" fontId="40" numFmtId="0" xfId="0" applyAlignment="1" applyBorder="1" applyFont="1">
      <alignment horizontal="left" shrinkToFit="0" wrapText="0"/>
    </xf>
    <xf borderId="2" fillId="2" fontId="42" numFmtId="0" xfId="0" applyAlignment="1" applyBorder="1" applyFont="1">
      <alignment horizontal="center" shrinkToFit="0" wrapText="0"/>
    </xf>
    <xf borderId="3" fillId="2" fontId="26" numFmtId="2" xfId="0" applyAlignment="1" applyBorder="1" applyFont="1" applyNumberFormat="1">
      <alignment horizontal="center" shrinkToFit="0" wrapText="0"/>
    </xf>
    <xf borderId="2" fillId="2" fontId="40" numFmtId="2" xfId="0" applyAlignment="1" applyBorder="1" applyFont="1" applyNumberFormat="1">
      <alignment horizontal="center" shrinkToFit="0" wrapText="0"/>
    </xf>
    <xf borderId="0" fillId="0" fontId="26" numFmtId="0" xfId="0" applyAlignment="1" applyFont="1">
      <alignment horizontal="left" shrinkToFit="0" wrapText="0"/>
    </xf>
    <xf borderId="0" fillId="0" fontId="25" numFmtId="0" xfId="0" applyAlignment="1" applyFont="1">
      <alignment horizontal="center" shrinkToFit="0" wrapText="0"/>
    </xf>
    <xf borderId="4" fillId="2" fontId="40" numFmtId="0" xfId="0" applyAlignment="1" applyBorder="1" applyFont="1">
      <alignment horizontal="left" shrinkToFit="0" wrapText="0"/>
    </xf>
    <xf borderId="4" fillId="2" fontId="40" numFmtId="2" xfId="0" applyAlignment="1" applyBorder="1" applyFont="1" applyNumberFormat="1">
      <alignment horizontal="center" shrinkToFit="0" wrapText="0"/>
    </xf>
    <xf borderId="0" fillId="0" fontId="40" numFmtId="0" xfId="0" applyAlignment="1" applyFont="1">
      <alignment horizontal="left" shrinkToFit="0" wrapText="0"/>
    </xf>
    <xf borderId="6" fillId="2" fontId="40" numFmtId="0" xfId="0" applyAlignment="1" applyBorder="1" applyFont="1">
      <alignment horizontal="left" shrinkToFit="0" wrapText="0"/>
    </xf>
    <xf borderId="6" fillId="2" fontId="40" numFmtId="2" xfId="0" applyAlignment="1" applyBorder="1" applyFont="1" applyNumberFormat="1">
      <alignment horizontal="center" shrinkToFit="0" wrapText="0"/>
    </xf>
    <xf borderId="0" fillId="0" fontId="40" numFmtId="0" xfId="0" applyAlignment="1" applyFont="1">
      <alignment shrinkToFit="0" wrapText="0"/>
    </xf>
    <xf borderId="2" fillId="5" fontId="40" numFmtId="0" xfId="0" applyAlignment="1" applyBorder="1" applyFont="1">
      <alignment horizontal="left" shrinkToFit="0" wrapText="0"/>
    </xf>
    <xf borderId="5" fillId="5" fontId="40" numFmtId="0" xfId="0" applyAlignment="1" applyBorder="1" applyFont="1">
      <alignment shrinkToFit="0" wrapText="0"/>
    </xf>
    <xf borderId="3" fillId="5" fontId="26" numFmtId="2" xfId="0" applyAlignment="1" applyBorder="1" applyFont="1" applyNumberFormat="1">
      <alignment horizontal="center" shrinkToFit="0" wrapText="0"/>
    </xf>
    <xf borderId="2" fillId="5" fontId="40" numFmtId="2" xfId="0" applyAlignment="1" applyBorder="1" applyFont="1" applyNumberFormat="1">
      <alignment horizontal="center" shrinkToFit="0" wrapText="0"/>
    </xf>
    <xf borderId="7" fillId="7" fontId="40" numFmtId="0" xfId="0" applyAlignment="1" applyBorder="1" applyFont="1">
      <alignment horizontal="left" shrinkToFit="0" wrapText="0"/>
    </xf>
    <xf borderId="8" fillId="7" fontId="40" numFmtId="0" xfId="0" applyAlignment="1" applyBorder="1" applyFont="1">
      <alignment horizontal="left" shrinkToFit="0" wrapText="0"/>
    </xf>
    <xf borderId="8" fillId="7" fontId="40" numFmtId="2" xfId="0" applyAlignment="1" applyBorder="1" applyFont="1" applyNumberFormat="1">
      <alignment horizontal="center" shrinkToFit="0" wrapText="0"/>
    </xf>
    <xf borderId="9" fillId="7" fontId="40" numFmtId="0" xfId="0" applyAlignment="1" applyBorder="1" applyFont="1">
      <alignment horizontal="left" shrinkToFit="0" wrapText="0"/>
    </xf>
    <xf borderId="9" fillId="7" fontId="40" numFmtId="2" xfId="0" applyAlignment="1" applyBorder="1" applyFont="1" applyNumberFormat="1">
      <alignment horizontal="center" shrinkToFit="0" wrapText="0"/>
    </xf>
    <xf borderId="10" fillId="0" fontId="43" numFmtId="0" xfId="0" applyAlignment="1" applyBorder="1" applyFont="1">
      <alignment horizontal="left" shrinkToFit="0" wrapText="0"/>
    </xf>
    <xf borderId="10" fillId="0" fontId="40" numFmtId="0" xfId="0" applyAlignment="1" applyBorder="1" applyFont="1">
      <alignment horizontal="left" shrinkToFit="0" wrapText="0"/>
    </xf>
    <xf borderId="10" fillId="0" fontId="40" numFmtId="2" xfId="0" applyAlignment="1" applyBorder="1" applyFont="1" applyNumberFormat="1">
      <alignment horizontal="center" shrinkToFit="0" wrapText="0"/>
    </xf>
    <xf borderId="13" fillId="7" fontId="40" numFmtId="0" xfId="0" applyAlignment="1" applyBorder="1" applyFont="1">
      <alignment horizontal="left" shrinkToFit="0" wrapText="0"/>
    </xf>
    <xf borderId="13" fillId="7" fontId="40" numFmtId="2" xfId="0" applyAlignment="1" applyBorder="1" applyFont="1" applyNumberFormat="1">
      <alignment horizontal="center" shrinkToFit="0" wrapText="0"/>
    </xf>
    <xf borderId="0" fillId="0" fontId="26" numFmtId="164" xfId="0" applyAlignment="1" applyFont="1" applyNumberFormat="1">
      <alignment horizontal="left" shrinkToFit="0" wrapText="0"/>
    </xf>
    <xf borderId="0" fillId="0" fontId="26" numFmtId="10" xfId="0" applyAlignment="1" applyFont="1" applyNumberFormat="1">
      <alignment horizontal="center" shrinkToFit="0" wrapText="0"/>
    </xf>
    <xf borderId="0" fillId="0" fontId="40" numFmtId="164" xfId="0" applyAlignment="1" applyFont="1" applyNumberFormat="1">
      <alignment horizontal="left" shrinkToFit="0" wrapText="0"/>
    </xf>
    <xf borderId="0" fillId="0" fontId="26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8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21" Type="http://schemas.openxmlformats.org/officeDocument/2006/relationships/worksheet" Target="worksheets/sheet19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5" Type="http://schemas.openxmlformats.org/officeDocument/2006/relationships/worksheet" Target="worksheets/sheet3.xml"/><Relationship Id="rId19" Type="http://schemas.openxmlformats.org/officeDocument/2006/relationships/worksheet" Target="worksheets/sheet17.xml"/><Relationship Id="rId6" Type="http://schemas.openxmlformats.org/officeDocument/2006/relationships/worksheet" Target="worksheets/sheet4.xml"/><Relationship Id="rId18" Type="http://schemas.openxmlformats.org/officeDocument/2006/relationships/worksheet" Target="worksheets/sheet16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6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png"/><Relationship Id="rId3" Type="http://schemas.openxmlformats.org/officeDocument/2006/relationships/image" Target="../media/image5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png"/><Relationship Id="rId3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pic>
      <xdr:nvPicPr>
        <xdr:cNvPr id="0" name="image3.png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533400</xdr:colOff>
      <xdr:row>8</xdr:row>
      <xdr:rowOff>0</xdr:rowOff>
    </xdr:from>
    <xdr:to>
      <xdr:col>12</xdr:col>
      <xdr:colOff>723900</xdr:colOff>
      <xdr:row>9</xdr:row>
      <xdr:rowOff>0</xdr:rowOff>
    </xdr:to>
    <xdr:pic>
      <xdr:nvPicPr>
        <xdr:cNvPr id="0" name="image6.png"/>
        <xdr:cNvPicPr preferRelativeResize="0"/>
      </xdr:nvPicPr>
      <xdr:blipFill>
        <a:blip cstate="print" r:embed="rId3"/>
        <a:stretch>
          <a:fillRect/>
        </a:stretch>
      </xdr:blipFill>
      <xdr:spPr>
        <a:xfrm>
          <a:ext cx="190500" cy="228600"/>
        </a:xfrm>
        <a:prstGeom prst="rect">
          <a:avLst/>
        </a:prstGeom>
        <a:noFill/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pic>
      <xdr:nvPicPr>
        <xdr:cNvPr id="0" name="image4.png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533400</xdr:colOff>
      <xdr:row>8</xdr:row>
      <xdr:rowOff>0</xdr:rowOff>
    </xdr:from>
    <xdr:to>
      <xdr:col>12</xdr:col>
      <xdr:colOff>723900</xdr:colOff>
      <xdr:row>9</xdr:row>
      <xdr:rowOff>0</xdr:rowOff>
    </xdr:to>
    <xdr:pic>
      <xdr:nvPicPr>
        <xdr:cNvPr id="0" name="image5.png"/>
        <xdr:cNvPicPr preferRelativeResize="0"/>
      </xdr:nvPicPr>
      <xdr:blipFill>
        <a:blip cstate="print" r:embed="rId3"/>
        <a:stretch>
          <a:fillRect/>
        </a:stretch>
      </xdr:blipFill>
      <xdr:spPr>
        <a:xfrm>
          <a:ext cx="190500" cy="228600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pic>
      <xdr:nvPicPr>
        <xdr:cNvPr id="0" name="image4.png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533400</xdr:colOff>
      <xdr:row>8</xdr:row>
      <xdr:rowOff>0</xdr:rowOff>
    </xdr:from>
    <xdr:to>
      <xdr:col>12</xdr:col>
      <xdr:colOff>723900</xdr:colOff>
      <xdr:row>9</xdr:row>
      <xdr:rowOff>0</xdr:rowOff>
    </xdr:to>
    <xdr:pic>
      <xdr:nvPicPr>
        <xdr:cNvPr id="0" name="image5.png"/>
        <xdr:cNvPicPr preferRelativeResize="0"/>
      </xdr:nvPicPr>
      <xdr:blipFill>
        <a:blip cstate="print" r:embed="rId3"/>
        <a:stretch>
          <a:fillRect/>
        </a:stretch>
      </xdr:blipFill>
      <xdr:spPr>
        <a:xfrm>
          <a:ext cx="190500" cy="22860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85.71"/>
    <col customWidth="1" hidden="1" min="2" max="2" width="39.29"/>
    <col customWidth="1" min="3" max="3" width="12.29"/>
    <col customWidth="1" min="4" max="4" width="10.71"/>
    <col customWidth="1" min="5" max="5" width="11.71"/>
    <col customWidth="1" min="6" max="6" width="10.71"/>
    <col customWidth="1" min="7" max="7" width="10.29"/>
    <col customWidth="1" min="8" max="8" width="10.71"/>
    <col customWidth="1" min="9" max="9" width="11.86"/>
    <col customWidth="1" min="10" max="10" width="10.29"/>
    <col customWidth="1" min="11" max="11" width="10.14"/>
    <col customWidth="1" min="12" max="13" width="11.29"/>
    <col customWidth="1" min="14" max="14" width="12.0"/>
    <col customWidth="1" min="15" max="15" width="13.29"/>
    <col customWidth="1" min="16" max="25" width="9.0"/>
    <col customWidth="1" min="26" max="26" width="17.14"/>
  </cols>
  <sheetData>
    <row r="1" ht="18.0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5" t="s">
        <v>0</v>
      </c>
      <c r="B2" s="6" t="s">
        <v>1</v>
      </c>
      <c r="C2" s="7"/>
      <c r="D2" s="7"/>
      <c r="E2" s="7"/>
      <c r="F2" s="7"/>
      <c r="G2" s="2"/>
      <c r="H2" s="7" t="s">
        <v>2</v>
      </c>
      <c r="I2" s="7"/>
      <c r="J2" s="7"/>
      <c r="K2" s="7"/>
      <c r="L2" s="7"/>
      <c r="M2" s="7"/>
      <c r="N2" s="7"/>
      <c r="O2" s="7"/>
      <c r="P2" s="3"/>
      <c r="Q2" s="4"/>
      <c r="R2" s="4"/>
      <c r="S2" s="4"/>
      <c r="T2" s="4"/>
      <c r="U2" s="4"/>
      <c r="V2" s="4"/>
      <c r="W2" s="4"/>
      <c r="X2" s="4"/>
      <c r="Y2" s="4"/>
      <c r="Z2" s="4"/>
    </row>
    <row r="3" ht="18.0" customHeight="1">
      <c r="A3" s="8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3"/>
      <c r="Q3" s="4"/>
      <c r="R3" s="4"/>
      <c r="S3" s="4"/>
      <c r="T3" s="4"/>
      <c r="U3" s="4"/>
      <c r="V3" s="4"/>
      <c r="W3" s="4"/>
      <c r="X3" s="4"/>
      <c r="Y3" s="4"/>
      <c r="Z3" s="4"/>
    </row>
    <row r="4" ht="18.0" customHeight="1">
      <c r="A4" s="8" t="s">
        <v>3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"/>
      <c r="Q4" s="4"/>
      <c r="R4" s="4"/>
      <c r="S4" s="4"/>
      <c r="T4" s="4"/>
      <c r="U4" s="4"/>
      <c r="V4" s="4"/>
      <c r="W4" s="4"/>
      <c r="X4" s="4"/>
      <c r="Y4" s="4"/>
      <c r="Z4" s="4"/>
    </row>
    <row r="5" ht="18.75" customHeight="1">
      <c r="A5" s="9" t="s">
        <v>4</v>
      </c>
      <c r="B5" s="10" t="s">
        <v>5</v>
      </c>
      <c r="C5" s="11"/>
      <c r="D5" s="11"/>
      <c r="E5" s="11"/>
      <c r="F5" s="11"/>
      <c r="G5" s="11"/>
      <c r="H5" s="11"/>
      <c r="I5" s="12" t="s">
        <v>6</v>
      </c>
      <c r="J5" s="11"/>
      <c r="K5" s="11"/>
      <c r="L5" s="11"/>
      <c r="M5" s="11"/>
      <c r="N5" s="11"/>
      <c r="O5" s="12"/>
      <c r="P5" s="3"/>
      <c r="Q5" s="4"/>
      <c r="R5" s="4"/>
      <c r="S5" s="4"/>
      <c r="T5" s="4"/>
      <c r="U5" s="4"/>
      <c r="V5" s="4"/>
      <c r="W5" s="4"/>
      <c r="X5" s="4"/>
      <c r="Y5" s="4"/>
      <c r="Z5" s="4"/>
    </row>
    <row r="6" ht="18.0" customHeight="1">
      <c r="A6" s="13" t="s">
        <v>7</v>
      </c>
      <c r="B6" s="14"/>
      <c r="C6" s="15" t="s">
        <v>8</v>
      </c>
      <c r="D6" s="15" t="s">
        <v>9</v>
      </c>
      <c r="E6" s="15" t="s">
        <v>10</v>
      </c>
      <c r="F6" s="15" t="s">
        <v>11</v>
      </c>
      <c r="G6" s="15" t="s">
        <v>12</v>
      </c>
      <c r="H6" s="15" t="s">
        <v>13</v>
      </c>
      <c r="I6" s="15" t="s">
        <v>14</v>
      </c>
      <c r="J6" s="15" t="s">
        <v>15</v>
      </c>
      <c r="K6" s="15" t="s">
        <v>16</v>
      </c>
      <c r="L6" s="15" t="s">
        <v>17</v>
      </c>
      <c r="M6" s="15" t="s">
        <v>18</v>
      </c>
      <c r="N6" s="15" t="s">
        <v>19</v>
      </c>
      <c r="O6" s="16" t="s">
        <v>20</v>
      </c>
      <c r="P6" s="3"/>
      <c r="Q6" s="4"/>
      <c r="R6" s="4"/>
      <c r="S6" s="4"/>
      <c r="T6" s="4"/>
      <c r="U6" s="4"/>
      <c r="V6" s="4"/>
      <c r="W6" s="4"/>
      <c r="X6" s="4"/>
      <c r="Y6" s="4"/>
      <c r="Z6" s="4"/>
    </row>
    <row r="7" ht="18.75" customHeight="1">
      <c r="A7" s="17" t="s">
        <v>21</v>
      </c>
      <c r="B7" s="18"/>
      <c r="C7" s="19"/>
      <c r="D7" s="20"/>
      <c r="E7" s="20"/>
      <c r="F7" s="20"/>
      <c r="G7" s="20"/>
      <c r="H7" s="21"/>
      <c r="I7" s="21"/>
      <c r="J7" s="22"/>
      <c r="K7" s="22"/>
      <c r="L7" s="22"/>
      <c r="M7" s="2"/>
      <c r="N7" s="2"/>
      <c r="O7" s="2">
        <f>SUM(C7:N7)</f>
        <v>0</v>
      </c>
      <c r="P7" s="3"/>
      <c r="Q7" s="4"/>
      <c r="R7" s="4"/>
      <c r="S7" s="4"/>
      <c r="T7" s="4"/>
      <c r="U7" s="4"/>
      <c r="V7" s="4"/>
      <c r="W7" s="4"/>
      <c r="X7" s="4"/>
      <c r="Y7" s="4"/>
      <c r="Z7" s="4"/>
    </row>
    <row r="8" ht="18.0" customHeight="1">
      <c r="A8" s="13" t="s">
        <v>22</v>
      </c>
      <c r="B8" s="14"/>
      <c r="C8" s="15" t="s">
        <v>8</v>
      </c>
      <c r="D8" s="15" t="s">
        <v>9</v>
      </c>
      <c r="E8" s="15" t="s">
        <v>10</v>
      </c>
      <c r="F8" s="15" t="s">
        <v>11</v>
      </c>
      <c r="G8" s="15" t="s">
        <v>12</v>
      </c>
      <c r="H8" s="15" t="s">
        <v>13</v>
      </c>
      <c r="I8" s="15" t="s">
        <v>14</v>
      </c>
      <c r="J8" s="15" t="s">
        <v>15</v>
      </c>
      <c r="K8" s="15" t="s">
        <v>16</v>
      </c>
      <c r="L8" s="15" t="s">
        <v>23</v>
      </c>
      <c r="M8" s="15" t="s">
        <v>18</v>
      </c>
      <c r="N8" s="15" t="s">
        <v>19</v>
      </c>
      <c r="O8" s="16" t="s">
        <v>20</v>
      </c>
      <c r="P8" s="3"/>
      <c r="Q8" s="4"/>
      <c r="R8" s="4"/>
      <c r="S8" s="4"/>
      <c r="T8" s="4"/>
      <c r="U8" s="4"/>
      <c r="V8" s="4"/>
      <c r="W8" s="4"/>
      <c r="X8" s="4"/>
      <c r="Y8" s="4"/>
      <c r="Z8" s="4"/>
    </row>
    <row r="9" ht="18.0" customHeight="1">
      <c r="A9" s="18" t="s">
        <v>24</v>
      </c>
      <c r="B9" s="18" t="s">
        <v>25</v>
      </c>
      <c r="C9" s="1"/>
      <c r="D9" s="20"/>
      <c r="E9" s="20"/>
      <c r="F9" s="23"/>
      <c r="G9" s="20"/>
      <c r="H9" s="20"/>
      <c r="I9" s="20"/>
      <c r="J9" s="20"/>
      <c r="K9" s="20"/>
      <c r="L9" s="20"/>
      <c r="M9" s="20"/>
      <c r="N9" s="20"/>
      <c r="O9" s="2">
        <f t="shared" ref="O9:O10" si="1">SUM(C9:N9)</f>
        <v>0</v>
      </c>
      <c r="P9" s="3"/>
      <c r="Q9" s="4"/>
      <c r="R9" s="4"/>
      <c r="S9" s="4"/>
      <c r="T9" s="4"/>
      <c r="U9" s="4"/>
      <c r="V9" s="4"/>
      <c r="W9" s="4"/>
      <c r="X9" s="4"/>
      <c r="Y9" s="4"/>
      <c r="Z9" s="4"/>
    </row>
    <row r="10" ht="18.0" customHeight="1">
      <c r="A10" s="18" t="s">
        <v>26</v>
      </c>
      <c r="B10" s="18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">
        <f t="shared" si="1"/>
        <v>0</v>
      </c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8.75" customHeight="1">
      <c r="A11" s="24" t="s">
        <v>27</v>
      </c>
      <c r="B11" s="24"/>
      <c r="C11" s="25">
        <f t="shared" ref="C11:O11" si="2">SUM(C9:C10)</f>
        <v>0</v>
      </c>
      <c r="D11" s="25">
        <f t="shared" si="2"/>
        <v>0</v>
      </c>
      <c r="E11" s="25">
        <f t="shared" si="2"/>
        <v>0</v>
      </c>
      <c r="F11" s="25">
        <f t="shared" si="2"/>
        <v>0</v>
      </c>
      <c r="G11" s="26">
        <f t="shared" si="2"/>
        <v>0</v>
      </c>
      <c r="H11" s="26">
        <f t="shared" si="2"/>
        <v>0</v>
      </c>
      <c r="I11" s="26">
        <f t="shared" si="2"/>
        <v>0</v>
      </c>
      <c r="J11" s="26">
        <f t="shared" si="2"/>
        <v>0</v>
      </c>
      <c r="K11" s="26">
        <f t="shared" si="2"/>
        <v>0</v>
      </c>
      <c r="L11" s="26">
        <f t="shared" si="2"/>
        <v>0</v>
      </c>
      <c r="M11" s="26">
        <f t="shared" si="2"/>
        <v>0</v>
      </c>
      <c r="N11" s="26">
        <f t="shared" si="2"/>
        <v>0</v>
      </c>
      <c r="O11" s="26">
        <f t="shared" si="2"/>
        <v>0</v>
      </c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8.75" customHeight="1">
      <c r="A12" s="18" t="s">
        <v>28</v>
      </c>
      <c r="B12" s="18"/>
      <c r="C12" s="2" t="s">
        <v>2</v>
      </c>
      <c r="D12" s="2"/>
      <c r="E12" s="2" t="s">
        <v>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8.0" customHeight="1">
      <c r="A13" s="13" t="s">
        <v>29</v>
      </c>
      <c r="B13" s="14"/>
      <c r="C13" s="15" t="s">
        <v>30</v>
      </c>
      <c r="D13" s="15" t="s">
        <v>9</v>
      </c>
      <c r="E13" s="15" t="s">
        <v>10</v>
      </c>
      <c r="F13" s="15" t="s">
        <v>11</v>
      </c>
      <c r="G13" s="15" t="s">
        <v>12</v>
      </c>
      <c r="H13" s="15" t="s">
        <v>13</v>
      </c>
      <c r="I13" s="15" t="s">
        <v>31</v>
      </c>
      <c r="J13" s="15" t="s">
        <v>15</v>
      </c>
      <c r="K13" s="15" t="s">
        <v>16</v>
      </c>
      <c r="L13" s="15" t="s">
        <v>23</v>
      </c>
      <c r="M13" s="15" t="s">
        <v>18</v>
      </c>
      <c r="N13" s="15" t="s">
        <v>19</v>
      </c>
      <c r="O13" s="16" t="s">
        <v>20</v>
      </c>
      <c r="P13" s="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8.0" hidden="1" customHeight="1">
      <c r="A14" s="18" t="s">
        <v>2</v>
      </c>
      <c r="B14" s="18" t="s">
        <v>32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8.0" hidden="1" customHeight="1">
      <c r="A15" s="18" t="s">
        <v>2</v>
      </c>
      <c r="B15" s="18" t="s">
        <v>32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8.0" customHeight="1">
      <c r="A16" s="18" t="s">
        <v>33</v>
      </c>
      <c r="B16" s="18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"/>
      <c r="N16" s="20"/>
      <c r="O16" s="2">
        <f t="shared" ref="O16:O30" si="3">SUM(C16:N16)</f>
        <v>0</v>
      </c>
      <c r="P16" s="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8.0" customHeight="1">
      <c r="A17" s="18" t="s">
        <v>34</v>
      </c>
      <c r="B17" s="18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"/>
      <c r="N17" s="20"/>
      <c r="O17" s="2">
        <f t="shared" si="3"/>
        <v>0</v>
      </c>
      <c r="P17" s="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8.0" customHeight="1">
      <c r="A18" s="18" t="s">
        <v>35</v>
      </c>
      <c r="B18" s="18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"/>
      <c r="O18" s="2">
        <f t="shared" si="3"/>
        <v>0</v>
      </c>
      <c r="P18" s="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8.0" hidden="1" customHeight="1">
      <c r="A19" s="18" t="s">
        <v>2</v>
      </c>
      <c r="B19" s="18" t="s">
        <v>36</v>
      </c>
      <c r="C19" s="27"/>
      <c r="D19" s="27"/>
      <c r="E19" s="27"/>
      <c r="F19" s="27"/>
      <c r="G19" s="1"/>
      <c r="H19" s="1"/>
      <c r="I19" s="1"/>
      <c r="J19" s="1"/>
      <c r="K19" s="1"/>
      <c r="L19" s="1"/>
      <c r="M19" s="1"/>
      <c r="N19" s="1"/>
      <c r="O19" s="2">
        <f t="shared" si="3"/>
        <v>0</v>
      </c>
      <c r="P19" s="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8.0" hidden="1" customHeight="1">
      <c r="A20" s="18" t="s">
        <v>2</v>
      </c>
      <c r="B20" s="18" t="s">
        <v>37</v>
      </c>
      <c r="C20" s="27"/>
      <c r="D20" s="27"/>
      <c r="E20" s="27"/>
      <c r="F20" s="27"/>
      <c r="G20" s="1"/>
      <c r="H20" s="1"/>
      <c r="I20" s="1"/>
      <c r="J20" s="1"/>
      <c r="K20" s="1"/>
      <c r="L20" s="1"/>
      <c r="M20" s="1"/>
      <c r="N20" s="1"/>
      <c r="O20" s="2">
        <f t="shared" si="3"/>
        <v>0</v>
      </c>
      <c r="P20" s="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8.0" hidden="1" customHeight="1">
      <c r="A21" s="18" t="s">
        <v>2</v>
      </c>
      <c r="B21" s="18" t="s">
        <v>32</v>
      </c>
      <c r="C21" s="27"/>
      <c r="D21" s="27"/>
      <c r="E21" s="27"/>
      <c r="F21" s="27"/>
      <c r="G21" s="1"/>
      <c r="H21" s="1"/>
      <c r="I21" s="1"/>
      <c r="J21" s="1"/>
      <c r="K21" s="1"/>
      <c r="L21" s="1"/>
      <c r="M21" s="1"/>
      <c r="N21" s="1"/>
      <c r="O21" s="2">
        <f t="shared" si="3"/>
        <v>0</v>
      </c>
      <c r="P21" s="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8.0" customHeight="1">
      <c r="A22" s="28" t="s">
        <v>38</v>
      </c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0"/>
      <c r="O22" s="31">
        <f t="shared" si="3"/>
        <v>0</v>
      </c>
      <c r="P22" s="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8.0" customHeight="1">
      <c r="A23" s="18" t="s">
        <v>39</v>
      </c>
      <c r="B23" s="18"/>
      <c r="C23" s="32"/>
      <c r="D23" s="23"/>
      <c r="E23" s="32"/>
      <c r="F23" s="23"/>
      <c r="G23" s="20"/>
      <c r="H23" s="20"/>
      <c r="I23" s="20"/>
      <c r="J23" s="20"/>
      <c r="K23" s="20"/>
      <c r="L23" s="20"/>
      <c r="M23" s="1"/>
      <c r="N23" s="1"/>
      <c r="O23" s="2">
        <f t="shared" si="3"/>
        <v>0</v>
      </c>
      <c r="P23" s="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8.0" customHeight="1">
      <c r="A24" s="18" t="s">
        <v>40</v>
      </c>
      <c r="B24" s="18"/>
      <c r="C24" s="23"/>
      <c r="D24" s="23"/>
      <c r="E24" s="23"/>
      <c r="F24" s="23"/>
      <c r="G24" s="20"/>
      <c r="H24" s="20"/>
      <c r="I24" s="20"/>
      <c r="J24" s="20"/>
      <c r="K24" s="20"/>
      <c r="L24" s="20"/>
      <c r="M24" s="1"/>
      <c r="N24" s="1"/>
      <c r="O24" s="2">
        <f t="shared" si="3"/>
        <v>0</v>
      </c>
      <c r="P24" s="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8.0" hidden="1" customHeight="1">
      <c r="A25" s="18" t="s">
        <v>2</v>
      </c>
      <c r="B25" s="18" t="s">
        <v>32</v>
      </c>
      <c r="C25" s="27"/>
      <c r="D25" s="27"/>
      <c r="E25" s="27"/>
      <c r="F25" s="27"/>
      <c r="G25" s="1"/>
      <c r="H25" s="1"/>
      <c r="I25" s="1"/>
      <c r="J25" s="1"/>
      <c r="K25" s="1"/>
      <c r="L25" s="1"/>
      <c r="M25" s="1"/>
      <c r="N25" s="1"/>
      <c r="O25" s="2">
        <f t="shared" si="3"/>
        <v>0</v>
      </c>
      <c r="P25" s="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8.0" customHeight="1">
      <c r="A26" s="18" t="s">
        <v>41</v>
      </c>
      <c r="B26" s="18"/>
      <c r="C26" s="23"/>
      <c r="D26" s="23"/>
      <c r="E26" s="23"/>
      <c r="F26" s="23"/>
      <c r="G26" s="20"/>
      <c r="H26" s="20"/>
      <c r="I26" s="20"/>
      <c r="J26" s="20"/>
      <c r="K26" s="20"/>
      <c r="L26" s="20"/>
      <c r="M26" s="1"/>
      <c r="N26" s="1" t="s">
        <v>2</v>
      </c>
      <c r="O26" s="2">
        <f t="shared" si="3"/>
        <v>0</v>
      </c>
      <c r="P26" s="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8.0" customHeight="1">
      <c r="A27" s="18" t="s">
        <v>42</v>
      </c>
      <c r="B27" s="18"/>
      <c r="C27" s="23"/>
      <c r="D27" s="23"/>
      <c r="E27" s="23"/>
      <c r="F27" s="23"/>
      <c r="G27" s="20"/>
      <c r="H27" s="20"/>
      <c r="I27" s="20"/>
      <c r="J27" s="20"/>
      <c r="K27" s="20"/>
      <c r="L27" s="20"/>
      <c r="M27" s="1"/>
      <c r="N27" s="1"/>
      <c r="O27" s="2">
        <f t="shared" si="3"/>
        <v>0</v>
      </c>
      <c r="P27" s="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8.0" customHeight="1">
      <c r="A28" s="18" t="s">
        <v>43</v>
      </c>
      <c r="B28" s="18"/>
      <c r="C28" s="23"/>
      <c r="D28" s="23"/>
      <c r="E28" s="23"/>
      <c r="F28" s="23"/>
      <c r="G28" s="20"/>
      <c r="H28" s="20"/>
      <c r="I28" s="20"/>
      <c r="J28" s="20"/>
      <c r="K28" s="20"/>
      <c r="L28" s="20"/>
      <c r="M28" s="1"/>
      <c r="N28" s="1"/>
      <c r="O28" s="2">
        <f t="shared" si="3"/>
        <v>0</v>
      </c>
      <c r="P28" s="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8.0" customHeight="1">
      <c r="A29" s="18" t="s">
        <v>44</v>
      </c>
      <c r="B29" s="18"/>
      <c r="C29" s="23"/>
      <c r="D29" s="23"/>
      <c r="E29" s="23"/>
      <c r="F29" s="23"/>
      <c r="G29" s="20"/>
      <c r="H29" s="20"/>
      <c r="I29" s="20"/>
      <c r="J29" s="20"/>
      <c r="K29" s="20"/>
      <c r="L29" s="20"/>
      <c r="M29" s="1"/>
      <c r="N29" s="1"/>
      <c r="O29" s="2">
        <f t="shared" si="3"/>
        <v>0</v>
      </c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8.0" customHeight="1">
      <c r="A30" s="18" t="s">
        <v>45</v>
      </c>
      <c r="B30" s="18"/>
      <c r="C30" s="23"/>
      <c r="D30" s="23"/>
      <c r="E30" s="23"/>
      <c r="F30" s="23"/>
      <c r="G30" s="20"/>
      <c r="H30" s="20"/>
      <c r="I30" s="20"/>
      <c r="J30" s="20"/>
      <c r="K30" s="20"/>
      <c r="L30" s="20"/>
      <c r="M30" s="1"/>
      <c r="N30" s="1"/>
      <c r="O30" s="2">
        <f t="shared" si="3"/>
        <v>0</v>
      </c>
      <c r="P30" s="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8.0" customHeight="1">
      <c r="A31" s="33" t="s">
        <v>46</v>
      </c>
      <c r="B31" s="34"/>
      <c r="C31" s="35">
        <v>0.0</v>
      </c>
      <c r="D31" s="35">
        <f t="shared" ref="D31:O31" si="4">SUM(D16:D30)</f>
        <v>0</v>
      </c>
      <c r="E31" s="35">
        <f t="shared" si="4"/>
        <v>0</v>
      </c>
      <c r="F31" s="35">
        <f t="shared" si="4"/>
        <v>0</v>
      </c>
      <c r="G31" s="35">
        <f t="shared" si="4"/>
        <v>0</v>
      </c>
      <c r="H31" s="35">
        <f t="shared" si="4"/>
        <v>0</v>
      </c>
      <c r="I31" s="35">
        <f t="shared" si="4"/>
        <v>0</v>
      </c>
      <c r="J31" s="35">
        <f t="shared" si="4"/>
        <v>0</v>
      </c>
      <c r="K31" s="35">
        <f t="shared" si="4"/>
        <v>0</v>
      </c>
      <c r="L31" s="35">
        <f t="shared" si="4"/>
        <v>0</v>
      </c>
      <c r="M31" s="35">
        <f t="shared" si="4"/>
        <v>0</v>
      </c>
      <c r="N31" s="35">
        <f t="shared" si="4"/>
        <v>0</v>
      </c>
      <c r="O31" s="35">
        <f t="shared" si="4"/>
        <v>0</v>
      </c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8.0" customHeight="1">
      <c r="A32" s="36" t="s">
        <v>47</v>
      </c>
      <c r="B32" s="37"/>
      <c r="C32" s="38">
        <f t="shared" ref="C32:O32" si="5">SUM(C7,C11,C31)</f>
        <v>0</v>
      </c>
      <c r="D32" s="38">
        <f t="shared" si="5"/>
        <v>0</v>
      </c>
      <c r="E32" s="38">
        <f t="shared" si="5"/>
        <v>0</v>
      </c>
      <c r="F32" s="38">
        <f t="shared" si="5"/>
        <v>0</v>
      </c>
      <c r="G32" s="38">
        <f t="shared" si="5"/>
        <v>0</v>
      </c>
      <c r="H32" s="38">
        <f t="shared" si="5"/>
        <v>0</v>
      </c>
      <c r="I32" s="38">
        <f t="shared" si="5"/>
        <v>0</v>
      </c>
      <c r="J32" s="38">
        <f t="shared" si="5"/>
        <v>0</v>
      </c>
      <c r="K32" s="38">
        <f t="shared" si="5"/>
        <v>0</v>
      </c>
      <c r="L32" s="38">
        <f t="shared" si="5"/>
        <v>0</v>
      </c>
      <c r="M32" s="38">
        <f t="shared" si="5"/>
        <v>0</v>
      </c>
      <c r="N32" s="38">
        <f t="shared" si="5"/>
        <v>0</v>
      </c>
      <c r="O32" s="38">
        <f t="shared" si="5"/>
        <v>0</v>
      </c>
      <c r="P32" s="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8.0" customHeight="1">
      <c r="A33" s="39" t="s">
        <v>48</v>
      </c>
      <c r="B33" s="18"/>
      <c r="C33" s="27"/>
      <c r="D33" s="27"/>
      <c r="E33" s="27"/>
      <c r="F33" s="27"/>
      <c r="G33" s="1"/>
      <c r="H33" s="1"/>
      <c r="I33" s="1"/>
      <c r="J33" s="1"/>
      <c r="K33" s="1"/>
      <c r="L33" s="1"/>
      <c r="M33" s="1"/>
      <c r="N33" s="1"/>
      <c r="O33" s="2">
        <f t="shared" ref="O33:O34" si="6">SUM(C33:N33)</f>
        <v>0</v>
      </c>
      <c r="P33" s="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8.0" customHeight="1">
      <c r="A34" s="39" t="s">
        <v>49</v>
      </c>
      <c r="B34" s="18"/>
      <c r="C34" s="23"/>
      <c r="D34" s="23"/>
      <c r="E34" s="23"/>
      <c r="F34" s="23"/>
      <c r="G34" s="20"/>
      <c r="H34" s="1"/>
      <c r="I34" s="1"/>
      <c r="J34" s="1"/>
      <c r="K34" s="1"/>
      <c r="L34" s="1"/>
      <c r="M34" s="1"/>
      <c r="N34" s="1"/>
      <c r="O34" s="2">
        <f t="shared" si="6"/>
        <v>0</v>
      </c>
      <c r="P34" s="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8.75" customHeight="1">
      <c r="A35" s="40" t="s">
        <v>50</v>
      </c>
      <c r="B35" s="40"/>
      <c r="C35" s="41">
        <f t="shared" ref="C35:J35" si="7">SUM(C33,C34)</f>
        <v>0</v>
      </c>
      <c r="D35" s="41">
        <f t="shared" si="7"/>
        <v>0</v>
      </c>
      <c r="E35" s="41">
        <f t="shared" si="7"/>
        <v>0</v>
      </c>
      <c r="F35" s="41">
        <f t="shared" si="7"/>
        <v>0</v>
      </c>
      <c r="G35" s="41">
        <f t="shared" si="7"/>
        <v>0</v>
      </c>
      <c r="H35" s="41">
        <f t="shared" si="7"/>
        <v>0</v>
      </c>
      <c r="I35" s="41">
        <f t="shared" si="7"/>
        <v>0</v>
      </c>
      <c r="J35" s="41">
        <f t="shared" si="7"/>
        <v>0</v>
      </c>
      <c r="K35" s="41">
        <f t="shared" ref="K35:O35" si="8">SUM(K33:K34)</f>
        <v>0</v>
      </c>
      <c r="L35" s="41">
        <f t="shared" si="8"/>
        <v>0</v>
      </c>
      <c r="M35" s="41">
        <f t="shared" si="8"/>
        <v>0</v>
      </c>
      <c r="N35" s="41">
        <f t="shared" si="8"/>
        <v>0</v>
      </c>
      <c r="O35" s="41">
        <f t="shared" si="8"/>
        <v>0</v>
      </c>
      <c r="P35" s="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9.5" customHeight="1">
      <c r="A36" s="42" t="s">
        <v>51</v>
      </c>
      <c r="B36" s="43"/>
      <c r="C36" s="44">
        <f t="shared" ref="C36:N36" si="9">SUM(C32,C35)</f>
        <v>0</v>
      </c>
      <c r="D36" s="44">
        <f t="shared" si="9"/>
        <v>0</v>
      </c>
      <c r="E36" s="44">
        <f t="shared" si="9"/>
        <v>0</v>
      </c>
      <c r="F36" s="44">
        <f t="shared" si="9"/>
        <v>0</v>
      </c>
      <c r="G36" s="44">
        <f t="shared" si="9"/>
        <v>0</v>
      </c>
      <c r="H36" s="44">
        <f t="shared" si="9"/>
        <v>0</v>
      </c>
      <c r="I36" s="44">
        <f t="shared" si="9"/>
        <v>0</v>
      </c>
      <c r="J36" s="44">
        <f t="shared" si="9"/>
        <v>0</v>
      </c>
      <c r="K36" s="44">
        <f t="shared" si="9"/>
        <v>0</v>
      </c>
      <c r="L36" s="44">
        <f t="shared" si="9"/>
        <v>0</v>
      </c>
      <c r="M36" s="44">
        <f t="shared" si="9"/>
        <v>0</v>
      </c>
      <c r="N36" s="44">
        <f t="shared" si="9"/>
        <v>0</v>
      </c>
      <c r="O36" s="44">
        <f>SUM(O7,O11,O31,O35)</f>
        <v>0</v>
      </c>
      <c r="P36" s="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9.5" customHeight="1">
      <c r="A37" s="45" t="s">
        <v>52</v>
      </c>
      <c r="B37" s="45"/>
      <c r="C37" s="46"/>
      <c r="D37" s="46"/>
      <c r="E37" s="46"/>
      <c r="F37" s="46"/>
      <c r="G37" s="7"/>
      <c r="H37" s="7"/>
      <c r="I37" s="7"/>
      <c r="J37" s="7"/>
      <c r="K37" s="7"/>
      <c r="L37" s="7"/>
      <c r="M37" s="7"/>
      <c r="N37" s="7"/>
      <c r="O37" s="7"/>
      <c r="P37" s="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8.0" customHeight="1">
      <c r="A38" s="47" t="s">
        <v>53</v>
      </c>
      <c r="B38" s="48"/>
      <c r="C38" s="49" t="s">
        <v>8</v>
      </c>
      <c r="D38" s="49" t="s">
        <v>9</v>
      </c>
      <c r="E38" s="49" t="s">
        <v>10</v>
      </c>
      <c r="F38" s="49" t="s">
        <v>11</v>
      </c>
      <c r="G38" s="50" t="s">
        <v>12</v>
      </c>
      <c r="H38" s="50" t="s">
        <v>13</v>
      </c>
      <c r="I38" s="50" t="s">
        <v>31</v>
      </c>
      <c r="J38" s="50" t="s">
        <v>15</v>
      </c>
      <c r="K38" s="50" t="s">
        <v>16</v>
      </c>
      <c r="L38" s="50" t="s">
        <v>23</v>
      </c>
      <c r="M38" s="50" t="s">
        <v>18</v>
      </c>
      <c r="N38" s="50" t="s">
        <v>19</v>
      </c>
      <c r="O38" s="51" t="s">
        <v>20</v>
      </c>
      <c r="P38" s="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8.0" customHeight="1">
      <c r="A39" s="18" t="s">
        <v>54</v>
      </c>
      <c r="B39" s="18"/>
      <c r="C39" s="27"/>
      <c r="D39" s="23"/>
      <c r="E39" s="23"/>
      <c r="F39" s="23"/>
      <c r="G39" s="20"/>
      <c r="H39" s="20"/>
      <c r="I39" s="20"/>
      <c r="J39" s="20"/>
      <c r="K39" s="20"/>
      <c r="L39" s="20"/>
      <c r="M39" s="20"/>
      <c r="N39" s="20"/>
      <c r="O39" s="2">
        <f t="shared" ref="O39:O41" si="10">SUM(C39:N39)</f>
        <v>0</v>
      </c>
      <c r="P39" s="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8.0" customHeight="1">
      <c r="A40" s="18" t="s">
        <v>55</v>
      </c>
      <c r="B40" s="18"/>
      <c r="C40" s="27"/>
      <c r="D40" s="23"/>
      <c r="E40" s="23"/>
      <c r="F40" s="23"/>
      <c r="G40" s="20"/>
      <c r="H40" s="20"/>
      <c r="I40" s="20"/>
      <c r="J40" s="20"/>
      <c r="K40" s="20"/>
      <c r="L40" s="20"/>
      <c r="M40" s="20"/>
      <c r="N40" s="20"/>
      <c r="O40" s="2">
        <f t="shared" si="10"/>
        <v>0</v>
      </c>
      <c r="P40" s="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8.0" customHeight="1">
      <c r="A41" s="18" t="s">
        <v>56</v>
      </c>
      <c r="B41" s="18"/>
      <c r="C41" s="27"/>
      <c r="D41" s="23"/>
      <c r="E41" s="23"/>
      <c r="F41" s="23"/>
      <c r="G41" s="20"/>
      <c r="H41" s="20"/>
      <c r="I41" s="20"/>
      <c r="J41" s="20"/>
      <c r="K41" s="20"/>
      <c r="L41" s="20"/>
      <c r="M41" s="20"/>
      <c r="N41" s="20"/>
      <c r="O41" s="2">
        <f t="shared" si="10"/>
        <v>0</v>
      </c>
      <c r="P41" s="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8.0" customHeight="1">
      <c r="A42" s="52" t="s">
        <v>57</v>
      </c>
      <c r="B42" s="53"/>
      <c r="C42" s="54">
        <f t="shared" ref="C42:D42" si="11">SUM(C39:C41)</f>
        <v>0</v>
      </c>
      <c r="D42" s="54">
        <f t="shared" si="11"/>
        <v>0</v>
      </c>
      <c r="E42" s="55">
        <v>0.0</v>
      </c>
      <c r="F42" s="54">
        <f t="shared" ref="F42:O42" si="12">SUM(F39:F41)</f>
        <v>0</v>
      </c>
      <c r="G42" s="54">
        <f t="shared" si="12"/>
        <v>0</v>
      </c>
      <c r="H42" s="54">
        <f t="shared" si="12"/>
        <v>0</v>
      </c>
      <c r="I42" s="54">
        <f t="shared" si="12"/>
        <v>0</v>
      </c>
      <c r="J42" s="54">
        <f t="shared" si="12"/>
        <v>0</v>
      </c>
      <c r="K42" s="54">
        <f t="shared" si="12"/>
        <v>0</v>
      </c>
      <c r="L42" s="54">
        <f t="shared" si="12"/>
        <v>0</v>
      </c>
      <c r="M42" s="54">
        <f t="shared" si="12"/>
        <v>0</v>
      </c>
      <c r="N42" s="54">
        <f t="shared" si="12"/>
        <v>0</v>
      </c>
      <c r="O42" s="56">
        <f t="shared" si="12"/>
        <v>0</v>
      </c>
      <c r="P42" s="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8.0" customHeight="1">
      <c r="A43" s="8" t="s">
        <v>58</v>
      </c>
      <c r="B43" s="18"/>
      <c r="C43" s="23"/>
      <c r="D43" s="23"/>
      <c r="E43" s="23"/>
      <c r="F43" s="23"/>
      <c r="G43" s="20"/>
      <c r="H43" s="20"/>
      <c r="I43" s="20"/>
      <c r="J43" s="20"/>
      <c r="K43" s="20"/>
      <c r="L43" s="20"/>
      <c r="M43" s="1"/>
      <c r="N43" s="1"/>
      <c r="O43" s="2">
        <f t="shared" ref="O43:O44" si="13">SUM(C43:N43)</f>
        <v>0</v>
      </c>
      <c r="P43" s="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8.0" customHeight="1">
      <c r="A44" s="8" t="s">
        <v>59</v>
      </c>
      <c r="B44" s="18"/>
      <c r="C44" s="23"/>
      <c r="D44" s="23"/>
      <c r="E44" s="23"/>
      <c r="F44" s="23"/>
      <c r="G44" s="20"/>
      <c r="H44" s="1"/>
      <c r="I44" s="1"/>
      <c r="J44" s="1"/>
      <c r="K44" s="1"/>
      <c r="L44" s="1"/>
      <c r="M44" s="1"/>
      <c r="N44" s="1"/>
      <c r="O44" s="2">
        <f t="shared" si="13"/>
        <v>0</v>
      </c>
      <c r="P44" s="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8.0" customHeight="1">
      <c r="A45" s="57" t="s">
        <v>60</v>
      </c>
      <c r="B45" s="58"/>
      <c r="C45" s="59">
        <f t="shared" ref="C45:O45" si="14">SUM(C42:C44)</f>
        <v>0</v>
      </c>
      <c r="D45" s="59">
        <f t="shared" si="14"/>
        <v>0</v>
      </c>
      <c r="E45" s="59">
        <f t="shared" si="14"/>
        <v>0</v>
      </c>
      <c r="F45" s="59">
        <f t="shared" si="14"/>
        <v>0</v>
      </c>
      <c r="G45" s="59">
        <f t="shared" si="14"/>
        <v>0</v>
      </c>
      <c r="H45" s="59">
        <f t="shared" si="14"/>
        <v>0</v>
      </c>
      <c r="I45" s="59">
        <f t="shared" si="14"/>
        <v>0</v>
      </c>
      <c r="J45" s="59">
        <f t="shared" si="14"/>
        <v>0</v>
      </c>
      <c r="K45" s="59">
        <f t="shared" si="14"/>
        <v>0</v>
      </c>
      <c r="L45" s="59">
        <f t="shared" si="14"/>
        <v>0</v>
      </c>
      <c r="M45" s="59">
        <f t="shared" si="14"/>
        <v>0</v>
      </c>
      <c r="N45" s="59">
        <f t="shared" si="14"/>
        <v>0</v>
      </c>
      <c r="O45" s="59">
        <f t="shared" si="14"/>
        <v>0</v>
      </c>
      <c r="P45" s="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9.5" customHeight="1">
      <c r="A46" s="60" t="s">
        <v>61</v>
      </c>
      <c r="B46" s="60"/>
      <c r="C46" s="61">
        <f>C32+C42</f>
        <v>0</v>
      </c>
      <c r="D46" s="61">
        <f t="shared" ref="D46:O46" si="15">D32+D45</f>
        <v>0</v>
      </c>
      <c r="E46" s="61">
        <f t="shared" si="15"/>
        <v>0</v>
      </c>
      <c r="F46" s="61">
        <f t="shared" si="15"/>
        <v>0</v>
      </c>
      <c r="G46" s="61">
        <f t="shared" si="15"/>
        <v>0</v>
      </c>
      <c r="H46" s="61">
        <f t="shared" si="15"/>
        <v>0</v>
      </c>
      <c r="I46" s="61">
        <f t="shared" si="15"/>
        <v>0</v>
      </c>
      <c r="J46" s="61">
        <f t="shared" si="15"/>
        <v>0</v>
      </c>
      <c r="K46" s="61">
        <f t="shared" si="15"/>
        <v>0</v>
      </c>
      <c r="L46" s="61">
        <f t="shared" si="15"/>
        <v>0</v>
      </c>
      <c r="M46" s="61">
        <f t="shared" si="15"/>
        <v>0</v>
      </c>
      <c r="N46" s="61">
        <f t="shared" si="15"/>
        <v>0</v>
      </c>
      <c r="O46" s="61">
        <f t="shared" si="15"/>
        <v>0</v>
      </c>
      <c r="P46" s="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9.5" customHeight="1">
      <c r="A47" s="62" t="s">
        <v>62</v>
      </c>
      <c r="B47" s="62"/>
      <c r="C47" s="63">
        <f t="shared" ref="C47:O47" si="16">C36+C45</f>
        <v>0</v>
      </c>
      <c r="D47" s="63">
        <f t="shared" si="16"/>
        <v>0</v>
      </c>
      <c r="E47" s="63">
        <f t="shared" si="16"/>
        <v>0</v>
      </c>
      <c r="F47" s="63">
        <f t="shared" si="16"/>
        <v>0</v>
      </c>
      <c r="G47" s="64">
        <f t="shared" si="16"/>
        <v>0</v>
      </c>
      <c r="H47" s="64">
        <f t="shared" si="16"/>
        <v>0</v>
      </c>
      <c r="I47" s="64">
        <f t="shared" si="16"/>
        <v>0</v>
      </c>
      <c r="J47" s="64">
        <f t="shared" si="16"/>
        <v>0</v>
      </c>
      <c r="K47" s="64">
        <f t="shared" si="16"/>
        <v>0</v>
      </c>
      <c r="L47" s="64">
        <f t="shared" si="16"/>
        <v>0</v>
      </c>
      <c r="M47" s="64">
        <f t="shared" si="16"/>
        <v>0</v>
      </c>
      <c r="N47" s="64">
        <f t="shared" si="16"/>
        <v>0</v>
      </c>
      <c r="O47" s="64">
        <f t="shared" si="16"/>
        <v>0</v>
      </c>
      <c r="P47" s="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8.75" customHeight="1">
      <c r="A48" s="65" t="s">
        <v>63</v>
      </c>
      <c r="B48" s="66"/>
      <c r="C48" s="67" t="str">
        <f t="shared" ref="C48:O48" si="17">C36/C47</f>
        <v>#DIV/0!</v>
      </c>
      <c r="D48" s="67" t="str">
        <f t="shared" si="17"/>
        <v>#DIV/0!</v>
      </c>
      <c r="E48" s="67" t="str">
        <f t="shared" si="17"/>
        <v>#DIV/0!</v>
      </c>
      <c r="F48" s="67" t="str">
        <f t="shared" si="17"/>
        <v>#DIV/0!</v>
      </c>
      <c r="G48" s="67" t="str">
        <f t="shared" si="17"/>
        <v>#DIV/0!</v>
      </c>
      <c r="H48" s="67" t="str">
        <f t="shared" si="17"/>
        <v>#DIV/0!</v>
      </c>
      <c r="I48" s="67" t="str">
        <f t="shared" si="17"/>
        <v>#DIV/0!</v>
      </c>
      <c r="J48" s="67" t="str">
        <f t="shared" si="17"/>
        <v>#DIV/0!</v>
      </c>
      <c r="K48" s="67" t="str">
        <f t="shared" si="17"/>
        <v>#DIV/0!</v>
      </c>
      <c r="L48" s="67" t="str">
        <f t="shared" si="17"/>
        <v>#DIV/0!</v>
      </c>
      <c r="M48" s="67" t="str">
        <f t="shared" si="17"/>
        <v>#DIV/0!</v>
      </c>
      <c r="N48" s="67" t="str">
        <f t="shared" si="17"/>
        <v>#DIV/0!</v>
      </c>
      <c r="O48" s="67" t="str">
        <f t="shared" si="17"/>
        <v>#DIV/0!</v>
      </c>
      <c r="P48" s="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8.0" customHeight="1">
      <c r="A49" s="68"/>
      <c r="B49" s="68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8.0" customHeight="1">
      <c r="A50" s="68"/>
      <c r="B50" s="68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8.0" customHeight="1">
      <c r="A51" s="70" t="s">
        <v>64</v>
      </c>
      <c r="B51" s="70"/>
      <c r="C51" s="71" t="str">
        <f t="shared" ref="C51:O51" si="18">C32/C46</f>
        <v>#DIV/0!</v>
      </c>
      <c r="D51" s="71" t="str">
        <f t="shared" si="18"/>
        <v>#DIV/0!</v>
      </c>
      <c r="E51" s="71" t="str">
        <f t="shared" si="18"/>
        <v>#DIV/0!</v>
      </c>
      <c r="F51" s="71" t="str">
        <f t="shared" si="18"/>
        <v>#DIV/0!</v>
      </c>
      <c r="G51" s="71" t="str">
        <f t="shared" si="18"/>
        <v>#DIV/0!</v>
      </c>
      <c r="H51" s="71" t="str">
        <f t="shared" si="18"/>
        <v>#DIV/0!</v>
      </c>
      <c r="I51" s="71" t="str">
        <f t="shared" si="18"/>
        <v>#DIV/0!</v>
      </c>
      <c r="J51" s="71" t="str">
        <f t="shared" si="18"/>
        <v>#DIV/0!</v>
      </c>
      <c r="K51" s="71" t="str">
        <f t="shared" si="18"/>
        <v>#DIV/0!</v>
      </c>
      <c r="L51" s="71" t="str">
        <f t="shared" si="18"/>
        <v>#DIV/0!</v>
      </c>
      <c r="M51" s="71" t="str">
        <f t="shared" si="18"/>
        <v>#DIV/0!</v>
      </c>
      <c r="N51" s="71" t="str">
        <f t="shared" si="18"/>
        <v>#DIV/0!</v>
      </c>
      <c r="O51" s="71" t="str">
        <f t="shared" si="18"/>
        <v>#DIV/0!</v>
      </c>
      <c r="P51" s="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8.0" customHeight="1">
      <c r="A52" s="68"/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8.0" customHeight="1">
      <c r="A53" s="72" t="s">
        <v>65</v>
      </c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8.0" customHeight="1">
      <c r="A54" s="72"/>
      <c r="B54" s="68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8.0" customHeight="1">
      <c r="A55" s="72"/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8.0" customHeight="1">
      <c r="A56" s="68" t="s">
        <v>66</v>
      </c>
      <c r="B56" s="68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">
        <f t="shared" ref="O56:O58" si="19">SUM(C56:N56)</f>
        <v>0</v>
      </c>
      <c r="P56" s="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8.75" customHeight="1">
      <c r="A57" s="73" t="s">
        <v>67</v>
      </c>
      <c r="B57" s="6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>
        <f t="shared" si="19"/>
        <v>0</v>
      </c>
      <c r="P57" s="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8.0" customHeight="1">
      <c r="A58" s="68" t="s">
        <v>68</v>
      </c>
      <c r="B58" s="68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">
        <f t="shared" si="19"/>
        <v>0</v>
      </c>
      <c r="P58" s="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8.75" customHeight="1">
      <c r="A59" s="68" t="s">
        <v>69</v>
      </c>
      <c r="B59" s="6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>
        <f>SUM(O56:O58)</f>
        <v>0</v>
      </c>
      <c r="P59" s="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8.0" customHeight="1">
      <c r="A60" s="47" t="s">
        <v>70</v>
      </c>
      <c r="B60" s="48"/>
      <c r="C60" s="50" t="s">
        <v>8</v>
      </c>
      <c r="D60" s="50" t="s">
        <v>9</v>
      </c>
      <c r="E60" s="50" t="s">
        <v>10</v>
      </c>
      <c r="F60" s="50" t="s">
        <v>11</v>
      </c>
      <c r="G60" s="50" t="s">
        <v>12</v>
      </c>
      <c r="H60" s="50" t="s">
        <v>13</v>
      </c>
      <c r="I60" s="50" t="s">
        <v>31</v>
      </c>
      <c r="J60" s="50" t="s">
        <v>15</v>
      </c>
      <c r="K60" s="50" t="s">
        <v>16</v>
      </c>
      <c r="L60" s="50" t="s">
        <v>23</v>
      </c>
      <c r="M60" s="50" t="s">
        <v>18</v>
      </c>
      <c r="N60" s="50" t="s">
        <v>19</v>
      </c>
      <c r="O60" s="51" t="s">
        <v>20</v>
      </c>
      <c r="P60" s="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8.0" customHeight="1">
      <c r="A61" s="18" t="s">
        <v>71</v>
      </c>
      <c r="B61" s="18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">
        <f t="shared" ref="O61:O64" si="20">SUM(C61:N61)</f>
        <v>0</v>
      </c>
      <c r="P61" s="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8.0" customHeight="1">
      <c r="A62" s="74" t="s">
        <v>72</v>
      </c>
      <c r="B62" s="18"/>
      <c r="C62" s="20"/>
      <c r="D62" s="20"/>
      <c r="E62" s="20"/>
      <c r="F62" s="20"/>
      <c r="G62" s="20"/>
      <c r="H62" s="20"/>
      <c r="I62" s="20"/>
      <c r="J62" s="20"/>
      <c r="K62" s="20"/>
      <c r="L62" s="75"/>
      <c r="M62" s="20"/>
      <c r="N62" s="20"/>
      <c r="O62" s="2">
        <f t="shared" si="20"/>
        <v>0</v>
      </c>
      <c r="P62" s="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8.0" customHeight="1">
      <c r="A63" s="18" t="s">
        <v>73</v>
      </c>
      <c r="B63" s="18"/>
      <c r="C63" s="20"/>
      <c r="D63" s="20"/>
      <c r="E63" s="20"/>
      <c r="F63" s="20"/>
      <c r="G63" s="20"/>
      <c r="H63" s="20"/>
      <c r="I63" s="20"/>
      <c r="J63" s="20"/>
      <c r="K63" s="20"/>
      <c r="L63" s="75"/>
      <c r="M63" s="20"/>
      <c r="N63" s="20"/>
      <c r="O63" s="2">
        <f t="shared" si="20"/>
        <v>0</v>
      </c>
      <c r="P63" s="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8.0" customHeight="1">
      <c r="A64" s="18" t="s">
        <v>74</v>
      </c>
      <c r="B64" s="18"/>
      <c r="C64" s="1"/>
      <c r="D64" s="1"/>
      <c r="E64" s="1"/>
      <c r="F64" s="1"/>
      <c r="G64" s="1"/>
      <c r="H64" s="1"/>
      <c r="I64" s="1"/>
      <c r="J64" s="1"/>
      <c r="K64" s="1"/>
      <c r="L64" s="76"/>
      <c r="M64" s="1"/>
      <c r="N64" s="1"/>
      <c r="O64" s="2">
        <f t="shared" si="20"/>
        <v>0</v>
      </c>
      <c r="P64" s="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8.0" customHeight="1">
      <c r="A65" s="77" t="s">
        <v>75</v>
      </c>
      <c r="B65" s="78"/>
      <c r="C65" s="79">
        <f t="shared" ref="C65:F65" si="21">SUM(C61:C64)</f>
        <v>0</v>
      </c>
      <c r="D65" s="79">
        <f t="shared" si="21"/>
        <v>0</v>
      </c>
      <c r="E65" s="79">
        <f t="shared" si="21"/>
        <v>0</v>
      </c>
      <c r="F65" s="79">
        <f t="shared" si="21"/>
        <v>0</v>
      </c>
      <c r="G65" s="79">
        <f>SUM(G61:G63)</f>
        <v>0</v>
      </c>
      <c r="H65" s="79">
        <f t="shared" ref="H65:M65" si="22">SUM(H61:H64)</f>
        <v>0</v>
      </c>
      <c r="I65" s="79">
        <f t="shared" si="22"/>
        <v>0</v>
      </c>
      <c r="J65" s="79">
        <f t="shared" si="22"/>
        <v>0</v>
      </c>
      <c r="K65" s="79">
        <f t="shared" si="22"/>
        <v>0</v>
      </c>
      <c r="L65" s="79">
        <f t="shared" si="22"/>
        <v>0</v>
      </c>
      <c r="M65" s="79">
        <f t="shared" si="22"/>
        <v>0</v>
      </c>
      <c r="N65" s="79">
        <f>SUM(N61:N63)</f>
        <v>0</v>
      </c>
      <c r="O65" s="79">
        <f>SUM(O61:O64)</f>
        <v>0</v>
      </c>
      <c r="P65" s="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8.0" customHeight="1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8.0" customHeight="1">
      <c r="A67" s="45" t="s">
        <v>78</v>
      </c>
      <c r="B67" s="1"/>
      <c r="C67" s="2">
        <f t="shared" ref="C67:O67" si="23">SUM(C59+C65)</f>
        <v>0</v>
      </c>
      <c r="D67" s="2">
        <f t="shared" si="23"/>
        <v>0</v>
      </c>
      <c r="E67" s="2">
        <f t="shared" si="23"/>
        <v>0</v>
      </c>
      <c r="F67" s="2">
        <f t="shared" si="23"/>
        <v>0</v>
      </c>
      <c r="G67" s="2">
        <f t="shared" si="23"/>
        <v>0</v>
      </c>
      <c r="H67" s="2">
        <f t="shared" si="23"/>
        <v>0</v>
      </c>
      <c r="I67" s="2">
        <f t="shared" si="23"/>
        <v>0</v>
      </c>
      <c r="J67" s="2">
        <f t="shared" si="23"/>
        <v>0</v>
      </c>
      <c r="K67" s="2">
        <f t="shared" si="23"/>
        <v>0</v>
      </c>
      <c r="L67" s="2">
        <f t="shared" si="23"/>
        <v>0</v>
      </c>
      <c r="M67" s="2">
        <f t="shared" si="23"/>
        <v>0</v>
      </c>
      <c r="N67" s="2">
        <f t="shared" si="23"/>
        <v>0</v>
      </c>
      <c r="O67" s="2">
        <f t="shared" si="23"/>
        <v>0</v>
      </c>
      <c r="P67" s="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8.0" customHeight="1">
      <c r="A68" s="45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8.0" customHeight="1">
      <c r="A69" s="81" t="s">
        <v>79</v>
      </c>
      <c r="B69" s="82"/>
      <c r="C69" s="71" t="str">
        <f t="shared" ref="C69:O69" si="24">C59/C67</f>
        <v>#DIV/0!</v>
      </c>
      <c r="D69" s="71" t="str">
        <f t="shared" si="24"/>
        <v>#DIV/0!</v>
      </c>
      <c r="E69" s="71" t="str">
        <f t="shared" si="24"/>
        <v>#DIV/0!</v>
      </c>
      <c r="F69" s="71" t="str">
        <f t="shared" si="24"/>
        <v>#DIV/0!</v>
      </c>
      <c r="G69" s="71" t="str">
        <f t="shared" si="24"/>
        <v>#DIV/0!</v>
      </c>
      <c r="H69" s="71" t="str">
        <f t="shared" si="24"/>
        <v>#DIV/0!</v>
      </c>
      <c r="I69" s="71" t="str">
        <f t="shared" si="24"/>
        <v>#DIV/0!</v>
      </c>
      <c r="J69" s="71" t="str">
        <f t="shared" si="24"/>
        <v>#DIV/0!</v>
      </c>
      <c r="K69" s="71" t="str">
        <f t="shared" si="24"/>
        <v>#DIV/0!</v>
      </c>
      <c r="L69" s="71" t="str">
        <f t="shared" si="24"/>
        <v>#DIV/0!</v>
      </c>
      <c r="M69" s="71" t="str">
        <f t="shared" si="24"/>
        <v>#DIV/0!</v>
      </c>
      <c r="N69" s="71" t="str">
        <f t="shared" si="24"/>
        <v>#DIV/0!</v>
      </c>
      <c r="O69" s="71" t="str">
        <f t="shared" si="24"/>
        <v>#DIV/0!</v>
      </c>
      <c r="P69" s="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83"/>
      <c r="B70" s="83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83"/>
      <c r="B71" s="83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83"/>
      <c r="B72" s="83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83"/>
      <c r="B73" s="83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0" customHeight="1">
      <c r="A74" s="3"/>
      <c r="B74" s="3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</sheetData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78.0"/>
    <col customWidth="1" hidden="1" min="2" max="2" width="39.29"/>
    <col customWidth="1" min="3" max="3" width="12.29"/>
    <col customWidth="1" min="4" max="4" width="10.71"/>
    <col customWidth="1" min="5" max="5" width="11.71"/>
    <col customWidth="1" min="6" max="6" width="10.71"/>
    <col customWidth="1" min="7" max="7" width="10.29"/>
    <col customWidth="1" min="8" max="8" width="10.71"/>
    <col customWidth="1" min="9" max="9" width="11.86"/>
    <col customWidth="1" min="10" max="10" width="10.29"/>
    <col customWidth="1" min="11" max="11" width="10.14"/>
    <col customWidth="1" min="12" max="13" width="11.29"/>
    <col customWidth="1" min="14" max="14" width="12.0"/>
    <col customWidth="1" min="15" max="15" width="13.29"/>
    <col customWidth="1" min="16" max="25" width="9.0"/>
    <col customWidth="1" min="26" max="26" width="17.14"/>
  </cols>
  <sheetData>
    <row r="1" ht="18.0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4"/>
      <c r="T1" s="4"/>
      <c r="U1" s="4"/>
      <c r="V1" s="4"/>
      <c r="W1" s="4"/>
      <c r="X1" s="4"/>
      <c r="Y1" s="4"/>
      <c r="Z1" s="4"/>
    </row>
    <row r="2" ht="18.0" customHeight="1">
      <c r="A2" s="8" t="s">
        <v>189</v>
      </c>
      <c r="B2" s="6" t="s">
        <v>1</v>
      </c>
      <c r="C2" s="7"/>
      <c r="D2" s="7"/>
      <c r="E2" s="7"/>
      <c r="F2" s="7"/>
      <c r="G2" s="7"/>
      <c r="H2" s="7" t="s">
        <v>2</v>
      </c>
      <c r="I2" s="7"/>
      <c r="J2" s="7"/>
      <c r="K2" s="7"/>
      <c r="L2" s="7"/>
      <c r="M2" s="7"/>
      <c r="N2" s="7"/>
      <c r="O2" s="7"/>
      <c r="P2" s="3"/>
      <c r="Q2" s="3"/>
      <c r="R2" s="3"/>
      <c r="S2" s="4"/>
      <c r="T2" s="4"/>
      <c r="U2" s="4"/>
      <c r="V2" s="4"/>
      <c r="W2" s="4"/>
      <c r="X2" s="4"/>
      <c r="Y2" s="4"/>
      <c r="Z2" s="4"/>
    </row>
    <row r="3" ht="18.0" customHeight="1">
      <c r="A3" s="8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3"/>
      <c r="Q3" s="3"/>
      <c r="R3" s="3"/>
      <c r="S3" s="4"/>
      <c r="T3" s="4"/>
      <c r="U3" s="4"/>
      <c r="V3" s="4"/>
      <c r="W3" s="4"/>
      <c r="X3" s="4"/>
      <c r="Y3" s="4"/>
      <c r="Z3" s="4"/>
    </row>
    <row r="4" ht="18.0" customHeight="1">
      <c r="A4" s="8" t="s">
        <v>3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"/>
      <c r="Q4" s="3"/>
      <c r="R4" s="3"/>
      <c r="S4" s="4"/>
      <c r="T4" s="4"/>
      <c r="U4" s="4"/>
      <c r="V4" s="4"/>
      <c r="W4" s="4"/>
      <c r="X4" s="4"/>
      <c r="Y4" s="4"/>
      <c r="Z4" s="4"/>
    </row>
    <row r="5" ht="18.75" customHeight="1">
      <c r="A5" s="80" t="s">
        <v>190</v>
      </c>
      <c r="B5" s="10" t="s">
        <v>5</v>
      </c>
      <c r="C5" s="11"/>
      <c r="D5" s="11"/>
      <c r="E5" s="11"/>
      <c r="F5" s="11"/>
      <c r="G5" s="11"/>
      <c r="H5" s="11"/>
      <c r="I5" s="12" t="s">
        <v>6</v>
      </c>
      <c r="J5" s="11"/>
      <c r="K5" s="11"/>
      <c r="L5" s="11"/>
      <c r="M5" s="11"/>
      <c r="N5" s="11"/>
      <c r="O5" s="12"/>
      <c r="P5" s="3"/>
      <c r="Q5" s="3"/>
      <c r="R5" s="3"/>
      <c r="S5" s="4"/>
      <c r="T5" s="4"/>
      <c r="U5" s="4"/>
      <c r="V5" s="4"/>
      <c r="W5" s="4"/>
      <c r="X5" s="4"/>
      <c r="Y5" s="4"/>
      <c r="Z5" s="4"/>
    </row>
    <row r="6" ht="18.0" customHeight="1">
      <c r="A6" s="13" t="s">
        <v>7</v>
      </c>
      <c r="B6" s="14"/>
      <c r="C6" s="15" t="s">
        <v>8</v>
      </c>
      <c r="D6" s="15" t="s">
        <v>9</v>
      </c>
      <c r="E6" s="15" t="s">
        <v>10</v>
      </c>
      <c r="F6" s="15" t="s">
        <v>11</v>
      </c>
      <c r="G6" s="15" t="s">
        <v>12</v>
      </c>
      <c r="H6" s="15" t="s">
        <v>13</v>
      </c>
      <c r="I6" s="15" t="s">
        <v>14</v>
      </c>
      <c r="J6" s="15" t="s">
        <v>15</v>
      </c>
      <c r="K6" s="15" t="s">
        <v>16</v>
      </c>
      <c r="L6" s="15" t="s">
        <v>23</v>
      </c>
      <c r="M6" s="15" t="s">
        <v>18</v>
      </c>
      <c r="N6" s="15" t="s">
        <v>19</v>
      </c>
      <c r="O6" s="16" t="s">
        <v>20</v>
      </c>
      <c r="P6" s="3"/>
      <c r="Q6" s="3"/>
      <c r="R6" s="3"/>
      <c r="S6" s="4"/>
      <c r="T6" s="4"/>
      <c r="U6" s="4"/>
      <c r="V6" s="4"/>
      <c r="W6" s="4"/>
      <c r="X6" s="4"/>
      <c r="Y6" s="4"/>
      <c r="Z6" s="4"/>
    </row>
    <row r="7" ht="18.75" customHeight="1">
      <c r="A7" s="18" t="s">
        <v>191</v>
      </c>
      <c r="B7" s="18"/>
      <c r="C7" s="86">
        <v>7.96</v>
      </c>
      <c r="D7" s="1">
        <v>8.7</v>
      </c>
      <c r="E7" s="1">
        <v>9.25</v>
      </c>
      <c r="F7" s="1">
        <v>6.93</v>
      </c>
      <c r="G7" s="1">
        <v>4.14</v>
      </c>
      <c r="H7" s="2">
        <v>10.82</v>
      </c>
      <c r="I7" s="2">
        <v>18.83</v>
      </c>
      <c r="J7" s="2">
        <v>16.77</v>
      </c>
      <c r="K7" s="2">
        <v>5.91</v>
      </c>
      <c r="L7" s="2">
        <v>6.31</v>
      </c>
      <c r="M7" s="2">
        <v>9.1</v>
      </c>
      <c r="N7" s="2">
        <v>18.91</v>
      </c>
      <c r="O7" s="2">
        <f>SUM(C7:N7)</f>
        <v>123.63</v>
      </c>
      <c r="P7" s="3"/>
      <c r="Q7" s="3"/>
      <c r="R7" s="3"/>
      <c r="S7" s="4"/>
      <c r="T7" s="4"/>
      <c r="U7" s="4"/>
      <c r="V7" s="4"/>
      <c r="W7" s="4"/>
      <c r="X7" s="4"/>
      <c r="Y7" s="4"/>
      <c r="Z7" s="4"/>
    </row>
    <row r="8" ht="18.0" customHeight="1">
      <c r="A8" s="13" t="s">
        <v>22</v>
      </c>
      <c r="B8" s="14"/>
      <c r="C8" s="15" t="s">
        <v>8</v>
      </c>
      <c r="D8" s="15" t="s">
        <v>9</v>
      </c>
      <c r="E8" s="15" t="s">
        <v>10</v>
      </c>
      <c r="F8" s="15" t="s">
        <v>11</v>
      </c>
      <c r="G8" s="15" t="s">
        <v>12</v>
      </c>
      <c r="H8" s="15" t="s">
        <v>13</v>
      </c>
      <c r="I8" s="15" t="s">
        <v>14</v>
      </c>
      <c r="J8" s="15" t="s">
        <v>15</v>
      </c>
      <c r="K8" s="15" t="s">
        <v>16</v>
      </c>
      <c r="L8" s="15" t="s">
        <v>125</v>
      </c>
      <c r="M8" s="15" t="s">
        <v>18</v>
      </c>
      <c r="N8" s="15" t="s">
        <v>19</v>
      </c>
      <c r="O8" s="16" t="s">
        <v>20</v>
      </c>
      <c r="P8" s="3"/>
      <c r="Q8" s="3"/>
      <c r="R8" s="3"/>
      <c r="S8" s="4"/>
      <c r="T8" s="4"/>
      <c r="U8" s="4"/>
      <c r="V8" s="4"/>
      <c r="W8" s="4"/>
      <c r="X8" s="4"/>
      <c r="Y8" s="4"/>
      <c r="Z8" s="4"/>
    </row>
    <row r="9" ht="18.0" customHeight="1">
      <c r="A9" s="18" t="s">
        <v>131</v>
      </c>
      <c r="B9" s="18" t="s">
        <v>25</v>
      </c>
      <c r="C9" s="1">
        <v>66.7</v>
      </c>
      <c r="D9" s="1">
        <v>63.12</v>
      </c>
      <c r="E9" s="1">
        <v>68.13</v>
      </c>
      <c r="F9" s="27">
        <v>72.34</v>
      </c>
      <c r="G9" s="1">
        <v>76.85</v>
      </c>
      <c r="H9" s="1">
        <v>43.86</v>
      </c>
      <c r="I9" s="1">
        <v>49.59</v>
      </c>
      <c r="J9" s="1">
        <v>54.0</v>
      </c>
      <c r="K9" s="1">
        <v>48.96</v>
      </c>
      <c r="L9" s="1">
        <v>56.7</v>
      </c>
      <c r="M9" s="1">
        <v>54.54</v>
      </c>
      <c r="N9" s="1">
        <v>42.63</v>
      </c>
      <c r="O9" s="2">
        <f t="shared" ref="O9:O10" si="1">SUM(C9:N9)</f>
        <v>697.42</v>
      </c>
      <c r="P9" s="3"/>
      <c r="Q9" s="3"/>
      <c r="R9" s="3"/>
      <c r="S9" s="4"/>
      <c r="T9" s="4"/>
      <c r="U9" s="4"/>
      <c r="V9" s="4"/>
      <c r="W9" s="4"/>
      <c r="X9" s="4"/>
      <c r="Y9" s="4"/>
      <c r="Z9" s="4"/>
    </row>
    <row r="10" ht="18.0" customHeight="1">
      <c r="A10" s="18" t="s">
        <v>192</v>
      </c>
      <c r="B10" s="18"/>
      <c r="C10" s="1">
        <v>10.7</v>
      </c>
      <c r="D10" s="1">
        <v>9.35</v>
      </c>
      <c r="E10" s="1">
        <v>10.3</v>
      </c>
      <c r="F10" s="1">
        <v>8.34</v>
      </c>
      <c r="G10" s="1">
        <v>7.26</v>
      </c>
      <c r="H10" s="1">
        <v>4.84</v>
      </c>
      <c r="I10" s="1">
        <v>7.21</v>
      </c>
      <c r="J10" s="1">
        <v>7.22</v>
      </c>
      <c r="K10" s="1">
        <v>8.12</v>
      </c>
      <c r="L10" s="1">
        <v>7.3</v>
      </c>
      <c r="M10" s="1">
        <v>6.97</v>
      </c>
      <c r="N10" s="1">
        <v>6.82</v>
      </c>
      <c r="O10" s="2">
        <f t="shared" si="1"/>
        <v>94.43</v>
      </c>
      <c r="P10" s="3"/>
      <c r="Q10" s="3"/>
      <c r="R10" s="3"/>
      <c r="S10" s="4"/>
      <c r="T10" s="4"/>
      <c r="U10" s="4"/>
      <c r="V10" s="4"/>
      <c r="W10" s="4"/>
      <c r="X10" s="4"/>
      <c r="Y10" s="4"/>
      <c r="Z10" s="4"/>
    </row>
    <row r="11" ht="18.75" customHeight="1">
      <c r="A11" s="24" t="s">
        <v>27</v>
      </c>
      <c r="B11" s="24"/>
      <c r="C11" s="25">
        <f t="shared" ref="C11:O11" si="2">SUM(C9:C10)</f>
        <v>77.4</v>
      </c>
      <c r="D11" s="25">
        <f t="shared" si="2"/>
        <v>72.47</v>
      </c>
      <c r="E11" s="25">
        <f t="shared" si="2"/>
        <v>78.43</v>
      </c>
      <c r="F11" s="25">
        <f t="shared" si="2"/>
        <v>80.68</v>
      </c>
      <c r="G11" s="26">
        <f t="shared" si="2"/>
        <v>84.11</v>
      </c>
      <c r="H11" s="26">
        <f t="shared" si="2"/>
        <v>48.7</v>
      </c>
      <c r="I11" s="26">
        <f t="shared" si="2"/>
        <v>56.8</v>
      </c>
      <c r="J11" s="26">
        <f t="shared" si="2"/>
        <v>61.22</v>
      </c>
      <c r="K11" s="26">
        <f t="shared" si="2"/>
        <v>57.08</v>
      </c>
      <c r="L11" s="26">
        <f t="shared" si="2"/>
        <v>64</v>
      </c>
      <c r="M11" s="26">
        <f t="shared" si="2"/>
        <v>61.51</v>
      </c>
      <c r="N11" s="26">
        <f t="shared" si="2"/>
        <v>49.45</v>
      </c>
      <c r="O11" s="26">
        <f t="shared" si="2"/>
        <v>791.85</v>
      </c>
      <c r="P11" s="3"/>
      <c r="Q11" s="3"/>
      <c r="R11" s="3"/>
      <c r="S11" s="4"/>
      <c r="T11" s="4"/>
      <c r="U11" s="4"/>
      <c r="V11" s="4"/>
      <c r="W11" s="4"/>
      <c r="X11" s="4"/>
      <c r="Y11" s="4"/>
      <c r="Z11" s="4"/>
    </row>
    <row r="12" ht="18.75" customHeight="1">
      <c r="A12" s="18"/>
      <c r="B12" s="18"/>
      <c r="C12" s="2" t="s">
        <v>2</v>
      </c>
      <c r="D12" s="2"/>
      <c r="E12" s="2" t="s">
        <v>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3"/>
      <c r="R12" s="3"/>
      <c r="S12" s="4"/>
      <c r="T12" s="4"/>
      <c r="U12" s="4"/>
      <c r="V12" s="4"/>
      <c r="W12" s="4"/>
      <c r="X12" s="4"/>
      <c r="Y12" s="4"/>
      <c r="Z12" s="4"/>
    </row>
    <row r="13" ht="18.0" customHeight="1">
      <c r="A13" s="13" t="s">
        <v>29</v>
      </c>
      <c r="B13" s="14"/>
      <c r="C13" s="15" t="s">
        <v>30</v>
      </c>
      <c r="D13" s="15" t="s">
        <v>9</v>
      </c>
      <c r="E13" s="15" t="s">
        <v>10</v>
      </c>
      <c r="F13" s="15" t="s">
        <v>11</v>
      </c>
      <c r="G13" s="15" t="s">
        <v>12</v>
      </c>
      <c r="H13" s="15" t="s">
        <v>13</v>
      </c>
      <c r="I13" s="15" t="s">
        <v>31</v>
      </c>
      <c r="J13" s="15" t="s">
        <v>15</v>
      </c>
      <c r="K13" s="15" t="s">
        <v>16</v>
      </c>
      <c r="L13" s="15" t="s">
        <v>23</v>
      </c>
      <c r="M13" s="15" t="s">
        <v>18</v>
      </c>
      <c r="N13" s="15" t="s">
        <v>19</v>
      </c>
      <c r="O13" s="16" t="s">
        <v>20</v>
      </c>
      <c r="P13" s="3"/>
      <c r="Q13" s="3"/>
      <c r="R13" s="3"/>
      <c r="S13" s="4"/>
      <c r="T13" s="4"/>
      <c r="U13" s="4"/>
      <c r="V13" s="4"/>
      <c r="W13" s="4"/>
      <c r="X13" s="4"/>
      <c r="Y13" s="4"/>
      <c r="Z13" s="4"/>
    </row>
    <row r="14" ht="18.0" hidden="1" customHeight="1">
      <c r="A14" s="18" t="s">
        <v>2</v>
      </c>
      <c r="B14" s="18" t="s">
        <v>32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Q14" s="3"/>
      <c r="R14" s="3"/>
      <c r="S14" s="4"/>
      <c r="T14" s="4"/>
      <c r="U14" s="4"/>
      <c r="V14" s="4"/>
      <c r="W14" s="4"/>
      <c r="X14" s="4"/>
      <c r="Y14" s="4"/>
      <c r="Z14" s="4"/>
    </row>
    <row r="15" ht="18.0" hidden="1" customHeight="1">
      <c r="A15" s="18" t="s">
        <v>2</v>
      </c>
      <c r="B15" s="18" t="s">
        <v>32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Q15" s="3"/>
      <c r="R15" s="3"/>
      <c r="S15" s="4"/>
      <c r="T15" s="4"/>
      <c r="U15" s="4"/>
      <c r="V15" s="4"/>
      <c r="W15" s="4"/>
      <c r="X15" s="4"/>
      <c r="Y15" s="4"/>
      <c r="Z15" s="4"/>
    </row>
    <row r="16" ht="18.0" customHeight="1">
      <c r="A16" s="142" t="s">
        <v>193</v>
      </c>
      <c r="B16" s="18"/>
      <c r="C16" s="2">
        <v>23.17</v>
      </c>
      <c r="D16" s="2">
        <v>38.61</v>
      </c>
      <c r="E16" s="2">
        <v>38.61</v>
      </c>
      <c r="F16" s="2">
        <v>38.61</v>
      </c>
      <c r="G16" s="2">
        <v>15.44</v>
      </c>
      <c r="H16" s="2">
        <v>7.72</v>
      </c>
      <c r="I16" s="2">
        <v>7.72</v>
      </c>
      <c r="J16" s="2">
        <v>15.44</v>
      </c>
      <c r="K16" s="2">
        <v>38.61</v>
      </c>
      <c r="L16" s="2">
        <v>38.61</v>
      </c>
      <c r="M16" s="2">
        <v>23.17</v>
      </c>
      <c r="N16" s="2">
        <v>23.17</v>
      </c>
      <c r="O16" s="2">
        <f t="shared" ref="O16:O34" si="3">SUM(C16:N16)</f>
        <v>308.88</v>
      </c>
      <c r="P16" s="3"/>
      <c r="Q16" s="3"/>
      <c r="R16" s="3"/>
      <c r="S16" s="4"/>
      <c r="T16" s="4"/>
      <c r="U16" s="4"/>
      <c r="V16" s="4"/>
      <c r="W16" s="4"/>
      <c r="X16" s="4"/>
      <c r="Y16" s="4"/>
      <c r="Z16" s="4"/>
    </row>
    <row r="17" ht="18.0" customHeight="1">
      <c r="A17" s="18" t="s">
        <v>33</v>
      </c>
      <c r="B17" s="18"/>
      <c r="C17" s="1">
        <v>1.58</v>
      </c>
      <c r="D17" s="1">
        <v>0.0</v>
      </c>
      <c r="E17" s="1">
        <v>0.0</v>
      </c>
      <c r="F17" s="1">
        <v>1.9</v>
      </c>
      <c r="G17" s="1">
        <v>0.0</v>
      </c>
      <c r="H17" s="1">
        <v>1.82</v>
      </c>
      <c r="I17" s="1">
        <v>0.0</v>
      </c>
      <c r="J17" s="1">
        <v>0.0</v>
      </c>
      <c r="K17" s="1">
        <v>2.42</v>
      </c>
      <c r="L17" s="1">
        <v>1.37</v>
      </c>
      <c r="M17" s="1">
        <v>0.13</v>
      </c>
      <c r="N17" s="1">
        <v>0.41</v>
      </c>
      <c r="O17" s="2">
        <f t="shared" si="3"/>
        <v>9.63</v>
      </c>
      <c r="P17" s="3"/>
      <c r="Q17" s="3"/>
      <c r="R17" s="3"/>
      <c r="S17" s="4"/>
      <c r="T17" s="4"/>
      <c r="U17" s="4"/>
      <c r="V17" s="4"/>
      <c r="W17" s="4"/>
      <c r="X17" s="4"/>
      <c r="Y17" s="4"/>
      <c r="Z17" s="4"/>
    </row>
    <row r="18" ht="18.0" customHeight="1">
      <c r="A18" s="18" t="s">
        <v>35</v>
      </c>
      <c r="B18" s="18"/>
      <c r="C18" s="1">
        <v>1.84</v>
      </c>
      <c r="D18" s="1">
        <v>2.34</v>
      </c>
      <c r="E18" s="1">
        <v>2.74</v>
      </c>
      <c r="F18" s="1">
        <v>2.0</v>
      </c>
      <c r="G18" s="1">
        <v>1.16</v>
      </c>
      <c r="H18" s="1">
        <v>0.0</v>
      </c>
      <c r="I18" s="1">
        <v>0.49</v>
      </c>
      <c r="J18" s="1">
        <v>1.26</v>
      </c>
      <c r="K18" s="1">
        <v>2.83</v>
      </c>
      <c r="L18" s="1">
        <v>2.79</v>
      </c>
      <c r="M18" s="1">
        <v>2.98</v>
      </c>
      <c r="N18" s="1">
        <v>1.59</v>
      </c>
      <c r="O18" s="2">
        <f t="shared" si="3"/>
        <v>22.02</v>
      </c>
      <c r="P18" s="3"/>
      <c r="Q18" s="3"/>
      <c r="R18" s="3"/>
      <c r="S18" s="4"/>
      <c r="T18" s="4"/>
      <c r="U18" s="4"/>
      <c r="V18" s="4"/>
      <c r="W18" s="4"/>
      <c r="X18" s="4"/>
      <c r="Y18" s="4"/>
      <c r="Z18" s="4"/>
    </row>
    <row r="19" ht="18.0" customHeight="1">
      <c r="A19" s="18" t="s">
        <v>194</v>
      </c>
      <c r="B19" s="18"/>
      <c r="C19" s="1">
        <v>0.0</v>
      </c>
      <c r="D19" s="1">
        <v>89.6</v>
      </c>
      <c r="E19" s="1">
        <v>0.0</v>
      </c>
      <c r="F19" s="1">
        <v>0.0</v>
      </c>
      <c r="G19" s="1">
        <v>0.0</v>
      </c>
      <c r="H19" s="1">
        <v>71.75</v>
      </c>
      <c r="I19" s="1">
        <v>0.0</v>
      </c>
      <c r="J19" s="1">
        <v>0.0</v>
      </c>
      <c r="K19" s="1">
        <v>0.0</v>
      </c>
      <c r="L19" s="1">
        <v>0.0</v>
      </c>
      <c r="M19" s="1">
        <v>0.0</v>
      </c>
      <c r="N19" s="1">
        <v>0.0</v>
      </c>
      <c r="O19" s="2">
        <f t="shared" si="3"/>
        <v>161.35</v>
      </c>
      <c r="P19" s="3"/>
      <c r="Q19" s="3"/>
      <c r="R19" s="3"/>
      <c r="S19" s="4"/>
      <c r="T19" s="4"/>
      <c r="U19" s="4"/>
      <c r="V19" s="4"/>
      <c r="W19" s="4"/>
      <c r="X19" s="4"/>
      <c r="Y19" s="4"/>
      <c r="Z19" s="4"/>
    </row>
    <row r="20" ht="18.0" customHeight="1">
      <c r="A20" s="18" t="s">
        <v>195</v>
      </c>
      <c r="B20" s="18"/>
      <c r="C20" s="27">
        <v>4.11</v>
      </c>
      <c r="D20" s="27">
        <v>4.53</v>
      </c>
      <c r="E20" s="27">
        <v>2.57</v>
      </c>
      <c r="F20" s="27">
        <v>2.52</v>
      </c>
      <c r="G20" s="1">
        <v>3.03</v>
      </c>
      <c r="H20" s="1">
        <v>2.49</v>
      </c>
      <c r="I20" s="1">
        <v>2.24</v>
      </c>
      <c r="J20" s="1">
        <v>5.13</v>
      </c>
      <c r="K20" s="1">
        <v>2.14</v>
      </c>
      <c r="L20" s="1">
        <v>3.88</v>
      </c>
      <c r="M20" s="1">
        <v>0.0</v>
      </c>
      <c r="N20" s="1">
        <v>0.0</v>
      </c>
      <c r="O20" s="2">
        <f t="shared" si="3"/>
        <v>32.64</v>
      </c>
      <c r="P20" s="3"/>
      <c r="Q20" s="3"/>
      <c r="R20" s="3"/>
      <c r="S20" s="4"/>
      <c r="T20" s="4"/>
      <c r="U20" s="4"/>
      <c r="V20" s="4"/>
      <c r="W20" s="4"/>
      <c r="X20" s="4"/>
      <c r="Y20" s="4"/>
      <c r="Z20" s="4"/>
    </row>
    <row r="21" ht="18.0" hidden="1" customHeight="1">
      <c r="A21" s="18" t="s">
        <v>2</v>
      </c>
      <c r="B21" s="18" t="s">
        <v>36</v>
      </c>
      <c r="C21" s="27"/>
      <c r="D21" s="27"/>
      <c r="E21" s="27"/>
      <c r="F21" s="27"/>
      <c r="G21" s="1"/>
      <c r="H21" s="1"/>
      <c r="I21" s="1"/>
      <c r="J21" s="1"/>
      <c r="K21" s="1"/>
      <c r="L21" s="1"/>
      <c r="M21" s="1"/>
      <c r="N21" s="1"/>
      <c r="O21" s="2">
        <f t="shared" si="3"/>
        <v>0</v>
      </c>
      <c r="P21" s="3"/>
      <c r="Q21" s="3"/>
      <c r="R21" s="3"/>
      <c r="S21" s="4"/>
      <c r="T21" s="4"/>
      <c r="U21" s="4"/>
      <c r="V21" s="4"/>
      <c r="W21" s="4"/>
      <c r="X21" s="4"/>
      <c r="Y21" s="4"/>
      <c r="Z21" s="4"/>
    </row>
    <row r="22" ht="18.0" hidden="1" customHeight="1">
      <c r="A22" s="18" t="s">
        <v>2</v>
      </c>
      <c r="B22" s="18" t="s">
        <v>37</v>
      </c>
      <c r="C22" s="27"/>
      <c r="D22" s="27"/>
      <c r="E22" s="27"/>
      <c r="F22" s="27"/>
      <c r="G22" s="1"/>
      <c r="H22" s="1"/>
      <c r="I22" s="1"/>
      <c r="J22" s="1"/>
      <c r="K22" s="1"/>
      <c r="L22" s="1"/>
      <c r="M22" s="1"/>
      <c r="N22" s="1"/>
      <c r="O22" s="2">
        <f t="shared" si="3"/>
        <v>0</v>
      </c>
      <c r="P22" s="3"/>
      <c r="Q22" s="3"/>
      <c r="R22" s="3"/>
      <c r="S22" s="4"/>
      <c r="T22" s="4"/>
      <c r="U22" s="4"/>
      <c r="V22" s="4"/>
      <c r="W22" s="4"/>
      <c r="X22" s="4"/>
      <c r="Y22" s="4"/>
      <c r="Z22" s="4"/>
    </row>
    <row r="23" ht="18.0" hidden="1" customHeight="1">
      <c r="A23" s="18" t="s">
        <v>2</v>
      </c>
      <c r="B23" s="18" t="s">
        <v>32</v>
      </c>
      <c r="C23" s="27"/>
      <c r="D23" s="27"/>
      <c r="E23" s="27"/>
      <c r="F23" s="27"/>
      <c r="G23" s="1"/>
      <c r="H23" s="1"/>
      <c r="I23" s="1"/>
      <c r="J23" s="1"/>
      <c r="K23" s="1"/>
      <c r="L23" s="1"/>
      <c r="M23" s="1"/>
      <c r="N23" s="1"/>
      <c r="O23" s="2">
        <f t="shared" si="3"/>
        <v>0</v>
      </c>
      <c r="P23" s="3"/>
      <c r="Q23" s="3"/>
      <c r="R23" s="3"/>
      <c r="S23" s="4"/>
      <c r="T23" s="4"/>
      <c r="U23" s="4"/>
      <c r="V23" s="4"/>
      <c r="W23" s="4"/>
      <c r="X23" s="4"/>
      <c r="Y23" s="4"/>
      <c r="Z23" s="4"/>
    </row>
    <row r="24" ht="18.0" customHeight="1">
      <c r="A24" s="18" t="s">
        <v>196</v>
      </c>
      <c r="B24" s="18"/>
      <c r="C24" s="27">
        <v>7.16</v>
      </c>
      <c r="D24" s="27">
        <v>8.37</v>
      </c>
      <c r="E24" s="27">
        <v>7.07</v>
      </c>
      <c r="F24" s="27">
        <v>7.1</v>
      </c>
      <c r="G24" s="1">
        <v>10.18</v>
      </c>
      <c r="H24" s="1">
        <v>1.26</v>
      </c>
      <c r="I24" s="1">
        <v>42.17</v>
      </c>
      <c r="J24" s="1">
        <v>10.0</v>
      </c>
      <c r="K24" s="1">
        <v>20.03</v>
      </c>
      <c r="L24" s="1">
        <v>22.01</v>
      </c>
      <c r="M24" s="1">
        <v>4.47</v>
      </c>
      <c r="N24" s="1">
        <v>8.02</v>
      </c>
      <c r="O24" s="2">
        <f t="shared" si="3"/>
        <v>147.84</v>
      </c>
      <c r="P24" s="3"/>
      <c r="Q24" s="3"/>
      <c r="R24" s="3"/>
      <c r="S24" s="4"/>
      <c r="T24" s="4"/>
      <c r="U24" s="4"/>
      <c r="V24" s="4"/>
      <c r="W24" s="4"/>
      <c r="X24" s="4"/>
      <c r="Y24" s="4"/>
      <c r="Z24" s="4"/>
    </row>
    <row r="25" ht="18.0" customHeight="1">
      <c r="A25" s="18" t="s">
        <v>181</v>
      </c>
      <c r="B25" s="18"/>
      <c r="C25" s="27">
        <v>0.25</v>
      </c>
      <c r="D25" s="27">
        <v>0.25</v>
      </c>
      <c r="E25" s="27">
        <v>0.25</v>
      </c>
      <c r="F25" s="27">
        <v>0.25</v>
      </c>
      <c r="G25" s="1">
        <v>0.25</v>
      </c>
      <c r="H25" s="1">
        <v>0.25</v>
      </c>
      <c r="I25" s="1">
        <v>0.25</v>
      </c>
      <c r="J25" s="1">
        <v>0.25</v>
      </c>
      <c r="K25" s="1">
        <v>0.25</v>
      </c>
      <c r="L25" s="1">
        <v>0.25</v>
      </c>
      <c r="M25" s="1">
        <v>0.25</v>
      </c>
      <c r="N25" s="1">
        <v>0.25</v>
      </c>
      <c r="O25" s="2">
        <f t="shared" si="3"/>
        <v>3</v>
      </c>
      <c r="P25" s="3"/>
      <c r="Q25" s="3"/>
      <c r="R25" s="3"/>
      <c r="S25" s="4"/>
      <c r="T25" s="4"/>
      <c r="U25" s="4"/>
      <c r="V25" s="4"/>
      <c r="W25" s="4"/>
      <c r="X25" s="4"/>
      <c r="Y25" s="4"/>
      <c r="Z25" s="4"/>
    </row>
    <row r="26" ht="18.0" customHeight="1">
      <c r="A26" s="18" t="s">
        <v>182</v>
      </c>
      <c r="B26" s="18"/>
      <c r="C26" s="27">
        <v>0.0</v>
      </c>
      <c r="D26" s="27">
        <v>0.18</v>
      </c>
      <c r="E26" s="27">
        <v>0.06</v>
      </c>
      <c r="F26" s="27">
        <v>0.27</v>
      </c>
      <c r="G26" s="1">
        <v>0.13</v>
      </c>
      <c r="H26" s="1">
        <v>0.23</v>
      </c>
      <c r="I26" s="1">
        <v>0.23</v>
      </c>
      <c r="J26" s="1">
        <v>0.15</v>
      </c>
      <c r="K26" s="1">
        <v>0.15</v>
      </c>
      <c r="L26" s="1">
        <v>0.15</v>
      </c>
      <c r="M26" s="1">
        <v>0.15</v>
      </c>
      <c r="N26" s="1">
        <v>0.15</v>
      </c>
      <c r="O26" s="2">
        <f t="shared" si="3"/>
        <v>1.85</v>
      </c>
      <c r="P26" s="3"/>
      <c r="Q26" s="3"/>
      <c r="R26" s="3"/>
      <c r="S26" s="4"/>
      <c r="T26" s="4"/>
      <c r="U26" s="4"/>
      <c r="V26" s="4"/>
      <c r="W26" s="4"/>
      <c r="X26" s="4"/>
      <c r="Y26" s="4"/>
      <c r="Z26" s="4"/>
    </row>
    <row r="27" ht="18.0" hidden="1" customHeight="1">
      <c r="A27" s="18" t="s">
        <v>2</v>
      </c>
      <c r="B27" s="18" t="s">
        <v>32</v>
      </c>
      <c r="C27" s="27"/>
      <c r="D27" s="27"/>
      <c r="E27" s="27"/>
      <c r="F27" s="27"/>
      <c r="G27" s="1"/>
      <c r="H27" s="1"/>
      <c r="I27" s="1"/>
      <c r="J27" s="1"/>
      <c r="K27" s="1"/>
      <c r="L27" s="1"/>
      <c r="M27" s="1"/>
      <c r="N27" s="1"/>
      <c r="O27" s="2">
        <f t="shared" si="3"/>
        <v>0</v>
      </c>
      <c r="P27" s="3"/>
      <c r="Q27" s="3"/>
      <c r="R27" s="3"/>
      <c r="S27" s="4"/>
      <c r="T27" s="4"/>
      <c r="U27" s="4"/>
      <c r="V27" s="4"/>
      <c r="W27" s="4"/>
      <c r="X27" s="4"/>
      <c r="Y27" s="4"/>
      <c r="Z27" s="4"/>
    </row>
    <row r="28" ht="18.0" customHeight="1">
      <c r="A28" s="18" t="s">
        <v>197</v>
      </c>
      <c r="B28" s="18"/>
      <c r="C28" s="27">
        <v>0.0</v>
      </c>
      <c r="D28" s="27">
        <v>0.0</v>
      </c>
      <c r="E28" s="27">
        <v>0.0</v>
      </c>
      <c r="F28" s="27">
        <v>0.0</v>
      </c>
      <c r="G28" s="1">
        <v>2.0</v>
      </c>
      <c r="H28" s="1">
        <v>1.0</v>
      </c>
      <c r="I28" s="1">
        <v>1.0</v>
      </c>
      <c r="J28" s="1">
        <v>0.0</v>
      </c>
      <c r="K28" s="1">
        <v>0.0</v>
      </c>
      <c r="L28" s="1">
        <v>0.0</v>
      </c>
      <c r="M28" s="1">
        <v>0.0</v>
      </c>
      <c r="N28" s="1">
        <v>0.54</v>
      </c>
      <c r="O28" s="2">
        <f t="shared" si="3"/>
        <v>4.54</v>
      </c>
      <c r="P28" s="3"/>
      <c r="Q28" s="3"/>
      <c r="R28" s="3"/>
      <c r="S28" s="4"/>
      <c r="T28" s="4"/>
      <c r="U28" s="4"/>
      <c r="V28" s="4"/>
      <c r="W28" s="4"/>
      <c r="X28" s="4"/>
      <c r="Y28" s="4"/>
      <c r="Z28" s="4"/>
    </row>
    <row r="29" ht="18.0" customHeight="1">
      <c r="A29" s="18" t="s">
        <v>198</v>
      </c>
      <c r="B29" s="18"/>
      <c r="C29" s="27">
        <v>0.0</v>
      </c>
      <c r="D29" s="27">
        <v>0.0</v>
      </c>
      <c r="E29" s="27">
        <v>0.25</v>
      </c>
      <c r="F29" s="27">
        <v>0.0</v>
      </c>
      <c r="G29" s="1">
        <v>0.0</v>
      </c>
      <c r="H29" s="1">
        <v>0.25</v>
      </c>
      <c r="I29" s="1">
        <v>0.0</v>
      </c>
      <c r="J29" s="1">
        <v>0.0</v>
      </c>
      <c r="K29" s="1">
        <v>0.5</v>
      </c>
      <c r="L29" s="1">
        <v>0.0</v>
      </c>
      <c r="M29" s="1">
        <v>0.0</v>
      </c>
      <c r="N29" s="1">
        <v>0.63</v>
      </c>
      <c r="O29" s="2">
        <f t="shared" si="3"/>
        <v>1.63</v>
      </c>
      <c r="P29" s="3"/>
      <c r="Q29" s="3"/>
      <c r="R29" s="3"/>
      <c r="S29" s="4"/>
      <c r="T29" s="4"/>
      <c r="U29" s="4"/>
      <c r="V29" s="4"/>
      <c r="W29" s="4"/>
      <c r="X29" s="4"/>
      <c r="Y29" s="4"/>
      <c r="Z29" s="4"/>
    </row>
    <row r="30" ht="18.0" customHeight="1">
      <c r="A30" s="18" t="s">
        <v>199</v>
      </c>
      <c r="B30" s="18"/>
      <c r="C30" s="27">
        <v>0.0</v>
      </c>
      <c r="D30" s="27">
        <v>0.0</v>
      </c>
      <c r="E30" s="27">
        <v>0.5</v>
      </c>
      <c r="F30" s="27">
        <v>0.0</v>
      </c>
      <c r="G30" s="1">
        <v>0.0</v>
      </c>
      <c r="H30" s="1">
        <v>0.5</v>
      </c>
      <c r="I30" s="1">
        <v>0.0</v>
      </c>
      <c r="J30" s="1">
        <v>0.0</v>
      </c>
      <c r="K30" s="1">
        <v>1.0</v>
      </c>
      <c r="L30" s="1">
        <v>0.0</v>
      </c>
      <c r="M30" s="1">
        <v>0.0</v>
      </c>
      <c r="N30" s="1">
        <v>0.91</v>
      </c>
      <c r="O30" s="2">
        <f t="shared" si="3"/>
        <v>2.91</v>
      </c>
      <c r="P30" s="3"/>
      <c r="Q30" s="3"/>
      <c r="R30" s="3"/>
      <c r="S30" s="4"/>
      <c r="T30" s="4"/>
      <c r="U30" s="4"/>
      <c r="V30" s="4"/>
      <c r="W30" s="4"/>
      <c r="X30" s="4"/>
      <c r="Y30" s="4"/>
      <c r="Z30" s="4"/>
    </row>
    <row r="31" ht="18.0" customHeight="1">
      <c r="A31" s="18" t="s">
        <v>200</v>
      </c>
      <c r="B31" s="18"/>
      <c r="C31" s="27">
        <v>0.0</v>
      </c>
      <c r="D31" s="27">
        <v>0.0</v>
      </c>
      <c r="E31" s="27">
        <v>0.0</v>
      </c>
      <c r="F31" s="27">
        <v>0.0</v>
      </c>
      <c r="G31" s="1">
        <v>0.0</v>
      </c>
      <c r="H31" s="1">
        <v>1.07</v>
      </c>
      <c r="I31" s="1">
        <v>0.0</v>
      </c>
      <c r="J31" s="1">
        <v>0.0</v>
      </c>
      <c r="K31" s="1">
        <v>2.19</v>
      </c>
      <c r="L31" s="1">
        <v>0.0</v>
      </c>
      <c r="M31" s="1">
        <v>0.0</v>
      </c>
      <c r="N31" s="1">
        <v>1.1</v>
      </c>
      <c r="O31" s="2">
        <f t="shared" si="3"/>
        <v>4.36</v>
      </c>
      <c r="P31" s="3"/>
      <c r="Q31" s="3"/>
      <c r="R31" s="3"/>
      <c r="S31" s="4"/>
      <c r="T31" s="4"/>
      <c r="U31" s="4"/>
      <c r="V31" s="4"/>
      <c r="W31" s="4"/>
      <c r="X31" s="4"/>
      <c r="Y31" s="4"/>
      <c r="Z31" s="4"/>
    </row>
    <row r="32" ht="18.0" customHeight="1">
      <c r="A32" s="18" t="s">
        <v>201</v>
      </c>
      <c r="B32" s="18"/>
      <c r="C32" s="27">
        <v>25.51</v>
      </c>
      <c r="D32" s="27">
        <v>9.39</v>
      </c>
      <c r="E32" s="27">
        <v>13.03</v>
      </c>
      <c r="F32" s="27">
        <v>17.21</v>
      </c>
      <c r="G32" s="1">
        <v>5.46</v>
      </c>
      <c r="H32" s="1">
        <v>18.7</v>
      </c>
      <c r="I32" s="1">
        <v>19.16</v>
      </c>
      <c r="J32" s="1">
        <v>17.31</v>
      </c>
      <c r="K32" s="1">
        <v>14.47</v>
      </c>
      <c r="L32" s="1">
        <v>11.2</v>
      </c>
      <c r="M32" s="1">
        <v>12.64</v>
      </c>
      <c r="N32" s="1">
        <v>0.0</v>
      </c>
      <c r="O32" s="2">
        <f t="shared" si="3"/>
        <v>164.08</v>
      </c>
      <c r="P32" s="3"/>
      <c r="Q32" s="3"/>
      <c r="R32" s="3"/>
      <c r="S32" s="4"/>
      <c r="T32" s="4"/>
      <c r="U32" s="4"/>
      <c r="V32" s="4"/>
      <c r="W32" s="4"/>
      <c r="X32" s="4"/>
      <c r="Y32" s="4"/>
      <c r="Z32" s="4"/>
    </row>
    <row r="33" ht="18.0" customHeight="1">
      <c r="A33" s="18" t="s">
        <v>202</v>
      </c>
      <c r="B33" s="18"/>
      <c r="C33" s="27">
        <v>0.0</v>
      </c>
      <c r="D33" s="27">
        <v>0.0</v>
      </c>
      <c r="E33" s="27">
        <v>0.0</v>
      </c>
      <c r="F33" s="27">
        <v>34.62</v>
      </c>
      <c r="G33" s="1">
        <v>0.0</v>
      </c>
      <c r="H33" s="1">
        <v>17.36</v>
      </c>
      <c r="I33" s="1">
        <v>0.0</v>
      </c>
      <c r="J33" s="1">
        <v>0.0</v>
      </c>
      <c r="K33" s="1">
        <v>0.0</v>
      </c>
      <c r="L33" s="1">
        <v>0.0</v>
      </c>
      <c r="M33" s="1">
        <v>0.0</v>
      </c>
      <c r="N33" s="1">
        <v>0.0</v>
      </c>
      <c r="O33" s="2">
        <f t="shared" si="3"/>
        <v>51.98</v>
      </c>
      <c r="P33" s="3"/>
      <c r="Q33" s="3"/>
      <c r="R33" s="3"/>
      <c r="S33" s="4"/>
      <c r="T33" s="4"/>
      <c r="U33" s="4"/>
      <c r="V33" s="4"/>
      <c r="W33" s="4"/>
      <c r="X33" s="4"/>
      <c r="Y33" s="4"/>
      <c r="Z33" s="4"/>
    </row>
    <row r="34" ht="18.0" customHeight="1">
      <c r="A34" s="18" t="s">
        <v>203</v>
      </c>
      <c r="B34" s="18"/>
      <c r="C34" s="27">
        <v>9.67</v>
      </c>
      <c r="D34" s="27">
        <v>0.0</v>
      </c>
      <c r="E34" s="27">
        <v>5.05</v>
      </c>
      <c r="F34" s="27">
        <v>0.0</v>
      </c>
      <c r="G34" s="1">
        <v>0.0</v>
      </c>
      <c r="H34" s="1">
        <v>0.0</v>
      </c>
      <c r="I34" s="1">
        <v>0.0</v>
      </c>
      <c r="J34" s="1">
        <v>0.0</v>
      </c>
      <c r="K34" s="1">
        <v>0.0</v>
      </c>
      <c r="L34" s="1">
        <v>0.0</v>
      </c>
      <c r="M34" s="1">
        <v>0.0</v>
      </c>
      <c r="N34" s="1">
        <v>0.0</v>
      </c>
      <c r="O34" s="2">
        <f t="shared" si="3"/>
        <v>14.72</v>
      </c>
      <c r="P34" s="3"/>
      <c r="Q34" s="3"/>
      <c r="R34" s="3"/>
      <c r="S34" s="4"/>
      <c r="T34" s="4"/>
      <c r="U34" s="4"/>
      <c r="V34" s="4"/>
      <c r="W34" s="4"/>
      <c r="X34" s="4"/>
      <c r="Y34" s="4"/>
      <c r="Z34" s="4"/>
    </row>
    <row r="35" ht="18.0" customHeight="1">
      <c r="A35" s="33" t="s">
        <v>46</v>
      </c>
      <c r="B35" s="34"/>
      <c r="C35" s="35">
        <f t="shared" ref="C35:O35" si="4">SUM(C16:C34)</f>
        <v>73.29</v>
      </c>
      <c r="D35" s="35">
        <f t="shared" si="4"/>
        <v>153.27</v>
      </c>
      <c r="E35" s="35">
        <f t="shared" si="4"/>
        <v>70.13</v>
      </c>
      <c r="F35" s="35">
        <f t="shared" si="4"/>
        <v>104.48</v>
      </c>
      <c r="G35" s="35">
        <f t="shared" si="4"/>
        <v>37.65</v>
      </c>
      <c r="H35" s="35">
        <f t="shared" si="4"/>
        <v>124.4</v>
      </c>
      <c r="I35" s="35">
        <f t="shared" si="4"/>
        <v>73.26</v>
      </c>
      <c r="J35" s="35">
        <f t="shared" si="4"/>
        <v>49.54</v>
      </c>
      <c r="K35" s="35">
        <f t="shared" si="4"/>
        <v>84.59</v>
      </c>
      <c r="L35" s="35">
        <f t="shared" si="4"/>
        <v>80.26</v>
      </c>
      <c r="M35" s="35">
        <f t="shared" si="4"/>
        <v>43.79</v>
      </c>
      <c r="N35" s="35">
        <f t="shared" si="4"/>
        <v>36.77</v>
      </c>
      <c r="O35" s="35">
        <f t="shared" si="4"/>
        <v>931.43</v>
      </c>
      <c r="P35" s="143"/>
      <c r="Q35" s="144"/>
      <c r="R35" s="3"/>
      <c r="S35" s="4"/>
      <c r="T35" s="4"/>
      <c r="U35" s="4"/>
      <c r="V35" s="4"/>
      <c r="W35" s="4"/>
      <c r="X35" s="4"/>
      <c r="Y35" s="4"/>
      <c r="Z35" s="4"/>
    </row>
    <row r="36" ht="18.0" customHeight="1">
      <c r="A36" s="36" t="s">
        <v>171</v>
      </c>
      <c r="B36" s="37"/>
      <c r="C36" s="38">
        <f t="shared" ref="C36:O36" si="5">SUM(C7,C11,C35)</f>
        <v>158.65</v>
      </c>
      <c r="D36" s="38">
        <f t="shared" si="5"/>
        <v>234.44</v>
      </c>
      <c r="E36" s="38">
        <f t="shared" si="5"/>
        <v>157.81</v>
      </c>
      <c r="F36" s="38">
        <f t="shared" si="5"/>
        <v>192.09</v>
      </c>
      <c r="G36" s="38">
        <f t="shared" si="5"/>
        <v>125.9</v>
      </c>
      <c r="H36" s="38">
        <f t="shared" si="5"/>
        <v>183.92</v>
      </c>
      <c r="I36" s="38">
        <f t="shared" si="5"/>
        <v>148.89</v>
      </c>
      <c r="J36" s="38">
        <f t="shared" si="5"/>
        <v>127.53</v>
      </c>
      <c r="K36" s="38">
        <f t="shared" si="5"/>
        <v>147.58</v>
      </c>
      <c r="L36" s="38">
        <f t="shared" si="5"/>
        <v>150.57</v>
      </c>
      <c r="M36" s="38">
        <f t="shared" si="5"/>
        <v>114.4</v>
      </c>
      <c r="N36" s="38">
        <f t="shared" si="5"/>
        <v>105.13</v>
      </c>
      <c r="O36" s="38">
        <f t="shared" si="5"/>
        <v>1846.91</v>
      </c>
      <c r="P36" s="3"/>
      <c r="Q36" s="3"/>
      <c r="R36" s="3"/>
      <c r="S36" s="4"/>
      <c r="T36" s="4"/>
      <c r="U36" s="4"/>
      <c r="V36" s="4"/>
      <c r="W36" s="4"/>
      <c r="X36" s="4"/>
      <c r="Y36" s="4"/>
      <c r="Z36" s="4"/>
    </row>
    <row r="37" ht="18.0" customHeight="1">
      <c r="A37" s="140" t="s">
        <v>172</v>
      </c>
      <c r="B37" s="18"/>
      <c r="C37" s="27">
        <v>0.0</v>
      </c>
      <c r="D37" s="27">
        <v>0.0</v>
      </c>
      <c r="E37" s="27">
        <v>0.0</v>
      </c>
      <c r="F37" s="27">
        <v>0.0</v>
      </c>
      <c r="G37" s="1">
        <v>0.0</v>
      </c>
      <c r="H37" s="1">
        <v>0.0</v>
      </c>
      <c r="I37" s="1">
        <v>605.03</v>
      </c>
      <c r="J37" s="1">
        <v>9.4</v>
      </c>
      <c r="K37" s="1">
        <v>5.8</v>
      </c>
      <c r="L37" s="1">
        <v>37.8</v>
      </c>
      <c r="M37" s="1">
        <v>35.5</v>
      </c>
      <c r="N37" s="1">
        <v>52.3</v>
      </c>
      <c r="O37" s="2">
        <f t="shared" ref="O37:O39" si="6">SUM(C37:N37)</f>
        <v>745.83</v>
      </c>
      <c r="P37" s="3"/>
      <c r="Q37" s="3"/>
      <c r="R37" s="3"/>
      <c r="S37" s="4"/>
      <c r="T37" s="4"/>
      <c r="U37" s="4"/>
      <c r="V37" s="4"/>
      <c r="W37" s="4"/>
      <c r="X37" s="4"/>
      <c r="Y37" s="4"/>
      <c r="Z37" s="4"/>
    </row>
    <row r="38" ht="18.0" customHeight="1">
      <c r="A38" s="39" t="s">
        <v>173</v>
      </c>
      <c r="B38" s="18"/>
      <c r="C38" s="27">
        <v>0.0</v>
      </c>
      <c r="D38" s="27">
        <v>0.0</v>
      </c>
      <c r="E38" s="27">
        <v>0.0</v>
      </c>
      <c r="F38" s="27">
        <v>0.0</v>
      </c>
      <c r="G38" s="1">
        <v>16.42</v>
      </c>
      <c r="H38" s="1">
        <v>41.52</v>
      </c>
      <c r="I38" s="1">
        <v>23.0</v>
      </c>
      <c r="J38" s="1">
        <v>25.65</v>
      </c>
      <c r="K38" s="1">
        <v>31.97</v>
      </c>
      <c r="L38" s="1">
        <v>42.4</v>
      </c>
      <c r="M38" s="1">
        <v>57.61</v>
      </c>
      <c r="N38" s="1">
        <v>68.0</v>
      </c>
      <c r="O38" s="2">
        <f t="shared" si="6"/>
        <v>306.57</v>
      </c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</row>
    <row r="39" ht="18.0" customHeight="1">
      <c r="A39" s="39" t="s">
        <v>48</v>
      </c>
      <c r="B39" s="18"/>
      <c r="C39" s="27">
        <v>0.0</v>
      </c>
      <c r="D39" s="27">
        <v>0.0</v>
      </c>
      <c r="E39" s="27">
        <v>0.0</v>
      </c>
      <c r="F39" s="27">
        <v>0.0</v>
      </c>
      <c r="G39" s="1">
        <v>0.0</v>
      </c>
      <c r="H39" s="1">
        <v>0.0</v>
      </c>
      <c r="I39" s="1">
        <v>58.1</v>
      </c>
      <c r="J39" s="1">
        <v>0.0</v>
      </c>
      <c r="K39" s="1">
        <v>87.21</v>
      </c>
      <c r="L39" s="1">
        <v>486.49</v>
      </c>
      <c r="M39" s="1">
        <v>197.55</v>
      </c>
      <c r="N39" s="1">
        <v>21.02</v>
      </c>
      <c r="O39" s="2">
        <f t="shared" si="6"/>
        <v>850.37</v>
      </c>
      <c r="P39" s="3"/>
      <c r="Q39" s="3"/>
      <c r="R39" s="3"/>
      <c r="S39" s="4"/>
      <c r="T39" s="4"/>
      <c r="U39" s="4"/>
      <c r="V39" s="4"/>
      <c r="W39" s="4"/>
      <c r="X39" s="4"/>
      <c r="Y39" s="4"/>
      <c r="Z39" s="4"/>
    </row>
    <row r="40" ht="18.75" customHeight="1">
      <c r="A40" s="40" t="s">
        <v>50</v>
      </c>
      <c r="B40" s="40"/>
      <c r="C40" s="41">
        <f t="shared" ref="C40:O40" si="7">SUM(C37:C39)</f>
        <v>0</v>
      </c>
      <c r="D40" s="41">
        <f t="shared" si="7"/>
        <v>0</v>
      </c>
      <c r="E40" s="41">
        <f t="shared" si="7"/>
        <v>0</v>
      </c>
      <c r="F40" s="41">
        <f t="shared" si="7"/>
        <v>0</v>
      </c>
      <c r="G40" s="41">
        <f t="shared" si="7"/>
        <v>16.42</v>
      </c>
      <c r="H40" s="41">
        <f t="shared" si="7"/>
        <v>41.52</v>
      </c>
      <c r="I40" s="41">
        <f t="shared" si="7"/>
        <v>686.13</v>
      </c>
      <c r="J40" s="41">
        <f t="shared" si="7"/>
        <v>35.05</v>
      </c>
      <c r="K40" s="41">
        <f t="shared" si="7"/>
        <v>124.98</v>
      </c>
      <c r="L40" s="41">
        <f t="shared" si="7"/>
        <v>566.69</v>
      </c>
      <c r="M40" s="41">
        <f t="shared" si="7"/>
        <v>290.66</v>
      </c>
      <c r="N40" s="41">
        <f t="shared" si="7"/>
        <v>141.32</v>
      </c>
      <c r="O40" s="41">
        <f t="shared" si="7"/>
        <v>1902.77</v>
      </c>
      <c r="P40" s="3"/>
      <c r="Q40" s="145"/>
      <c r="R40" s="3"/>
      <c r="S40" s="4"/>
      <c r="T40" s="4"/>
      <c r="U40" s="4"/>
      <c r="V40" s="4"/>
      <c r="W40" s="4"/>
      <c r="X40" s="4"/>
      <c r="Y40" s="4"/>
      <c r="Z40" s="4"/>
    </row>
    <row r="41" ht="19.5" customHeight="1">
      <c r="A41" s="42" t="s">
        <v>51</v>
      </c>
      <c r="B41" s="43"/>
      <c r="C41" s="44">
        <f t="shared" ref="C41:N41" si="8">SUM(C36,C40)</f>
        <v>158.65</v>
      </c>
      <c r="D41" s="44">
        <f t="shared" si="8"/>
        <v>234.44</v>
      </c>
      <c r="E41" s="44">
        <f t="shared" si="8"/>
        <v>157.81</v>
      </c>
      <c r="F41" s="44">
        <f t="shared" si="8"/>
        <v>192.09</v>
      </c>
      <c r="G41" s="44">
        <f t="shared" si="8"/>
        <v>142.32</v>
      </c>
      <c r="H41" s="44">
        <f t="shared" si="8"/>
        <v>225.44</v>
      </c>
      <c r="I41" s="44">
        <f t="shared" si="8"/>
        <v>835.02</v>
      </c>
      <c r="J41" s="44">
        <f t="shared" si="8"/>
        <v>162.58</v>
      </c>
      <c r="K41" s="44">
        <f t="shared" si="8"/>
        <v>272.56</v>
      </c>
      <c r="L41" s="44">
        <f t="shared" si="8"/>
        <v>717.26</v>
      </c>
      <c r="M41" s="44">
        <f t="shared" si="8"/>
        <v>405.06</v>
      </c>
      <c r="N41" s="44">
        <f t="shared" si="8"/>
        <v>246.45</v>
      </c>
      <c r="O41" s="44">
        <f>SUM(O7,O11,O35,O40)</f>
        <v>3749.68</v>
      </c>
      <c r="P41" s="3"/>
      <c r="Q41" s="3"/>
      <c r="R41" s="3"/>
      <c r="S41" s="4"/>
      <c r="T41" s="4"/>
      <c r="U41" s="4"/>
      <c r="V41" s="4"/>
      <c r="W41" s="4"/>
      <c r="X41" s="4"/>
      <c r="Y41" s="4"/>
      <c r="Z41" s="4"/>
    </row>
    <row r="42" ht="19.5" customHeight="1">
      <c r="A42" s="45" t="s">
        <v>52</v>
      </c>
      <c r="B42" s="45"/>
      <c r="C42" s="46"/>
      <c r="D42" s="46"/>
      <c r="E42" s="46"/>
      <c r="F42" s="46"/>
      <c r="G42" s="7"/>
      <c r="H42" s="7"/>
      <c r="I42" s="7"/>
      <c r="J42" s="7"/>
      <c r="K42" s="7"/>
      <c r="L42" s="7"/>
      <c r="M42" s="7"/>
      <c r="N42" s="7"/>
      <c r="O42" s="7"/>
      <c r="P42" s="3"/>
      <c r="Q42" s="3"/>
      <c r="R42" s="3"/>
      <c r="S42" s="4"/>
      <c r="T42" s="4"/>
      <c r="U42" s="4"/>
      <c r="V42" s="4"/>
      <c r="W42" s="4"/>
      <c r="X42" s="4"/>
      <c r="Y42" s="4"/>
      <c r="Z42" s="4"/>
    </row>
    <row r="43" ht="18.0" customHeight="1">
      <c r="A43" s="47" t="s">
        <v>53</v>
      </c>
      <c r="B43" s="48"/>
      <c r="C43" s="49" t="s">
        <v>8</v>
      </c>
      <c r="D43" s="49" t="s">
        <v>9</v>
      </c>
      <c r="E43" s="49" t="s">
        <v>10</v>
      </c>
      <c r="F43" s="49" t="s">
        <v>11</v>
      </c>
      <c r="G43" s="50" t="s">
        <v>12</v>
      </c>
      <c r="H43" s="50" t="s">
        <v>13</v>
      </c>
      <c r="I43" s="50" t="s">
        <v>31</v>
      </c>
      <c r="J43" s="50" t="s">
        <v>15</v>
      </c>
      <c r="K43" s="50" t="s">
        <v>16</v>
      </c>
      <c r="L43" s="50" t="s">
        <v>23</v>
      </c>
      <c r="M43" s="50" t="s">
        <v>18</v>
      </c>
      <c r="N43" s="50" t="s">
        <v>19</v>
      </c>
      <c r="O43" s="51" t="s">
        <v>20</v>
      </c>
      <c r="P43" s="3"/>
      <c r="Q43" s="3"/>
      <c r="R43" s="3"/>
      <c r="S43" s="4"/>
      <c r="T43" s="4"/>
      <c r="U43" s="4"/>
      <c r="V43" s="4"/>
      <c r="W43" s="4"/>
      <c r="X43" s="4"/>
      <c r="Y43" s="4"/>
      <c r="Z43" s="4"/>
    </row>
    <row r="44" ht="18.0" customHeight="1">
      <c r="A44" s="18" t="s">
        <v>54</v>
      </c>
      <c r="B44" s="18"/>
      <c r="C44" s="27">
        <v>118.01</v>
      </c>
      <c r="D44" s="27">
        <v>122.42</v>
      </c>
      <c r="E44" s="27">
        <v>115.82</v>
      </c>
      <c r="F44" s="27">
        <v>134.81</v>
      </c>
      <c r="G44" s="1">
        <v>120.29</v>
      </c>
      <c r="H44" s="1">
        <v>78.76</v>
      </c>
      <c r="I44" s="1">
        <v>94.16</v>
      </c>
      <c r="J44" s="1">
        <v>106.04</v>
      </c>
      <c r="K44" s="1">
        <v>123.81</v>
      </c>
      <c r="L44" s="1">
        <v>125.21</v>
      </c>
      <c r="M44" s="1">
        <v>129.6</v>
      </c>
      <c r="N44" s="1">
        <v>95.8</v>
      </c>
      <c r="O44" s="2">
        <f t="shared" ref="O44:O47" si="9">SUM(C44:N44)</f>
        <v>1364.73</v>
      </c>
      <c r="P44" s="3"/>
      <c r="Q44" s="3"/>
      <c r="R44" s="3"/>
      <c r="S44" s="4"/>
      <c r="T44" s="4"/>
      <c r="U44" s="4"/>
      <c r="V44" s="4"/>
      <c r="W44" s="4"/>
      <c r="X44" s="4"/>
      <c r="Y44" s="4"/>
      <c r="Z44" s="4"/>
    </row>
    <row r="45" ht="18.0" customHeight="1">
      <c r="A45" s="18" t="s">
        <v>55</v>
      </c>
      <c r="B45" s="18"/>
      <c r="C45" s="27">
        <v>93.03</v>
      </c>
      <c r="D45" s="27">
        <v>112.0</v>
      </c>
      <c r="E45" s="27">
        <v>116.95</v>
      </c>
      <c r="F45" s="27">
        <v>122.95</v>
      </c>
      <c r="G45" s="1">
        <v>91.12</v>
      </c>
      <c r="H45" s="1">
        <v>40.33</v>
      </c>
      <c r="I45" s="1">
        <v>69.24</v>
      </c>
      <c r="J45" s="1">
        <v>80.9</v>
      </c>
      <c r="K45" s="1">
        <v>141.71</v>
      </c>
      <c r="L45" s="1">
        <v>131.0</v>
      </c>
      <c r="M45" s="1">
        <v>127.58</v>
      </c>
      <c r="N45" s="1">
        <v>88.33</v>
      </c>
      <c r="O45" s="2">
        <f t="shared" si="9"/>
        <v>1215.14</v>
      </c>
      <c r="P45" s="3"/>
      <c r="Q45" s="3"/>
      <c r="R45" s="3"/>
      <c r="S45" s="4"/>
      <c r="T45" s="4"/>
      <c r="U45" s="4"/>
      <c r="V45" s="4"/>
      <c r="W45" s="4"/>
      <c r="X45" s="4"/>
      <c r="Y45" s="4"/>
      <c r="Z45" s="4"/>
    </row>
    <row r="46" ht="18.0" customHeight="1">
      <c r="A46" s="18" t="s">
        <v>56</v>
      </c>
      <c r="B46" s="18"/>
      <c r="C46" s="27">
        <v>11.88</v>
      </c>
      <c r="D46" s="27">
        <v>17.95</v>
      </c>
      <c r="E46" s="27">
        <v>17.74</v>
      </c>
      <c r="F46" s="27">
        <v>25.32</v>
      </c>
      <c r="G46" s="1">
        <v>35.98</v>
      </c>
      <c r="H46" s="1">
        <v>10.56</v>
      </c>
      <c r="I46" s="1">
        <v>35.61</v>
      </c>
      <c r="J46" s="1">
        <v>34.93</v>
      </c>
      <c r="K46" s="1">
        <v>11.76</v>
      </c>
      <c r="L46" s="1">
        <v>20.89</v>
      </c>
      <c r="M46" s="1">
        <v>13.29</v>
      </c>
      <c r="N46" s="1">
        <v>16.81</v>
      </c>
      <c r="O46" s="2">
        <f t="shared" si="9"/>
        <v>252.72</v>
      </c>
      <c r="P46" s="3"/>
      <c r="Q46" s="3"/>
      <c r="R46" s="3"/>
      <c r="S46" s="4"/>
      <c r="T46" s="4"/>
      <c r="U46" s="4"/>
      <c r="V46" s="4"/>
      <c r="W46" s="4"/>
      <c r="X46" s="4"/>
      <c r="Y46" s="4"/>
      <c r="Z46" s="4"/>
    </row>
    <row r="47" ht="18.0" customHeight="1">
      <c r="A47" s="18" t="s">
        <v>204</v>
      </c>
      <c r="B47" s="18"/>
      <c r="C47" s="27">
        <v>-23.17</v>
      </c>
      <c r="D47" s="27">
        <v>-38.61</v>
      </c>
      <c r="E47" s="27">
        <v>-38.61</v>
      </c>
      <c r="F47" s="27">
        <v>-38.61</v>
      </c>
      <c r="G47" s="1">
        <v>-15.44</v>
      </c>
      <c r="H47" s="1">
        <v>-7.72</v>
      </c>
      <c r="I47" s="1">
        <v>-7.72</v>
      </c>
      <c r="J47" s="1">
        <v>-15.44</v>
      </c>
      <c r="K47" s="1">
        <v>-38.61</v>
      </c>
      <c r="L47" s="1">
        <v>-38.61</v>
      </c>
      <c r="M47" s="1">
        <v>-23.17</v>
      </c>
      <c r="N47" s="1">
        <v>-23.17</v>
      </c>
      <c r="O47" s="2">
        <f t="shared" si="9"/>
        <v>-308.88</v>
      </c>
      <c r="P47" s="3"/>
      <c r="Q47" s="3"/>
      <c r="R47" s="3"/>
      <c r="S47" s="4"/>
      <c r="T47" s="4"/>
      <c r="U47" s="4"/>
      <c r="V47" s="4"/>
      <c r="W47" s="4"/>
      <c r="X47" s="4"/>
      <c r="Y47" s="4"/>
      <c r="Z47" s="4"/>
    </row>
    <row r="48" ht="18.0" customHeight="1">
      <c r="A48" s="8" t="s">
        <v>175</v>
      </c>
      <c r="B48" s="18"/>
      <c r="C48" s="27">
        <f t="shared" ref="C48:N48" si="10">SUM(C44:C47)</f>
        <v>199.75</v>
      </c>
      <c r="D48" s="27">
        <f t="shared" si="10"/>
        <v>213.76</v>
      </c>
      <c r="E48" s="27">
        <f t="shared" si="10"/>
        <v>211.9</v>
      </c>
      <c r="F48" s="27">
        <f t="shared" si="10"/>
        <v>244.47</v>
      </c>
      <c r="G48" s="27">
        <f t="shared" si="10"/>
        <v>231.95</v>
      </c>
      <c r="H48" s="27">
        <f t="shared" si="10"/>
        <v>121.93</v>
      </c>
      <c r="I48" s="27">
        <f t="shared" si="10"/>
        <v>191.29</v>
      </c>
      <c r="J48" s="27">
        <f t="shared" si="10"/>
        <v>206.43</v>
      </c>
      <c r="K48" s="27">
        <f t="shared" si="10"/>
        <v>238.67</v>
      </c>
      <c r="L48" s="27">
        <f t="shared" si="10"/>
        <v>238.49</v>
      </c>
      <c r="M48" s="27">
        <f t="shared" si="10"/>
        <v>247.3</v>
      </c>
      <c r="N48" s="27">
        <f t="shared" si="10"/>
        <v>177.77</v>
      </c>
      <c r="O48" s="104">
        <f>SUM(O44:O46)</f>
        <v>2832.59</v>
      </c>
      <c r="P48" s="3"/>
      <c r="Q48" s="3"/>
      <c r="R48" s="3"/>
      <c r="S48" s="4"/>
      <c r="T48" s="4"/>
      <c r="U48" s="4"/>
      <c r="V48" s="4"/>
      <c r="W48" s="4"/>
      <c r="X48" s="4"/>
      <c r="Y48" s="4"/>
      <c r="Z48" s="4"/>
    </row>
    <row r="49" ht="18.0" customHeight="1">
      <c r="A49" s="8" t="s">
        <v>205</v>
      </c>
      <c r="B49" s="18"/>
      <c r="C49" s="27">
        <v>6.61</v>
      </c>
      <c r="D49" s="27">
        <v>2.27</v>
      </c>
      <c r="E49" s="27">
        <v>4.03</v>
      </c>
      <c r="F49" s="27">
        <v>4.13</v>
      </c>
      <c r="G49" s="1">
        <v>1.13</v>
      </c>
      <c r="H49" s="1">
        <v>3.61</v>
      </c>
      <c r="I49" s="1">
        <v>4.64</v>
      </c>
      <c r="J49" s="1">
        <v>4.52</v>
      </c>
      <c r="K49" s="1">
        <v>3.4</v>
      </c>
      <c r="L49" s="1">
        <v>2.69</v>
      </c>
      <c r="M49" s="1">
        <v>3.0</v>
      </c>
      <c r="N49" s="1">
        <v>0.0</v>
      </c>
      <c r="O49" s="2">
        <f t="shared" ref="O49:O50" si="11">SUM(C49:N49)</f>
        <v>40.03</v>
      </c>
      <c r="P49" s="3"/>
      <c r="Q49" s="3"/>
      <c r="R49" s="3"/>
      <c r="S49" s="4"/>
      <c r="T49" s="4"/>
      <c r="U49" s="4"/>
      <c r="V49" s="4"/>
      <c r="W49" s="4"/>
      <c r="X49" s="4"/>
      <c r="Y49" s="4"/>
      <c r="Z49" s="4"/>
    </row>
    <row r="50" ht="18.0" customHeight="1">
      <c r="A50" s="8" t="s">
        <v>59</v>
      </c>
      <c r="B50" s="18"/>
      <c r="C50" s="27">
        <v>0.0</v>
      </c>
      <c r="D50" s="27">
        <v>0.0</v>
      </c>
      <c r="E50" s="27">
        <v>0.0</v>
      </c>
      <c r="F50" s="27">
        <v>0.0</v>
      </c>
      <c r="G50" s="1">
        <v>5.48</v>
      </c>
      <c r="H50" s="1">
        <v>9.0</v>
      </c>
      <c r="I50" s="1">
        <v>41.64</v>
      </c>
      <c r="J50" s="1">
        <v>7.7</v>
      </c>
      <c r="K50" s="1">
        <v>5.7</v>
      </c>
      <c r="L50" s="1">
        <v>10.55</v>
      </c>
      <c r="M50" s="1">
        <v>17.05</v>
      </c>
      <c r="N50" s="1">
        <v>22.2</v>
      </c>
      <c r="O50" s="2">
        <f t="shared" si="11"/>
        <v>119.32</v>
      </c>
      <c r="P50" s="3"/>
      <c r="Q50" s="3"/>
      <c r="R50" s="3"/>
      <c r="S50" s="4"/>
      <c r="T50" s="4"/>
      <c r="U50" s="4"/>
      <c r="V50" s="4"/>
      <c r="W50" s="4"/>
      <c r="X50" s="4"/>
      <c r="Y50" s="4"/>
      <c r="Z50" s="4"/>
    </row>
    <row r="51" ht="18.0" customHeight="1">
      <c r="A51" s="77" t="s">
        <v>60</v>
      </c>
      <c r="B51" s="78"/>
      <c r="C51" s="141">
        <f t="shared" ref="C51:O51" si="12">SUM(C48,C49,C50)</f>
        <v>206.36</v>
      </c>
      <c r="D51" s="141">
        <f t="shared" si="12"/>
        <v>216.03</v>
      </c>
      <c r="E51" s="141">
        <f t="shared" si="12"/>
        <v>215.93</v>
      </c>
      <c r="F51" s="141">
        <f t="shared" si="12"/>
        <v>248.6</v>
      </c>
      <c r="G51" s="141">
        <f t="shared" si="12"/>
        <v>238.56</v>
      </c>
      <c r="H51" s="141">
        <f t="shared" si="12"/>
        <v>134.54</v>
      </c>
      <c r="I51" s="141">
        <f t="shared" si="12"/>
        <v>237.57</v>
      </c>
      <c r="J51" s="141">
        <f t="shared" si="12"/>
        <v>218.65</v>
      </c>
      <c r="K51" s="141">
        <f t="shared" si="12"/>
        <v>247.77</v>
      </c>
      <c r="L51" s="141">
        <f t="shared" si="12"/>
        <v>251.73</v>
      </c>
      <c r="M51" s="141">
        <f t="shared" si="12"/>
        <v>267.35</v>
      </c>
      <c r="N51" s="141">
        <f t="shared" si="12"/>
        <v>199.97</v>
      </c>
      <c r="O51" s="141">
        <f t="shared" si="12"/>
        <v>2991.94</v>
      </c>
      <c r="P51" s="3"/>
      <c r="Q51" s="3"/>
      <c r="R51" s="3"/>
      <c r="S51" s="4"/>
      <c r="T51" s="4"/>
      <c r="U51" s="4"/>
      <c r="V51" s="4"/>
      <c r="W51" s="4"/>
      <c r="X51" s="4"/>
      <c r="Y51" s="4"/>
      <c r="Z51" s="4"/>
    </row>
    <row r="52" ht="18.0" customHeight="1">
      <c r="A52" s="146"/>
      <c r="B52" s="146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3"/>
      <c r="Q52" s="3"/>
      <c r="R52" s="3"/>
      <c r="S52" s="4"/>
      <c r="T52" s="4"/>
      <c r="U52" s="4"/>
      <c r="V52" s="4"/>
      <c r="W52" s="4"/>
      <c r="X52" s="4"/>
      <c r="Y52" s="4"/>
      <c r="Z52" s="4"/>
    </row>
    <row r="53" ht="19.5" customHeight="1">
      <c r="A53" s="60" t="s">
        <v>61</v>
      </c>
      <c r="B53" s="60"/>
      <c r="C53" s="61">
        <f t="shared" ref="C53:O53" si="13">C36+C51</f>
        <v>365.01</v>
      </c>
      <c r="D53" s="61">
        <f t="shared" si="13"/>
        <v>450.47</v>
      </c>
      <c r="E53" s="61">
        <f t="shared" si="13"/>
        <v>373.74</v>
      </c>
      <c r="F53" s="61">
        <f t="shared" si="13"/>
        <v>440.69</v>
      </c>
      <c r="G53" s="61">
        <f t="shared" si="13"/>
        <v>364.46</v>
      </c>
      <c r="H53" s="61">
        <f t="shared" si="13"/>
        <v>318.46</v>
      </c>
      <c r="I53" s="61">
        <f t="shared" si="13"/>
        <v>386.46</v>
      </c>
      <c r="J53" s="61">
        <f t="shared" si="13"/>
        <v>346.18</v>
      </c>
      <c r="K53" s="61">
        <f t="shared" si="13"/>
        <v>395.35</v>
      </c>
      <c r="L53" s="61">
        <f t="shared" si="13"/>
        <v>402.3</v>
      </c>
      <c r="M53" s="61">
        <f t="shared" si="13"/>
        <v>381.75</v>
      </c>
      <c r="N53" s="61">
        <f t="shared" si="13"/>
        <v>305.1</v>
      </c>
      <c r="O53" s="61">
        <f t="shared" si="13"/>
        <v>4838.85</v>
      </c>
      <c r="P53" s="3"/>
      <c r="Q53" s="3"/>
      <c r="R53" s="3"/>
      <c r="S53" s="4"/>
      <c r="T53" s="4"/>
      <c r="U53" s="4"/>
      <c r="V53" s="4"/>
      <c r="W53" s="4"/>
      <c r="X53" s="4"/>
      <c r="Y53" s="4"/>
      <c r="Z53" s="4"/>
    </row>
    <row r="54" ht="19.5" customHeight="1">
      <c r="A54" s="62" t="s">
        <v>62</v>
      </c>
      <c r="B54" s="62"/>
      <c r="C54" s="63">
        <f t="shared" ref="C54:O54" si="14">C41+C51</f>
        <v>365.01</v>
      </c>
      <c r="D54" s="63">
        <f t="shared" si="14"/>
        <v>450.47</v>
      </c>
      <c r="E54" s="63">
        <f t="shared" si="14"/>
        <v>373.74</v>
      </c>
      <c r="F54" s="63">
        <f t="shared" si="14"/>
        <v>440.69</v>
      </c>
      <c r="G54" s="64">
        <f t="shared" si="14"/>
        <v>380.88</v>
      </c>
      <c r="H54" s="64">
        <f t="shared" si="14"/>
        <v>359.98</v>
      </c>
      <c r="I54" s="64">
        <f t="shared" si="14"/>
        <v>1072.59</v>
      </c>
      <c r="J54" s="64">
        <f t="shared" si="14"/>
        <v>381.23</v>
      </c>
      <c r="K54" s="64">
        <f t="shared" si="14"/>
        <v>520.33</v>
      </c>
      <c r="L54" s="64">
        <f t="shared" si="14"/>
        <v>968.99</v>
      </c>
      <c r="M54" s="64">
        <f t="shared" si="14"/>
        <v>672.41</v>
      </c>
      <c r="N54" s="64">
        <f t="shared" si="14"/>
        <v>446.42</v>
      </c>
      <c r="O54" s="64">
        <f t="shared" si="14"/>
        <v>6741.62</v>
      </c>
      <c r="P54" s="3"/>
      <c r="Q54" s="3"/>
      <c r="R54" s="3"/>
      <c r="S54" s="4"/>
      <c r="T54" s="4"/>
      <c r="U54" s="4"/>
      <c r="V54" s="4"/>
      <c r="W54" s="4"/>
      <c r="X54" s="4"/>
      <c r="Y54" s="4"/>
      <c r="Z54" s="4"/>
    </row>
    <row r="55" ht="18.75" customHeight="1">
      <c r="A55" s="65" t="s">
        <v>63</v>
      </c>
      <c r="B55" s="66"/>
      <c r="C55" s="67">
        <f t="shared" ref="C55:O55" si="15">C41/C54</f>
        <v>0.4346456261</v>
      </c>
      <c r="D55" s="67">
        <f t="shared" si="15"/>
        <v>0.5204342132</v>
      </c>
      <c r="E55" s="67">
        <f t="shared" si="15"/>
        <v>0.4222454112</v>
      </c>
      <c r="F55" s="67">
        <f t="shared" si="15"/>
        <v>0.4358846355</v>
      </c>
      <c r="G55" s="67">
        <f t="shared" si="15"/>
        <v>0.3736609956</v>
      </c>
      <c r="H55" s="67">
        <f t="shared" si="15"/>
        <v>0.6262570143</v>
      </c>
      <c r="I55" s="67">
        <f t="shared" si="15"/>
        <v>0.7785080972</v>
      </c>
      <c r="J55" s="67">
        <f t="shared" si="15"/>
        <v>0.426461716</v>
      </c>
      <c r="K55" s="67">
        <f t="shared" si="15"/>
        <v>0.523821421</v>
      </c>
      <c r="L55" s="67">
        <f t="shared" si="15"/>
        <v>0.7402140373</v>
      </c>
      <c r="M55" s="67">
        <f t="shared" si="15"/>
        <v>0.6024003212</v>
      </c>
      <c r="N55" s="67">
        <f t="shared" si="15"/>
        <v>0.5520585995</v>
      </c>
      <c r="O55" s="67">
        <f t="shared" si="15"/>
        <v>0.5561986585</v>
      </c>
      <c r="P55" s="3"/>
      <c r="Q55" s="3"/>
      <c r="R55" s="3"/>
      <c r="S55" s="4"/>
      <c r="T55" s="4"/>
      <c r="U55" s="4"/>
      <c r="V55" s="4"/>
      <c r="W55" s="4"/>
      <c r="X55" s="4"/>
      <c r="Y55" s="4"/>
      <c r="Z55" s="4"/>
    </row>
    <row r="56" ht="18.0" customHeight="1">
      <c r="A56" s="68"/>
      <c r="B56" s="68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3"/>
      <c r="Q56" s="3"/>
      <c r="R56" s="3"/>
      <c r="S56" s="4"/>
      <c r="T56" s="4"/>
      <c r="U56" s="4"/>
      <c r="V56" s="4"/>
      <c r="W56" s="4"/>
      <c r="X56" s="4"/>
      <c r="Y56" s="4"/>
      <c r="Z56" s="4"/>
    </row>
    <row r="57" ht="18.0" customHeight="1">
      <c r="A57" s="68"/>
      <c r="B57" s="68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3"/>
      <c r="Q57" s="3"/>
      <c r="R57" s="3"/>
      <c r="S57" s="4"/>
      <c r="T57" s="4"/>
      <c r="U57" s="4"/>
      <c r="V57" s="4"/>
      <c r="W57" s="4"/>
      <c r="X57" s="4"/>
      <c r="Y57" s="4"/>
      <c r="Z57" s="4"/>
    </row>
    <row r="58" ht="18.0" customHeight="1">
      <c r="A58" s="70" t="s">
        <v>176</v>
      </c>
      <c r="B58" s="70"/>
      <c r="C58" s="71">
        <f t="shared" ref="C58:O58" si="16">C36/C53</f>
        <v>0.4346456261</v>
      </c>
      <c r="D58" s="71">
        <f t="shared" si="16"/>
        <v>0.5204342132</v>
      </c>
      <c r="E58" s="71">
        <f t="shared" si="16"/>
        <v>0.4222454112</v>
      </c>
      <c r="F58" s="71">
        <f t="shared" si="16"/>
        <v>0.4358846355</v>
      </c>
      <c r="G58" s="71">
        <f t="shared" si="16"/>
        <v>0.3454425726</v>
      </c>
      <c r="H58" s="71">
        <f t="shared" si="16"/>
        <v>0.57752936</v>
      </c>
      <c r="I58" s="71">
        <f t="shared" si="16"/>
        <v>0.385266263</v>
      </c>
      <c r="J58" s="71">
        <f t="shared" si="16"/>
        <v>0.3683921659</v>
      </c>
      <c r="K58" s="71">
        <f t="shared" si="16"/>
        <v>0.3732894903</v>
      </c>
      <c r="L58" s="71">
        <f t="shared" si="16"/>
        <v>0.3742729306</v>
      </c>
      <c r="M58" s="71">
        <f t="shared" si="16"/>
        <v>0.2996725606</v>
      </c>
      <c r="N58" s="71">
        <f t="shared" si="16"/>
        <v>0.344575549</v>
      </c>
      <c r="O58" s="71">
        <f t="shared" si="16"/>
        <v>0.3816836645</v>
      </c>
      <c r="P58" s="3"/>
      <c r="Q58" s="3"/>
      <c r="R58" s="3"/>
      <c r="S58" s="4"/>
      <c r="T58" s="4"/>
      <c r="U58" s="4"/>
      <c r="V58" s="4"/>
      <c r="W58" s="4"/>
      <c r="X58" s="4"/>
      <c r="Y58" s="4"/>
      <c r="Z58" s="4"/>
    </row>
    <row r="59" ht="18.0" customHeight="1">
      <c r="A59" s="68"/>
      <c r="B59" s="68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3"/>
      <c r="Q59" s="3"/>
      <c r="R59" s="3"/>
      <c r="S59" s="4"/>
      <c r="T59" s="4"/>
      <c r="U59" s="4"/>
      <c r="V59" s="4"/>
      <c r="W59" s="4"/>
      <c r="X59" s="4"/>
      <c r="Y59" s="4"/>
      <c r="Z59" s="4"/>
    </row>
    <row r="60" ht="18.0" customHeight="1">
      <c r="A60" s="72" t="s">
        <v>65</v>
      </c>
      <c r="B60" s="68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3"/>
      <c r="Q60" s="3"/>
      <c r="R60" s="3"/>
      <c r="S60" s="4"/>
      <c r="T60" s="4"/>
      <c r="U60" s="4"/>
      <c r="V60" s="4"/>
      <c r="W60" s="4"/>
      <c r="X60" s="4"/>
      <c r="Y60" s="4"/>
      <c r="Z60" s="4"/>
    </row>
    <row r="61" ht="18.0" customHeight="1">
      <c r="A61" s="72"/>
      <c r="B61" s="68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3"/>
      <c r="Q61" s="3"/>
      <c r="R61" s="3"/>
      <c r="S61" s="4"/>
      <c r="T61" s="4"/>
      <c r="U61" s="4"/>
      <c r="V61" s="4"/>
      <c r="W61" s="4"/>
      <c r="X61" s="4"/>
      <c r="Y61" s="4"/>
      <c r="Z61" s="4"/>
    </row>
    <row r="62" ht="18.0" customHeight="1">
      <c r="A62" s="72"/>
      <c r="B62" s="68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3"/>
      <c r="Q62" s="3"/>
      <c r="R62" s="3"/>
      <c r="S62" s="4"/>
      <c r="T62" s="4"/>
      <c r="U62" s="4"/>
      <c r="V62" s="4"/>
      <c r="W62" s="4"/>
      <c r="X62" s="4"/>
      <c r="Y62" s="4"/>
      <c r="Z62" s="4"/>
    </row>
    <row r="63" ht="18.0" customHeight="1">
      <c r="A63" s="68" t="s">
        <v>206</v>
      </c>
      <c r="B63" s="68"/>
      <c r="C63" s="2">
        <v>15.97</v>
      </c>
      <c r="D63" s="2">
        <v>16.69</v>
      </c>
      <c r="E63" s="2">
        <v>16.36</v>
      </c>
      <c r="F63" s="2">
        <v>19.78</v>
      </c>
      <c r="G63" s="2">
        <v>16.63</v>
      </c>
      <c r="H63" s="2">
        <v>13.75</v>
      </c>
      <c r="I63" s="2">
        <v>19.16</v>
      </c>
      <c r="J63" s="2">
        <v>15.15</v>
      </c>
      <c r="K63" s="2">
        <v>20.1</v>
      </c>
      <c r="L63" s="2">
        <v>16.31</v>
      </c>
      <c r="M63" s="2">
        <v>15.86</v>
      </c>
      <c r="N63" s="2">
        <v>19.2</v>
      </c>
      <c r="O63" s="2">
        <f t="shared" ref="O63:O67" si="17">SUM(C63:N63)</f>
        <v>204.96</v>
      </c>
      <c r="P63" s="3"/>
      <c r="Q63" s="3"/>
      <c r="R63" s="3"/>
      <c r="S63" s="4"/>
      <c r="T63" s="4"/>
      <c r="U63" s="4"/>
      <c r="V63" s="4"/>
      <c r="W63" s="4"/>
      <c r="X63" s="4"/>
      <c r="Y63" s="4"/>
      <c r="Z63" s="4"/>
    </row>
    <row r="64" ht="18.0" customHeight="1">
      <c r="A64" s="68" t="s">
        <v>127</v>
      </c>
      <c r="B64" s="68"/>
      <c r="C64" s="2">
        <v>40.0</v>
      </c>
      <c r="D64" s="2">
        <v>40.35</v>
      </c>
      <c r="E64" s="2">
        <v>42.45</v>
      </c>
      <c r="F64" s="2">
        <v>45.72</v>
      </c>
      <c r="G64" s="2">
        <v>44.23</v>
      </c>
      <c r="H64" s="2">
        <v>43.22</v>
      </c>
      <c r="I64" s="2">
        <v>49.99</v>
      </c>
      <c r="J64" s="2">
        <v>44.43</v>
      </c>
      <c r="K64" s="2">
        <v>43.13</v>
      </c>
      <c r="L64" s="2">
        <v>46.56</v>
      </c>
      <c r="M64" s="2">
        <v>37.75</v>
      </c>
      <c r="N64" s="2">
        <v>45.03</v>
      </c>
      <c r="O64" s="2">
        <f t="shared" si="17"/>
        <v>522.86</v>
      </c>
      <c r="P64" s="3"/>
      <c r="Q64" s="3"/>
      <c r="R64" s="3"/>
      <c r="S64" s="4"/>
      <c r="T64" s="4"/>
      <c r="U64" s="4"/>
      <c r="V64" s="4"/>
      <c r="W64" s="4"/>
      <c r="X64" s="4"/>
      <c r="Y64" s="4"/>
      <c r="Z64" s="4"/>
    </row>
    <row r="65" ht="18.75" customHeight="1">
      <c r="A65" s="68" t="s">
        <v>207</v>
      </c>
      <c r="B65" s="68"/>
      <c r="C65" s="2">
        <v>5.94</v>
      </c>
      <c r="D65" s="2">
        <v>5.11</v>
      </c>
      <c r="E65" s="2">
        <v>6.44</v>
      </c>
      <c r="F65" s="2">
        <v>4.88</v>
      </c>
      <c r="G65" s="2">
        <v>4.21</v>
      </c>
      <c r="H65" s="2">
        <v>0.0</v>
      </c>
      <c r="I65" s="2">
        <v>0.0</v>
      </c>
      <c r="J65" s="2">
        <v>0.0</v>
      </c>
      <c r="K65" s="2">
        <v>25.13</v>
      </c>
      <c r="L65" s="2">
        <v>25.83</v>
      </c>
      <c r="M65" s="2">
        <v>23.36</v>
      </c>
      <c r="N65" s="2">
        <v>23.44</v>
      </c>
      <c r="O65" s="2">
        <f t="shared" si="17"/>
        <v>124.34</v>
      </c>
      <c r="P65" s="3"/>
      <c r="Q65" s="3"/>
      <c r="R65" s="3"/>
      <c r="S65" s="4"/>
      <c r="T65" s="4"/>
      <c r="U65" s="4"/>
      <c r="V65" s="4"/>
      <c r="W65" s="4"/>
      <c r="X65" s="4"/>
      <c r="Y65" s="4"/>
      <c r="Z65" s="4"/>
    </row>
    <row r="66" ht="18.0" customHeight="1">
      <c r="A66" s="68" t="s">
        <v>208</v>
      </c>
      <c r="B66" s="68"/>
      <c r="C66" s="2">
        <v>28.93</v>
      </c>
      <c r="D66" s="2">
        <v>39.97</v>
      </c>
      <c r="E66" s="2">
        <v>10.21</v>
      </c>
      <c r="F66" s="2">
        <v>6.99</v>
      </c>
      <c r="G66" s="2">
        <v>3.16</v>
      </c>
      <c r="H66" s="2">
        <v>0.0</v>
      </c>
      <c r="I66" s="2">
        <v>0.0</v>
      </c>
      <c r="J66" s="2">
        <v>0.0</v>
      </c>
      <c r="K66" s="2">
        <v>0.0</v>
      </c>
      <c r="L66" s="2">
        <v>0.0</v>
      </c>
      <c r="M66" s="2">
        <v>0.0</v>
      </c>
      <c r="N66" s="2">
        <v>0.0</v>
      </c>
      <c r="O66" s="2">
        <f t="shared" si="17"/>
        <v>89.26</v>
      </c>
      <c r="P66" s="3"/>
      <c r="Q66" s="3"/>
      <c r="R66" s="3"/>
      <c r="S66" s="4"/>
      <c r="T66" s="4"/>
      <c r="U66" s="4"/>
      <c r="V66" s="4"/>
      <c r="W66" s="4"/>
      <c r="X66" s="4"/>
      <c r="Y66" s="4"/>
      <c r="Z66" s="4"/>
    </row>
    <row r="67" ht="18.75" customHeight="1">
      <c r="A67" s="68" t="s">
        <v>69</v>
      </c>
      <c r="B67" s="68"/>
      <c r="C67" s="2">
        <f t="shared" ref="C67:N67" si="18">SUM(C63:C66)</f>
        <v>90.84</v>
      </c>
      <c r="D67" s="2">
        <f t="shared" si="18"/>
        <v>102.12</v>
      </c>
      <c r="E67" s="2">
        <f t="shared" si="18"/>
        <v>75.46</v>
      </c>
      <c r="F67" s="2">
        <f t="shared" si="18"/>
        <v>77.37</v>
      </c>
      <c r="G67" s="2">
        <f t="shared" si="18"/>
        <v>68.23</v>
      </c>
      <c r="H67" s="2">
        <f t="shared" si="18"/>
        <v>56.97</v>
      </c>
      <c r="I67" s="2">
        <f t="shared" si="18"/>
        <v>69.15</v>
      </c>
      <c r="J67" s="2">
        <f t="shared" si="18"/>
        <v>59.58</v>
      </c>
      <c r="K67" s="2">
        <f t="shared" si="18"/>
        <v>88.36</v>
      </c>
      <c r="L67" s="2">
        <f t="shared" si="18"/>
        <v>88.7</v>
      </c>
      <c r="M67" s="2">
        <f t="shared" si="18"/>
        <v>76.97</v>
      </c>
      <c r="N67" s="2">
        <f t="shared" si="18"/>
        <v>87.67</v>
      </c>
      <c r="O67" s="2">
        <f t="shared" si="17"/>
        <v>941.42</v>
      </c>
      <c r="P67" s="3"/>
      <c r="Q67" s="3"/>
      <c r="R67" s="3"/>
      <c r="S67" s="4"/>
      <c r="T67" s="4"/>
      <c r="U67" s="4"/>
      <c r="V67" s="4"/>
      <c r="W67" s="4"/>
      <c r="X67" s="4"/>
      <c r="Y67" s="4"/>
      <c r="Z67" s="4"/>
    </row>
    <row r="68" ht="18.0" customHeight="1">
      <c r="A68" s="47" t="s">
        <v>70</v>
      </c>
      <c r="B68" s="48"/>
      <c r="C68" s="50" t="s">
        <v>8</v>
      </c>
      <c r="D68" s="50" t="s">
        <v>9</v>
      </c>
      <c r="E68" s="50" t="s">
        <v>10</v>
      </c>
      <c r="F68" s="50" t="s">
        <v>11</v>
      </c>
      <c r="G68" s="50" t="s">
        <v>12</v>
      </c>
      <c r="H68" s="50" t="s">
        <v>13</v>
      </c>
      <c r="I68" s="50" t="s">
        <v>31</v>
      </c>
      <c r="J68" s="50" t="s">
        <v>15</v>
      </c>
      <c r="K68" s="50" t="s">
        <v>16</v>
      </c>
      <c r="L68" s="50" t="s">
        <v>23</v>
      </c>
      <c r="M68" s="50" t="s">
        <v>18</v>
      </c>
      <c r="N68" s="50" t="s">
        <v>19</v>
      </c>
      <c r="O68" s="51" t="s">
        <v>20</v>
      </c>
      <c r="P68" s="3"/>
      <c r="Q68" s="3"/>
      <c r="R68" s="3"/>
      <c r="S68" s="4"/>
      <c r="T68" s="4"/>
      <c r="U68" s="4"/>
      <c r="V68" s="4"/>
      <c r="W68" s="4"/>
      <c r="X68" s="4"/>
      <c r="Y68" s="4"/>
      <c r="Z68" s="4"/>
    </row>
    <row r="69" ht="18.0" customHeight="1">
      <c r="A69" s="18" t="s">
        <v>71</v>
      </c>
      <c r="B69" s="18"/>
      <c r="C69" s="1">
        <v>5.0</v>
      </c>
      <c r="D69" s="1">
        <v>5.58</v>
      </c>
      <c r="E69" s="1">
        <v>5.29</v>
      </c>
      <c r="F69" s="1">
        <v>7.44</v>
      </c>
      <c r="G69" s="1">
        <v>5.93</v>
      </c>
      <c r="H69" s="1">
        <v>5.94</v>
      </c>
      <c r="I69" s="1">
        <v>6.23</v>
      </c>
      <c r="J69" s="1">
        <v>6.31</v>
      </c>
      <c r="K69" s="1">
        <v>4.09</v>
      </c>
      <c r="L69" s="1">
        <v>5.71</v>
      </c>
      <c r="M69" s="1">
        <v>5.9</v>
      </c>
      <c r="N69" s="1">
        <v>5.7</v>
      </c>
      <c r="O69" s="2">
        <f t="shared" ref="O69:O71" si="19">SUM(C69:N69)</f>
        <v>69.12</v>
      </c>
      <c r="P69" s="3"/>
      <c r="Q69" s="3"/>
      <c r="R69" s="3"/>
      <c r="S69" s="4"/>
      <c r="T69" s="4"/>
      <c r="U69" s="4"/>
      <c r="V69" s="4"/>
      <c r="W69" s="4"/>
      <c r="X69" s="4"/>
      <c r="Y69" s="4"/>
      <c r="Z69" s="4"/>
    </row>
    <row r="70" ht="18.0" customHeight="1">
      <c r="A70" s="18" t="s">
        <v>209</v>
      </c>
      <c r="B70" s="18"/>
      <c r="C70" s="1">
        <v>277.53</v>
      </c>
      <c r="D70" s="1">
        <v>271.38</v>
      </c>
      <c r="E70" s="1">
        <v>293.03</v>
      </c>
      <c r="F70" s="1">
        <v>292.91</v>
      </c>
      <c r="G70" s="1">
        <v>300.0</v>
      </c>
      <c r="H70" s="1">
        <v>317.35</v>
      </c>
      <c r="I70" s="1">
        <v>304.39</v>
      </c>
      <c r="J70" s="1">
        <v>328.32</v>
      </c>
      <c r="K70" s="1">
        <v>316.01</v>
      </c>
      <c r="L70" s="76">
        <v>317.82</v>
      </c>
      <c r="M70" s="1">
        <v>278.38</v>
      </c>
      <c r="N70" s="1">
        <v>298.21</v>
      </c>
      <c r="O70" s="2">
        <f t="shared" si="19"/>
        <v>3595.33</v>
      </c>
      <c r="P70" s="3"/>
      <c r="Q70" s="3"/>
      <c r="R70" s="3"/>
      <c r="S70" s="4"/>
      <c r="T70" s="4"/>
      <c r="U70" s="4"/>
      <c r="V70" s="4"/>
      <c r="W70" s="4"/>
      <c r="X70" s="4"/>
      <c r="Y70" s="4"/>
      <c r="Z70" s="4"/>
    </row>
    <row r="71" ht="18.0" customHeight="1">
      <c r="A71" s="18" t="s">
        <v>210</v>
      </c>
      <c r="B71" s="18"/>
      <c r="C71" s="1">
        <v>2.38</v>
      </c>
      <c r="D71" s="1">
        <v>4.72</v>
      </c>
      <c r="E71" s="1">
        <v>43.97</v>
      </c>
      <c r="F71" s="1">
        <v>41.92</v>
      </c>
      <c r="G71" s="1">
        <v>35.3</v>
      </c>
      <c r="H71" s="1">
        <v>0.0</v>
      </c>
      <c r="I71" s="1">
        <v>33.64</v>
      </c>
      <c r="J71" s="1">
        <v>0.0</v>
      </c>
      <c r="K71" s="1">
        <v>0.0</v>
      </c>
      <c r="L71" s="76">
        <v>20.26</v>
      </c>
      <c r="M71" s="1">
        <v>27.79</v>
      </c>
      <c r="N71" s="1">
        <v>26.11</v>
      </c>
      <c r="O71" s="2">
        <f t="shared" si="19"/>
        <v>236.09</v>
      </c>
      <c r="P71" s="3"/>
      <c r="Q71" s="3"/>
      <c r="R71" s="3"/>
      <c r="S71" s="4"/>
      <c r="T71" s="4"/>
      <c r="U71" s="4"/>
      <c r="V71" s="4"/>
      <c r="W71" s="4"/>
      <c r="X71" s="4"/>
      <c r="Y71" s="4"/>
      <c r="Z71" s="4"/>
    </row>
    <row r="72" ht="18.0" customHeight="1">
      <c r="A72" s="77" t="s">
        <v>75</v>
      </c>
      <c r="B72" s="78"/>
      <c r="C72" s="79">
        <f t="shared" ref="C72:O72" si="20">SUM(C69:C71)</f>
        <v>284.91</v>
      </c>
      <c r="D72" s="79">
        <f t="shared" si="20"/>
        <v>281.68</v>
      </c>
      <c r="E72" s="79">
        <f t="shared" si="20"/>
        <v>342.29</v>
      </c>
      <c r="F72" s="79">
        <f t="shared" si="20"/>
        <v>342.27</v>
      </c>
      <c r="G72" s="79">
        <f t="shared" si="20"/>
        <v>341.23</v>
      </c>
      <c r="H72" s="79">
        <f t="shared" si="20"/>
        <v>323.29</v>
      </c>
      <c r="I72" s="79">
        <f t="shared" si="20"/>
        <v>344.26</v>
      </c>
      <c r="J72" s="79">
        <f t="shared" si="20"/>
        <v>334.63</v>
      </c>
      <c r="K72" s="79">
        <f t="shared" si="20"/>
        <v>320.1</v>
      </c>
      <c r="L72" s="79">
        <f t="shared" si="20"/>
        <v>343.79</v>
      </c>
      <c r="M72" s="79">
        <f t="shared" si="20"/>
        <v>312.07</v>
      </c>
      <c r="N72" s="79">
        <f t="shared" si="20"/>
        <v>330.02</v>
      </c>
      <c r="O72" s="79">
        <f t="shared" si="20"/>
        <v>3900.54</v>
      </c>
      <c r="P72" s="3"/>
      <c r="Q72" s="3"/>
      <c r="R72" s="3"/>
      <c r="S72" s="4"/>
      <c r="T72" s="4"/>
      <c r="U72" s="4"/>
      <c r="V72" s="4"/>
      <c r="W72" s="4"/>
      <c r="X72" s="4"/>
      <c r="Y72" s="4"/>
      <c r="Z72" s="4"/>
    </row>
    <row r="73" ht="18.0" customHeight="1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3"/>
      <c r="Q73" s="3"/>
      <c r="R73" s="3"/>
      <c r="S73" s="4"/>
      <c r="T73" s="4"/>
      <c r="U73" s="4"/>
      <c r="V73" s="4"/>
      <c r="W73" s="4"/>
      <c r="X73" s="4"/>
      <c r="Y73" s="4"/>
      <c r="Z73" s="4"/>
    </row>
    <row r="74" ht="18.0" customHeight="1">
      <c r="A74" s="45" t="s">
        <v>78</v>
      </c>
      <c r="B74" s="1"/>
      <c r="C74" s="2">
        <f t="shared" ref="C74:O74" si="21">SUM(C63+C72)</f>
        <v>300.88</v>
      </c>
      <c r="D74" s="2">
        <f t="shared" si="21"/>
        <v>298.37</v>
      </c>
      <c r="E74" s="2">
        <f t="shared" si="21"/>
        <v>358.65</v>
      </c>
      <c r="F74" s="2">
        <f t="shared" si="21"/>
        <v>362.05</v>
      </c>
      <c r="G74" s="2">
        <f t="shared" si="21"/>
        <v>357.86</v>
      </c>
      <c r="H74" s="2">
        <f t="shared" si="21"/>
        <v>337.04</v>
      </c>
      <c r="I74" s="2">
        <f t="shared" si="21"/>
        <v>363.42</v>
      </c>
      <c r="J74" s="2">
        <f t="shared" si="21"/>
        <v>349.78</v>
      </c>
      <c r="K74" s="2">
        <f t="shared" si="21"/>
        <v>340.2</v>
      </c>
      <c r="L74" s="2">
        <f t="shared" si="21"/>
        <v>360.1</v>
      </c>
      <c r="M74" s="2">
        <f t="shared" si="21"/>
        <v>327.93</v>
      </c>
      <c r="N74" s="2">
        <f t="shared" si="21"/>
        <v>349.22</v>
      </c>
      <c r="O74" s="2">
        <f t="shared" si="21"/>
        <v>4105.5</v>
      </c>
      <c r="P74" s="3"/>
      <c r="Q74" s="3"/>
      <c r="R74" s="3"/>
      <c r="S74" s="4"/>
      <c r="T74" s="4"/>
      <c r="U74" s="4"/>
      <c r="V74" s="4"/>
      <c r="W74" s="4"/>
      <c r="X74" s="4"/>
      <c r="Y74" s="4"/>
      <c r="Z74" s="4"/>
    </row>
    <row r="75" ht="18.0" customHeight="1">
      <c r="A75" s="45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3"/>
      <c r="Q75" s="3"/>
      <c r="R75" s="3"/>
      <c r="S75" s="4"/>
      <c r="T75" s="4"/>
      <c r="U75" s="4"/>
      <c r="V75" s="4"/>
      <c r="W75" s="4"/>
      <c r="X75" s="4"/>
      <c r="Y75" s="4"/>
      <c r="Z75" s="4"/>
    </row>
    <row r="76" ht="18.0" customHeight="1">
      <c r="A76" s="81" t="s">
        <v>79</v>
      </c>
      <c r="B76" s="82"/>
      <c r="C76" s="71">
        <f t="shared" ref="C76:O76" si="22">C67/C74</f>
        <v>0.3019143845</v>
      </c>
      <c r="D76" s="71">
        <f t="shared" si="22"/>
        <v>0.3422596106</v>
      </c>
      <c r="E76" s="71">
        <f t="shared" si="22"/>
        <v>0.2104001115</v>
      </c>
      <c r="F76" s="71">
        <f t="shared" si="22"/>
        <v>0.2136997652</v>
      </c>
      <c r="G76" s="71">
        <f t="shared" si="22"/>
        <v>0.1906611524</v>
      </c>
      <c r="H76" s="71">
        <f t="shared" si="22"/>
        <v>0.1690303822</v>
      </c>
      <c r="I76" s="71">
        <f t="shared" si="22"/>
        <v>0.190275714</v>
      </c>
      <c r="J76" s="71">
        <f t="shared" si="22"/>
        <v>0.1703356395</v>
      </c>
      <c r="K76" s="71">
        <f t="shared" si="22"/>
        <v>0.2597295708</v>
      </c>
      <c r="L76" s="71">
        <f t="shared" si="22"/>
        <v>0.2463204665</v>
      </c>
      <c r="M76" s="71">
        <f t="shared" si="22"/>
        <v>0.2347147257</v>
      </c>
      <c r="N76" s="71">
        <f t="shared" si="22"/>
        <v>0.2510451864</v>
      </c>
      <c r="O76" s="71">
        <f t="shared" si="22"/>
        <v>0.2293070272</v>
      </c>
      <c r="P76" s="3"/>
      <c r="Q76" s="3"/>
      <c r="R76" s="3"/>
      <c r="S76" s="4"/>
      <c r="T76" s="4"/>
      <c r="U76" s="4"/>
      <c r="V76" s="4"/>
      <c r="W76" s="4"/>
      <c r="X76" s="4"/>
      <c r="Y76" s="4"/>
      <c r="Z76" s="4"/>
    </row>
    <row r="77">
      <c r="A77" s="83"/>
      <c r="B77" s="83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3"/>
      <c r="Q77" s="3"/>
      <c r="R77" s="3"/>
      <c r="S77" s="4"/>
      <c r="T77" s="4"/>
      <c r="U77" s="4"/>
      <c r="V77" s="4"/>
      <c r="W77" s="4"/>
      <c r="X77" s="4"/>
      <c r="Y77" s="4"/>
      <c r="Z77" s="4"/>
    </row>
    <row r="78">
      <c r="A78" s="83"/>
      <c r="B78" s="83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3"/>
      <c r="Q78" s="3"/>
      <c r="R78" s="3"/>
      <c r="S78" s="4"/>
      <c r="T78" s="4"/>
      <c r="U78" s="4"/>
      <c r="V78" s="4"/>
      <c r="W78" s="4"/>
      <c r="X78" s="4"/>
      <c r="Y78" s="4"/>
      <c r="Z78" s="4"/>
    </row>
    <row r="79">
      <c r="A79" s="83"/>
      <c r="B79" s="83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3"/>
      <c r="Q79" s="3"/>
      <c r="R79" s="3"/>
      <c r="S79" s="4"/>
      <c r="T79" s="4"/>
      <c r="U79" s="4"/>
      <c r="V79" s="4"/>
      <c r="W79" s="4"/>
      <c r="X79" s="4"/>
      <c r="Y79" s="4"/>
      <c r="Z79" s="4"/>
    </row>
    <row r="80">
      <c r="A80" s="83"/>
      <c r="B80" s="83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3"/>
      <c r="Q80" s="3"/>
      <c r="R80" s="3"/>
      <c r="S80" s="4"/>
      <c r="T80" s="4"/>
      <c r="U80" s="4"/>
      <c r="V80" s="4"/>
      <c r="W80" s="4"/>
      <c r="X80" s="4"/>
      <c r="Y80" s="4"/>
      <c r="Z80" s="4"/>
    </row>
    <row r="81" ht="12.0" customHeight="1">
      <c r="A81" s="3"/>
      <c r="B81" s="3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3"/>
      <c r="Q81" s="3"/>
      <c r="R81" s="3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78.0"/>
    <col customWidth="1" hidden="1" min="2" max="2" width="39.29"/>
    <col customWidth="1" min="3" max="3" width="12.29"/>
    <col customWidth="1" min="4" max="4" width="10.71"/>
    <col customWidth="1" min="5" max="5" width="11.71"/>
    <col customWidth="1" min="6" max="6" width="10.71"/>
    <col customWidth="1" min="7" max="7" width="10.29"/>
    <col customWidth="1" min="8" max="8" width="10.71"/>
    <col customWidth="1" min="9" max="9" width="11.86"/>
    <col customWidth="1" min="10" max="10" width="10.29"/>
    <col customWidth="1" min="11" max="11" width="10.14"/>
    <col customWidth="1" min="12" max="13" width="11.29"/>
    <col customWidth="1" min="14" max="14" width="12.0"/>
    <col customWidth="1" min="15" max="15" width="13.29"/>
    <col customWidth="1" min="16" max="25" width="9.0"/>
    <col customWidth="1" min="26" max="26" width="17.14"/>
  </cols>
  <sheetData>
    <row r="1" ht="18.0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4"/>
      <c r="T1" s="4"/>
      <c r="U1" s="4"/>
      <c r="V1" s="4"/>
      <c r="W1" s="4"/>
      <c r="X1" s="4"/>
      <c r="Y1" s="4"/>
      <c r="Z1" s="4"/>
    </row>
    <row r="2" ht="18.0" customHeight="1">
      <c r="A2" s="8" t="s">
        <v>189</v>
      </c>
      <c r="B2" s="6" t="s">
        <v>1</v>
      </c>
      <c r="C2" s="7"/>
      <c r="D2" s="7"/>
      <c r="E2" s="7"/>
      <c r="F2" s="7"/>
      <c r="G2" s="7"/>
      <c r="H2" s="7" t="s">
        <v>2</v>
      </c>
      <c r="I2" s="7"/>
      <c r="J2" s="7"/>
      <c r="K2" s="7"/>
      <c r="L2" s="7"/>
      <c r="M2" s="7"/>
      <c r="N2" s="7"/>
      <c r="O2" s="7"/>
      <c r="P2" s="3"/>
      <c r="Q2" s="3"/>
      <c r="R2" s="3"/>
      <c r="S2" s="4"/>
      <c r="T2" s="4"/>
      <c r="U2" s="4"/>
      <c r="V2" s="4"/>
      <c r="W2" s="4"/>
      <c r="X2" s="4"/>
      <c r="Y2" s="4"/>
      <c r="Z2" s="4"/>
    </row>
    <row r="3" ht="18.0" customHeight="1">
      <c r="A3" s="8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3"/>
      <c r="Q3" s="3"/>
      <c r="R3" s="3"/>
      <c r="S3" s="4"/>
      <c r="T3" s="4"/>
      <c r="U3" s="4"/>
      <c r="V3" s="4"/>
      <c r="W3" s="4"/>
      <c r="X3" s="4"/>
      <c r="Y3" s="4"/>
      <c r="Z3" s="4"/>
    </row>
    <row r="4" ht="18.0" customHeight="1">
      <c r="A4" s="8" t="s">
        <v>3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"/>
      <c r="Q4" s="3"/>
      <c r="R4" s="3"/>
      <c r="S4" s="4"/>
      <c r="T4" s="4"/>
      <c r="U4" s="4"/>
      <c r="V4" s="4"/>
      <c r="W4" s="4"/>
      <c r="X4" s="4"/>
      <c r="Y4" s="4"/>
      <c r="Z4" s="4"/>
    </row>
    <row r="5" ht="18.75" customHeight="1">
      <c r="A5" s="80" t="s">
        <v>190</v>
      </c>
      <c r="B5" s="10" t="s">
        <v>5</v>
      </c>
      <c r="C5" s="11"/>
      <c r="D5" s="11"/>
      <c r="E5" s="11"/>
      <c r="F5" s="11"/>
      <c r="G5" s="11"/>
      <c r="H5" s="11"/>
      <c r="I5" s="12" t="s">
        <v>6</v>
      </c>
      <c r="J5" s="11"/>
      <c r="K5" s="11"/>
      <c r="L5" s="11"/>
      <c r="M5" s="11"/>
      <c r="N5" s="11"/>
      <c r="O5" s="12"/>
      <c r="P5" s="3"/>
      <c r="Q5" s="3"/>
      <c r="R5" s="3"/>
      <c r="S5" s="4"/>
      <c r="T5" s="4"/>
      <c r="U5" s="4"/>
      <c r="V5" s="4"/>
      <c r="W5" s="4"/>
      <c r="X5" s="4"/>
      <c r="Y5" s="4"/>
      <c r="Z5" s="4"/>
    </row>
    <row r="6" ht="18.0" customHeight="1">
      <c r="A6" s="13" t="s">
        <v>7</v>
      </c>
      <c r="B6" s="14"/>
      <c r="C6" s="15" t="s">
        <v>8</v>
      </c>
      <c r="D6" s="15" t="s">
        <v>9</v>
      </c>
      <c r="E6" s="15" t="s">
        <v>10</v>
      </c>
      <c r="F6" s="15" t="s">
        <v>11</v>
      </c>
      <c r="G6" s="15" t="s">
        <v>12</v>
      </c>
      <c r="H6" s="15" t="s">
        <v>13</v>
      </c>
      <c r="I6" s="15" t="s">
        <v>14</v>
      </c>
      <c r="J6" s="15" t="s">
        <v>15</v>
      </c>
      <c r="K6" s="15" t="s">
        <v>16</v>
      </c>
      <c r="L6" s="15" t="s">
        <v>23</v>
      </c>
      <c r="M6" s="15" t="s">
        <v>18</v>
      </c>
      <c r="N6" s="15" t="s">
        <v>19</v>
      </c>
      <c r="O6" s="16" t="s">
        <v>20</v>
      </c>
      <c r="P6" s="3"/>
      <c r="Q6" s="3"/>
      <c r="R6" s="3"/>
      <c r="S6" s="4"/>
      <c r="T6" s="4"/>
      <c r="U6" s="4"/>
      <c r="V6" s="4"/>
      <c r="W6" s="4"/>
      <c r="X6" s="4"/>
      <c r="Y6" s="4"/>
      <c r="Z6" s="4"/>
    </row>
    <row r="7" ht="18.75" customHeight="1">
      <c r="A7" s="18" t="s">
        <v>191</v>
      </c>
      <c r="B7" s="18"/>
      <c r="C7" s="86">
        <v>7.96</v>
      </c>
      <c r="D7" s="1">
        <v>8.7</v>
      </c>
      <c r="E7" s="1">
        <v>9.25</v>
      </c>
      <c r="F7" s="1">
        <v>6.93</v>
      </c>
      <c r="G7" s="1">
        <v>4.14</v>
      </c>
      <c r="H7" s="2">
        <v>10.82</v>
      </c>
      <c r="I7" s="2">
        <v>18.83</v>
      </c>
      <c r="J7" s="2">
        <v>16.77</v>
      </c>
      <c r="K7" s="2">
        <v>5.91</v>
      </c>
      <c r="L7" s="2">
        <v>6.31</v>
      </c>
      <c r="M7" s="2">
        <v>9.1</v>
      </c>
      <c r="N7" s="2">
        <v>18.91</v>
      </c>
      <c r="O7" s="2">
        <f>SUM(C7:N7)</f>
        <v>123.63</v>
      </c>
      <c r="P7" s="3"/>
      <c r="Q7" s="3"/>
      <c r="R7" s="3"/>
      <c r="S7" s="4"/>
      <c r="T7" s="4"/>
      <c r="U7" s="4"/>
      <c r="V7" s="4"/>
      <c r="W7" s="4"/>
      <c r="X7" s="4"/>
      <c r="Y7" s="4"/>
      <c r="Z7" s="4"/>
    </row>
    <row r="8" ht="18.0" customHeight="1">
      <c r="A8" s="13" t="s">
        <v>22</v>
      </c>
      <c r="B8" s="14"/>
      <c r="C8" s="15" t="s">
        <v>8</v>
      </c>
      <c r="D8" s="15" t="s">
        <v>9</v>
      </c>
      <c r="E8" s="15" t="s">
        <v>10</v>
      </c>
      <c r="F8" s="15" t="s">
        <v>11</v>
      </c>
      <c r="G8" s="15" t="s">
        <v>12</v>
      </c>
      <c r="H8" s="15" t="s">
        <v>13</v>
      </c>
      <c r="I8" s="15" t="s">
        <v>14</v>
      </c>
      <c r="J8" s="15" t="s">
        <v>15</v>
      </c>
      <c r="K8" s="15" t="s">
        <v>16</v>
      </c>
      <c r="L8" s="15" t="s">
        <v>125</v>
      </c>
      <c r="M8" s="15" t="s">
        <v>18</v>
      </c>
      <c r="N8" s="15" t="s">
        <v>19</v>
      </c>
      <c r="O8" s="16" t="s">
        <v>20</v>
      </c>
      <c r="P8" s="3"/>
      <c r="Q8" s="3"/>
      <c r="R8" s="3"/>
      <c r="S8" s="4"/>
      <c r="T8" s="4"/>
      <c r="U8" s="4"/>
      <c r="V8" s="4"/>
      <c r="W8" s="4"/>
      <c r="X8" s="4"/>
      <c r="Y8" s="4"/>
      <c r="Z8" s="4"/>
    </row>
    <row r="9" ht="18.0" customHeight="1">
      <c r="A9" s="18" t="s">
        <v>131</v>
      </c>
      <c r="B9" s="18" t="s">
        <v>25</v>
      </c>
      <c r="C9" s="1">
        <v>66.7</v>
      </c>
      <c r="D9" s="1">
        <v>63.12</v>
      </c>
      <c r="E9" s="1">
        <v>68.13</v>
      </c>
      <c r="F9" s="27">
        <v>72.34</v>
      </c>
      <c r="G9" s="1">
        <v>76.85</v>
      </c>
      <c r="H9" s="1">
        <v>43.86</v>
      </c>
      <c r="I9" s="1">
        <v>49.59</v>
      </c>
      <c r="J9" s="1">
        <v>54.0</v>
      </c>
      <c r="K9" s="1">
        <v>48.96</v>
      </c>
      <c r="L9" s="1">
        <v>56.7</v>
      </c>
      <c r="M9" s="1">
        <v>54.54</v>
      </c>
      <c r="N9" s="1">
        <v>42.63</v>
      </c>
      <c r="O9" s="2">
        <f t="shared" ref="O9:O10" si="1">SUM(C9:N9)</f>
        <v>697.42</v>
      </c>
      <c r="P9" s="3"/>
      <c r="Q9" s="3"/>
      <c r="R9" s="3"/>
      <c r="S9" s="4"/>
      <c r="T9" s="4"/>
      <c r="U9" s="4"/>
      <c r="V9" s="4"/>
      <c r="W9" s="4"/>
      <c r="X9" s="4"/>
      <c r="Y9" s="4"/>
      <c r="Z9" s="4"/>
    </row>
    <row r="10" ht="18.0" customHeight="1">
      <c r="A10" s="18" t="s">
        <v>192</v>
      </c>
      <c r="B10" s="18"/>
      <c r="C10" s="1">
        <v>10.7</v>
      </c>
      <c r="D10" s="1">
        <v>9.35</v>
      </c>
      <c r="E10" s="1">
        <v>10.3</v>
      </c>
      <c r="F10" s="1">
        <v>8.34</v>
      </c>
      <c r="G10" s="1">
        <v>7.26</v>
      </c>
      <c r="H10" s="1">
        <v>4.84</v>
      </c>
      <c r="I10" s="1">
        <v>7.21</v>
      </c>
      <c r="J10" s="1">
        <v>7.22</v>
      </c>
      <c r="K10" s="1">
        <v>8.12</v>
      </c>
      <c r="L10" s="1">
        <v>7.3</v>
      </c>
      <c r="M10" s="1">
        <v>6.97</v>
      </c>
      <c r="N10" s="1">
        <v>6.82</v>
      </c>
      <c r="O10" s="2">
        <f t="shared" si="1"/>
        <v>94.43</v>
      </c>
      <c r="P10" s="3"/>
      <c r="Q10" s="3"/>
      <c r="R10" s="3"/>
      <c r="S10" s="4"/>
      <c r="T10" s="4"/>
      <c r="U10" s="4"/>
      <c r="V10" s="4"/>
      <c r="W10" s="4"/>
      <c r="X10" s="4"/>
      <c r="Y10" s="4"/>
      <c r="Z10" s="4"/>
    </row>
    <row r="11" ht="18.75" customHeight="1">
      <c r="A11" s="24" t="s">
        <v>27</v>
      </c>
      <c r="B11" s="24"/>
      <c r="C11" s="25">
        <f t="shared" ref="C11:O11" si="2">SUM(C9:C10)</f>
        <v>77.4</v>
      </c>
      <c r="D11" s="25">
        <f t="shared" si="2"/>
        <v>72.47</v>
      </c>
      <c r="E11" s="25">
        <f t="shared" si="2"/>
        <v>78.43</v>
      </c>
      <c r="F11" s="25">
        <f t="shared" si="2"/>
        <v>80.68</v>
      </c>
      <c r="G11" s="26">
        <f t="shared" si="2"/>
        <v>84.11</v>
      </c>
      <c r="H11" s="26">
        <f t="shared" si="2"/>
        <v>48.7</v>
      </c>
      <c r="I11" s="26">
        <f t="shared" si="2"/>
        <v>56.8</v>
      </c>
      <c r="J11" s="26">
        <f t="shared" si="2"/>
        <v>61.22</v>
      </c>
      <c r="K11" s="26">
        <f t="shared" si="2"/>
        <v>57.08</v>
      </c>
      <c r="L11" s="26">
        <f t="shared" si="2"/>
        <v>64</v>
      </c>
      <c r="M11" s="26">
        <f t="shared" si="2"/>
        <v>61.51</v>
      </c>
      <c r="N11" s="26">
        <f t="shared" si="2"/>
        <v>49.45</v>
      </c>
      <c r="O11" s="26">
        <f t="shared" si="2"/>
        <v>791.85</v>
      </c>
      <c r="P11" s="3"/>
      <c r="Q11" s="3"/>
      <c r="R11" s="3"/>
      <c r="S11" s="4"/>
      <c r="T11" s="4"/>
      <c r="U11" s="4"/>
      <c r="V11" s="4"/>
      <c r="W11" s="4"/>
      <c r="X11" s="4"/>
      <c r="Y11" s="4"/>
      <c r="Z11" s="4"/>
    </row>
    <row r="12" ht="18.75" customHeight="1">
      <c r="A12" s="18"/>
      <c r="B12" s="18"/>
      <c r="C12" s="2" t="s">
        <v>2</v>
      </c>
      <c r="D12" s="2"/>
      <c r="E12" s="2" t="s">
        <v>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3"/>
      <c r="R12" s="3"/>
      <c r="S12" s="4"/>
      <c r="T12" s="4"/>
      <c r="U12" s="4"/>
      <c r="V12" s="4"/>
      <c r="W12" s="4"/>
      <c r="X12" s="4"/>
      <c r="Y12" s="4"/>
      <c r="Z12" s="4"/>
    </row>
    <row r="13" ht="18.0" customHeight="1">
      <c r="A13" s="13" t="s">
        <v>29</v>
      </c>
      <c r="B13" s="14"/>
      <c r="C13" s="15" t="s">
        <v>30</v>
      </c>
      <c r="D13" s="15" t="s">
        <v>9</v>
      </c>
      <c r="E13" s="15" t="s">
        <v>10</v>
      </c>
      <c r="F13" s="15" t="s">
        <v>11</v>
      </c>
      <c r="G13" s="15" t="s">
        <v>12</v>
      </c>
      <c r="H13" s="15" t="s">
        <v>13</v>
      </c>
      <c r="I13" s="15" t="s">
        <v>31</v>
      </c>
      <c r="J13" s="15" t="s">
        <v>15</v>
      </c>
      <c r="K13" s="15" t="s">
        <v>16</v>
      </c>
      <c r="L13" s="15" t="s">
        <v>23</v>
      </c>
      <c r="M13" s="15" t="s">
        <v>18</v>
      </c>
      <c r="N13" s="15" t="s">
        <v>19</v>
      </c>
      <c r="O13" s="16" t="s">
        <v>20</v>
      </c>
      <c r="P13" s="3"/>
      <c r="Q13" s="3"/>
      <c r="R13" s="3"/>
      <c r="S13" s="4"/>
      <c r="T13" s="4"/>
      <c r="U13" s="4"/>
      <c r="V13" s="4"/>
      <c r="W13" s="4"/>
      <c r="X13" s="4"/>
      <c r="Y13" s="4"/>
      <c r="Z13" s="4"/>
    </row>
    <row r="14" ht="18.0" hidden="1" customHeight="1">
      <c r="A14" s="18" t="s">
        <v>2</v>
      </c>
      <c r="B14" s="18" t="s">
        <v>32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Q14" s="3"/>
      <c r="R14" s="3"/>
      <c r="S14" s="4"/>
      <c r="T14" s="4"/>
      <c r="U14" s="4"/>
      <c r="V14" s="4"/>
      <c r="W14" s="4"/>
      <c r="X14" s="4"/>
      <c r="Y14" s="4"/>
      <c r="Z14" s="4"/>
    </row>
    <row r="15" ht="18.0" hidden="1" customHeight="1">
      <c r="A15" s="18" t="s">
        <v>2</v>
      </c>
      <c r="B15" s="18" t="s">
        <v>32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Q15" s="3"/>
      <c r="R15" s="3"/>
      <c r="S15" s="4"/>
      <c r="T15" s="4"/>
      <c r="U15" s="4"/>
      <c r="V15" s="4"/>
      <c r="W15" s="4"/>
      <c r="X15" s="4"/>
      <c r="Y15" s="4"/>
      <c r="Z15" s="4"/>
    </row>
    <row r="16" ht="18.0" customHeight="1">
      <c r="A16" s="18" t="s">
        <v>33</v>
      </c>
      <c r="B16" s="18"/>
      <c r="C16" s="1">
        <v>1.58</v>
      </c>
      <c r="D16" s="1">
        <v>0.0</v>
      </c>
      <c r="E16" s="1">
        <v>0.0</v>
      </c>
      <c r="F16" s="1">
        <v>1.9</v>
      </c>
      <c r="G16" s="1">
        <v>0.0</v>
      </c>
      <c r="H16" s="1">
        <v>1.82</v>
      </c>
      <c r="I16" s="1">
        <v>0.0</v>
      </c>
      <c r="J16" s="1">
        <v>0.0</v>
      </c>
      <c r="K16" s="1">
        <v>2.42</v>
      </c>
      <c r="L16" s="1">
        <v>1.37</v>
      </c>
      <c r="M16" s="1">
        <v>0.13</v>
      </c>
      <c r="N16" s="1">
        <v>0.41</v>
      </c>
      <c r="O16" s="2">
        <f t="shared" ref="O16:O25" si="3">SUM(C16:N16)</f>
        <v>9.63</v>
      </c>
      <c r="P16" s="3"/>
      <c r="Q16" s="3"/>
      <c r="R16" s="3"/>
      <c r="S16" s="4"/>
      <c r="T16" s="4"/>
      <c r="U16" s="4"/>
      <c r="V16" s="4"/>
      <c r="W16" s="4"/>
      <c r="X16" s="4"/>
      <c r="Y16" s="4"/>
      <c r="Z16" s="4"/>
    </row>
    <row r="17" ht="18.0" customHeight="1">
      <c r="A17" s="18" t="s">
        <v>35</v>
      </c>
      <c r="B17" s="18"/>
      <c r="C17" s="1">
        <v>1.84</v>
      </c>
      <c r="D17" s="1">
        <v>2.34</v>
      </c>
      <c r="E17" s="1">
        <v>2.74</v>
      </c>
      <c r="F17" s="1">
        <v>2.0</v>
      </c>
      <c r="G17" s="1">
        <v>1.16</v>
      </c>
      <c r="H17" s="1">
        <v>0.0</v>
      </c>
      <c r="I17" s="1">
        <v>0.49</v>
      </c>
      <c r="J17" s="1">
        <v>1.26</v>
      </c>
      <c r="K17" s="1">
        <v>2.83</v>
      </c>
      <c r="L17" s="1">
        <v>2.79</v>
      </c>
      <c r="M17" s="1">
        <v>2.98</v>
      </c>
      <c r="N17" s="1">
        <v>1.59</v>
      </c>
      <c r="O17" s="2">
        <f t="shared" si="3"/>
        <v>22.02</v>
      </c>
      <c r="P17" s="3"/>
      <c r="Q17" s="3"/>
      <c r="R17" s="3"/>
      <c r="S17" s="4"/>
      <c r="T17" s="4"/>
      <c r="U17" s="4"/>
      <c r="V17" s="4"/>
      <c r="W17" s="4"/>
      <c r="X17" s="4"/>
      <c r="Y17" s="4"/>
      <c r="Z17" s="4"/>
    </row>
    <row r="18" ht="18.0" customHeight="1">
      <c r="A18" s="18" t="s">
        <v>194</v>
      </c>
      <c r="B18" s="18"/>
      <c r="C18" s="1">
        <v>0.0</v>
      </c>
      <c r="D18" s="1">
        <v>89.6</v>
      </c>
      <c r="E18" s="1">
        <v>0.0</v>
      </c>
      <c r="F18" s="1">
        <v>0.0</v>
      </c>
      <c r="G18" s="1">
        <v>0.0</v>
      </c>
      <c r="H18" s="1">
        <v>71.75</v>
      </c>
      <c r="I18" s="1">
        <v>0.0</v>
      </c>
      <c r="J18" s="1">
        <v>0.0</v>
      </c>
      <c r="K18" s="1">
        <v>0.0</v>
      </c>
      <c r="L18" s="1">
        <v>0.0</v>
      </c>
      <c r="M18" s="1">
        <v>0.0</v>
      </c>
      <c r="N18" s="1">
        <v>0.0</v>
      </c>
      <c r="O18" s="2">
        <f t="shared" si="3"/>
        <v>161.35</v>
      </c>
      <c r="P18" s="3"/>
      <c r="Q18" s="3"/>
      <c r="R18" s="3"/>
      <c r="S18" s="4"/>
      <c r="T18" s="4"/>
      <c r="U18" s="4"/>
      <c r="V18" s="4"/>
      <c r="W18" s="4"/>
      <c r="X18" s="4"/>
      <c r="Y18" s="4"/>
      <c r="Z18" s="4"/>
    </row>
    <row r="19" ht="18.0" customHeight="1">
      <c r="A19" s="18" t="s">
        <v>195</v>
      </c>
      <c r="B19" s="18"/>
      <c r="C19" s="27">
        <v>4.11</v>
      </c>
      <c r="D19" s="27">
        <v>4.53</v>
      </c>
      <c r="E19" s="27">
        <v>2.57</v>
      </c>
      <c r="F19" s="27">
        <v>2.52</v>
      </c>
      <c r="G19" s="1">
        <v>3.03</v>
      </c>
      <c r="H19" s="1">
        <v>2.49</v>
      </c>
      <c r="I19" s="1">
        <v>2.24</v>
      </c>
      <c r="J19" s="1">
        <v>5.13</v>
      </c>
      <c r="K19" s="1">
        <v>2.14</v>
      </c>
      <c r="L19" s="1">
        <v>3.88</v>
      </c>
      <c r="M19" s="1">
        <v>0.0</v>
      </c>
      <c r="N19" s="1">
        <v>0.0</v>
      </c>
      <c r="O19" s="2">
        <f t="shared" si="3"/>
        <v>32.64</v>
      </c>
      <c r="P19" s="3"/>
      <c r="Q19" s="3"/>
      <c r="R19" s="3"/>
      <c r="S19" s="4"/>
      <c r="T19" s="4"/>
      <c r="U19" s="4"/>
      <c r="V19" s="4"/>
      <c r="W19" s="4"/>
      <c r="X19" s="4"/>
      <c r="Y19" s="4"/>
      <c r="Z19" s="4"/>
    </row>
    <row r="20" ht="18.0" hidden="1" customHeight="1">
      <c r="A20" s="18" t="s">
        <v>2</v>
      </c>
      <c r="B20" s="18" t="s">
        <v>36</v>
      </c>
      <c r="C20" s="27"/>
      <c r="D20" s="27"/>
      <c r="E20" s="27"/>
      <c r="F20" s="27"/>
      <c r="G20" s="1"/>
      <c r="H20" s="1"/>
      <c r="I20" s="1"/>
      <c r="J20" s="1"/>
      <c r="K20" s="1"/>
      <c r="L20" s="1"/>
      <c r="M20" s="1"/>
      <c r="N20" s="1"/>
      <c r="O20" s="2">
        <f t="shared" si="3"/>
        <v>0</v>
      </c>
      <c r="P20" s="3"/>
      <c r="Q20" s="3"/>
      <c r="R20" s="3"/>
      <c r="S20" s="4"/>
      <c r="T20" s="4"/>
      <c r="U20" s="4"/>
      <c r="V20" s="4"/>
      <c r="W20" s="4"/>
      <c r="X20" s="4"/>
      <c r="Y20" s="4"/>
      <c r="Z20" s="4"/>
    </row>
    <row r="21" ht="18.0" hidden="1" customHeight="1">
      <c r="A21" s="18" t="s">
        <v>2</v>
      </c>
      <c r="B21" s="18" t="s">
        <v>37</v>
      </c>
      <c r="C21" s="27"/>
      <c r="D21" s="27"/>
      <c r="E21" s="27"/>
      <c r="F21" s="27"/>
      <c r="G21" s="1"/>
      <c r="H21" s="1"/>
      <c r="I21" s="1"/>
      <c r="J21" s="1"/>
      <c r="K21" s="1"/>
      <c r="L21" s="1"/>
      <c r="M21" s="1"/>
      <c r="N21" s="1"/>
      <c r="O21" s="2">
        <f t="shared" si="3"/>
        <v>0</v>
      </c>
      <c r="P21" s="3"/>
      <c r="Q21" s="3"/>
      <c r="R21" s="3"/>
      <c r="S21" s="4"/>
      <c r="T21" s="4"/>
      <c r="U21" s="4"/>
      <c r="V21" s="4"/>
      <c r="W21" s="4"/>
      <c r="X21" s="4"/>
      <c r="Y21" s="4"/>
      <c r="Z21" s="4"/>
    </row>
    <row r="22" ht="18.0" hidden="1" customHeight="1">
      <c r="A22" s="18" t="s">
        <v>2</v>
      </c>
      <c r="B22" s="18" t="s">
        <v>32</v>
      </c>
      <c r="C22" s="27"/>
      <c r="D22" s="27"/>
      <c r="E22" s="27"/>
      <c r="F22" s="27"/>
      <c r="G22" s="1"/>
      <c r="H22" s="1"/>
      <c r="I22" s="1"/>
      <c r="J22" s="1"/>
      <c r="K22" s="1"/>
      <c r="L22" s="1"/>
      <c r="M22" s="1"/>
      <c r="N22" s="1"/>
      <c r="O22" s="2">
        <f t="shared" si="3"/>
        <v>0</v>
      </c>
      <c r="P22" s="3"/>
      <c r="Q22" s="3"/>
      <c r="R22" s="3"/>
      <c r="S22" s="4"/>
      <c r="T22" s="4"/>
      <c r="U22" s="4"/>
      <c r="V22" s="4"/>
      <c r="W22" s="4"/>
      <c r="X22" s="4"/>
      <c r="Y22" s="4"/>
      <c r="Z22" s="4"/>
    </row>
    <row r="23" ht="18.0" customHeight="1">
      <c r="A23" s="18" t="s">
        <v>201</v>
      </c>
      <c r="B23" s="18"/>
      <c r="C23" s="27">
        <v>25.51</v>
      </c>
      <c r="D23" s="27">
        <v>9.39</v>
      </c>
      <c r="E23" s="27">
        <v>13.03</v>
      </c>
      <c r="F23" s="27">
        <v>17.21</v>
      </c>
      <c r="G23" s="1">
        <v>5.46</v>
      </c>
      <c r="H23" s="1">
        <v>18.7</v>
      </c>
      <c r="I23" s="1">
        <v>19.16</v>
      </c>
      <c r="J23" s="1">
        <v>17.31</v>
      </c>
      <c r="K23" s="1">
        <v>14.47</v>
      </c>
      <c r="L23" s="1">
        <v>11.2</v>
      </c>
      <c r="M23" s="1">
        <v>12.64</v>
      </c>
      <c r="N23" s="1">
        <v>0.0</v>
      </c>
      <c r="O23" s="2">
        <f t="shared" si="3"/>
        <v>164.08</v>
      </c>
      <c r="P23" s="3"/>
      <c r="Q23" s="3"/>
      <c r="R23" s="3"/>
      <c r="S23" s="4"/>
      <c r="T23" s="4"/>
      <c r="U23" s="4"/>
      <c r="V23" s="4"/>
      <c r="W23" s="4"/>
      <c r="X23" s="4"/>
      <c r="Y23" s="4"/>
      <c r="Z23" s="4"/>
    </row>
    <row r="24" ht="18.0" customHeight="1">
      <c r="A24" s="18" t="s">
        <v>202</v>
      </c>
      <c r="B24" s="18"/>
      <c r="C24" s="27">
        <v>0.0</v>
      </c>
      <c r="D24" s="27">
        <v>0.0</v>
      </c>
      <c r="E24" s="27">
        <v>0.0</v>
      </c>
      <c r="F24" s="27">
        <v>34.62</v>
      </c>
      <c r="G24" s="1">
        <v>0.0</v>
      </c>
      <c r="H24" s="1">
        <v>17.36</v>
      </c>
      <c r="I24" s="1">
        <v>0.0</v>
      </c>
      <c r="J24" s="1">
        <v>0.0</v>
      </c>
      <c r="K24" s="1">
        <v>0.0</v>
      </c>
      <c r="L24" s="1">
        <v>0.0</v>
      </c>
      <c r="M24" s="1">
        <v>0.0</v>
      </c>
      <c r="N24" s="1">
        <v>0.0</v>
      </c>
      <c r="O24" s="2">
        <f t="shared" si="3"/>
        <v>51.98</v>
      </c>
      <c r="P24" s="3"/>
      <c r="Q24" s="3"/>
      <c r="R24" s="3"/>
      <c r="S24" s="4"/>
      <c r="T24" s="4"/>
      <c r="U24" s="4"/>
      <c r="V24" s="4"/>
      <c r="W24" s="4"/>
      <c r="X24" s="4"/>
      <c r="Y24" s="4"/>
      <c r="Z24" s="4"/>
    </row>
    <row r="25" ht="18.0" customHeight="1">
      <c r="A25" s="18" t="s">
        <v>203</v>
      </c>
      <c r="B25" s="18"/>
      <c r="C25" s="27">
        <v>9.67</v>
      </c>
      <c r="D25" s="27">
        <v>0.0</v>
      </c>
      <c r="E25" s="27">
        <v>5.05</v>
      </c>
      <c r="F25" s="27">
        <v>0.0</v>
      </c>
      <c r="G25" s="1">
        <v>0.0</v>
      </c>
      <c r="H25" s="1">
        <v>0.0</v>
      </c>
      <c r="I25" s="1">
        <v>0.0</v>
      </c>
      <c r="J25" s="1">
        <v>0.0</v>
      </c>
      <c r="K25" s="1">
        <v>0.0</v>
      </c>
      <c r="L25" s="1">
        <v>0.0</v>
      </c>
      <c r="M25" s="1">
        <v>0.0</v>
      </c>
      <c r="N25" s="1">
        <v>0.0</v>
      </c>
      <c r="O25" s="2">
        <f t="shared" si="3"/>
        <v>14.72</v>
      </c>
      <c r="P25" s="3"/>
      <c r="Q25" s="3"/>
      <c r="R25" s="3"/>
      <c r="S25" s="4"/>
      <c r="T25" s="4"/>
      <c r="U25" s="4"/>
      <c r="V25" s="4"/>
      <c r="W25" s="4"/>
      <c r="X25" s="4"/>
      <c r="Y25" s="4"/>
      <c r="Z25" s="4"/>
    </row>
    <row r="26" ht="20.25" customHeight="1">
      <c r="A26" s="33" t="s">
        <v>46</v>
      </c>
      <c r="B26" s="34"/>
      <c r="C26" s="148">
        <f t="shared" ref="C26:O26" si="4">SUM(C16:C25)</f>
        <v>42.71</v>
      </c>
      <c r="D26" s="148">
        <f t="shared" si="4"/>
        <v>105.86</v>
      </c>
      <c r="E26" s="148">
        <f t="shared" si="4"/>
        <v>23.39</v>
      </c>
      <c r="F26" s="148">
        <f t="shared" si="4"/>
        <v>58.25</v>
      </c>
      <c r="G26" s="148">
        <f t="shared" si="4"/>
        <v>9.65</v>
      </c>
      <c r="H26" s="148">
        <f t="shared" si="4"/>
        <v>112.12</v>
      </c>
      <c r="I26" s="148">
        <f t="shared" si="4"/>
        <v>21.89</v>
      </c>
      <c r="J26" s="148">
        <f t="shared" si="4"/>
        <v>23.7</v>
      </c>
      <c r="K26" s="148">
        <f t="shared" si="4"/>
        <v>21.86</v>
      </c>
      <c r="L26" s="148">
        <f t="shared" si="4"/>
        <v>19.24</v>
      </c>
      <c r="M26" s="148">
        <f t="shared" si="4"/>
        <v>15.75</v>
      </c>
      <c r="N26" s="148">
        <f t="shared" si="4"/>
        <v>2</v>
      </c>
      <c r="O26" s="35">
        <f t="shared" si="4"/>
        <v>456.42</v>
      </c>
      <c r="P26" s="143"/>
      <c r="Q26" s="144"/>
      <c r="R26" s="3"/>
      <c r="S26" s="4"/>
      <c r="T26" s="4"/>
      <c r="U26" s="4"/>
      <c r="V26" s="4"/>
      <c r="W26" s="4"/>
      <c r="X26" s="4"/>
      <c r="Y26" s="4"/>
      <c r="Z26" s="4"/>
    </row>
    <row r="27" ht="18.0" customHeight="1">
      <c r="A27" s="36" t="s">
        <v>171</v>
      </c>
      <c r="B27" s="37"/>
      <c r="C27" s="38">
        <f t="shared" ref="C27:O27" si="5">SUM(C7,C11,C26)</f>
        <v>128.07</v>
      </c>
      <c r="D27" s="38">
        <f t="shared" si="5"/>
        <v>187.03</v>
      </c>
      <c r="E27" s="38">
        <f t="shared" si="5"/>
        <v>111.07</v>
      </c>
      <c r="F27" s="38">
        <f t="shared" si="5"/>
        <v>145.86</v>
      </c>
      <c r="G27" s="38">
        <f t="shared" si="5"/>
        <v>97.9</v>
      </c>
      <c r="H27" s="38">
        <f t="shared" si="5"/>
        <v>171.64</v>
      </c>
      <c r="I27" s="38">
        <f t="shared" si="5"/>
        <v>97.52</v>
      </c>
      <c r="J27" s="38">
        <f t="shared" si="5"/>
        <v>101.69</v>
      </c>
      <c r="K27" s="38">
        <f t="shared" si="5"/>
        <v>84.85</v>
      </c>
      <c r="L27" s="38">
        <f t="shared" si="5"/>
        <v>89.55</v>
      </c>
      <c r="M27" s="38">
        <f t="shared" si="5"/>
        <v>86.36</v>
      </c>
      <c r="N27" s="38">
        <f t="shared" si="5"/>
        <v>70.36</v>
      </c>
      <c r="O27" s="38">
        <f t="shared" si="5"/>
        <v>1371.9</v>
      </c>
      <c r="P27" s="3"/>
      <c r="Q27" s="3"/>
      <c r="R27" s="3"/>
      <c r="S27" s="4"/>
      <c r="T27" s="4"/>
      <c r="U27" s="4"/>
      <c r="V27" s="4"/>
      <c r="W27" s="4"/>
      <c r="X27" s="4"/>
      <c r="Y27" s="4"/>
      <c r="Z27" s="4"/>
    </row>
    <row r="28" ht="18.0" customHeight="1">
      <c r="A28" s="140" t="s">
        <v>172</v>
      </c>
      <c r="B28" s="18"/>
      <c r="C28" s="27">
        <v>0.0</v>
      </c>
      <c r="D28" s="27">
        <v>0.0</v>
      </c>
      <c r="E28" s="27">
        <v>0.0</v>
      </c>
      <c r="F28" s="27">
        <v>0.0</v>
      </c>
      <c r="G28" s="1">
        <v>0.0</v>
      </c>
      <c r="H28" s="1">
        <v>0.0</v>
      </c>
      <c r="I28" s="1">
        <v>605.03</v>
      </c>
      <c r="J28" s="1">
        <v>9.4</v>
      </c>
      <c r="K28" s="1">
        <v>5.8</v>
      </c>
      <c r="L28" s="1">
        <v>37.8</v>
      </c>
      <c r="M28" s="1">
        <v>35.5</v>
      </c>
      <c r="N28" s="1">
        <v>52.3</v>
      </c>
      <c r="O28" s="2">
        <f t="shared" ref="O28:O30" si="6">SUM(C28:N28)</f>
        <v>745.83</v>
      </c>
      <c r="P28" s="3"/>
      <c r="Q28" s="3"/>
      <c r="R28" s="3"/>
      <c r="S28" s="4"/>
      <c r="T28" s="4"/>
      <c r="U28" s="4"/>
      <c r="V28" s="4"/>
      <c r="W28" s="4"/>
      <c r="X28" s="4"/>
      <c r="Y28" s="4"/>
      <c r="Z28" s="4"/>
    </row>
    <row r="29" ht="18.0" customHeight="1">
      <c r="A29" s="39" t="s">
        <v>173</v>
      </c>
      <c r="B29" s="18"/>
      <c r="C29" s="27">
        <v>0.0</v>
      </c>
      <c r="D29" s="27">
        <v>0.0</v>
      </c>
      <c r="E29" s="27">
        <v>0.0</v>
      </c>
      <c r="F29" s="27">
        <v>0.0</v>
      </c>
      <c r="G29" s="1">
        <v>16.42</v>
      </c>
      <c r="H29" s="1">
        <v>41.52</v>
      </c>
      <c r="I29" s="1">
        <v>23.0</v>
      </c>
      <c r="J29" s="1">
        <v>25.65</v>
      </c>
      <c r="K29" s="1">
        <v>31.97</v>
      </c>
      <c r="L29" s="1">
        <v>42.4</v>
      </c>
      <c r="M29" s="1">
        <v>57.61</v>
      </c>
      <c r="N29" s="1">
        <v>68.0</v>
      </c>
      <c r="O29" s="2">
        <f t="shared" si="6"/>
        <v>306.57</v>
      </c>
      <c r="P29" s="3"/>
      <c r="Q29" s="3"/>
      <c r="R29" s="3"/>
      <c r="S29" s="4"/>
      <c r="T29" s="4"/>
      <c r="U29" s="4"/>
      <c r="V29" s="4"/>
      <c r="W29" s="4"/>
      <c r="X29" s="4"/>
      <c r="Y29" s="4"/>
      <c r="Z29" s="4"/>
    </row>
    <row r="30" ht="18.0" customHeight="1">
      <c r="A30" s="39" t="s">
        <v>48</v>
      </c>
      <c r="B30" s="18"/>
      <c r="C30" s="27">
        <v>0.0</v>
      </c>
      <c r="D30" s="27">
        <v>0.0</v>
      </c>
      <c r="E30" s="27">
        <v>0.0</v>
      </c>
      <c r="F30" s="27">
        <v>0.0</v>
      </c>
      <c r="G30" s="1">
        <v>0.0</v>
      </c>
      <c r="H30" s="1">
        <v>0.0</v>
      </c>
      <c r="I30" s="1">
        <v>58.1</v>
      </c>
      <c r="J30" s="1">
        <v>0.0</v>
      </c>
      <c r="K30" s="1">
        <v>87.21</v>
      </c>
      <c r="L30" s="1">
        <v>486.49</v>
      </c>
      <c r="M30" s="1">
        <v>197.55</v>
      </c>
      <c r="N30" s="1">
        <v>21.02</v>
      </c>
      <c r="O30" s="2">
        <f t="shared" si="6"/>
        <v>850.37</v>
      </c>
      <c r="P30" s="3"/>
      <c r="Q30" s="3"/>
      <c r="R30" s="3"/>
      <c r="S30" s="4"/>
      <c r="T30" s="4"/>
      <c r="U30" s="4"/>
      <c r="V30" s="4"/>
      <c r="W30" s="4"/>
      <c r="X30" s="4"/>
      <c r="Y30" s="4"/>
      <c r="Z30" s="4"/>
    </row>
    <row r="31" ht="18.75" customHeight="1">
      <c r="A31" s="40" t="s">
        <v>50</v>
      </c>
      <c r="B31" s="40"/>
      <c r="C31" s="41">
        <f t="shared" ref="C31:O31" si="7">SUM(C28:C30)</f>
        <v>0</v>
      </c>
      <c r="D31" s="41">
        <f t="shared" si="7"/>
        <v>0</v>
      </c>
      <c r="E31" s="41">
        <f t="shared" si="7"/>
        <v>0</v>
      </c>
      <c r="F31" s="41">
        <f t="shared" si="7"/>
        <v>0</v>
      </c>
      <c r="G31" s="41">
        <f t="shared" si="7"/>
        <v>16.42</v>
      </c>
      <c r="H31" s="41">
        <f t="shared" si="7"/>
        <v>41.52</v>
      </c>
      <c r="I31" s="41">
        <f t="shared" si="7"/>
        <v>686.13</v>
      </c>
      <c r="J31" s="41">
        <f t="shared" si="7"/>
        <v>35.05</v>
      </c>
      <c r="K31" s="41">
        <f t="shared" si="7"/>
        <v>124.98</v>
      </c>
      <c r="L31" s="41">
        <f t="shared" si="7"/>
        <v>566.69</v>
      </c>
      <c r="M31" s="41">
        <f t="shared" si="7"/>
        <v>290.66</v>
      </c>
      <c r="N31" s="41">
        <f t="shared" si="7"/>
        <v>141.32</v>
      </c>
      <c r="O31" s="41">
        <f t="shared" si="7"/>
        <v>1902.77</v>
      </c>
      <c r="P31" s="3"/>
      <c r="Q31" s="145"/>
      <c r="R31" s="3"/>
      <c r="S31" s="4"/>
      <c r="T31" s="4"/>
      <c r="U31" s="4"/>
      <c r="V31" s="4"/>
      <c r="W31" s="4"/>
      <c r="X31" s="4"/>
      <c r="Y31" s="4"/>
      <c r="Z31" s="4"/>
    </row>
    <row r="32" ht="19.5" customHeight="1">
      <c r="A32" s="42" t="s">
        <v>51</v>
      </c>
      <c r="B32" s="43"/>
      <c r="C32" s="44">
        <f t="shared" ref="C32:N32" si="8">SUM(C27,C31)</f>
        <v>128.07</v>
      </c>
      <c r="D32" s="44">
        <f t="shared" si="8"/>
        <v>187.03</v>
      </c>
      <c r="E32" s="44">
        <f t="shared" si="8"/>
        <v>111.07</v>
      </c>
      <c r="F32" s="44">
        <f t="shared" si="8"/>
        <v>145.86</v>
      </c>
      <c r="G32" s="44">
        <f t="shared" si="8"/>
        <v>114.32</v>
      </c>
      <c r="H32" s="44">
        <f t="shared" si="8"/>
        <v>213.16</v>
      </c>
      <c r="I32" s="44">
        <f t="shared" si="8"/>
        <v>783.65</v>
      </c>
      <c r="J32" s="44">
        <f t="shared" si="8"/>
        <v>136.74</v>
      </c>
      <c r="K32" s="44">
        <f t="shared" si="8"/>
        <v>209.83</v>
      </c>
      <c r="L32" s="44">
        <f t="shared" si="8"/>
        <v>656.24</v>
      </c>
      <c r="M32" s="44">
        <f t="shared" si="8"/>
        <v>377.02</v>
      </c>
      <c r="N32" s="44">
        <f t="shared" si="8"/>
        <v>211.68</v>
      </c>
      <c r="O32" s="44">
        <f>SUM(O7,O11,O26,O31)</f>
        <v>3274.67</v>
      </c>
      <c r="P32" s="3"/>
      <c r="Q32" s="3"/>
      <c r="R32" s="3"/>
      <c r="S32" s="4"/>
      <c r="T32" s="4"/>
      <c r="U32" s="4"/>
      <c r="V32" s="4"/>
      <c r="W32" s="4"/>
      <c r="X32" s="4"/>
      <c r="Y32" s="4"/>
      <c r="Z32" s="4"/>
    </row>
    <row r="33" ht="19.5" customHeight="1">
      <c r="A33" s="45" t="s">
        <v>52</v>
      </c>
      <c r="B33" s="45"/>
      <c r="C33" s="46"/>
      <c r="D33" s="46"/>
      <c r="E33" s="46"/>
      <c r="F33" s="46"/>
      <c r="G33" s="7"/>
      <c r="H33" s="7"/>
      <c r="I33" s="7"/>
      <c r="J33" s="7"/>
      <c r="K33" s="7"/>
      <c r="L33" s="7"/>
      <c r="M33" s="7"/>
      <c r="N33" s="7"/>
      <c r="O33" s="7"/>
      <c r="P33" s="3"/>
      <c r="Q33" s="3"/>
      <c r="R33" s="3"/>
      <c r="S33" s="4"/>
      <c r="T33" s="4"/>
      <c r="U33" s="4"/>
      <c r="V33" s="4"/>
      <c r="W33" s="4"/>
      <c r="X33" s="4"/>
      <c r="Y33" s="4"/>
      <c r="Z33" s="4"/>
    </row>
    <row r="34" ht="18.0" customHeight="1">
      <c r="A34" s="47" t="s">
        <v>53</v>
      </c>
      <c r="B34" s="48"/>
      <c r="C34" s="49" t="s">
        <v>8</v>
      </c>
      <c r="D34" s="49" t="s">
        <v>9</v>
      </c>
      <c r="E34" s="49" t="s">
        <v>10</v>
      </c>
      <c r="F34" s="49" t="s">
        <v>11</v>
      </c>
      <c r="G34" s="50" t="s">
        <v>12</v>
      </c>
      <c r="H34" s="50" t="s">
        <v>13</v>
      </c>
      <c r="I34" s="50" t="s">
        <v>31</v>
      </c>
      <c r="J34" s="50" t="s">
        <v>15</v>
      </c>
      <c r="K34" s="50" t="s">
        <v>16</v>
      </c>
      <c r="L34" s="50" t="s">
        <v>23</v>
      </c>
      <c r="M34" s="50" t="s">
        <v>18</v>
      </c>
      <c r="N34" s="50" t="s">
        <v>19</v>
      </c>
      <c r="O34" s="51" t="s">
        <v>20</v>
      </c>
      <c r="P34" s="3"/>
      <c r="Q34" s="3"/>
      <c r="R34" s="3"/>
      <c r="S34" s="4"/>
      <c r="T34" s="4"/>
      <c r="U34" s="4"/>
      <c r="V34" s="4"/>
      <c r="W34" s="4"/>
      <c r="X34" s="4"/>
      <c r="Y34" s="4"/>
      <c r="Z34" s="4"/>
    </row>
    <row r="35" ht="18.0" customHeight="1">
      <c r="A35" s="18" t="s">
        <v>54</v>
      </c>
      <c r="B35" s="18"/>
      <c r="C35" s="27">
        <v>118.01</v>
      </c>
      <c r="D35" s="27">
        <v>122.42</v>
      </c>
      <c r="E35" s="27">
        <v>115.82</v>
      </c>
      <c r="F35" s="27">
        <v>134.81</v>
      </c>
      <c r="G35" s="1">
        <v>120.29</v>
      </c>
      <c r="H35" s="1">
        <v>78.76</v>
      </c>
      <c r="I35" s="1">
        <v>94.16</v>
      </c>
      <c r="J35" s="1">
        <v>106.04</v>
      </c>
      <c r="K35" s="1">
        <v>123.81</v>
      </c>
      <c r="L35" s="1">
        <v>125.21</v>
      </c>
      <c r="M35" s="1">
        <v>129.6</v>
      </c>
      <c r="N35" s="1">
        <v>95.8</v>
      </c>
      <c r="O35" s="2">
        <f t="shared" ref="O35:O37" si="9">SUM(C35:N35)</f>
        <v>1364.73</v>
      </c>
      <c r="P35" s="3"/>
      <c r="Q35" s="3"/>
      <c r="R35" s="3"/>
      <c r="S35" s="4"/>
      <c r="T35" s="4"/>
      <c r="U35" s="4"/>
      <c r="V35" s="4"/>
      <c r="W35" s="4"/>
      <c r="X35" s="4"/>
      <c r="Y35" s="4"/>
      <c r="Z35" s="4"/>
    </row>
    <row r="36" ht="18.0" customHeight="1">
      <c r="A36" s="18" t="s">
        <v>55</v>
      </c>
      <c r="B36" s="18"/>
      <c r="C36" s="27">
        <v>93.03</v>
      </c>
      <c r="D36" s="27">
        <v>112.0</v>
      </c>
      <c r="E36" s="27">
        <v>116.95</v>
      </c>
      <c r="F36" s="27">
        <v>122.95</v>
      </c>
      <c r="G36" s="1">
        <v>91.12</v>
      </c>
      <c r="H36" s="1">
        <v>40.33</v>
      </c>
      <c r="I36" s="1">
        <v>69.24</v>
      </c>
      <c r="J36" s="1">
        <v>80.9</v>
      </c>
      <c r="K36" s="1">
        <v>141.71</v>
      </c>
      <c r="L36" s="1">
        <v>131.0</v>
      </c>
      <c r="M36" s="1">
        <v>127.58</v>
      </c>
      <c r="N36" s="1">
        <v>88.33</v>
      </c>
      <c r="O36" s="2">
        <f t="shared" si="9"/>
        <v>1215.14</v>
      </c>
      <c r="P36" s="3"/>
      <c r="Q36" s="3"/>
      <c r="R36" s="3"/>
      <c r="S36" s="4"/>
      <c r="T36" s="4"/>
      <c r="U36" s="4"/>
      <c r="V36" s="4"/>
      <c r="W36" s="4"/>
      <c r="X36" s="4"/>
      <c r="Y36" s="4"/>
      <c r="Z36" s="4"/>
    </row>
    <row r="37" ht="18.0" customHeight="1">
      <c r="A37" s="18" t="s">
        <v>56</v>
      </c>
      <c r="B37" s="18"/>
      <c r="C37" s="27">
        <v>11.88</v>
      </c>
      <c r="D37" s="27">
        <v>17.95</v>
      </c>
      <c r="E37" s="27">
        <v>17.74</v>
      </c>
      <c r="F37" s="27">
        <v>25.32</v>
      </c>
      <c r="G37" s="1">
        <v>35.98</v>
      </c>
      <c r="H37" s="1">
        <v>10.56</v>
      </c>
      <c r="I37" s="1">
        <v>35.61</v>
      </c>
      <c r="J37" s="1">
        <v>34.93</v>
      </c>
      <c r="K37" s="1">
        <v>11.76</v>
      </c>
      <c r="L37" s="1">
        <v>20.89</v>
      </c>
      <c r="M37" s="1">
        <v>13.29</v>
      </c>
      <c r="N37" s="1">
        <v>16.81</v>
      </c>
      <c r="O37" s="2">
        <f t="shared" si="9"/>
        <v>252.72</v>
      </c>
      <c r="P37" s="3"/>
      <c r="Q37" s="3"/>
      <c r="R37" s="3"/>
      <c r="S37" s="4"/>
      <c r="T37" s="4"/>
      <c r="U37" s="4"/>
      <c r="V37" s="4"/>
      <c r="W37" s="4"/>
      <c r="X37" s="4"/>
      <c r="Y37" s="4"/>
      <c r="Z37" s="4"/>
    </row>
    <row r="38" ht="18.0" customHeight="1">
      <c r="A38" s="8" t="s">
        <v>175</v>
      </c>
      <c r="B38" s="18"/>
      <c r="C38" s="27">
        <f t="shared" ref="C38:O38" si="10">SUM(C35:C37)</f>
        <v>222.92</v>
      </c>
      <c r="D38" s="27">
        <f t="shared" si="10"/>
        <v>252.37</v>
      </c>
      <c r="E38" s="27">
        <f t="shared" si="10"/>
        <v>250.51</v>
      </c>
      <c r="F38" s="27">
        <f t="shared" si="10"/>
        <v>283.08</v>
      </c>
      <c r="G38" s="27">
        <f t="shared" si="10"/>
        <v>247.39</v>
      </c>
      <c r="H38" s="27">
        <f t="shared" si="10"/>
        <v>129.65</v>
      </c>
      <c r="I38" s="27">
        <f t="shared" si="10"/>
        <v>199.01</v>
      </c>
      <c r="J38" s="27">
        <f t="shared" si="10"/>
        <v>221.87</v>
      </c>
      <c r="K38" s="27">
        <f t="shared" si="10"/>
        <v>277.28</v>
      </c>
      <c r="L38" s="27">
        <f t="shared" si="10"/>
        <v>277.1</v>
      </c>
      <c r="M38" s="27">
        <f t="shared" si="10"/>
        <v>270.47</v>
      </c>
      <c r="N38" s="27">
        <f t="shared" si="10"/>
        <v>200.94</v>
      </c>
      <c r="O38" s="104">
        <f t="shared" si="10"/>
        <v>2832.59</v>
      </c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</row>
    <row r="39" ht="18.0" customHeight="1">
      <c r="A39" s="8" t="s">
        <v>205</v>
      </c>
      <c r="B39" s="18"/>
      <c r="C39" s="27">
        <v>6.61</v>
      </c>
      <c r="D39" s="27">
        <v>2.27</v>
      </c>
      <c r="E39" s="27">
        <v>4.03</v>
      </c>
      <c r="F39" s="27">
        <v>4.13</v>
      </c>
      <c r="G39" s="1">
        <v>1.13</v>
      </c>
      <c r="H39" s="1">
        <v>3.61</v>
      </c>
      <c r="I39" s="1">
        <v>4.64</v>
      </c>
      <c r="J39" s="1">
        <v>4.52</v>
      </c>
      <c r="K39" s="1">
        <v>3.4</v>
      </c>
      <c r="L39" s="1">
        <v>2.69</v>
      </c>
      <c r="M39" s="1">
        <v>3.0</v>
      </c>
      <c r="N39" s="1">
        <v>0.0</v>
      </c>
      <c r="O39" s="2">
        <f t="shared" ref="O39:O40" si="11">SUM(C39:N39)</f>
        <v>40.03</v>
      </c>
      <c r="P39" s="3"/>
      <c r="Q39" s="3"/>
      <c r="R39" s="3"/>
      <c r="S39" s="4"/>
      <c r="T39" s="4"/>
      <c r="U39" s="4"/>
      <c r="V39" s="4"/>
      <c r="W39" s="4"/>
      <c r="X39" s="4"/>
      <c r="Y39" s="4"/>
      <c r="Z39" s="4"/>
    </row>
    <row r="40" ht="18.0" customHeight="1">
      <c r="A40" s="8" t="s">
        <v>59</v>
      </c>
      <c r="B40" s="18"/>
      <c r="C40" s="27">
        <v>0.0</v>
      </c>
      <c r="D40" s="27">
        <v>0.0</v>
      </c>
      <c r="E40" s="27">
        <v>0.0</v>
      </c>
      <c r="F40" s="27">
        <v>0.0</v>
      </c>
      <c r="G40" s="1">
        <v>5.48</v>
      </c>
      <c r="H40" s="1">
        <v>9.0</v>
      </c>
      <c r="I40" s="1">
        <v>41.64</v>
      </c>
      <c r="J40" s="1">
        <v>7.7</v>
      </c>
      <c r="K40" s="1">
        <v>5.7</v>
      </c>
      <c r="L40" s="1">
        <v>10.55</v>
      </c>
      <c r="M40" s="1">
        <v>17.05</v>
      </c>
      <c r="N40" s="1">
        <v>22.2</v>
      </c>
      <c r="O40" s="2">
        <f t="shared" si="11"/>
        <v>119.32</v>
      </c>
      <c r="P40" s="3"/>
      <c r="Q40" s="3"/>
      <c r="R40" s="3"/>
      <c r="S40" s="4"/>
      <c r="T40" s="4"/>
      <c r="U40" s="4"/>
      <c r="V40" s="4"/>
      <c r="W40" s="4"/>
      <c r="X40" s="4"/>
      <c r="Y40" s="4"/>
      <c r="Z40" s="4"/>
    </row>
    <row r="41" ht="18.0" customHeight="1">
      <c r="A41" s="77" t="s">
        <v>60</v>
      </c>
      <c r="B41" s="78"/>
      <c r="C41" s="141">
        <f t="shared" ref="C41:O41" si="12">SUM(C38,C39,C40)</f>
        <v>229.53</v>
      </c>
      <c r="D41" s="141">
        <f t="shared" si="12"/>
        <v>254.64</v>
      </c>
      <c r="E41" s="141">
        <f t="shared" si="12"/>
        <v>254.54</v>
      </c>
      <c r="F41" s="141">
        <f t="shared" si="12"/>
        <v>287.21</v>
      </c>
      <c r="G41" s="141">
        <f t="shared" si="12"/>
        <v>254</v>
      </c>
      <c r="H41" s="141">
        <f t="shared" si="12"/>
        <v>142.26</v>
      </c>
      <c r="I41" s="141">
        <f t="shared" si="12"/>
        <v>245.29</v>
      </c>
      <c r="J41" s="141">
        <f t="shared" si="12"/>
        <v>234.09</v>
      </c>
      <c r="K41" s="141">
        <f t="shared" si="12"/>
        <v>286.38</v>
      </c>
      <c r="L41" s="141">
        <f t="shared" si="12"/>
        <v>290.34</v>
      </c>
      <c r="M41" s="141">
        <f t="shared" si="12"/>
        <v>290.52</v>
      </c>
      <c r="N41" s="141">
        <f t="shared" si="12"/>
        <v>223.14</v>
      </c>
      <c r="O41" s="141">
        <f t="shared" si="12"/>
        <v>2991.94</v>
      </c>
      <c r="P41" s="3"/>
      <c r="Q41" s="3"/>
      <c r="R41" s="3"/>
      <c r="S41" s="4"/>
      <c r="T41" s="4"/>
      <c r="U41" s="4"/>
      <c r="V41" s="4"/>
      <c r="W41" s="4"/>
      <c r="X41" s="4"/>
      <c r="Y41" s="4"/>
      <c r="Z41" s="4"/>
    </row>
    <row r="42" ht="18.0" customHeight="1">
      <c r="A42" s="146"/>
      <c r="B42" s="146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3"/>
      <c r="Q42" s="3"/>
      <c r="R42" s="3"/>
      <c r="S42" s="4"/>
      <c r="T42" s="4"/>
      <c r="U42" s="4"/>
      <c r="V42" s="4"/>
      <c r="W42" s="4"/>
      <c r="X42" s="4"/>
      <c r="Y42" s="4"/>
      <c r="Z42" s="4"/>
    </row>
    <row r="43" ht="18.75" customHeight="1">
      <c r="A43" s="60" t="s">
        <v>61</v>
      </c>
      <c r="B43" s="60"/>
      <c r="C43" s="61">
        <f t="shared" ref="C43:O43" si="13">C27+C41</f>
        <v>357.6</v>
      </c>
      <c r="D43" s="61">
        <f t="shared" si="13"/>
        <v>441.67</v>
      </c>
      <c r="E43" s="61">
        <f t="shared" si="13"/>
        <v>365.61</v>
      </c>
      <c r="F43" s="61">
        <f t="shared" si="13"/>
        <v>433.07</v>
      </c>
      <c r="G43" s="61">
        <f t="shared" si="13"/>
        <v>351.9</v>
      </c>
      <c r="H43" s="61">
        <f t="shared" si="13"/>
        <v>313.9</v>
      </c>
      <c r="I43" s="61">
        <f t="shared" si="13"/>
        <v>342.81</v>
      </c>
      <c r="J43" s="61">
        <f t="shared" si="13"/>
        <v>335.78</v>
      </c>
      <c r="K43" s="61">
        <f t="shared" si="13"/>
        <v>371.23</v>
      </c>
      <c r="L43" s="61">
        <f t="shared" si="13"/>
        <v>379.89</v>
      </c>
      <c r="M43" s="61">
        <f t="shared" si="13"/>
        <v>376.88</v>
      </c>
      <c r="N43" s="61">
        <f t="shared" si="13"/>
        <v>293.5</v>
      </c>
      <c r="O43" s="61">
        <f t="shared" si="13"/>
        <v>4363.84</v>
      </c>
      <c r="P43" s="3"/>
      <c r="Q43" s="3"/>
      <c r="R43" s="3"/>
      <c r="S43" s="4"/>
      <c r="T43" s="4"/>
      <c r="U43" s="4"/>
      <c r="V43" s="4"/>
      <c r="W43" s="4"/>
      <c r="X43" s="4"/>
      <c r="Y43" s="4"/>
      <c r="Z43" s="4"/>
    </row>
    <row r="44" ht="19.5" customHeight="1">
      <c r="A44" s="62" t="s">
        <v>62</v>
      </c>
      <c r="B44" s="62"/>
      <c r="C44" s="63">
        <f t="shared" ref="C44:O44" si="14">C32+C41</f>
        <v>357.6</v>
      </c>
      <c r="D44" s="63">
        <f t="shared" si="14"/>
        <v>441.67</v>
      </c>
      <c r="E44" s="63">
        <f t="shared" si="14"/>
        <v>365.61</v>
      </c>
      <c r="F44" s="63">
        <f t="shared" si="14"/>
        <v>433.07</v>
      </c>
      <c r="G44" s="64">
        <f t="shared" si="14"/>
        <v>368.32</v>
      </c>
      <c r="H44" s="64">
        <f t="shared" si="14"/>
        <v>355.42</v>
      </c>
      <c r="I44" s="64">
        <f t="shared" si="14"/>
        <v>1028.94</v>
      </c>
      <c r="J44" s="64">
        <f t="shared" si="14"/>
        <v>370.83</v>
      </c>
      <c r="K44" s="64">
        <f t="shared" si="14"/>
        <v>496.21</v>
      </c>
      <c r="L44" s="64">
        <f t="shared" si="14"/>
        <v>946.58</v>
      </c>
      <c r="M44" s="64">
        <f t="shared" si="14"/>
        <v>667.54</v>
      </c>
      <c r="N44" s="64">
        <f t="shared" si="14"/>
        <v>434.82</v>
      </c>
      <c r="O44" s="64">
        <f t="shared" si="14"/>
        <v>6266.61</v>
      </c>
      <c r="P44" s="3"/>
      <c r="Q44" s="3"/>
      <c r="R44" s="3"/>
      <c r="S44" s="4"/>
      <c r="T44" s="4"/>
      <c r="U44" s="4"/>
      <c r="V44" s="4"/>
      <c r="W44" s="4"/>
      <c r="X44" s="4"/>
      <c r="Y44" s="4"/>
      <c r="Z44" s="4"/>
    </row>
    <row r="45" ht="18.75" customHeight="1">
      <c r="A45" s="65" t="s">
        <v>63</v>
      </c>
      <c r="B45" s="66"/>
      <c r="C45" s="67">
        <f t="shared" ref="C45:O45" si="15">C32/C44</f>
        <v>0.3581375839</v>
      </c>
      <c r="D45" s="67">
        <f t="shared" si="15"/>
        <v>0.423460955</v>
      </c>
      <c r="E45" s="67">
        <f t="shared" si="15"/>
        <v>0.3037936599</v>
      </c>
      <c r="F45" s="67">
        <f t="shared" si="15"/>
        <v>0.3368046736</v>
      </c>
      <c r="G45" s="67">
        <f t="shared" si="15"/>
        <v>0.3103822763</v>
      </c>
      <c r="H45" s="67">
        <f t="shared" si="15"/>
        <v>0.5997411513</v>
      </c>
      <c r="I45" s="67">
        <f t="shared" si="15"/>
        <v>0.7616090345</v>
      </c>
      <c r="J45" s="67">
        <f t="shared" si="15"/>
        <v>0.3687403932</v>
      </c>
      <c r="K45" s="67">
        <f t="shared" si="15"/>
        <v>0.4228653191</v>
      </c>
      <c r="L45" s="67">
        <f t="shared" si="15"/>
        <v>0.6932747364</v>
      </c>
      <c r="M45" s="67">
        <f t="shared" si="15"/>
        <v>0.5647901249</v>
      </c>
      <c r="N45" s="67">
        <f t="shared" si="15"/>
        <v>0.4868221333</v>
      </c>
      <c r="O45" s="67">
        <f t="shared" si="15"/>
        <v>0.5225584487</v>
      </c>
      <c r="P45" s="3"/>
      <c r="Q45" s="3"/>
      <c r="R45" s="3"/>
      <c r="S45" s="4"/>
      <c r="T45" s="4"/>
      <c r="U45" s="4"/>
      <c r="V45" s="4"/>
      <c r="W45" s="4"/>
      <c r="X45" s="4"/>
      <c r="Y45" s="4"/>
      <c r="Z45" s="4"/>
    </row>
    <row r="46" ht="18.0" customHeight="1">
      <c r="A46" s="68"/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3"/>
      <c r="Q46" s="3"/>
      <c r="R46" s="3"/>
      <c r="S46" s="4"/>
      <c r="T46" s="4"/>
      <c r="U46" s="4"/>
      <c r="V46" s="4"/>
      <c r="W46" s="4"/>
      <c r="X46" s="4"/>
      <c r="Y46" s="4"/>
      <c r="Z46" s="4"/>
    </row>
    <row r="47" ht="18.0" customHeight="1">
      <c r="A47" s="68"/>
      <c r="B47" s="68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3"/>
      <c r="Q47" s="3"/>
      <c r="R47" s="3"/>
      <c r="S47" s="4"/>
      <c r="T47" s="4"/>
      <c r="U47" s="4"/>
      <c r="V47" s="4"/>
      <c r="W47" s="4"/>
      <c r="X47" s="4"/>
      <c r="Y47" s="4"/>
      <c r="Z47" s="4"/>
    </row>
    <row r="48" ht="18.0" customHeight="1">
      <c r="A48" s="70" t="s">
        <v>176</v>
      </c>
      <c r="B48" s="70"/>
      <c r="C48" s="71">
        <f t="shared" ref="C48:O48" si="16">C27/C43</f>
        <v>0.3581375839</v>
      </c>
      <c r="D48" s="71">
        <f t="shared" si="16"/>
        <v>0.423460955</v>
      </c>
      <c r="E48" s="71">
        <f t="shared" si="16"/>
        <v>0.3037936599</v>
      </c>
      <c r="F48" s="71">
        <f t="shared" si="16"/>
        <v>0.3368046736</v>
      </c>
      <c r="G48" s="71">
        <f t="shared" si="16"/>
        <v>0.2782040352</v>
      </c>
      <c r="H48" s="71">
        <f t="shared" si="16"/>
        <v>0.5467983434</v>
      </c>
      <c r="I48" s="71">
        <f t="shared" si="16"/>
        <v>0.2844724483</v>
      </c>
      <c r="J48" s="71">
        <f t="shared" si="16"/>
        <v>0.3028471023</v>
      </c>
      <c r="K48" s="71">
        <f t="shared" si="16"/>
        <v>0.2285645018</v>
      </c>
      <c r="L48" s="71">
        <f t="shared" si="16"/>
        <v>0.2357261312</v>
      </c>
      <c r="M48" s="71">
        <f t="shared" si="16"/>
        <v>0.2291445553</v>
      </c>
      <c r="N48" s="71">
        <f t="shared" si="16"/>
        <v>0.2397274276</v>
      </c>
      <c r="O48" s="71">
        <f t="shared" si="16"/>
        <v>0.314379079</v>
      </c>
      <c r="P48" s="3"/>
      <c r="Q48" s="3"/>
      <c r="R48" s="3"/>
      <c r="S48" s="4"/>
      <c r="T48" s="4"/>
      <c r="U48" s="4"/>
      <c r="V48" s="4"/>
      <c r="W48" s="4"/>
      <c r="X48" s="4"/>
      <c r="Y48" s="4"/>
      <c r="Z48" s="4"/>
    </row>
    <row r="49" ht="18.0" customHeight="1">
      <c r="A49" s="68"/>
      <c r="B49" s="68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3"/>
      <c r="Q49" s="3"/>
      <c r="R49" s="3"/>
      <c r="S49" s="4"/>
      <c r="T49" s="4"/>
      <c r="U49" s="4"/>
      <c r="V49" s="4"/>
      <c r="W49" s="4"/>
      <c r="X49" s="4"/>
      <c r="Y49" s="4"/>
      <c r="Z49" s="4"/>
    </row>
    <row r="50" ht="18.0" customHeight="1">
      <c r="A50" s="72" t="s">
        <v>65</v>
      </c>
      <c r="B50" s="68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3"/>
      <c r="Q50" s="3"/>
      <c r="R50" s="3"/>
      <c r="S50" s="4"/>
      <c r="T50" s="4"/>
      <c r="U50" s="4"/>
      <c r="V50" s="4"/>
      <c r="W50" s="4"/>
      <c r="X50" s="4"/>
      <c r="Y50" s="4"/>
      <c r="Z50" s="4"/>
    </row>
    <row r="51" ht="19.5" customHeight="1">
      <c r="A51" s="72"/>
      <c r="B51" s="68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3"/>
      <c r="Q51" s="3"/>
      <c r="R51" s="3"/>
      <c r="S51" s="4"/>
      <c r="T51" s="4"/>
      <c r="U51" s="4"/>
      <c r="V51" s="4"/>
      <c r="W51" s="4"/>
      <c r="X51" s="4"/>
      <c r="Y51" s="4"/>
      <c r="Z51" s="4"/>
    </row>
    <row r="52" ht="18.0" customHeight="1">
      <c r="A52" s="72"/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3"/>
      <c r="Q52" s="3"/>
      <c r="R52" s="3"/>
      <c r="S52" s="4"/>
      <c r="T52" s="4"/>
      <c r="U52" s="4"/>
      <c r="V52" s="4"/>
      <c r="W52" s="4"/>
      <c r="X52" s="4"/>
      <c r="Y52" s="4"/>
      <c r="Z52" s="4"/>
    </row>
    <row r="53" ht="18.0" customHeight="1">
      <c r="A53" s="68" t="s">
        <v>206</v>
      </c>
      <c r="B53" s="68"/>
      <c r="C53" s="2">
        <v>15.97</v>
      </c>
      <c r="D53" s="2">
        <v>16.69</v>
      </c>
      <c r="E53" s="2">
        <v>16.36</v>
      </c>
      <c r="F53" s="2">
        <v>19.78</v>
      </c>
      <c r="G53" s="2">
        <v>16.63</v>
      </c>
      <c r="H53" s="2">
        <v>13.75</v>
      </c>
      <c r="I53" s="2">
        <v>19.16</v>
      </c>
      <c r="J53" s="2">
        <v>15.15</v>
      </c>
      <c r="K53" s="2">
        <v>20.1</v>
      </c>
      <c r="L53" s="2">
        <v>16.31</v>
      </c>
      <c r="M53" s="2">
        <v>15.86</v>
      </c>
      <c r="N53" s="2">
        <v>19.2</v>
      </c>
      <c r="O53" s="2">
        <f t="shared" ref="O53:O57" si="17">SUM(C53:N53)</f>
        <v>204.96</v>
      </c>
      <c r="P53" s="3"/>
      <c r="Q53" s="3"/>
      <c r="R53" s="3"/>
      <c r="S53" s="4"/>
      <c r="T53" s="4"/>
      <c r="U53" s="4"/>
      <c r="V53" s="4"/>
      <c r="W53" s="4"/>
      <c r="X53" s="4"/>
      <c r="Y53" s="4"/>
      <c r="Z53" s="4"/>
    </row>
    <row r="54" ht="18.0" customHeight="1">
      <c r="A54" s="68" t="s">
        <v>211</v>
      </c>
      <c r="B54" s="68"/>
      <c r="C54" s="101">
        <v>40.0</v>
      </c>
      <c r="D54" s="101">
        <v>40.35</v>
      </c>
      <c r="E54" s="101">
        <v>42.45</v>
      </c>
      <c r="F54" s="101">
        <v>45.72</v>
      </c>
      <c r="G54" s="101">
        <v>44.23</v>
      </c>
      <c r="H54" s="101">
        <v>43.22</v>
      </c>
      <c r="I54" s="101">
        <v>49.99</v>
      </c>
      <c r="J54" s="101">
        <v>44.43</v>
      </c>
      <c r="K54" s="101">
        <v>43.13</v>
      </c>
      <c r="L54" s="101">
        <v>46.56</v>
      </c>
      <c r="M54" s="101">
        <v>37.75</v>
      </c>
      <c r="N54" s="101">
        <v>45.03</v>
      </c>
      <c r="O54" s="2">
        <f t="shared" si="17"/>
        <v>522.86</v>
      </c>
      <c r="P54" s="3"/>
      <c r="Q54" s="3"/>
      <c r="R54" s="3"/>
      <c r="S54" s="4"/>
      <c r="T54" s="4"/>
      <c r="U54" s="4"/>
      <c r="V54" s="4"/>
      <c r="W54" s="4"/>
      <c r="X54" s="4"/>
      <c r="Y54" s="4"/>
      <c r="Z54" s="4"/>
    </row>
    <row r="55" ht="18.75" customHeight="1">
      <c r="A55" s="68" t="s">
        <v>212</v>
      </c>
      <c r="B55" s="68"/>
      <c r="C55" s="2">
        <v>5.94</v>
      </c>
      <c r="D55" s="2">
        <v>5.11</v>
      </c>
      <c r="E55" s="2">
        <v>6.44</v>
      </c>
      <c r="F55" s="2">
        <v>4.88</v>
      </c>
      <c r="G55" s="2">
        <v>4.21</v>
      </c>
      <c r="H55" s="2">
        <v>0.0</v>
      </c>
      <c r="I55" s="2">
        <v>0.0</v>
      </c>
      <c r="J55" s="2">
        <v>0.0</v>
      </c>
      <c r="K55" s="2">
        <v>25.13</v>
      </c>
      <c r="L55" s="2">
        <v>25.83</v>
      </c>
      <c r="M55" s="2">
        <v>23.36</v>
      </c>
      <c r="N55" s="2">
        <v>23.44</v>
      </c>
      <c r="O55" s="2">
        <f t="shared" si="17"/>
        <v>124.34</v>
      </c>
      <c r="P55" s="3"/>
      <c r="Q55" s="3"/>
      <c r="R55" s="3"/>
      <c r="S55" s="4"/>
      <c r="T55" s="4"/>
      <c r="U55" s="4"/>
      <c r="V55" s="4"/>
      <c r="W55" s="4"/>
      <c r="X55" s="4"/>
      <c r="Y55" s="4"/>
      <c r="Z55" s="4"/>
    </row>
    <row r="56" ht="18.0" customHeight="1">
      <c r="A56" s="68" t="s">
        <v>208</v>
      </c>
      <c r="B56" s="68"/>
      <c r="C56" s="2">
        <v>28.93</v>
      </c>
      <c r="D56" s="2">
        <v>39.97</v>
      </c>
      <c r="E56" s="2">
        <v>10.21</v>
      </c>
      <c r="F56" s="2">
        <v>6.99</v>
      </c>
      <c r="G56" s="2">
        <v>3.16</v>
      </c>
      <c r="H56" s="2">
        <v>0.0</v>
      </c>
      <c r="I56" s="2">
        <v>0.0</v>
      </c>
      <c r="J56" s="2">
        <v>0.0</v>
      </c>
      <c r="K56" s="2">
        <v>0.0</v>
      </c>
      <c r="L56" s="2">
        <v>0.0</v>
      </c>
      <c r="M56" s="2">
        <v>0.0</v>
      </c>
      <c r="N56" s="2">
        <v>0.0</v>
      </c>
      <c r="O56" s="2">
        <f t="shared" si="17"/>
        <v>89.26</v>
      </c>
      <c r="P56" s="3"/>
      <c r="Q56" s="3"/>
      <c r="R56" s="3"/>
      <c r="S56" s="4"/>
      <c r="T56" s="4"/>
      <c r="U56" s="4"/>
      <c r="V56" s="4"/>
      <c r="W56" s="4"/>
      <c r="X56" s="4"/>
      <c r="Y56" s="4"/>
      <c r="Z56" s="4"/>
    </row>
    <row r="57" ht="18.75" customHeight="1">
      <c r="A57" s="68" t="s">
        <v>69</v>
      </c>
      <c r="B57" s="68"/>
      <c r="C57" s="2">
        <f t="shared" ref="C57:N57" si="18">SUM(C53:C56)</f>
        <v>90.84</v>
      </c>
      <c r="D57" s="2">
        <f t="shared" si="18"/>
        <v>102.12</v>
      </c>
      <c r="E57" s="2">
        <f t="shared" si="18"/>
        <v>75.46</v>
      </c>
      <c r="F57" s="2">
        <f t="shared" si="18"/>
        <v>77.37</v>
      </c>
      <c r="G57" s="2">
        <f t="shared" si="18"/>
        <v>68.23</v>
      </c>
      <c r="H57" s="2">
        <f t="shared" si="18"/>
        <v>56.97</v>
      </c>
      <c r="I57" s="2">
        <f t="shared" si="18"/>
        <v>69.15</v>
      </c>
      <c r="J57" s="2">
        <f t="shared" si="18"/>
        <v>59.58</v>
      </c>
      <c r="K57" s="2">
        <f t="shared" si="18"/>
        <v>88.36</v>
      </c>
      <c r="L57" s="2">
        <f t="shared" si="18"/>
        <v>88.7</v>
      </c>
      <c r="M57" s="2">
        <f t="shared" si="18"/>
        <v>76.97</v>
      </c>
      <c r="N57" s="2">
        <f t="shared" si="18"/>
        <v>87.67</v>
      </c>
      <c r="O57" s="2">
        <f t="shared" si="17"/>
        <v>941.42</v>
      </c>
      <c r="P57" s="3"/>
      <c r="Q57" s="3"/>
      <c r="R57" s="3"/>
      <c r="S57" s="4"/>
      <c r="T57" s="4"/>
      <c r="U57" s="4"/>
      <c r="V57" s="4"/>
      <c r="W57" s="4"/>
      <c r="X57" s="4"/>
      <c r="Y57" s="4"/>
      <c r="Z57" s="4"/>
    </row>
    <row r="58" ht="18.0" customHeight="1">
      <c r="A58" s="47" t="s">
        <v>70</v>
      </c>
      <c r="B58" s="48"/>
      <c r="C58" s="50" t="s">
        <v>8</v>
      </c>
      <c r="D58" s="50" t="s">
        <v>9</v>
      </c>
      <c r="E58" s="50" t="s">
        <v>10</v>
      </c>
      <c r="F58" s="50" t="s">
        <v>11</v>
      </c>
      <c r="G58" s="50" t="s">
        <v>12</v>
      </c>
      <c r="H58" s="50" t="s">
        <v>13</v>
      </c>
      <c r="I58" s="50" t="s">
        <v>31</v>
      </c>
      <c r="J58" s="50" t="s">
        <v>15</v>
      </c>
      <c r="K58" s="50" t="s">
        <v>16</v>
      </c>
      <c r="L58" s="50" t="s">
        <v>23</v>
      </c>
      <c r="M58" s="50" t="s">
        <v>18</v>
      </c>
      <c r="N58" s="50" t="s">
        <v>19</v>
      </c>
      <c r="O58" s="51" t="s">
        <v>20</v>
      </c>
      <c r="P58" s="3"/>
      <c r="Q58" s="3"/>
      <c r="R58" s="3"/>
      <c r="S58" s="4"/>
      <c r="T58" s="4"/>
      <c r="U58" s="4"/>
      <c r="V58" s="4"/>
      <c r="W58" s="4"/>
      <c r="X58" s="4"/>
      <c r="Y58" s="4"/>
      <c r="Z58" s="4"/>
    </row>
    <row r="59" ht="18.0" customHeight="1">
      <c r="A59" s="18" t="s">
        <v>71</v>
      </c>
      <c r="B59" s="18"/>
      <c r="C59" s="1">
        <v>5.0</v>
      </c>
      <c r="D59" s="1">
        <v>5.58</v>
      </c>
      <c r="E59" s="1">
        <v>5.29</v>
      </c>
      <c r="F59" s="1">
        <v>7.44</v>
      </c>
      <c r="G59" s="1">
        <v>5.93</v>
      </c>
      <c r="H59" s="1">
        <v>5.94</v>
      </c>
      <c r="I59" s="1">
        <v>6.23</v>
      </c>
      <c r="J59" s="1">
        <v>6.31</v>
      </c>
      <c r="K59" s="1">
        <v>4.09</v>
      </c>
      <c r="L59" s="1">
        <v>5.71</v>
      </c>
      <c r="M59" s="1">
        <v>5.9</v>
      </c>
      <c r="N59" s="1">
        <v>5.7</v>
      </c>
      <c r="O59" s="2">
        <f t="shared" ref="O59:O61" si="19">SUM(C59:N59)</f>
        <v>69.12</v>
      </c>
      <c r="P59" s="3"/>
      <c r="Q59" s="3"/>
      <c r="R59" s="3"/>
      <c r="S59" s="4"/>
      <c r="T59" s="4"/>
      <c r="U59" s="4"/>
      <c r="V59" s="4"/>
      <c r="W59" s="4"/>
      <c r="X59" s="4"/>
      <c r="Y59" s="4"/>
      <c r="Z59" s="4"/>
    </row>
    <row r="60" ht="18.0" customHeight="1">
      <c r="A60" s="18" t="s">
        <v>209</v>
      </c>
      <c r="B60" s="18"/>
      <c r="C60" s="1">
        <v>277.53</v>
      </c>
      <c r="D60" s="1">
        <v>271.38</v>
      </c>
      <c r="E60" s="1">
        <v>293.03</v>
      </c>
      <c r="F60" s="1">
        <v>292.91</v>
      </c>
      <c r="G60" s="1">
        <v>300.0</v>
      </c>
      <c r="H60" s="1">
        <v>317.35</v>
      </c>
      <c r="I60" s="1">
        <v>304.39</v>
      </c>
      <c r="J60" s="1">
        <v>328.32</v>
      </c>
      <c r="K60" s="1">
        <v>316.01</v>
      </c>
      <c r="L60" s="76">
        <v>317.82</v>
      </c>
      <c r="M60" s="1">
        <v>278.38</v>
      </c>
      <c r="N60" s="1">
        <v>298.21</v>
      </c>
      <c r="O60" s="2">
        <f t="shared" si="19"/>
        <v>3595.33</v>
      </c>
      <c r="P60" s="3"/>
      <c r="Q60" s="3"/>
      <c r="R60" s="3"/>
      <c r="S60" s="4"/>
      <c r="T60" s="4"/>
      <c r="U60" s="4"/>
      <c r="V60" s="4"/>
      <c r="W60" s="4"/>
      <c r="X60" s="4"/>
      <c r="Y60" s="4"/>
      <c r="Z60" s="4"/>
    </row>
    <row r="61" ht="18.0" customHeight="1">
      <c r="A61" s="18" t="s">
        <v>210</v>
      </c>
      <c r="B61" s="18"/>
      <c r="C61" s="1">
        <v>2.38</v>
      </c>
      <c r="D61" s="1">
        <v>4.72</v>
      </c>
      <c r="E61" s="1">
        <v>43.97</v>
      </c>
      <c r="F61" s="1">
        <v>41.92</v>
      </c>
      <c r="G61" s="1">
        <v>35.3</v>
      </c>
      <c r="H61" s="1">
        <v>0.0</v>
      </c>
      <c r="I61" s="1">
        <v>33.64</v>
      </c>
      <c r="J61" s="1">
        <v>0.0</v>
      </c>
      <c r="K61" s="1">
        <v>0.0</v>
      </c>
      <c r="L61" s="76">
        <v>20.26</v>
      </c>
      <c r="M61" s="1">
        <v>27.79</v>
      </c>
      <c r="N61" s="1">
        <v>26.11</v>
      </c>
      <c r="O61" s="2">
        <f t="shared" si="19"/>
        <v>236.09</v>
      </c>
      <c r="P61" s="3"/>
      <c r="Q61" s="3"/>
      <c r="R61" s="3"/>
      <c r="S61" s="4"/>
      <c r="T61" s="4"/>
      <c r="U61" s="4"/>
      <c r="V61" s="4"/>
      <c r="W61" s="4"/>
      <c r="X61" s="4"/>
      <c r="Y61" s="4"/>
      <c r="Z61" s="4"/>
    </row>
    <row r="62" ht="18.0" customHeight="1">
      <c r="A62" s="77" t="s">
        <v>75</v>
      </c>
      <c r="B62" s="78"/>
      <c r="C62" s="79">
        <f t="shared" ref="C62:O62" si="20">SUM(C59:C61)</f>
        <v>284.91</v>
      </c>
      <c r="D62" s="79">
        <f t="shared" si="20"/>
        <v>281.68</v>
      </c>
      <c r="E62" s="79">
        <f t="shared" si="20"/>
        <v>342.29</v>
      </c>
      <c r="F62" s="79">
        <f t="shared" si="20"/>
        <v>342.27</v>
      </c>
      <c r="G62" s="79">
        <f t="shared" si="20"/>
        <v>341.23</v>
      </c>
      <c r="H62" s="79">
        <f t="shared" si="20"/>
        <v>323.29</v>
      </c>
      <c r="I62" s="79">
        <f t="shared" si="20"/>
        <v>344.26</v>
      </c>
      <c r="J62" s="79">
        <f t="shared" si="20"/>
        <v>334.63</v>
      </c>
      <c r="K62" s="79">
        <f t="shared" si="20"/>
        <v>320.1</v>
      </c>
      <c r="L62" s="79">
        <f t="shared" si="20"/>
        <v>343.79</v>
      </c>
      <c r="M62" s="79">
        <f t="shared" si="20"/>
        <v>312.07</v>
      </c>
      <c r="N62" s="79">
        <f t="shared" si="20"/>
        <v>330.02</v>
      </c>
      <c r="O62" s="79">
        <f t="shared" si="20"/>
        <v>3900.54</v>
      </c>
      <c r="P62" s="3"/>
      <c r="Q62" s="3"/>
      <c r="R62" s="3"/>
      <c r="S62" s="4"/>
      <c r="T62" s="4"/>
      <c r="U62" s="4"/>
      <c r="V62" s="4"/>
      <c r="W62" s="4"/>
      <c r="X62" s="4"/>
      <c r="Y62" s="4"/>
      <c r="Z62" s="4"/>
    </row>
    <row r="63" ht="18.0" customHeight="1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3"/>
      <c r="Q63" s="3"/>
      <c r="R63" s="3"/>
      <c r="S63" s="4"/>
      <c r="T63" s="4"/>
      <c r="U63" s="4"/>
      <c r="V63" s="4"/>
      <c r="W63" s="4"/>
      <c r="X63" s="4"/>
      <c r="Y63" s="4"/>
      <c r="Z63" s="4"/>
    </row>
    <row r="64" ht="18.0" customHeight="1">
      <c r="A64" s="45" t="s">
        <v>78</v>
      </c>
      <c r="B64" s="1"/>
      <c r="C64" s="2">
        <f t="shared" ref="C64:O64" si="21">SUM(C53+C62)</f>
        <v>300.88</v>
      </c>
      <c r="D64" s="2">
        <f t="shared" si="21"/>
        <v>298.37</v>
      </c>
      <c r="E64" s="2">
        <f t="shared" si="21"/>
        <v>358.65</v>
      </c>
      <c r="F64" s="2">
        <f t="shared" si="21"/>
        <v>362.05</v>
      </c>
      <c r="G64" s="2">
        <f t="shared" si="21"/>
        <v>357.86</v>
      </c>
      <c r="H64" s="2">
        <f t="shared" si="21"/>
        <v>337.04</v>
      </c>
      <c r="I64" s="2">
        <f t="shared" si="21"/>
        <v>363.42</v>
      </c>
      <c r="J64" s="2">
        <f t="shared" si="21"/>
        <v>349.78</v>
      </c>
      <c r="K64" s="2">
        <f t="shared" si="21"/>
        <v>340.2</v>
      </c>
      <c r="L64" s="2">
        <f t="shared" si="21"/>
        <v>360.1</v>
      </c>
      <c r="M64" s="2">
        <f t="shared" si="21"/>
        <v>327.93</v>
      </c>
      <c r="N64" s="2">
        <f t="shared" si="21"/>
        <v>349.22</v>
      </c>
      <c r="O64" s="2">
        <f t="shared" si="21"/>
        <v>4105.5</v>
      </c>
      <c r="P64" s="3"/>
      <c r="Q64" s="3"/>
      <c r="R64" s="3"/>
      <c r="S64" s="4"/>
      <c r="T64" s="4"/>
      <c r="U64" s="4"/>
      <c r="V64" s="4"/>
      <c r="W64" s="4"/>
      <c r="X64" s="4"/>
      <c r="Y64" s="4"/>
      <c r="Z64" s="4"/>
    </row>
    <row r="65" ht="18.0" customHeight="1">
      <c r="A65" s="45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3"/>
      <c r="Q65" s="3"/>
      <c r="R65" s="3"/>
      <c r="S65" s="4"/>
      <c r="T65" s="4"/>
      <c r="U65" s="4"/>
      <c r="V65" s="4"/>
      <c r="W65" s="4"/>
      <c r="X65" s="4"/>
      <c r="Y65" s="4"/>
      <c r="Z65" s="4"/>
    </row>
    <row r="66" ht="18.0" customHeight="1">
      <c r="A66" s="81" t="s">
        <v>79</v>
      </c>
      <c r="B66" s="82"/>
      <c r="C66" s="71">
        <f t="shared" ref="C66:O66" si="22">C57/C64</f>
        <v>0.3019143845</v>
      </c>
      <c r="D66" s="71">
        <f t="shared" si="22"/>
        <v>0.3422596106</v>
      </c>
      <c r="E66" s="71">
        <f t="shared" si="22"/>
        <v>0.2104001115</v>
      </c>
      <c r="F66" s="71">
        <f t="shared" si="22"/>
        <v>0.2136997652</v>
      </c>
      <c r="G66" s="71">
        <f t="shared" si="22"/>
        <v>0.1906611524</v>
      </c>
      <c r="H66" s="71">
        <f t="shared" si="22"/>
        <v>0.1690303822</v>
      </c>
      <c r="I66" s="71">
        <f t="shared" si="22"/>
        <v>0.190275714</v>
      </c>
      <c r="J66" s="71">
        <f t="shared" si="22"/>
        <v>0.1703356395</v>
      </c>
      <c r="K66" s="71">
        <f t="shared" si="22"/>
        <v>0.2597295708</v>
      </c>
      <c r="L66" s="71">
        <f t="shared" si="22"/>
        <v>0.2463204665</v>
      </c>
      <c r="M66" s="71">
        <f t="shared" si="22"/>
        <v>0.2347147257</v>
      </c>
      <c r="N66" s="71">
        <f t="shared" si="22"/>
        <v>0.2510451864</v>
      </c>
      <c r="O66" s="71">
        <f t="shared" si="22"/>
        <v>0.2293070272</v>
      </c>
      <c r="P66" s="3"/>
      <c r="Q66" s="3"/>
      <c r="R66" s="3"/>
      <c r="S66" s="4"/>
      <c r="T66" s="4"/>
      <c r="U66" s="4"/>
      <c r="V66" s="4"/>
      <c r="W66" s="4"/>
      <c r="X66" s="4"/>
      <c r="Y66" s="4"/>
      <c r="Z66" s="4"/>
    </row>
    <row r="67">
      <c r="A67" s="83"/>
      <c r="B67" s="83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3"/>
      <c r="Q67" s="3"/>
      <c r="R67" s="3"/>
      <c r="S67" s="4"/>
      <c r="T67" s="4"/>
      <c r="U67" s="4"/>
      <c r="V67" s="4"/>
      <c r="W67" s="4"/>
      <c r="X67" s="4"/>
      <c r="Y67" s="4"/>
      <c r="Z67" s="4"/>
    </row>
    <row r="68">
      <c r="A68" s="83"/>
      <c r="B68" s="83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3"/>
      <c r="Q68" s="3"/>
      <c r="R68" s="3"/>
      <c r="S68" s="4"/>
      <c r="T68" s="4"/>
      <c r="U68" s="4"/>
      <c r="V68" s="4"/>
      <c r="W68" s="4"/>
      <c r="X68" s="4"/>
      <c r="Y68" s="4"/>
      <c r="Z68" s="4"/>
    </row>
    <row r="69">
      <c r="A69" s="83"/>
      <c r="B69" s="83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3"/>
      <c r="Q69" s="3"/>
      <c r="R69" s="3"/>
      <c r="S69" s="4"/>
      <c r="T69" s="4"/>
      <c r="U69" s="4"/>
      <c r="V69" s="4"/>
      <c r="W69" s="4"/>
      <c r="X69" s="4"/>
      <c r="Y69" s="4"/>
      <c r="Z69" s="4"/>
    </row>
    <row r="70">
      <c r="A70" s="83"/>
      <c r="B70" s="83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3"/>
      <c r="Q70" s="3"/>
      <c r="R70" s="3"/>
      <c r="S70" s="4"/>
      <c r="T70" s="4"/>
      <c r="U70" s="4"/>
      <c r="V70" s="4"/>
      <c r="W70" s="4"/>
      <c r="X70" s="4"/>
      <c r="Y70" s="4"/>
      <c r="Z70" s="4"/>
    </row>
    <row r="71" ht="12.0" customHeight="1">
      <c r="A71" s="3"/>
      <c r="B71" s="3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3"/>
      <c r="Q71" s="3"/>
      <c r="R71" s="3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78.0"/>
    <col customWidth="1" hidden="1" min="2" max="2" width="39.29"/>
    <col customWidth="1" min="3" max="3" width="12.29"/>
    <col customWidth="1" min="4" max="4" width="10.71"/>
    <col customWidth="1" min="5" max="5" width="11.71"/>
    <col customWidth="1" min="6" max="6" width="10.71"/>
    <col customWidth="1" min="7" max="7" width="10.29"/>
    <col customWidth="1" min="8" max="8" width="10.71"/>
    <col customWidth="1" min="9" max="9" width="11.86"/>
    <col customWidth="1" min="10" max="10" width="10.29"/>
    <col customWidth="1" min="11" max="11" width="10.14"/>
    <col customWidth="1" min="12" max="13" width="11.29"/>
    <col customWidth="1" min="14" max="14" width="12.0"/>
    <col customWidth="1" min="15" max="15" width="13.29"/>
    <col customWidth="1" min="16" max="25" width="9.0"/>
    <col customWidth="1" min="26" max="26" width="17.14"/>
  </cols>
  <sheetData>
    <row r="1" ht="18.0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4"/>
      <c r="T1" s="4"/>
      <c r="U1" s="4"/>
      <c r="V1" s="4"/>
      <c r="W1" s="4"/>
      <c r="X1" s="4"/>
      <c r="Y1" s="4"/>
      <c r="Z1" s="4"/>
    </row>
    <row r="2" ht="18.0" customHeight="1">
      <c r="A2" s="8" t="s">
        <v>189</v>
      </c>
      <c r="B2" s="6" t="s">
        <v>1</v>
      </c>
      <c r="C2" s="7"/>
      <c r="D2" s="7"/>
      <c r="E2" s="7"/>
      <c r="F2" s="7"/>
      <c r="G2" s="7"/>
      <c r="H2" s="7" t="s">
        <v>2</v>
      </c>
      <c r="I2" s="7"/>
      <c r="J2" s="7"/>
      <c r="K2" s="7"/>
      <c r="L2" s="7"/>
      <c r="M2" s="7"/>
      <c r="N2" s="7"/>
      <c r="O2" s="7"/>
      <c r="P2" s="3"/>
      <c r="Q2" s="3"/>
      <c r="R2" s="3"/>
      <c r="S2" s="4"/>
      <c r="T2" s="4"/>
      <c r="U2" s="4"/>
      <c r="V2" s="4"/>
      <c r="W2" s="4"/>
      <c r="X2" s="4"/>
      <c r="Y2" s="4"/>
      <c r="Z2" s="4"/>
    </row>
    <row r="3" ht="18.0" customHeight="1">
      <c r="A3" s="8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3"/>
      <c r="Q3" s="3"/>
      <c r="R3" s="3"/>
      <c r="S3" s="4"/>
      <c r="T3" s="4"/>
      <c r="U3" s="4"/>
      <c r="V3" s="4"/>
      <c r="W3" s="4"/>
      <c r="X3" s="4"/>
      <c r="Y3" s="4"/>
      <c r="Z3" s="4"/>
    </row>
    <row r="4" ht="18.0" customHeight="1">
      <c r="A4" s="8" t="s">
        <v>3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"/>
      <c r="Q4" s="3"/>
      <c r="R4" s="3"/>
      <c r="S4" s="4"/>
      <c r="T4" s="4"/>
      <c r="U4" s="4"/>
      <c r="V4" s="4"/>
      <c r="W4" s="4"/>
      <c r="X4" s="4"/>
      <c r="Y4" s="4"/>
      <c r="Z4" s="4"/>
    </row>
    <row r="5" ht="18.75" customHeight="1">
      <c r="A5" s="80" t="s">
        <v>190</v>
      </c>
      <c r="B5" s="10" t="s">
        <v>5</v>
      </c>
      <c r="C5" s="11"/>
      <c r="D5" s="11"/>
      <c r="E5" s="11"/>
      <c r="F5" s="11"/>
      <c r="G5" s="11"/>
      <c r="H5" s="11"/>
      <c r="I5" s="12" t="s">
        <v>6</v>
      </c>
      <c r="J5" s="11"/>
      <c r="K5" s="11"/>
      <c r="L5" s="11"/>
      <c r="M5" s="11"/>
      <c r="N5" s="11"/>
      <c r="O5" s="12"/>
      <c r="P5" s="3"/>
      <c r="Q5" s="3"/>
      <c r="R5" s="3"/>
      <c r="S5" s="4"/>
      <c r="T5" s="4"/>
      <c r="U5" s="4"/>
      <c r="V5" s="4"/>
      <c r="W5" s="4"/>
      <c r="X5" s="4"/>
      <c r="Y5" s="4"/>
      <c r="Z5" s="4"/>
    </row>
    <row r="6" ht="18.0" customHeight="1">
      <c r="A6" s="13" t="s">
        <v>7</v>
      </c>
      <c r="B6" s="14"/>
      <c r="C6" s="15" t="s">
        <v>8</v>
      </c>
      <c r="D6" s="15" t="s">
        <v>9</v>
      </c>
      <c r="E6" s="15" t="s">
        <v>10</v>
      </c>
      <c r="F6" s="15" t="s">
        <v>11</v>
      </c>
      <c r="G6" s="15" t="s">
        <v>12</v>
      </c>
      <c r="H6" s="15" t="s">
        <v>13</v>
      </c>
      <c r="I6" s="15" t="s">
        <v>14</v>
      </c>
      <c r="J6" s="15" t="s">
        <v>15</v>
      </c>
      <c r="K6" s="15" t="s">
        <v>16</v>
      </c>
      <c r="L6" s="15" t="s">
        <v>23</v>
      </c>
      <c r="M6" s="15" t="s">
        <v>18</v>
      </c>
      <c r="N6" s="15" t="s">
        <v>19</v>
      </c>
      <c r="O6" s="16" t="s">
        <v>20</v>
      </c>
      <c r="P6" s="3"/>
      <c r="Q6" s="3"/>
      <c r="R6" s="3"/>
      <c r="S6" s="4"/>
      <c r="T6" s="4"/>
      <c r="U6" s="4"/>
      <c r="V6" s="4"/>
      <c r="W6" s="4"/>
      <c r="X6" s="4"/>
      <c r="Y6" s="4"/>
      <c r="Z6" s="4"/>
    </row>
    <row r="7" ht="18.75" customHeight="1">
      <c r="A7" s="18" t="s">
        <v>191</v>
      </c>
      <c r="B7" s="18"/>
      <c r="C7" s="86">
        <v>7.96</v>
      </c>
      <c r="D7" s="1">
        <v>8.7</v>
      </c>
      <c r="E7" s="1">
        <v>9.25</v>
      </c>
      <c r="F7" s="1">
        <v>6.93</v>
      </c>
      <c r="G7" s="1">
        <v>4.14</v>
      </c>
      <c r="H7" s="2">
        <v>10.82</v>
      </c>
      <c r="I7" s="2">
        <v>18.83</v>
      </c>
      <c r="J7" s="2">
        <v>16.77</v>
      </c>
      <c r="K7" s="2">
        <v>5.91</v>
      </c>
      <c r="L7" s="2">
        <v>6.31</v>
      </c>
      <c r="M7" s="2">
        <v>9.1</v>
      </c>
      <c r="N7" s="2">
        <v>18.91</v>
      </c>
      <c r="O7" s="2">
        <f>SUM(C7:N7)</f>
        <v>123.63</v>
      </c>
      <c r="P7" s="3"/>
      <c r="Q7" s="3"/>
      <c r="R7" s="3"/>
      <c r="S7" s="4"/>
      <c r="T7" s="4"/>
      <c r="U7" s="4"/>
      <c r="V7" s="4"/>
      <c r="W7" s="4"/>
      <c r="X7" s="4"/>
      <c r="Y7" s="4"/>
      <c r="Z7" s="4"/>
    </row>
    <row r="8" ht="18.0" customHeight="1">
      <c r="A8" s="13" t="s">
        <v>22</v>
      </c>
      <c r="B8" s="14"/>
      <c r="C8" s="15" t="s">
        <v>8</v>
      </c>
      <c r="D8" s="15" t="s">
        <v>9</v>
      </c>
      <c r="E8" s="15" t="s">
        <v>10</v>
      </c>
      <c r="F8" s="15" t="s">
        <v>11</v>
      </c>
      <c r="G8" s="15" t="s">
        <v>12</v>
      </c>
      <c r="H8" s="15" t="s">
        <v>13</v>
      </c>
      <c r="I8" s="15" t="s">
        <v>14</v>
      </c>
      <c r="J8" s="15" t="s">
        <v>15</v>
      </c>
      <c r="K8" s="15" t="s">
        <v>16</v>
      </c>
      <c r="L8" s="15" t="s">
        <v>125</v>
      </c>
      <c r="M8" s="15" t="s">
        <v>18</v>
      </c>
      <c r="N8" s="15" t="s">
        <v>19</v>
      </c>
      <c r="O8" s="16" t="s">
        <v>20</v>
      </c>
      <c r="P8" s="3"/>
      <c r="Q8" s="3"/>
      <c r="R8" s="3"/>
      <c r="S8" s="4"/>
      <c r="T8" s="4"/>
      <c r="U8" s="4"/>
      <c r="V8" s="4"/>
      <c r="W8" s="4"/>
      <c r="X8" s="4"/>
      <c r="Y8" s="4"/>
      <c r="Z8" s="4"/>
    </row>
    <row r="9" ht="18.0" customHeight="1">
      <c r="A9" s="18" t="s">
        <v>131</v>
      </c>
      <c r="B9" s="18" t="s">
        <v>25</v>
      </c>
      <c r="C9" s="1">
        <v>66.7</v>
      </c>
      <c r="D9" s="1">
        <v>63.12</v>
      </c>
      <c r="E9" s="1">
        <v>68.13</v>
      </c>
      <c r="F9" s="27">
        <v>72.34</v>
      </c>
      <c r="G9" s="1">
        <v>76.85</v>
      </c>
      <c r="H9" s="1">
        <v>43.86</v>
      </c>
      <c r="I9" s="1">
        <v>49.59</v>
      </c>
      <c r="J9" s="1">
        <v>54.0</v>
      </c>
      <c r="K9" s="1">
        <v>48.96</v>
      </c>
      <c r="L9" s="1">
        <v>56.7</v>
      </c>
      <c r="M9" s="1">
        <v>54.54</v>
      </c>
      <c r="N9" s="1">
        <v>42.63</v>
      </c>
      <c r="O9" s="2">
        <f t="shared" ref="O9:O10" si="1">SUM(C9:N9)</f>
        <v>697.42</v>
      </c>
      <c r="P9" s="3"/>
      <c r="Q9" s="3"/>
      <c r="R9" s="3"/>
      <c r="S9" s="4"/>
      <c r="T9" s="4"/>
      <c r="U9" s="4"/>
      <c r="V9" s="4"/>
      <c r="W9" s="4"/>
      <c r="X9" s="4"/>
      <c r="Y9" s="4"/>
      <c r="Z9" s="4"/>
    </row>
    <row r="10" ht="18.0" customHeight="1">
      <c r="A10" s="18" t="s">
        <v>192</v>
      </c>
      <c r="B10" s="18"/>
      <c r="C10" s="1">
        <v>10.7</v>
      </c>
      <c r="D10" s="1">
        <v>9.35</v>
      </c>
      <c r="E10" s="1">
        <v>10.3</v>
      </c>
      <c r="F10" s="1">
        <v>8.34</v>
      </c>
      <c r="G10" s="1">
        <v>7.26</v>
      </c>
      <c r="H10" s="1">
        <v>4.84</v>
      </c>
      <c r="I10" s="1">
        <v>7.21</v>
      </c>
      <c r="J10" s="1">
        <v>7.22</v>
      </c>
      <c r="K10" s="1">
        <v>8.12</v>
      </c>
      <c r="L10" s="1">
        <v>7.3</v>
      </c>
      <c r="M10" s="1">
        <v>6.97</v>
      </c>
      <c r="N10" s="1">
        <v>6.82</v>
      </c>
      <c r="O10" s="2">
        <f t="shared" si="1"/>
        <v>94.43</v>
      </c>
      <c r="P10" s="3"/>
      <c r="Q10" s="3"/>
      <c r="R10" s="3"/>
      <c r="S10" s="4"/>
      <c r="T10" s="4"/>
      <c r="U10" s="4"/>
      <c r="V10" s="4"/>
      <c r="W10" s="4"/>
      <c r="X10" s="4"/>
      <c r="Y10" s="4"/>
      <c r="Z10" s="4"/>
    </row>
    <row r="11" ht="18.75" customHeight="1">
      <c r="A11" s="24" t="s">
        <v>27</v>
      </c>
      <c r="B11" s="24"/>
      <c r="C11" s="25">
        <f t="shared" ref="C11:O11" si="2">SUM(C9:C10)</f>
        <v>77.4</v>
      </c>
      <c r="D11" s="25">
        <f t="shared" si="2"/>
        <v>72.47</v>
      </c>
      <c r="E11" s="25">
        <f t="shared" si="2"/>
        <v>78.43</v>
      </c>
      <c r="F11" s="25">
        <f t="shared" si="2"/>
        <v>80.68</v>
      </c>
      <c r="G11" s="26">
        <f t="shared" si="2"/>
        <v>84.11</v>
      </c>
      <c r="H11" s="26">
        <f t="shared" si="2"/>
        <v>48.7</v>
      </c>
      <c r="I11" s="26">
        <f t="shared" si="2"/>
        <v>56.8</v>
      </c>
      <c r="J11" s="26">
        <f t="shared" si="2"/>
        <v>61.22</v>
      </c>
      <c r="K11" s="26">
        <f t="shared" si="2"/>
        <v>57.08</v>
      </c>
      <c r="L11" s="26">
        <f t="shared" si="2"/>
        <v>64</v>
      </c>
      <c r="M11" s="26">
        <f t="shared" si="2"/>
        <v>61.51</v>
      </c>
      <c r="N11" s="26">
        <f t="shared" si="2"/>
        <v>49.45</v>
      </c>
      <c r="O11" s="26">
        <f t="shared" si="2"/>
        <v>791.85</v>
      </c>
      <c r="P11" s="3"/>
      <c r="Q11" s="3"/>
      <c r="R11" s="3"/>
      <c r="S11" s="4"/>
      <c r="T11" s="4"/>
      <c r="U11" s="4"/>
      <c r="V11" s="4"/>
      <c r="W11" s="4"/>
      <c r="X11" s="4"/>
      <c r="Y11" s="4"/>
      <c r="Z11" s="4"/>
    </row>
    <row r="12" ht="18.75" customHeight="1">
      <c r="A12" s="18"/>
      <c r="B12" s="18"/>
      <c r="C12" s="2" t="s">
        <v>2</v>
      </c>
      <c r="D12" s="2"/>
      <c r="E12" s="2" t="s">
        <v>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3"/>
      <c r="R12" s="3"/>
      <c r="S12" s="4"/>
      <c r="T12" s="4"/>
      <c r="U12" s="4"/>
      <c r="V12" s="4"/>
      <c r="W12" s="4"/>
      <c r="X12" s="4"/>
      <c r="Y12" s="4"/>
      <c r="Z12" s="4"/>
    </row>
    <row r="13" ht="18.0" customHeight="1">
      <c r="A13" s="13" t="s">
        <v>29</v>
      </c>
      <c r="B13" s="14"/>
      <c r="C13" s="15" t="s">
        <v>30</v>
      </c>
      <c r="D13" s="15" t="s">
        <v>9</v>
      </c>
      <c r="E13" s="15" t="s">
        <v>10</v>
      </c>
      <c r="F13" s="15" t="s">
        <v>11</v>
      </c>
      <c r="G13" s="15" t="s">
        <v>12</v>
      </c>
      <c r="H13" s="15" t="s">
        <v>13</v>
      </c>
      <c r="I13" s="15" t="s">
        <v>31</v>
      </c>
      <c r="J13" s="15" t="s">
        <v>15</v>
      </c>
      <c r="K13" s="15" t="s">
        <v>16</v>
      </c>
      <c r="L13" s="15" t="s">
        <v>23</v>
      </c>
      <c r="M13" s="15" t="s">
        <v>18</v>
      </c>
      <c r="N13" s="15" t="s">
        <v>19</v>
      </c>
      <c r="O13" s="16" t="s">
        <v>20</v>
      </c>
      <c r="P13" s="3"/>
      <c r="Q13" s="3"/>
      <c r="R13" s="3"/>
      <c r="S13" s="4"/>
      <c r="T13" s="4"/>
      <c r="U13" s="4"/>
      <c r="V13" s="4"/>
      <c r="W13" s="4"/>
      <c r="X13" s="4"/>
      <c r="Y13" s="4"/>
      <c r="Z13" s="4"/>
    </row>
    <row r="14" ht="18.0" hidden="1" customHeight="1">
      <c r="A14" s="18" t="s">
        <v>2</v>
      </c>
      <c r="B14" s="18" t="s">
        <v>32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Q14" s="3"/>
      <c r="R14" s="3"/>
      <c r="S14" s="4"/>
      <c r="T14" s="4"/>
      <c r="U14" s="4"/>
      <c r="V14" s="4"/>
      <c r="W14" s="4"/>
      <c r="X14" s="4"/>
      <c r="Y14" s="4"/>
      <c r="Z14" s="4"/>
    </row>
    <row r="15" ht="18.0" hidden="1" customHeight="1">
      <c r="A15" s="18" t="s">
        <v>2</v>
      </c>
      <c r="B15" s="18" t="s">
        <v>32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Q15" s="3"/>
      <c r="R15" s="3"/>
      <c r="S15" s="4"/>
      <c r="T15" s="4"/>
      <c r="U15" s="4"/>
      <c r="V15" s="4"/>
      <c r="W15" s="4"/>
      <c r="X15" s="4"/>
      <c r="Y15" s="4"/>
      <c r="Z15" s="4"/>
    </row>
    <row r="16" ht="18.0" customHeight="1">
      <c r="A16" s="18" t="s">
        <v>33</v>
      </c>
      <c r="B16" s="18"/>
      <c r="C16" s="1">
        <v>1.58</v>
      </c>
      <c r="D16" s="1">
        <v>0.0</v>
      </c>
      <c r="E16" s="1">
        <v>0.0</v>
      </c>
      <c r="F16" s="1">
        <v>1.9</v>
      </c>
      <c r="G16" s="1">
        <v>0.0</v>
      </c>
      <c r="H16" s="1">
        <v>1.82</v>
      </c>
      <c r="I16" s="1">
        <v>0.0</v>
      </c>
      <c r="J16" s="1">
        <v>0.0</v>
      </c>
      <c r="K16" s="1">
        <v>2.42</v>
      </c>
      <c r="L16" s="1">
        <v>1.37</v>
      </c>
      <c r="M16" s="1">
        <v>0.13</v>
      </c>
      <c r="N16" s="1">
        <v>0.41</v>
      </c>
      <c r="O16" s="2">
        <f t="shared" ref="O16:O33" si="3">SUM(C16:N16)</f>
        <v>9.63</v>
      </c>
      <c r="P16" s="3"/>
      <c r="Q16" s="3"/>
      <c r="R16" s="3"/>
      <c r="S16" s="4"/>
      <c r="T16" s="4"/>
      <c r="U16" s="4"/>
      <c r="V16" s="4"/>
      <c r="W16" s="4"/>
      <c r="X16" s="4"/>
      <c r="Y16" s="4"/>
      <c r="Z16" s="4"/>
    </row>
    <row r="17" ht="18.0" customHeight="1">
      <c r="A17" s="18" t="s">
        <v>35</v>
      </c>
      <c r="B17" s="18"/>
      <c r="C17" s="1">
        <v>1.84</v>
      </c>
      <c r="D17" s="1">
        <v>2.34</v>
      </c>
      <c r="E17" s="1">
        <v>2.74</v>
      </c>
      <c r="F17" s="1">
        <v>2.0</v>
      </c>
      <c r="G17" s="1">
        <v>1.16</v>
      </c>
      <c r="H17" s="1">
        <v>0.0</v>
      </c>
      <c r="I17" s="1">
        <v>0.49</v>
      </c>
      <c r="J17" s="1">
        <v>1.26</v>
      </c>
      <c r="K17" s="1">
        <v>2.83</v>
      </c>
      <c r="L17" s="1">
        <v>2.79</v>
      </c>
      <c r="M17" s="1">
        <v>2.98</v>
      </c>
      <c r="N17" s="1">
        <v>1.59</v>
      </c>
      <c r="O17" s="2">
        <f t="shared" si="3"/>
        <v>22.02</v>
      </c>
      <c r="P17" s="3"/>
      <c r="Q17" s="3"/>
      <c r="R17" s="3"/>
      <c r="S17" s="4"/>
      <c r="T17" s="4"/>
      <c r="U17" s="4"/>
      <c r="V17" s="4"/>
      <c r="W17" s="4"/>
      <c r="X17" s="4"/>
      <c r="Y17" s="4"/>
      <c r="Z17" s="4"/>
    </row>
    <row r="18" ht="18.0" customHeight="1">
      <c r="A18" s="18" t="s">
        <v>194</v>
      </c>
      <c r="B18" s="18"/>
      <c r="C18" s="1">
        <v>0.0</v>
      </c>
      <c r="D18" s="1">
        <v>89.6</v>
      </c>
      <c r="E18" s="1">
        <v>0.0</v>
      </c>
      <c r="F18" s="1">
        <v>0.0</v>
      </c>
      <c r="G18" s="1">
        <v>0.0</v>
      </c>
      <c r="H18" s="1">
        <v>71.75</v>
      </c>
      <c r="I18" s="1">
        <v>0.0</v>
      </c>
      <c r="J18" s="1">
        <v>0.0</v>
      </c>
      <c r="K18" s="1">
        <v>0.0</v>
      </c>
      <c r="L18" s="1">
        <v>0.0</v>
      </c>
      <c r="M18" s="1">
        <v>0.0</v>
      </c>
      <c r="N18" s="1">
        <v>0.0</v>
      </c>
      <c r="O18" s="2">
        <f t="shared" si="3"/>
        <v>161.35</v>
      </c>
      <c r="P18" s="3"/>
      <c r="Q18" s="3"/>
      <c r="R18" s="3"/>
      <c r="S18" s="4"/>
      <c r="T18" s="4"/>
      <c r="U18" s="4"/>
      <c r="V18" s="4"/>
      <c r="W18" s="4"/>
      <c r="X18" s="4"/>
      <c r="Y18" s="4"/>
      <c r="Z18" s="4"/>
    </row>
    <row r="19" ht="18.0" customHeight="1">
      <c r="A19" s="18" t="s">
        <v>195</v>
      </c>
      <c r="B19" s="18"/>
      <c r="C19" s="27">
        <v>4.11</v>
      </c>
      <c r="D19" s="27">
        <v>4.53</v>
      </c>
      <c r="E19" s="27">
        <v>2.57</v>
      </c>
      <c r="F19" s="27">
        <v>2.52</v>
      </c>
      <c r="G19" s="1">
        <v>3.03</v>
      </c>
      <c r="H19" s="1">
        <v>2.49</v>
      </c>
      <c r="I19" s="1">
        <v>2.24</v>
      </c>
      <c r="J19" s="1">
        <v>5.13</v>
      </c>
      <c r="K19" s="1">
        <v>2.14</v>
      </c>
      <c r="L19" s="1">
        <v>3.88</v>
      </c>
      <c r="M19" s="1">
        <v>0.0</v>
      </c>
      <c r="N19" s="1">
        <v>0.0</v>
      </c>
      <c r="O19" s="2">
        <f t="shared" si="3"/>
        <v>32.64</v>
      </c>
      <c r="P19" s="3"/>
      <c r="Q19" s="3"/>
      <c r="R19" s="3"/>
      <c r="S19" s="4"/>
      <c r="T19" s="4"/>
      <c r="U19" s="4"/>
      <c r="V19" s="4"/>
      <c r="W19" s="4"/>
      <c r="X19" s="4"/>
      <c r="Y19" s="4"/>
      <c r="Z19" s="4"/>
    </row>
    <row r="20" ht="18.0" hidden="1" customHeight="1">
      <c r="A20" s="18" t="s">
        <v>2</v>
      </c>
      <c r="B20" s="18" t="s">
        <v>36</v>
      </c>
      <c r="C20" s="27"/>
      <c r="D20" s="27"/>
      <c r="E20" s="27"/>
      <c r="F20" s="27"/>
      <c r="G20" s="1"/>
      <c r="H20" s="1"/>
      <c r="I20" s="1"/>
      <c r="J20" s="1"/>
      <c r="K20" s="1"/>
      <c r="L20" s="1"/>
      <c r="M20" s="1"/>
      <c r="N20" s="1"/>
      <c r="O20" s="2">
        <f t="shared" si="3"/>
        <v>0</v>
      </c>
      <c r="P20" s="3"/>
      <c r="Q20" s="3"/>
      <c r="R20" s="3"/>
      <c r="S20" s="4"/>
      <c r="T20" s="4"/>
      <c r="U20" s="4"/>
      <c r="V20" s="4"/>
      <c r="W20" s="4"/>
      <c r="X20" s="4"/>
      <c r="Y20" s="4"/>
      <c r="Z20" s="4"/>
    </row>
    <row r="21" ht="18.0" hidden="1" customHeight="1">
      <c r="A21" s="18" t="s">
        <v>2</v>
      </c>
      <c r="B21" s="18" t="s">
        <v>37</v>
      </c>
      <c r="C21" s="27"/>
      <c r="D21" s="27"/>
      <c r="E21" s="27"/>
      <c r="F21" s="27"/>
      <c r="G21" s="1"/>
      <c r="H21" s="1"/>
      <c r="I21" s="1"/>
      <c r="J21" s="1"/>
      <c r="K21" s="1"/>
      <c r="L21" s="1"/>
      <c r="M21" s="1"/>
      <c r="N21" s="1"/>
      <c r="O21" s="2">
        <f t="shared" si="3"/>
        <v>0</v>
      </c>
      <c r="P21" s="3"/>
      <c r="Q21" s="3"/>
      <c r="R21" s="3"/>
      <c r="S21" s="4"/>
      <c r="T21" s="4"/>
      <c r="U21" s="4"/>
      <c r="V21" s="4"/>
      <c r="W21" s="4"/>
      <c r="X21" s="4"/>
      <c r="Y21" s="4"/>
      <c r="Z21" s="4"/>
    </row>
    <row r="22" ht="18.0" hidden="1" customHeight="1">
      <c r="A22" s="18" t="s">
        <v>2</v>
      </c>
      <c r="B22" s="18" t="s">
        <v>32</v>
      </c>
      <c r="C22" s="27"/>
      <c r="D22" s="27"/>
      <c r="E22" s="27"/>
      <c r="F22" s="27"/>
      <c r="G22" s="1"/>
      <c r="H22" s="1"/>
      <c r="I22" s="1"/>
      <c r="J22" s="1"/>
      <c r="K22" s="1"/>
      <c r="L22" s="1"/>
      <c r="M22" s="1"/>
      <c r="N22" s="1"/>
      <c r="O22" s="2">
        <f t="shared" si="3"/>
        <v>0</v>
      </c>
      <c r="P22" s="3"/>
      <c r="Q22" s="3"/>
      <c r="R22" s="3"/>
      <c r="S22" s="4"/>
      <c r="T22" s="4"/>
      <c r="U22" s="4"/>
      <c r="V22" s="4"/>
      <c r="W22" s="4"/>
      <c r="X22" s="4"/>
      <c r="Y22" s="4"/>
      <c r="Z22" s="4"/>
    </row>
    <row r="23" ht="18.0" customHeight="1">
      <c r="A23" s="18" t="s">
        <v>196</v>
      </c>
      <c r="B23" s="18"/>
      <c r="C23" s="27">
        <v>7.16</v>
      </c>
      <c r="D23" s="27">
        <v>8.37</v>
      </c>
      <c r="E23" s="27">
        <v>7.07</v>
      </c>
      <c r="F23" s="27">
        <v>7.1</v>
      </c>
      <c r="G23" s="1">
        <v>10.18</v>
      </c>
      <c r="H23" s="1">
        <v>1.26</v>
      </c>
      <c r="I23" s="1">
        <v>42.17</v>
      </c>
      <c r="J23" s="1">
        <v>10.0</v>
      </c>
      <c r="K23" s="1">
        <v>20.03</v>
      </c>
      <c r="L23" s="1">
        <v>22.01</v>
      </c>
      <c r="M23" s="1">
        <v>4.47</v>
      </c>
      <c r="N23" s="1">
        <v>8.02</v>
      </c>
      <c r="O23" s="2">
        <f t="shared" si="3"/>
        <v>147.84</v>
      </c>
      <c r="P23" s="3"/>
      <c r="Q23" s="3"/>
      <c r="R23" s="3"/>
      <c r="S23" s="4"/>
      <c r="T23" s="4"/>
      <c r="U23" s="4"/>
      <c r="V23" s="4"/>
      <c r="W23" s="4"/>
      <c r="X23" s="4"/>
      <c r="Y23" s="4"/>
      <c r="Z23" s="4"/>
    </row>
    <row r="24" ht="18.0" customHeight="1">
      <c r="A24" s="18" t="s">
        <v>181</v>
      </c>
      <c r="B24" s="18"/>
      <c r="C24" s="27">
        <v>0.25</v>
      </c>
      <c r="D24" s="27">
        <v>0.25</v>
      </c>
      <c r="E24" s="27">
        <v>0.25</v>
      </c>
      <c r="F24" s="27">
        <v>0.25</v>
      </c>
      <c r="G24" s="1">
        <v>0.25</v>
      </c>
      <c r="H24" s="1">
        <v>0.25</v>
      </c>
      <c r="I24" s="1">
        <v>0.25</v>
      </c>
      <c r="J24" s="1">
        <v>0.25</v>
      </c>
      <c r="K24" s="1">
        <v>0.25</v>
      </c>
      <c r="L24" s="1">
        <v>0.25</v>
      </c>
      <c r="M24" s="1">
        <v>0.25</v>
      </c>
      <c r="N24" s="1">
        <v>0.25</v>
      </c>
      <c r="O24" s="2">
        <f t="shared" si="3"/>
        <v>3</v>
      </c>
      <c r="P24" s="3"/>
      <c r="Q24" s="3"/>
      <c r="R24" s="3"/>
      <c r="S24" s="4"/>
      <c r="T24" s="4"/>
      <c r="U24" s="4"/>
      <c r="V24" s="4"/>
      <c r="W24" s="4"/>
      <c r="X24" s="4"/>
      <c r="Y24" s="4"/>
      <c r="Z24" s="4"/>
    </row>
    <row r="25" ht="18.0" customHeight="1">
      <c r="A25" s="18" t="s">
        <v>182</v>
      </c>
      <c r="B25" s="18"/>
      <c r="C25" s="27">
        <v>0.0</v>
      </c>
      <c r="D25" s="27">
        <v>0.18</v>
      </c>
      <c r="E25" s="27">
        <v>0.06</v>
      </c>
      <c r="F25" s="27">
        <v>0.27</v>
      </c>
      <c r="G25" s="1">
        <v>0.13</v>
      </c>
      <c r="H25" s="1">
        <v>0.23</v>
      </c>
      <c r="I25" s="1">
        <v>0.23</v>
      </c>
      <c r="J25" s="1">
        <v>0.15</v>
      </c>
      <c r="K25" s="1">
        <v>0.15</v>
      </c>
      <c r="L25" s="1">
        <v>0.15</v>
      </c>
      <c r="M25" s="1">
        <v>0.15</v>
      </c>
      <c r="N25" s="1">
        <v>0.15</v>
      </c>
      <c r="O25" s="2">
        <f t="shared" si="3"/>
        <v>1.85</v>
      </c>
      <c r="P25" s="3"/>
      <c r="Q25" s="3"/>
      <c r="R25" s="3"/>
      <c r="S25" s="4"/>
      <c r="T25" s="4"/>
      <c r="U25" s="4"/>
      <c r="V25" s="4"/>
      <c r="W25" s="4"/>
      <c r="X25" s="4"/>
      <c r="Y25" s="4"/>
      <c r="Z25" s="4"/>
    </row>
    <row r="26" ht="18.0" hidden="1" customHeight="1">
      <c r="A26" s="18" t="s">
        <v>2</v>
      </c>
      <c r="B26" s="18" t="s">
        <v>32</v>
      </c>
      <c r="C26" s="27"/>
      <c r="D26" s="27"/>
      <c r="E26" s="27"/>
      <c r="F26" s="27"/>
      <c r="G26" s="1"/>
      <c r="H26" s="1"/>
      <c r="I26" s="1"/>
      <c r="J26" s="1"/>
      <c r="K26" s="1"/>
      <c r="L26" s="1"/>
      <c r="M26" s="1"/>
      <c r="N26" s="1"/>
      <c r="O26" s="2">
        <f t="shared" si="3"/>
        <v>0</v>
      </c>
      <c r="P26" s="3"/>
      <c r="Q26" s="3"/>
      <c r="R26" s="3"/>
      <c r="S26" s="4"/>
      <c r="T26" s="4"/>
      <c r="U26" s="4"/>
      <c r="V26" s="4"/>
      <c r="W26" s="4"/>
      <c r="X26" s="4"/>
      <c r="Y26" s="4"/>
      <c r="Z26" s="4"/>
    </row>
    <row r="27" ht="18.0" customHeight="1">
      <c r="A27" s="18" t="s">
        <v>197</v>
      </c>
      <c r="B27" s="18"/>
      <c r="C27" s="27">
        <v>0.0</v>
      </c>
      <c r="D27" s="27">
        <v>0.0</v>
      </c>
      <c r="E27" s="27">
        <v>0.0</v>
      </c>
      <c r="F27" s="27">
        <v>0.0</v>
      </c>
      <c r="G27" s="1">
        <v>2.0</v>
      </c>
      <c r="H27" s="1">
        <v>1.0</v>
      </c>
      <c r="I27" s="1">
        <v>1.0</v>
      </c>
      <c r="J27" s="1">
        <v>0.0</v>
      </c>
      <c r="K27" s="1">
        <v>0.0</v>
      </c>
      <c r="L27" s="1">
        <v>0.0</v>
      </c>
      <c r="M27" s="1">
        <v>0.0</v>
      </c>
      <c r="N27" s="1">
        <v>0.54</v>
      </c>
      <c r="O27" s="2">
        <f t="shared" si="3"/>
        <v>4.54</v>
      </c>
      <c r="P27" s="3"/>
      <c r="Q27" s="3"/>
      <c r="R27" s="3"/>
      <c r="S27" s="4"/>
      <c r="T27" s="4"/>
      <c r="U27" s="4"/>
      <c r="V27" s="4"/>
      <c r="W27" s="4"/>
      <c r="X27" s="4"/>
      <c r="Y27" s="4"/>
      <c r="Z27" s="4"/>
    </row>
    <row r="28" ht="18.0" customHeight="1">
      <c r="A28" s="18" t="s">
        <v>198</v>
      </c>
      <c r="B28" s="18"/>
      <c r="C28" s="27">
        <v>0.0</v>
      </c>
      <c r="D28" s="27">
        <v>0.0</v>
      </c>
      <c r="E28" s="27">
        <v>0.25</v>
      </c>
      <c r="F28" s="27">
        <v>0.0</v>
      </c>
      <c r="G28" s="1">
        <v>0.0</v>
      </c>
      <c r="H28" s="1">
        <v>0.25</v>
      </c>
      <c r="I28" s="1">
        <v>0.0</v>
      </c>
      <c r="J28" s="1">
        <v>0.0</v>
      </c>
      <c r="K28" s="1">
        <v>0.5</v>
      </c>
      <c r="L28" s="1">
        <v>0.0</v>
      </c>
      <c r="M28" s="1">
        <v>0.0</v>
      </c>
      <c r="N28" s="1">
        <v>0.63</v>
      </c>
      <c r="O28" s="2">
        <f t="shared" si="3"/>
        <v>1.63</v>
      </c>
      <c r="P28" s="3"/>
      <c r="Q28" s="3"/>
      <c r="R28" s="3"/>
      <c r="S28" s="4"/>
      <c r="T28" s="4"/>
      <c r="U28" s="4"/>
      <c r="V28" s="4"/>
      <c r="W28" s="4"/>
      <c r="X28" s="4"/>
      <c r="Y28" s="4"/>
      <c r="Z28" s="4"/>
    </row>
    <row r="29" ht="18.0" customHeight="1">
      <c r="A29" s="18" t="s">
        <v>199</v>
      </c>
      <c r="B29" s="18"/>
      <c r="C29" s="27">
        <v>0.0</v>
      </c>
      <c r="D29" s="27">
        <v>0.0</v>
      </c>
      <c r="E29" s="27">
        <v>0.5</v>
      </c>
      <c r="F29" s="27">
        <v>0.0</v>
      </c>
      <c r="G29" s="1">
        <v>0.0</v>
      </c>
      <c r="H29" s="1">
        <v>0.5</v>
      </c>
      <c r="I29" s="1">
        <v>0.0</v>
      </c>
      <c r="J29" s="1">
        <v>0.0</v>
      </c>
      <c r="K29" s="1">
        <v>1.0</v>
      </c>
      <c r="L29" s="1">
        <v>0.0</v>
      </c>
      <c r="M29" s="1">
        <v>0.0</v>
      </c>
      <c r="N29" s="1">
        <v>0.91</v>
      </c>
      <c r="O29" s="2">
        <f t="shared" si="3"/>
        <v>2.91</v>
      </c>
      <c r="P29" s="3"/>
      <c r="Q29" s="3"/>
      <c r="R29" s="3"/>
      <c r="S29" s="4"/>
      <c r="T29" s="4"/>
      <c r="U29" s="4"/>
      <c r="V29" s="4"/>
      <c r="W29" s="4"/>
      <c r="X29" s="4"/>
      <c r="Y29" s="4"/>
      <c r="Z29" s="4"/>
    </row>
    <row r="30" ht="18.0" customHeight="1">
      <c r="A30" s="18" t="s">
        <v>200</v>
      </c>
      <c r="B30" s="18"/>
      <c r="C30" s="27">
        <v>0.0</v>
      </c>
      <c r="D30" s="27">
        <v>0.0</v>
      </c>
      <c r="E30" s="27">
        <v>0.0</v>
      </c>
      <c r="F30" s="27">
        <v>0.0</v>
      </c>
      <c r="G30" s="1">
        <v>0.0</v>
      </c>
      <c r="H30" s="1">
        <v>1.07</v>
      </c>
      <c r="I30" s="1">
        <v>0.0</v>
      </c>
      <c r="J30" s="1">
        <v>0.0</v>
      </c>
      <c r="K30" s="1">
        <v>2.19</v>
      </c>
      <c r="L30" s="1">
        <v>0.0</v>
      </c>
      <c r="M30" s="1">
        <v>0.0</v>
      </c>
      <c r="N30" s="1">
        <v>1.1</v>
      </c>
      <c r="O30" s="2">
        <f t="shared" si="3"/>
        <v>4.36</v>
      </c>
      <c r="P30" s="3"/>
      <c r="Q30" s="3"/>
      <c r="R30" s="3"/>
      <c r="S30" s="4"/>
      <c r="T30" s="4"/>
      <c r="U30" s="4"/>
      <c r="V30" s="4"/>
      <c r="W30" s="4"/>
      <c r="X30" s="4"/>
      <c r="Y30" s="4"/>
      <c r="Z30" s="4"/>
    </row>
    <row r="31" ht="18.0" customHeight="1">
      <c r="A31" s="18" t="s">
        <v>201</v>
      </c>
      <c r="B31" s="18"/>
      <c r="C31" s="27">
        <v>25.51</v>
      </c>
      <c r="D31" s="27">
        <v>9.39</v>
      </c>
      <c r="E31" s="27">
        <v>13.03</v>
      </c>
      <c r="F31" s="27">
        <v>17.21</v>
      </c>
      <c r="G31" s="1">
        <v>5.46</v>
      </c>
      <c r="H31" s="1">
        <v>18.7</v>
      </c>
      <c r="I31" s="1">
        <v>19.16</v>
      </c>
      <c r="J31" s="1">
        <v>17.31</v>
      </c>
      <c r="K31" s="1">
        <v>14.47</v>
      </c>
      <c r="L31" s="1">
        <v>11.2</v>
      </c>
      <c r="M31" s="1">
        <v>12.64</v>
      </c>
      <c r="N31" s="1">
        <v>0.0</v>
      </c>
      <c r="O31" s="2">
        <f t="shared" si="3"/>
        <v>164.08</v>
      </c>
      <c r="P31" s="3"/>
      <c r="Q31" s="3"/>
      <c r="R31" s="3"/>
      <c r="S31" s="4"/>
      <c r="T31" s="4"/>
      <c r="U31" s="4"/>
      <c r="V31" s="4"/>
      <c r="W31" s="4"/>
      <c r="X31" s="4"/>
      <c r="Y31" s="4"/>
      <c r="Z31" s="4"/>
    </row>
    <row r="32" ht="18.0" customHeight="1">
      <c r="A32" s="18" t="s">
        <v>202</v>
      </c>
      <c r="B32" s="18"/>
      <c r="C32" s="27">
        <v>0.0</v>
      </c>
      <c r="D32" s="27">
        <v>0.0</v>
      </c>
      <c r="E32" s="27">
        <v>0.0</v>
      </c>
      <c r="F32" s="27">
        <v>34.62</v>
      </c>
      <c r="G32" s="1">
        <v>0.0</v>
      </c>
      <c r="H32" s="1">
        <v>17.36</v>
      </c>
      <c r="I32" s="1">
        <v>0.0</v>
      </c>
      <c r="J32" s="1">
        <v>0.0</v>
      </c>
      <c r="K32" s="1">
        <v>0.0</v>
      </c>
      <c r="L32" s="1">
        <v>0.0</v>
      </c>
      <c r="M32" s="1">
        <v>0.0</v>
      </c>
      <c r="N32" s="1">
        <v>0.0</v>
      </c>
      <c r="O32" s="2">
        <f t="shared" si="3"/>
        <v>51.98</v>
      </c>
      <c r="P32" s="3"/>
      <c r="Q32" s="3"/>
      <c r="R32" s="3"/>
      <c r="S32" s="4"/>
      <c r="T32" s="4"/>
      <c r="U32" s="4"/>
      <c r="V32" s="4"/>
      <c r="W32" s="4"/>
      <c r="X32" s="4"/>
      <c r="Y32" s="4"/>
      <c r="Z32" s="4"/>
    </row>
    <row r="33" ht="18.0" customHeight="1">
      <c r="A33" s="18" t="s">
        <v>203</v>
      </c>
      <c r="B33" s="18"/>
      <c r="C33" s="27">
        <v>9.67</v>
      </c>
      <c r="D33" s="27">
        <v>0.0</v>
      </c>
      <c r="E33" s="27">
        <v>5.05</v>
      </c>
      <c r="F33" s="27">
        <v>0.0</v>
      </c>
      <c r="G33" s="1">
        <v>0.0</v>
      </c>
      <c r="H33" s="1">
        <v>0.0</v>
      </c>
      <c r="I33" s="1">
        <v>0.0</v>
      </c>
      <c r="J33" s="1">
        <v>0.0</v>
      </c>
      <c r="K33" s="1">
        <v>0.0</v>
      </c>
      <c r="L33" s="1">
        <v>0.0</v>
      </c>
      <c r="M33" s="1">
        <v>0.0</v>
      </c>
      <c r="N33" s="1">
        <v>0.0</v>
      </c>
      <c r="O33" s="2">
        <f t="shared" si="3"/>
        <v>14.72</v>
      </c>
      <c r="P33" s="3"/>
      <c r="Q33" s="3"/>
      <c r="R33" s="3"/>
      <c r="S33" s="4"/>
      <c r="T33" s="4"/>
      <c r="U33" s="4"/>
      <c r="V33" s="4"/>
      <c r="W33" s="4"/>
      <c r="X33" s="4"/>
      <c r="Y33" s="4"/>
      <c r="Z33" s="4"/>
    </row>
    <row r="34" ht="18.0" customHeight="1">
      <c r="A34" s="33" t="s">
        <v>46</v>
      </c>
      <c r="B34" s="34"/>
      <c r="C34" s="148">
        <f t="shared" ref="C34:O34" si="4">SUM(C16:C33)</f>
        <v>50.12</v>
      </c>
      <c r="D34" s="148">
        <f t="shared" si="4"/>
        <v>114.66</v>
      </c>
      <c r="E34" s="148">
        <f t="shared" si="4"/>
        <v>31.52</v>
      </c>
      <c r="F34" s="148">
        <f t="shared" si="4"/>
        <v>65.87</v>
      </c>
      <c r="G34" s="148">
        <f t="shared" si="4"/>
        <v>22.21</v>
      </c>
      <c r="H34" s="148">
        <f t="shared" si="4"/>
        <v>116.68</v>
      </c>
      <c r="I34" s="148">
        <f t="shared" si="4"/>
        <v>65.54</v>
      </c>
      <c r="J34" s="148">
        <f t="shared" si="4"/>
        <v>34.1</v>
      </c>
      <c r="K34" s="148">
        <f t="shared" si="4"/>
        <v>45.98</v>
      </c>
      <c r="L34" s="148">
        <f t="shared" si="4"/>
        <v>41.65</v>
      </c>
      <c r="M34" s="148">
        <f t="shared" si="4"/>
        <v>20.62</v>
      </c>
      <c r="N34" s="148">
        <f t="shared" si="4"/>
        <v>13.6</v>
      </c>
      <c r="O34" s="35">
        <f t="shared" si="4"/>
        <v>622.55</v>
      </c>
      <c r="P34" s="143"/>
      <c r="Q34" s="144"/>
      <c r="R34" s="3"/>
      <c r="S34" s="4"/>
      <c r="T34" s="4"/>
      <c r="U34" s="4"/>
      <c r="V34" s="4"/>
      <c r="W34" s="4"/>
      <c r="X34" s="4"/>
      <c r="Y34" s="4"/>
      <c r="Z34" s="4"/>
    </row>
    <row r="35" ht="18.0" customHeight="1">
      <c r="A35" s="36" t="s">
        <v>171</v>
      </c>
      <c r="B35" s="37"/>
      <c r="C35" s="38">
        <f t="shared" ref="C35:O35" si="5">SUM(C7,C11,C34)</f>
        <v>135.48</v>
      </c>
      <c r="D35" s="38">
        <f t="shared" si="5"/>
        <v>195.83</v>
      </c>
      <c r="E35" s="38">
        <f t="shared" si="5"/>
        <v>119.2</v>
      </c>
      <c r="F35" s="38">
        <f t="shared" si="5"/>
        <v>153.48</v>
      </c>
      <c r="G35" s="38">
        <f t="shared" si="5"/>
        <v>110.46</v>
      </c>
      <c r="H35" s="38">
        <f t="shared" si="5"/>
        <v>176.2</v>
      </c>
      <c r="I35" s="38">
        <f t="shared" si="5"/>
        <v>141.17</v>
      </c>
      <c r="J35" s="38">
        <f t="shared" si="5"/>
        <v>112.09</v>
      </c>
      <c r="K35" s="38">
        <f t="shared" si="5"/>
        <v>108.97</v>
      </c>
      <c r="L35" s="38">
        <f t="shared" si="5"/>
        <v>111.96</v>
      </c>
      <c r="M35" s="38">
        <f t="shared" si="5"/>
        <v>91.23</v>
      </c>
      <c r="N35" s="38">
        <f t="shared" si="5"/>
        <v>81.96</v>
      </c>
      <c r="O35" s="38">
        <f t="shared" si="5"/>
        <v>1538.03</v>
      </c>
      <c r="P35" s="3"/>
      <c r="Q35" s="3"/>
      <c r="R35" s="3"/>
      <c r="S35" s="4"/>
      <c r="T35" s="4"/>
      <c r="U35" s="4"/>
      <c r="V35" s="4"/>
      <c r="W35" s="4"/>
      <c r="X35" s="4"/>
      <c r="Y35" s="4"/>
      <c r="Z35" s="4"/>
    </row>
    <row r="36" ht="18.0" customHeight="1">
      <c r="A36" s="140" t="s">
        <v>172</v>
      </c>
      <c r="B36" s="18"/>
      <c r="C36" s="27">
        <v>0.0</v>
      </c>
      <c r="D36" s="27">
        <v>0.0</v>
      </c>
      <c r="E36" s="27">
        <v>0.0</v>
      </c>
      <c r="F36" s="27">
        <v>0.0</v>
      </c>
      <c r="G36" s="1">
        <v>0.0</v>
      </c>
      <c r="H36" s="1">
        <v>0.0</v>
      </c>
      <c r="I36" s="1">
        <v>605.03</v>
      </c>
      <c r="J36" s="1">
        <v>9.4</v>
      </c>
      <c r="K36" s="1">
        <v>5.8</v>
      </c>
      <c r="L36" s="1">
        <v>37.8</v>
      </c>
      <c r="M36" s="1">
        <v>35.5</v>
      </c>
      <c r="N36" s="1">
        <v>52.3</v>
      </c>
      <c r="O36" s="2">
        <f t="shared" ref="O36:O38" si="6">SUM(C36:N36)</f>
        <v>745.83</v>
      </c>
      <c r="P36" s="3"/>
      <c r="Q36" s="3"/>
      <c r="R36" s="3"/>
      <c r="S36" s="4"/>
      <c r="T36" s="4"/>
      <c r="U36" s="4"/>
      <c r="V36" s="4"/>
      <c r="W36" s="4"/>
      <c r="X36" s="4"/>
      <c r="Y36" s="4"/>
      <c r="Z36" s="4"/>
    </row>
    <row r="37" ht="18.0" customHeight="1">
      <c r="A37" s="39" t="s">
        <v>173</v>
      </c>
      <c r="B37" s="18"/>
      <c r="C37" s="27">
        <v>0.0</v>
      </c>
      <c r="D37" s="27">
        <v>0.0</v>
      </c>
      <c r="E37" s="27">
        <v>0.0</v>
      </c>
      <c r="F37" s="27">
        <v>0.0</v>
      </c>
      <c r="G37" s="1">
        <v>16.42</v>
      </c>
      <c r="H37" s="1">
        <v>41.52</v>
      </c>
      <c r="I37" s="1">
        <v>23.0</v>
      </c>
      <c r="J37" s="1">
        <v>25.65</v>
      </c>
      <c r="K37" s="1">
        <v>31.97</v>
      </c>
      <c r="L37" s="1">
        <v>42.4</v>
      </c>
      <c r="M37" s="1">
        <v>57.61</v>
      </c>
      <c r="N37" s="1">
        <v>68.0</v>
      </c>
      <c r="O37" s="2">
        <f t="shared" si="6"/>
        <v>306.57</v>
      </c>
      <c r="P37" s="3"/>
      <c r="Q37" s="3"/>
      <c r="R37" s="3"/>
      <c r="S37" s="4"/>
      <c r="T37" s="4"/>
      <c r="U37" s="4"/>
      <c r="V37" s="4"/>
      <c r="W37" s="4"/>
      <c r="X37" s="4"/>
      <c r="Y37" s="4"/>
      <c r="Z37" s="4"/>
    </row>
    <row r="38" ht="18.0" customHeight="1">
      <c r="A38" s="39" t="s">
        <v>48</v>
      </c>
      <c r="B38" s="18"/>
      <c r="C38" s="27">
        <v>0.0</v>
      </c>
      <c r="D38" s="27">
        <v>0.0</v>
      </c>
      <c r="E38" s="27">
        <v>0.0</v>
      </c>
      <c r="F38" s="27">
        <v>0.0</v>
      </c>
      <c r="G38" s="1">
        <v>0.0</v>
      </c>
      <c r="H38" s="1">
        <v>0.0</v>
      </c>
      <c r="I38" s="1">
        <v>58.1</v>
      </c>
      <c r="J38" s="1">
        <v>0.0</v>
      </c>
      <c r="K38" s="1">
        <v>87.21</v>
      </c>
      <c r="L38" s="1">
        <v>486.49</v>
      </c>
      <c r="M38" s="1">
        <v>197.55</v>
      </c>
      <c r="N38" s="1">
        <v>21.02</v>
      </c>
      <c r="O38" s="2">
        <f t="shared" si="6"/>
        <v>850.37</v>
      </c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</row>
    <row r="39" ht="18.75" customHeight="1">
      <c r="A39" s="40" t="s">
        <v>50</v>
      </c>
      <c r="B39" s="40"/>
      <c r="C39" s="41">
        <f t="shared" ref="C39:O39" si="7">SUM(C36:C38)</f>
        <v>0</v>
      </c>
      <c r="D39" s="41">
        <f t="shared" si="7"/>
        <v>0</v>
      </c>
      <c r="E39" s="41">
        <f t="shared" si="7"/>
        <v>0</v>
      </c>
      <c r="F39" s="41">
        <f t="shared" si="7"/>
        <v>0</v>
      </c>
      <c r="G39" s="41">
        <f t="shared" si="7"/>
        <v>16.42</v>
      </c>
      <c r="H39" s="41">
        <f t="shared" si="7"/>
        <v>41.52</v>
      </c>
      <c r="I39" s="41">
        <f t="shared" si="7"/>
        <v>686.13</v>
      </c>
      <c r="J39" s="41">
        <f t="shared" si="7"/>
        <v>35.05</v>
      </c>
      <c r="K39" s="41">
        <f t="shared" si="7"/>
        <v>124.98</v>
      </c>
      <c r="L39" s="41">
        <f t="shared" si="7"/>
        <v>566.69</v>
      </c>
      <c r="M39" s="41">
        <f t="shared" si="7"/>
        <v>290.66</v>
      </c>
      <c r="N39" s="41">
        <f t="shared" si="7"/>
        <v>141.32</v>
      </c>
      <c r="O39" s="41">
        <f t="shared" si="7"/>
        <v>1902.77</v>
      </c>
      <c r="P39" s="3"/>
      <c r="Q39" s="145"/>
      <c r="R39" s="3"/>
      <c r="S39" s="4"/>
      <c r="T39" s="4"/>
      <c r="U39" s="4"/>
      <c r="V39" s="4"/>
      <c r="W39" s="4"/>
      <c r="X39" s="4"/>
      <c r="Y39" s="4"/>
      <c r="Z39" s="4"/>
    </row>
    <row r="40" ht="19.5" customHeight="1">
      <c r="A40" s="42" t="s">
        <v>51</v>
      </c>
      <c r="B40" s="43"/>
      <c r="C40" s="44">
        <f t="shared" ref="C40:N40" si="8">SUM(C35,C39)</f>
        <v>135.48</v>
      </c>
      <c r="D40" s="44">
        <f t="shared" si="8"/>
        <v>195.83</v>
      </c>
      <c r="E40" s="44">
        <f t="shared" si="8"/>
        <v>119.2</v>
      </c>
      <c r="F40" s="44">
        <f t="shared" si="8"/>
        <v>153.48</v>
      </c>
      <c r="G40" s="44">
        <f t="shared" si="8"/>
        <v>126.88</v>
      </c>
      <c r="H40" s="44">
        <f t="shared" si="8"/>
        <v>217.72</v>
      </c>
      <c r="I40" s="44">
        <f t="shared" si="8"/>
        <v>827.3</v>
      </c>
      <c r="J40" s="44">
        <f t="shared" si="8"/>
        <v>147.14</v>
      </c>
      <c r="K40" s="44">
        <f t="shared" si="8"/>
        <v>233.95</v>
      </c>
      <c r="L40" s="44">
        <f t="shared" si="8"/>
        <v>678.65</v>
      </c>
      <c r="M40" s="44">
        <f t="shared" si="8"/>
        <v>381.89</v>
      </c>
      <c r="N40" s="44">
        <f t="shared" si="8"/>
        <v>223.28</v>
      </c>
      <c r="O40" s="44">
        <f>SUM(O7,O11,O34,O39)</f>
        <v>3440.8</v>
      </c>
      <c r="P40" s="3"/>
      <c r="Q40" s="3"/>
      <c r="R40" s="3"/>
      <c r="S40" s="4"/>
      <c r="T40" s="4"/>
      <c r="U40" s="4"/>
      <c r="V40" s="4"/>
      <c r="W40" s="4"/>
      <c r="X40" s="4"/>
      <c r="Y40" s="4"/>
      <c r="Z40" s="4"/>
    </row>
    <row r="41" ht="19.5" customHeight="1">
      <c r="A41" s="45" t="s">
        <v>52</v>
      </c>
      <c r="B41" s="45"/>
      <c r="C41" s="46"/>
      <c r="D41" s="46"/>
      <c r="E41" s="46"/>
      <c r="F41" s="46"/>
      <c r="G41" s="7"/>
      <c r="H41" s="7"/>
      <c r="I41" s="7"/>
      <c r="J41" s="7"/>
      <c r="K41" s="7"/>
      <c r="L41" s="7"/>
      <c r="M41" s="7"/>
      <c r="N41" s="7"/>
      <c r="O41" s="7"/>
      <c r="P41" s="3"/>
      <c r="Q41" s="3"/>
      <c r="R41" s="3"/>
      <c r="S41" s="4"/>
      <c r="T41" s="4"/>
      <c r="U41" s="4"/>
      <c r="V41" s="4"/>
      <c r="W41" s="4"/>
      <c r="X41" s="4"/>
      <c r="Y41" s="4"/>
      <c r="Z41" s="4"/>
    </row>
    <row r="42" ht="18.0" customHeight="1">
      <c r="A42" s="47" t="s">
        <v>53</v>
      </c>
      <c r="B42" s="48"/>
      <c r="C42" s="49" t="s">
        <v>8</v>
      </c>
      <c r="D42" s="49" t="s">
        <v>9</v>
      </c>
      <c r="E42" s="49" t="s">
        <v>10</v>
      </c>
      <c r="F42" s="49" t="s">
        <v>11</v>
      </c>
      <c r="G42" s="50" t="s">
        <v>12</v>
      </c>
      <c r="H42" s="50" t="s">
        <v>13</v>
      </c>
      <c r="I42" s="50" t="s">
        <v>31</v>
      </c>
      <c r="J42" s="50" t="s">
        <v>15</v>
      </c>
      <c r="K42" s="50" t="s">
        <v>16</v>
      </c>
      <c r="L42" s="50" t="s">
        <v>23</v>
      </c>
      <c r="M42" s="50" t="s">
        <v>18</v>
      </c>
      <c r="N42" s="50" t="s">
        <v>19</v>
      </c>
      <c r="O42" s="51" t="s">
        <v>20</v>
      </c>
      <c r="P42" s="3"/>
      <c r="Q42" s="3"/>
      <c r="R42" s="3"/>
      <c r="S42" s="4"/>
      <c r="T42" s="4"/>
      <c r="U42" s="4"/>
      <c r="V42" s="4"/>
      <c r="W42" s="4"/>
      <c r="X42" s="4"/>
      <c r="Y42" s="4"/>
      <c r="Z42" s="4"/>
    </row>
    <row r="43" ht="18.0" customHeight="1">
      <c r="A43" s="18" t="s">
        <v>54</v>
      </c>
      <c r="B43" s="18"/>
      <c r="C43" s="27">
        <v>118.01</v>
      </c>
      <c r="D43" s="27">
        <v>122.42</v>
      </c>
      <c r="E43" s="27">
        <v>115.82</v>
      </c>
      <c r="F43" s="27">
        <v>134.81</v>
      </c>
      <c r="G43" s="1">
        <v>120.29</v>
      </c>
      <c r="H43" s="1">
        <v>78.76</v>
      </c>
      <c r="I43" s="1">
        <v>94.16</v>
      </c>
      <c r="J43" s="1">
        <v>106.04</v>
      </c>
      <c r="K43" s="1">
        <v>123.81</v>
      </c>
      <c r="L43" s="1">
        <v>125.21</v>
      </c>
      <c r="M43" s="1">
        <v>129.6</v>
      </c>
      <c r="N43" s="1">
        <v>95.8</v>
      </c>
      <c r="O43" s="2">
        <f t="shared" ref="O43:O45" si="9">SUM(C43:N43)</f>
        <v>1364.73</v>
      </c>
      <c r="P43" s="3"/>
      <c r="Q43" s="3"/>
      <c r="R43" s="3"/>
      <c r="S43" s="4"/>
      <c r="T43" s="4"/>
      <c r="U43" s="4"/>
      <c r="V43" s="4"/>
      <c r="W43" s="4"/>
      <c r="X43" s="4"/>
      <c r="Y43" s="4"/>
      <c r="Z43" s="4"/>
    </row>
    <row r="44" ht="18.0" customHeight="1">
      <c r="A44" s="18" t="s">
        <v>55</v>
      </c>
      <c r="B44" s="18"/>
      <c r="C44" s="27">
        <v>93.03</v>
      </c>
      <c r="D44" s="27">
        <v>112.0</v>
      </c>
      <c r="E44" s="27">
        <v>116.95</v>
      </c>
      <c r="F44" s="27">
        <v>122.95</v>
      </c>
      <c r="G44" s="1">
        <v>91.12</v>
      </c>
      <c r="H44" s="1">
        <v>40.33</v>
      </c>
      <c r="I44" s="1">
        <v>69.24</v>
      </c>
      <c r="J44" s="1">
        <v>80.9</v>
      </c>
      <c r="K44" s="1">
        <v>141.71</v>
      </c>
      <c r="L44" s="1">
        <v>131.0</v>
      </c>
      <c r="M44" s="1">
        <v>127.58</v>
      </c>
      <c r="N44" s="1">
        <v>88.33</v>
      </c>
      <c r="O44" s="2">
        <f t="shared" si="9"/>
        <v>1215.14</v>
      </c>
      <c r="P44" s="3"/>
      <c r="Q44" s="3"/>
      <c r="R44" s="3"/>
      <c r="S44" s="4"/>
      <c r="T44" s="4"/>
      <c r="U44" s="4"/>
      <c r="V44" s="4"/>
      <c r="W44" s="4"/>
      <c r="X44" s="4"/>
      <c r="Y44" s="4"/>
      <c r="Z44" s="4"/>
    </row>
    <row r="45" ht="18.0" customHeight="1">
      <c r="A45" s="18" t="s">
        <v>56</v>
      </c>
      <c r="B45" s="18"/>
      <c r="C45" s="27">
        <v>11.88</v>
      </c>
      <c r="D45" s="27">
        <v>17.95</v>
      </c>
      <c r="E45" s="27">
        <v>17.74</v>
      </c>
      <c r="F45" s="27">
        <v>25.32</v>
      </c>
      <c r="G45" s="1">
        <v>35.98</v>
      </c>
      <c r="H45" s="1">
        <v>10.56</v>
      </c>
      <c r="I45" s="1">
        <v>35.61</v>
      </c>
      <c r="J45" s="1">
        <v>34.93</v>
      </c>
      <c r="K45" s="1">
        <v>11.76</v>
      </c>
      <c r="L45" s="1">
        <v>20.89</v>
      </c>
      <c r="M45" s="1">
        <v>13.29</v>
      </c>
      <c r="N45" s="1">
        <v>16.81</v>
      </c>
      <c r="O45" s="2">
        <f t="shared" si="9"/>
        <v>252.72</v>
      </c>
      <c r="P45" s="3"/>
      <c r="Q45" s="3"/>
      <c r="R45" s="3"/>
      <c r="S45" s="4"/>
      <c r="T45" s="4"/>
      <c r="U45" s="4"/>
      <c r="V45" s="4"/>
      <c r="W45" s="4"/>
      <c r="X45" s="4"/>
      <c r="Y45" s="4"/>
      <c r="Z45" s="4"/>
    </row>
    <row r="46" ht="18.0" customHeight="1">
      <c r="A46" s="8" t="s">
        <v>175</v>
      </c>
      <c r="B46" s="18"/>
      <c r="C46" s="27">
        <f t="shared" ref="C46:O46" si="10">SUM(C43:C45)</f>
        <v>222.92</v>
      </c>
      <c r="D46" s="27">
        <f t="shared" si="10"/>
        <v>252.37</v>
      </c>
      <c r="E46" s="27">
        <f t="shared" si="10"/>
        <v>250.51</v>
      </c>
      <c r="F46" s="27">
        <f t="shared" si="10"/>
        <v>283.08</v>
      </c>
      <c r="G46" s="27">
        <f t="shared" si="10"/>
        <v>247.39</v>
      </c>
      <c r="H46" s="27">
        <f t="shared" si="10"/>
        <v>129.65</v>
      </c>
      <c r="I46" s="27">
        <f t="shared" si="10"/>
        <v>199.01</v>
      </c>
      <c r="J46" s="27">
        <f t="shared" si="10"/>
        <v>221.87</v>
      </c>
      <c r="K46" s="27">
        <f t="shared" si="10"/>
        <v>277.28</v>
      </c>
      <c r="L46" s="27">
        <f t="shared" si="10"/>
        <v>277.1</v>
      </c>
      <c r="M46" s="27">
        <f t="shared" si="10"/>
        <v>270.47</v>
      </c>
      <c r="N46" s="27">
        <f t="shared" si="10"/>
        <v>200.94</v>
      </c>
      <c r="O46" s="104">
        <f t="shared" si="10"/>
        <v>2832.59</v>
      </c>
      <c r="P46" s="3"/>
      <c r="Q46" s="3"/>
      <c r="R46" s="3"/>
      <c r="S46" s="4"/>
      <c r="T46" s="4"/>
      <c r="U46" s="4"/>
      <c r="V46" s="4"/>
      <c r="W46" s="4"/>
      <c r="X46" s="4"/>
      <c r="Y46" s="4"/>
      <c r="Z46" s="4"/>
    </row>
    <row r="47" ht="18.0" customHeight="1">
      <c r="A47" s="8" t="s">
        <v>205</v>
      </c>
      <c r="B47" s="18"/>
      <c r="C47" s="27">
        <v>6.61</v>
      </c>
      <c r="D47" s="27">
        <v>2.27</v>
      </c>
      <c r="E47" s="27">
        <v>4.03</v>
      </c>
      <c r="F47" s="27">
        <v>4.13</v>
      </c>
      <c r="G47" s="1">
        <v>1.13</v>
      </c>
      <c r="H47" s="1">
        <v>3.61</v>
      </c>
      <c r="I47" s="1">
        <v>4.64</v>
      </c>
      <c r="J47" s="1">
        <v>4.52</v>
      </c>
      <c r="K47" s="1">
        <v>3.4</v>
      </c>
      <c r="L47" s="1">
        <v>2.69</v>
      </c>
      <c r="M47" s="1">
        <v>3.0</v>
      </c>
      <c r="N47" s="1">
        <v>0.0</v>
      </c>
      <c r="O47" s="2">
        <f t="shared" ref="O47:O48" si="11">SUM(C47:N47)</f>
        <v>40.03</v>
      </c>
      <c r="P47" s="3"/>
      <c r="Q47" s="3"/>
      <c r="R47" s="3"/>
      <c r="S47" s="4"/>
      <c r="T47" s="4"/>
      <c r="U47" s="4"/>
      <c r="V47" s="4"/>
      <c r="W47" s="4"/>
      <c r="X47" s="4"/>
      <c r="Y47" s="4"/>
      <c r="Z47" s="4"/>
    </row>
    <row r="48" ht="18.0" customHeight="1">
      <c r="A48" s="8" t="s">
        <v>59</v>
      </c>
      <c r="B48" s="18"/>
      <c r="C48" s="27">
        <v>0.0</v>
      </c>
      <c r="D48" s="27">
        <v>0.0</v>
      </c>
      <c r="E48" s="27">
        <v>0.0</v>
      </c>
      <c r="F48" s="27">
        <v>0.0</v>
      </c>
      <c r="G48" s="1">
        <v>5.48</v>
      </c>
      <c r="H48" s="1">
        <v>9.0</v>
      </c>
      <c r="I48" s="1">
        <v>41.64</v>
      </c>
      <c r="J48" s="1">
        <v>7.7</v>
      </c>
      <c r="K48" s="1">
        <v>5.7</v>
      </c>
      <c r="L48" s="1">
        <v>10.55</v>
      </c>
      <c r="M48" s="1">
        <v>17.05</v>
      </c>
      <c r="N48" s="1">
        <v>22.2</v>
      </c>
      <c r="O48" s="2">
        <f t="shared" si="11"/>
        <v>119.32</v>
      </c>
      <c r="P48" s="3"/>
      <c r="Q48" s="3"/>
      <c r="R48" s="3"/>
      <c r="S48" s="4"/>
      <c r="T48" s="4"/>
      <c r="U48" s="4"/>
      <c r="V48" s="4"/>
      <c r="W48" s="4"/>
      <c r="X48" s="4"/>
      <c r="Y48" s="4"/>
      <c r="Z48" s="4"/>
    </row>
    <row r="49" ht="18.0" customHeight="1">
      <c r="A49" s="77" t="s">
        <v>60</v>
      </c>
      <c r="B49" s="78"/>
      <c r="C49" s="141">
        <f t="shared" ref="C49:O49" si="12">SUM(C46,C47,C48)</f>
        <v>229.53</v>
      </c>
      <c r="D49" s="141">
        <f t="shared" si="12"/>
        <v>254.64</v>
      </c>
      <c r="E49" s="141">
        <f t="shared" si="12"/>
        <v>254.54</v>
      </c>
      <c r="F49" s="141">
        <f t="shared" si="12"/>
        <v>287.21</v>
      </c>
      <c r="G49" s="141">
        <f t="shared" si="12"/>
        <v>254</v>
      </c>
      <c r="H49" s="141">
        <f t="shared" si="12"/>
        <v>142.26</v>
      </c>
      <c r="I49" s="141">
        <f t="shared" si="12"/>
        <v>245.29</v>
      </c>
      <c r="J49" s="141">
        <f t="shared" si="12"/>
        <v>234.09</v>
      </c>
      <c r="K49" s="141">
        <f t="shared" si="12"/>
        <v>286.38</v>
      </c>
      <c r="L49" s="141">
        <f t="shared" si="12"/>
        <v>290.34</v>
      </c>
      <c r="M49" s="141">
        <f t="shared" si="12"/>
        <v>290.52</v>
      </c>
      <c r="N49" s="141">
        <f t="shared" si="12"/>
        <v>223.14</v>
      </c>
      <c r="O49" s="141">
        <f t="shared" si="12"/>
        <v>2991.94</v>
      </c>
      <c r="P49" s="3"/>
      <c r="Q49" s="3"/>
      <c r="R49" s="3"/>
      <c r="S49" s="4"/>
      <c r="T49" s="4"/>
      <c r="U49" s="4"/>
      <c r="V49" s="4"/>
      <c r="W49" s="4"/>
      <c r="X49" s="4"/>
      <c r="Y49" s="4"/>
      <c r="Z49" s="4"/>
    </row>
    <row r="50" ht="18.0" customHeight="1">
      <c r="A50" s="146"/>
      <c r="B50" s="146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3"/>
      <c r="Q50" s="3"/>
      <c r="R50" s="3"/>
      <c r="S50" s="4"/>
      <c r="T50" s="4"/>
      <c r="U50" s="4"/>
      <c r="V50" s="4"/>
      <c r="W50" s="4"/>
      <c r="X50" s="4"/>
      <c r="Y50" s="4"/>
      <c r="Z50" s="4"/>
    </row>
    <row r="51" ht="19.5" customHeight="1">
      <c r="A51" s="60" t="s">
        <v>61</v>
      </c>
      <c r="B51" s="60"/>
      <c r="C51" s="61">
        <f t="shared" ref="C51:O51" si="13">C35+C49</f>
        <v>365.01</v>
      </c>
      <c r="D51" s="61">
        <f t="shared" si="13"/>
        <v>450.47</v>
      </c>
      <c r="E51" s="61">
        <f t="shared" si="13"/>
        <v>373.74</v>
      </c>
      <c r="F51" s="61">
        <f t="shared" si="13"/>
        <v>440.69</v>
      </c>
      <c r="G51" s="61">
        <f t="shared" si="13"/>
        <v>364.46</v>
      </c>
      <c r="H51" s="61">
        <f t="shared" si="13"/>
        <v>318.46</v>
      </c>
      <c r="I51" s="61">
        <f t="shared" si="13"/>
        <v>386.46</v>
      </c>
      <c r="J51" s="61">
        <f t="shared" si="13"/>
        <v>346.18</v>
      </c>
      <c r="K51" s="61">
        <f t="shared" si="13"/>
        <v>395.35</v>
      </c>
      <c r="L51" s="61">
        <f t="shared" si="13"/>
        <v>402.3</v>
      </c>
      <c r="M51" s="61">
        <f t="shared" si="13"/>
        <v>381.75</v>
      </c>
      <c r="N51" s="61">
        <f t="shared" si="13"/>
        <v>305.1</v>
      </c>
      <c r="O51" s="61">
        <f t="shared" si="13"/>
        <v>4529.97</v>
      </c>
      <c r="P51" s="3"/>
      <c r="Q51" s="3"/>
      <c r="R51" s="3"/>
      <c r="S51" s="4"/>
      <c r="T51" s="4"/>
      <c r="U51" s="4"/>
      <c r="V51" s="4"/>
      <c r="W51" s="4"/>
      <c r="X51" s="4"/>
      <c r="Y51" s="4"/>
      <c r="Z51" s="4"/>
    </row>
    <row r="52" ht="19.5" customHeight="1">
      <c r="A52" s="62" t="s">
        <v>62</v>
      </c>
      <c r="B52" s="62"/>
      <c r="C52" s="63">
        <f t="shared" ref="C52:O52" si="14">C40+C49</f>
        <v>365.01</v>
      </c>
      <c r="D52" s="63">
        <f t="shared" si="14"/>
        <v>450.47</v>
      </c>
      <c r="E52" s="63">
        <f t="shared" si="14"/>
        <v>373.74</v>
      </c>
      <c r="F52" s="63">
        <f t="shared" si="14"/>
        <v>440.69</v>
      </c>
      <c r="G52" s="64">
        <f t="shared" si="14"/>
        <v>380.88</v>
      </c>
      <c r="H52" s="64">
        <f t="shared" si="14"/>
        <v>359.98</v>
      </c>
      <c r="I52" s="64">
        <f t="shared" si="14"/>
        <v>1072.59</v>
      </c>
      <c r="J52" s="64">
        <f t="shared" si="14"/>
        <v>381.23</v>
      </c>
      <c r="K52" s="64">
        <f t="shared" si="14"/>
        <v>520.33</v>
      </c>
      <c r="L52" s="64">
        <f t="shared" si="14"/>
        <v>968.99</v>
      </c>
      <c r="M52" s="64">
        <f t="shared" si="14"/>
        <v>672.41</v>
      </c>
      <c r="N52" s="64">
        <f t="shared" si="14"/>
        <v>446.42</v>
      </c>
      <c r="O52" s="64">
        <f t="shared" si="14"/>
        <v>6432.74</v>
      </c>
      <c r="P52" s="3"/>
      <c r="Q52" s="3"/>
      <c r="R52" s="3"/>
      <c r="S52" s="4"/>
      <c r="T52" s="4"/>
      <c r="U52" s="4"/>
      <c r="V52" s="4"/>
      <c r="W52" s="4"/>
      <c r="X52" s="4"/>
      <c r="Y52" s="4"/>
      <c r="Z52" s="4"/>
    </row>
    <row r="53" ht="18.75" customHeight="1">
      <c r="A53" s="65" t="s">
        <v>63</v>
      </c>
      <c r="B53" s="66"/>
      <c r="C53" s="67">
        <f t="shared" ref="C53:O53" si="15">C40/C52</f>
        <v>0.3711679132</v>
      </c>
      <c r="D53" s="67">
        <f t="shared" si="15"/>
        <v>0.434723733</v>
      </c>
      <c r="E53" s="67">
        <f t="shared" si="15"/>
        <v>0.3189382994</v>
      </c>
      <c r="F53" s="67">
        <f t="shared" si="15"/>
        <v>0.348272028</v>
      </c>
      <c r="G53" s="67">
        <f t="shared" si="15"/>
        <v>0.3331232934</v>
      </c>
      <c r="H53" s="67">
        <f t="shared" si="15"/>
        <v>0.6048113784</v>
      </c>
      <c r="I53" s="67">
        <f t="shared" si="15"/>
        <v>0.771310566</v>
      </c>
      <c r="J53" s="67">
        <f t="shared" si="15"/>
        <v>0.3859612308</v>
      </c>
      <c r="K53" s="67">
        <f t="shared" si="15"/>
        <v>0.4496185113</v>
      </c>
      <c r="L53" s="67">
        <f t="shared" si="15"/>
        <v>0.7003684249</v>
      </c>
      <c r="M53" s="67">
        <f t="shared" si="15"/>
        <v>0.5679421781</v>
      </c>
      <c r="N53" s="67">
        <f t="shared" si="15"/>
        <v>0.500156803</v>
      </c>
      <c r="O53" s="67">
        <f t="shared" si="15"/>
        <v>0.5348887099</v>
      </c>
      <c r="P53" s="3"/>
      <c r="Q53" s="3"/>
      <c r="R53" s="3"/>
      <c r="S53" s="4"/>
      <c r="T53" s="4"/>
      <c r="U53" s="4"/>
      <c r="V53" s="4"/>
      <c r="W53" s="4"/>
      <c r="X53" s="4"/>
      <c r="Y53" s="4"/>
      <c r="Z53" s="4"/>
    </row>
    <row r="54" ht="18.0" customHeight="1">
      <c r="A54" s="68"/>
      <c r="B54" s="68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3"/>
      <c r="Q54" s="3"/>
      <c r="R54" s="3"/>
      <c r="S54" s="4"/>
      <c r="T54" s="4"/>
      <c r="U54" s="4"/>
      <c r="V54" s="4"/>
      <c r="W54" s="4"/>
      <c r="X54" s="4"/>
      <c r="Y54" s="4"/>
      <c r="Z54" s="4"/>
    </row>
    <row r="55" ht="18.0" customHeight="1">
      <c r="A55" s="68"/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3"/>
      <c r="Q55" s="3"/>
      <c r="R55" s="3"/>
      <c r="S55" s="4"/>
      <c r="T55" s="4"/>
      <c r="U55" s="4"/>
      <c r="V55" s="4"/>
      <c r="W55" s="4"/>
      <c r="X55" s="4"/>
      <c r="Y55" s="4"/>
      <c r="Z55" s="4"/>
    </row>
    <row r="56" ht="18.0" customHeight="1">
      <c r="A56" s="70" t="s">
        <v>176</v>
      </c>
      <c r="B56" s="70"/>
      <c r="C56" s="71">
        <f t="shared" ref="C56:O56" si="16">C35/C51</f>
        <v>0.3711679132</v>
      </c>
      <c r="D56" s="71">
        <f t="shared" si="16"/>
        <v>0.434723733</v>
      </c>
      <c r="E56" s="71">
        <f t="shared" si="16"/>
        <v>0.3189382994</v>
      </c>
      <c r="F56" s="71">
        <f t="shared" si="16"/>
        <v>0.348272028</v>
      </c>
      <c r="G56" s="71">
        <f t="shared" si="16"/>
        <v>0.3030785271</v>
      </c>
      <c r="H56" s="71">
        <f t="shared" si="16"/>
        <v>0.553287697</v>
      </c>
      <c r="I56" s="71">
        <f t="shared" si="16"/>
        <v>0.3652900688</v>
      </c>
      <c r="J56" s="71">
        <f t="shared" si="16"/>
        <v>0.3237910913</v>
      </c>
      <c r="K56" s="71">
        <f t="shared" si="16"/>
        <v>0.2756291893</v>
      </c>
      <c r="L56" s="71">
        <f t="shared" si="16"/>
        <v>0.2782997763</v>
      </c>
      <c r="M56" s="71">
        <f t="shared" si="16"/>
        <v>0.238978389</v>
      </c>
      <c r="N56" s="71">
        <f t="shared" si="16"/>
        <v>0.268633235</v>
      </c>
      <c r="O56" s="71">
        <f t="shared" si="16"/>
        <v>0.3395232198</v>
      </c>
      <c r="P56" s="3"/>
      <c r="Q56" s="3"/>
      <c r="R56" s="3"/>
      <c r="S56" s="4"/>
      <c r="T56" s="4"/>
      <c r="U56" s="4"/>
      <c r="V56" s="4"/>
      <c r="W56" s="4"/>
      <c r="X56" s="4"/>
      <c r="Y56" s="4"/>
      <c r="Z56" s="4"/>
    </row>
    <row r="57" ht="18.0" customHeight="1">
      <c r="A57" s="68"/>
      <c r="B57" s="68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3"/>
      <c r="Q57" s="3"/>
      <c r="R57" s="3"/>
      <c r="S57" s="4"/>
      <c r="T57" s="4"/>
      <c r="U57" s="4"/>
      <c r="V57" s="4"/>
      <c r="W57" s="4"/>
      <c r="X57" s="4"/>
      <c r="Y57" s="4"/>
      <c r="Z57" s="4"/>
    </row>
    <row r="58" ht="18.0" customHeight="1">
      <c r="A58" s="72" t="s">
        <v>65</v>
      </c>
      <c r="B58" s="68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3"/>
      <c r="Q58" s="3"/>
      <c r="R58" s="3"/>
      <c r="S58" s="4"/>
      <c r="T58" s="4"/>
      <c r="U58" s="4"/>
      <c r="V58" s="4"/>
      <c r="W58" s="4"/>
      <c r="X58" s="4"/>
      <c r="Y58" s="4"/>
      <c r="Z58" s="4"/>
    </row>
    <row r="59" ht="18.0" customHeight="1">
      <c r="A59" s="72"/>
      <c r="B59" s="68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3"/>
      <c r="Q59" s="3"/>
      <c r="R59" s="3"/>
      <c r="S59" s="4"/>
      <c r="T59" s="4"/>
      <c r="U59" s="4"/>
      <c r="V59" s="4"/>
      <c r="W59" s="4"/>
      <c r="X59" s="4"/>
      <c r="Y59" s="4"/>
      <c r="Z59" s="4"/>
    </row>
    <row r="60" ht="18.0" customHeight="1">
      <c r="A60" s="72"/>
      <c r="B60" s="68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3"/>
      <c r="Q60" s="3"/>
      <c r="R60" s="3"/>
      <c r="S60" s="4"/>
      <c r="T60" s="4"/>
      <c r="U60" s="4"/>
      <c r="V60" s="4"/>
      <c r="W60" s="4"/>
      <c r="X60" s="4"/>
      <c r="Y60" s="4"/>
      <c r="Z60" s="4"/>
    </row>
    <row r="61" ht="18.0" customHeight="1">
      <c r="A61" s="68" t="s">
        <v>206</v>
      </c>
      <c r="B61" s="68"/>
      <c r="C61" s="2">
        <v>15.97</v>
      </c>
      <c r="D61" s="2">
        <v>16.69</v>
      </c>
      <c r="E61" s="2">
        <v>16.36</v>
      </c>
      <c r="F61" s="2">
        <v>19.78</v>
      </c>
      <c r="G61" s="2">
        <v>16.63</v>
      </c>
      <c r="H61" s="2">
        <v>13.75</v>
      </c>
      <c r="I61" s="2">
        <v>19.16</v>
      </c>
      <c r="J61" s="2">
        <v>15.15</v>
      </c>
      <c r="K61" s="2">
        <v>20.1</v>
      </c>
      <c r="L61" s="2">
        <v>16.31</v>
      </c>
      <c r="M61" s="2">
        <v>15.86</v>
      </c>
      <c r="N61" s="2">
        <v>19.2</v>
      </c>
      <c r="O61" s="2">
        <f t="shared" ref="O61:O65" si="17">SUM(C61:N61)</f>
        <v>204.96</v>
      </c>
      <c r="P61" s="3"/>
      <c r="Q61" s="3"/>
      <c r="R61" s="3"/>
      <c r="S61" s="4"/>
      <c r="T61" s="4"/>
      <c r="U61" s="4"/>
      <c r="V61" s="4"/>
      <c r="W61" s="4"/>
      <c r="X61" s="4"/>
      <c r="Y61" s="4"/>
      <c r="Z61" s="4"/>
    </row>
    <row r="62" ht="18.0" customHeight="1">
      <c r="A62" s="68" t="s">
        <v>213</v>
      </c>
      <c r="B62" s="68"/>
      <c r="C62" s="101">
        <v>40.0</v>
      </c>
      <c r="D62" s="101">
        <v>40.35</v>
      </c>
      <c r="E62" s="101">
        <v>42.45</v>
      </c>
      <c r="F62" s="101">
        <v>45.72</v>
      </c>
      <c r="G62" s="101">
        <v>44.23</v>
      </c>
      <c r="H62" s="101">
        <v>43.22</v>
      </c>
      <c r="I62" s="101">
        <v>49.99</v>
      </c>
      <c r="J62" s="101">
        <v>44.43</v>
      </c>
      <c r="K62" s="101">
        <v>43.13</v>
      </c>
      <c r="L62" s="101">
        <v>46.56</v>
      </c>
      <c r="M62" s="101">
        <v>37.75</v>
      </c>
      <c r="N62" s="101">
        <v>45.03</v>
      </c>
      <c r="O62" s="2">
        <f t="shared" si="17"/>
        <v>522.86</v>
      </c>
      <c r="P62" s="3"/>
      <c r="Q62" s="3"/>
      <c r="R62" s="3"/>
      <c r="S62" s="4"/>
      <c r="T62" s="4"/>
      <c r="U62" s="4"/>
      <c r="V62" s="4"/>
      <c r="W62" s="4"/>
      <c r="X62" s="4"/>
      <c r="Y62" s="4"/>
      <c r="Z62" s="4"/>
    </row>
    <row r="63" ht="18.75" customHeight="1">
      <c r="A63" s="149" t="s">
        <v>214</v>
      </c>
      <c r="B63" s="68"/>
      <c r="C63" s="2">
        <v>5.94</v>
      </c>
      <c r="D63" s="2">
        <v>5.11</v>
      </c>
      <c r="E63" s="2">
        <v>6.44</v>
      </c>
      <c r="F63" s="2">
        <v>4.88</v>
      </c>
      <c r="G63" s="2">
        <v>4.21</v>
      </c>
      <c r="H63" s="2">
        <v>0.0</v>
      </c>
      <c r="I63" s="2">
        <v>0.0</v>
      </c>
      <c r="J63" s="2">
        <v>0.0</v>
      </c>
      <c r="K63" s="2">
        <v>25.13</v>
      </c>
      <c r="L63" s="2">
        <v>25.83</v>
      </c>
      <c r="M63" s="2">
        <v>23.36</v>
      </c>
      <c r="N63" s="2">
        <v>23.44</v>
      </c>
      <c r="O63" s="2">
        <f t="shared" si="17"/>
        <v>124.34</v>
      </c>
      <c r="P63" s="3"/>
      <c r="Q63" s="3"/>
      <c r="R63" s="3"/>
      <c r="S63" s="4"/>
      <c r="T63" s="4"/>
      <c r="U63" s="4"/>
      <c r="V63" s="4"/>
      <c r="W63" s="4"/>
      <c r="X63" s="4"/>
      <c r="Y63" s="4"/>
      <c r="Z63" s="4"/>
    </row>
    <row r="64" ht="18.0" customHeight="1">
      <c r="A64" s="68" t="s">
        <v>208</v>
      </c>
      <c r="B64" s="68"/>
      <c r="C64" s="2">
        <v>28.93</v>
      </c>
      <c r="D64" s="2">
        <v>39.97</v>
      </c>
      <c r="E64" s="2">
        <v>10.21</v>
      </c>
      <c r="F64" s="2">
        <v>6.99</v>
      </c>
      <c r="G64" s="2">
        <v>3.16</v>
      </c>
      <c r="H64" s="2">
        <v>0.0</v>
      </c>
      <c r="I64" s="2">
        <v>0.0</v>
      </c>
      <c r="J64" s="2">
        <v>0.0</v>
      </c>
      <c r="K64" s="2">
        <v>0.0</v>
      </c>
      <c r="L64" s="2">
        <v>0.0</v>
      </c>
      <c r="M64" s="2">
        <v>0.0</v>
      </c>
      <c r="N64" s="2">
        <v>0.0</v>
      </c>
      <c r="O64" s="2">
        <f t="shared" si="17"/>
        <v>89.26</v>
      </c>
      <c r="P64" s="3"/>
      <c r="Q64" s="3"/>
      <c r="R64" s="3"/>
      <c r="S64" s="4"/>
      <c r="T64" s="4"/>
      <c r="U64" s="4"/>
      <c r="V64" s="4"/>
      <c r="W64" s="4"/>
      <c r="X64" s="4"/>
      <c r="Y64" s="4"/>
      <c r="Z64" s="4"/>
    </row>
    <row r="65" ht="18.75" customHeight="1">
      <c r="A65" s="68" t="s">
        <v>69</v>
      </c>
      <c r="B65" s="68"/>
      <c r="C65" s="2">
        <f t="shared" ref="C65:N65" si="18">SUM(C61:C64)</f>
        <v>90.84</v>
      </c>
      <c r="D65" s="2">
        <f t="shared" si="18"/>
        <v>102.12</v>
      </c>
      <c r="E65" s="2">
        <f t="shared" si="18"/>
        <v>75.46</v>
      </c>
      <c r="F65" s="2">
        <f t="shared" si="18"/>
        <v>77.37</v>
      </c>
      <c r="G65" s="2">
        <f t="shared" si="18"/>
        <v>68.23</v>
      </c>
      <c r="H65" s="2">
        <f t="shared" si="18"/>
        <v>56.97</v>
      </c>
      <c r="I65" s="2">
        <f t="shared" si="18"/>
        <v>69.15</v>
      </c>
      <c r="J65" s="2">
        <f t="shared" si="18"/>
        <v>59.58</v>
      </c>
      <c r="K65" s="2">
        <f t="shared" si="18"/>
        <v>88.36</v>
      </c>
      <c r="L65" s="2">
        <f t="shared" si="18"/>
        <v>88.7</v>
      </c>
      <c r="M65" s="2">
        <f t="shared" si="18"/>
        <v>76.97</v>
      </c>
      <c r="N65" s="2">
        <f t="shared" si="18"/>
        <v>87.67</v>
      </c>
      <c r="O65" s="2">
        <f t="shared" si="17"/>
        <v>941.42</v>
      </c>
      <c r="P65" s="3"/>
      <c r="Q65" s="3"/>
      <c r="R65" s="3"/>
      <c r="S65" s="4"/>
      <c r="T65" s="4"/>
      <c r="U65" s="4"/>
      <c r="V65" s="4"/>
      <c r="W65" s="4"/>
      <c r="X65" s="4"/>
      <c r="Y65" s="4"/>
      <c r="Z65" s="4"/>
    </row>
    <row r="66" ht="18.0" customHeight="1">
      <c r="A66" s="47" t="s">
        <v>70</v>
      </c>
      <c r="B66" s="48"/>
      <c r="C66" s="50" t="s">
        <v>8</v>
      </c>
      <c r="D66" s="50" t="s">
        <v>9</v>
      </c>
      <c r="E66" s="50" t="s">
        <v>10</v>
      </c>
      <c r="F66" s="50" t="s">
        <v>11</v>
      </c>
      <c r="G66" s="50" t="s">
        <v>12</v>
      </c>
      <c r="H66" s="50" t="s">
        <v>13</v>
      </c>
      <c r="I66" s="50" t="s">
        <v>31</v>
      </c>
      <c r="J66" s="50" t="s">
        <v>15</v>
      </c>
      <c r="K66" s="50" t="s">
        <v>16</v>
      </c>
      <c r="L66" s="50" t="s">
        <v>23</v>
      </c>
      <c r="M66" s="50" t="s">
        <v>18</v>
      </c>
      <c r="N66" s="50" t="s">
        <v>19</v>
      </c>
      <c r="O66" s="51" t="s">
        <v>20</v>
      </c>
      <c r="P66" s="3"/>
      <c r="Q66" s="3"/>
      <c r="R66" s="3"/>
      <c r="S66" s="4"/>
      <c r="T66" s="4"/>
      <c r="U66" s="4"/>
      <c r="V66" s="4"/>
      <c r="W66" s="4"/>
      <c r="X66" s="4"/>
      <c r="Y66" s="4"/>
      <c r="Z66" s="4"/>
    </row>
    <row r="67" ht="18.0" customHeight="1">
      <c r="A67" s="18" t="s">
        <v>71</v>
      </c>
      <c r="B67" s="18"/>
      <c r="C67" s="1">
        <v>5.0</v>
      </c>
      <c r="D67" s="1">
        <v>5.58</v>
      </c>
      <c r="E67" s="1">
        <v>5.29</v>
      </c>
      <c r="F67" s="1">
        <v>7.44</v>
      </c>
      <c r="G67" s="1">
        <v>5.93</v>
      </c>
      <c r="H67" s="1">
        <v>5.94</v>
      </c>
      <c r="I67" s="1">
        <v>6.23</v>
      </c>
      <c r="J67" s="1">
        <v>6.31</v>
      </c>
      <c r="K67" s="1">
        <v>4.09</v>
      </c>
      <c r="L67" s="1">
        <v>5.71</v>
      </c>
      <c r="M67" s="1">
        <v>5.9</v>
      </c>
      <c r="N67" s="1">
        <v>5.7</v>
      </c>
      <c r="O67" s="2">
        <f t="shared" ref="O67:O69" si="19">SUM(C67:N67)</f>
        <v>69.12</v>
      </c>
      <c r="P67" s="3"/>
      <c r="Q67" s="3"/>
      <c r="R67" s="3"/>
      <c r="S67" s="4"/>
      <c r="T67" s="4"/>
      <c r="U67" s="4"/>
      <c r="V67" s="4"/>
      <c r="W67" s="4"/>
      <c r="X67" s="4"/>
      <c r="Y67" s="4"/>
      <c r="Z67" s="4"/>
    </row>
    <row r="68" ht="18.0" customHeight="1">
      <c r="A68" s="18" t="s">
        <v>209</v>
      </c>
      <c r="B68" s="18"/>
      <c r="C68" s="1">
        <v>277.53</v>
      </c>
      <c r="D68" s="1">
        <v>271.38</v>
      </c>
      <c r="E68" s="1">
        <v>293.03</v>
      </c>
      <c r="F68" s="1">
        <v>292.91</v>
      </c>
      <c r="G68" s="1">
        <v>300.0</v>
      </c>
      <c r="H68" s="1">
        <v>317.35</v>
      </c>
      <c r="I68" s="1">
        <v>304.39</v>
      </c>
      <c r="J68" s="1">
        <v>328.32</v>
      </c>
      <c r="K68" s="1">
        <v>316.01</v>
      </c>
      <c r="L68" s="76">
        <v>317.82</v>
      </c>
      <c r="M68" s="1">
        <v>278.38</v>
      </c>
      <c r="N68" s="1">
        <v>298.21</v>
      </c>
      <c r="O68" s="2">
        <f t="shared" si="19"/>
        <v>3595.33</v>
      </c>
      <c r="P68" s="3"/>
      <c r="Q68" s="3"/>
      <c r="R68" s="3"/>
      <c r="S68" s="4"/>
      <c r="T68" s="4"/>
      <c r="U68" s="4"/>
      <c r="V68" s="4"/>
      <c r="W68" s="4"/>
      <c r="X68" s="4"/>
      <c r="Y68" s="4"/>
      <c r="Z68" s="4"/>
    </row>
    <row r="69" ht="18.0" customHeight="1">
      <c r="A69" s="18" t="s">
        <v>210</v>
      </c>
      <c r="B69" s="18"/>
      <c r="C69" s="1">
        <v>2.38</v>
      </c>
      <c r="D69" s="1">
        <v>4.72</v>
      </c>
      <c r="E69" s="1">
        <v>43.97</v>
      </c>
      <c r="F69" s="1">
        <v>41.92</v>
      </c>
      <c r="G69" s="1">
        <v>35.3</v>
      </c>
      <c r="H69" s="1">
        <v>0.0</v>
      </c>
      <c r="I69" s="1">
        <v>33.64</v>
      </c>
      <c r="J69" s="1">
        <v>0.0</v>
      </c>
      <c r="K69" s="1">
        <v>0.0</v>
      </c>
      <c r="L69" s="76">
        <v>20.26</v>
      </c>
      <c r="M69" s="1">
        <v>27.79</v>
      </c>
      <c r="N69" s="1">
        <v>26.11</v>
      </c>
      <c r="O69" s="2">
        <f t="shared" si="19"/>
        <v>236.09</v>
      </c>
      <c r="P69" s="3"/>
      <c r="Q69" s="3"/>
      <c r="R69" s="3"/>
      <c r="S69" s="4"/>
      <c r="T69" s="4"/>
      <c r="U69" s="4"/>
      <c r="V69" s="4"/>
      <c r="W69" s="4"/>
      <c r="X69" s="4"/>
      <c r="Y69" s="4"/>
      <c r="Z69" s="4"/>
    </row>
    <row r="70" ht="18.0" customHeight="1">
      <c r="A70" s="77" t="s">
        <v>75</v>
      </c>
      <c r="B70" s="78"/>
      <c r="C70" s="79">
        <f t="shared" ref="C70:O70" si="20">SUM(C67:C69)</f>
        <v>284.91</v>
      </c>
      <c r="D70" s="79">
        <f t="shared" si="20"/>
        <v>281.68</v>
      </c>
      <c r="E70" s="79">
        <f t="shared" si="20"/>
        <v>342.29</v>
      </c>
      <c r="F70" s="79">
        <f t="shared" si="20"/>
        <v>342.27</v>
      </c>
      <c r="G70" s="79">
        <f t="shared" si="20"/>
        <v>341.23</v>
      </c>
      <c r="H70" s="79">
        <f t="shared" si="20"/>
        <v>323.29</v>
      </c>
      <c r="I70" s="79">
        <f t="shared" si="20"/>
        <v>344.26</v>
      </c>
      <c r="J70" s="79">
        <f t="shared" si="20"/>
        <v>334.63</v>
      </c>
      <c r="K70" s="79">
        <f t="shared" si="20"/>
        <v>320.1</v>
      </c>
      <c r="L70" s="79">
        <f t="shared" si="20"/>
        <v>343.79</v>
      </c>
      <c r="M70" s="79">
        <f t="shared" si="20"/>
        <v>312.07</v>
      </c>
      <c r="N70" s="79">
        <f t="shared" si="20"/>
        <v>330.02</v>
      </c>
      <c r="O70" s="79">
        <f t="shared" si="20"/>
        <v>3900.54</v>
      </c>
      <c r="P70" s="3"/>
      <c r="Q70" s="3"/>
      <c r="R70" s="3"/>
      <c r="S70" s="4"/>
      <c r="T70" s="4"/>
      <c r="U70" s="4"/>
      <c r="V70" s="4"/>
      <c r="W70" s="4"/>
      <c r="X70" s="4"/>
      <c r="Y70" s="4"/>
      <c r="Z70" s="4"/>
    </row>
    <row r="71" ht="18.0" customHeight="1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3"/>
      <c r="Q71" s="3"/>
      <c r="R71" s="3"/>
      <c r="S71" s="4"/>
      <c r="T71" s="4"/>
      <c r="U71" s="4"/>
      <c r="V71" s="4"/>
      <c r="W71" s="4"/>
      <c r="X71" s="4"/>
      <c r="Y71" s="4"/>
      <c r="Z71" s="4"/>
    </row>
    <row r="72" ht="18.0" customHeight="1">
      <c r="A72" s="45" t="s">
        <v>78</v>
      </c>
      <c r="B72" s="1"/>
      <c r="C72" s="2">
        <f t="shared" ref="C72:O72" si="21">SUM(C65+C70)</f>
        <v>375.75</v>
      </c>
      <c r="D72" s="2">
        <f t="shared" si="21"/>
        <v>383.8</v>
      </c>
      <c r="E72" s="2">
        <f t="shared" si="21"/>
        <v>417.75</v>
      </c>
      <c r="F72" s="2">
        <f t="shared" si="21"/>
        <v>419.64</v>
      </c>
      <c r="G72" s="2">
        <f t="shared" si="21"/>
        <v>409.46</v>
      </c>
      <c r="H72" s="2">
        <f t="shared" si="21"/>
        <v>380.26</v>
      </c>
      <c r="I72" s="2">
        <f t="shared" si="21"/>
        <v>413.41</v>
      </c>
      <c r="J72" s="2">
        <f t="shared" si="21"/>
        <v>394.21</v>
      </c>
      <c r="K72" s="2">
        <f t="shared" si="21"/>
        <v>408.46</v>
      </c>
      <c r="L72" s="2">
        <f t="shared" si="21"/>
        <v>432.49</v>
      </c>
      <c r="M72" s="2">
        <f t="shared" si="21"/>
        <v>389.04</v>
      </c>
      <c r="N72" s="2">
        <f t="shared" si="21"/>
        <v>417.69</v>
      </c>
      <c r="O72" s="2">
        <f t="shared" si="21"/>
        <v>4841.96</v>
      </c>
      <c r="P72" s="3"/>
      <c r="Q72" s="3"/>
      <c r="R72" s="3"/>
      <c r="S72" s="4"/>
      <c r="T72" s="4"/>
      <c r="U72" s="4"/>
      <c r="V72" s="4"/>
      <c r="W72" s="4"/>
      <c r="X72" s="4"/>
      <c r="Y72" s="4"/>
      <c r="Z72" s="4"/>
    </row>
    <row r="73" ht="18.0" customHeight="1">
      <c r="A73" s="45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3"/>
      <c r="Q73" s="3"/>
      <c r="R73" s="3"/>
      <c r="S73" s="4"/>
      <c r="T73" s="4"/>
      <c r="U73" s="4"/>
      <c r="V73" s="4"/>
      <c r="W73" s="4"/>
      <c r="X73" s="4"/>
      <c r="Y73" s="4"/>
      <c r="Z73" s="4"/>
    </row>
    <row r="74" ht="18.0" customHeight="1">
      <c r="A74" s="81" t="s">
        <v>79</v>
      </c>
      <c r="B74" s="82"/>
      <c r="C74" s="71">
        <f t="shared" ref="C74:O74" si="22">C65/C72</f>
        <v>0.241756487</v>
      </c>
      <c r="D74" s="71">
        <f t="shared" si="22"/>
        <v>0.2660760813</v>
      </c>
      <c r="E74" s="71">
        <f t="shared" si="22"/>
        <v>0.1806343507</v>
      </c>
      <c r="F74" s="71">
        <f t="shared" si="22"/>
        <v>0.1843723191</v>
      </c>
      <c r="G74" s="71">
        <f t="shared" si="22"/>
        <v>0.1666341035</v>
      </c>
      <c r="H74" s="71">
        <f t="shared" si="22"/>
        <v>0.1498185452</v>
      </c>
      <c r="I74" s="71">
        <f t="shared" si="22"/>
        <v>0.1672673617</v>
      </c>
      <c r="J74" s="71">
        <f t="shared" si="22"/>
        <v>0.1511377185</v>
      </c>
      <c r="K74" s="71">
        <f t="shared" si="22"/>
        <v>0.2163247319</v>
      </c>
      <c r="L74" s="71">
        <f t="shared" si="22"/>
        <v>0.2050914472</v>
      </c>
      <c r="M74" s="71">
        <f t="shared" si="22"/>
        <v>0.1978459798</v>
      </c>
      <c r="N74" s="71">
        <f t="shared" si="22"/>
        <v>0.209892504</v>
      </c>
      <c r="O74" s="71">
        <f t="shared" si="22"/>
        <v>0.1944295285</v>
      </c>
      <c r="P74" s="3"/>
      <c r="Q74" s="3"/>
      <c r="R74" s="3"/>
      <c r="S74" s="4"/>
      <c r="T74" s="4"/>
      <c r="U74" s="4"/>
      <c r="V74" s="4"/>
      <c r="W74" s="4"/>
      <c r="X74" s="4"/>
      <c r="Y74" s="4"/>
      <c r="Z74" s="4"/>
    </row>
    <row r="75">
      <c r="A75" s="83"/>
      <c r="B75" s="83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3"/>
      <c r="Q75" s="3"/>
      <c r="R75" s="3"/>
      <c r="S75" s="4"/>
      <c r="T75" s="4"/>
      <c r="U75" s="4"/>
      <c r="V75" s="4"/>
      <c r="W75" s="4"/>
      <c r="X75" s="4"/>
      <c r="Y75" s="4"/>
      <c r="Z75" s="4"/>
    </row>
    <row r="76">
      <c r="A76" s="83"/>
      <c r="B76" s="83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3"/>
      <c r="Q76" s="3"/>
      <c r="R76" s="3"/>
      <c r="S76" s="4"/>
      <c r="T76" s="4"/>
      <c r="U76" s="4"/>
      <c r="V76" s="4"/>
      <c r="W76" s="4"/>
      <c r="X76" s="4"/>
      <c r="Y76" s="4"/>
      <c r="Z76" s="4"/>
    </row>
    <row r="77">
      <c r="A77" s="83"/>
      <c r="B77" s="83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3"/>
      <c r="Q77" s="3"/>
      <c r="R77" s="3"/>
      <c r="S77" s="4"/>
      <c r="T77" s="4"/>
      <c r="U77" s="4"/>
      <c r="V77" s="4"/>
      <c r="W77" s="4"/>
      <c r="X77" s="4"/>
      <c r="Y77" s="4"/>
      <c r="Z77" s="4"/>
    </row>
    <row r="78">
      <c r="A78" s="83"/>
      <c r="B78" s="83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3"/>
      <c r="Q78" s="3"/>
      <c r="R78" s="3"/>
      <c r="S78" s="4"/>
      <c r="T78" s="4"/>
      <c r="U78" s="4"/>
      <c r="V78" s="4"/>
      <c r="W78" s="4"/>
      <c r="X78" s="4"/>
      <c r="Y78" s="4"/>
      <c r="Z78" s="4"/>
    </row>
    <row r="79" ht="12.0" customHeight="1">
      <c r="A79" s="3"/>
      <c r="B79" s="3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3"/>
      <c r="Q79" s="3"/>
      <c r="R79" s="3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78.0"/>
    <col customWidth="1" hidden="1" min="2" max="2" width="39.29"/>
    <col customWidth="1" min="3" max="3" width="12.29"/>
    <col customWidth="1" min="4" max="4" width="10.71"/>
    <col customWidth="1" min="5" max="5" width="11.71"/>
    <col customWidth="1" min="6" max="6" width="10.71"/>
    <col customWidth="1" min="7" max="7" width="10.29"/>
    <col customWidth="1" min="8" max="8" width="10.71"/>
    <col customWidth="1" min="9" max="9" width="11.86"/>
    <col customWidth="1" min="10" max="10" width="10.29"/>
    <col customWidth="1" min="11" max="11" width="10.14"/>
    <col customWidth="1" min="12" max="13" width="11.29"/>
    <col customWidth="1" min="14" max="14" width="12.0"/>
    <col customWidth="1" min="15" max="15" width="13.29"/>
    <col customWidth="1" min="16" max="25" width="9.0"/>
    <col customWidth="1" min="26" max="26" width="17.14"/>
  </cols>
  <sheetData>
    <row r="1" ht="18.0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4"/>
      <c r="T1" s="4"/>
      <c r="U1" s="4"/>
      <c r="V1" s="4"/>
      <c r="W1" s="4"/>
      <c r="X1" s="4"/>
      <c r="Y1" s="4"/>
      <c r="Z1" s="4"/>
    </row>
    <row r="2" ht="18.0" customHeight="1">
      <c r="A2" s="8" t="s">
        <v>215</v>
      </c>
      <c r="B2" s="6" t="s">
        <v>1</v>
      </c>
      <c r="C2" s="7"/>
      <c r="D2" s="7"/>
      <c r="E2" s="7"/>
      <c r="F2" s="7"/>
      <c r="G2" s="7"/>
      <c r="H2" s="7" t="s">
        <v>2</v>
      </c>
      <c r="I2" s="7"/>
      <c r="J2" s="7"/>
      <c r="K2" s="7"/>
      <c r="L2" s="7"/>
      <c r="M2" s="7"/>
      <c r="N2" s="7"/>
      <c r="O2" s="7"/>
      <c r="P2" s="3"/>
      <c r="Q2" s="3"/>
      <c r="R2" s="3"/>
      <c r="S2" s="4"/>
      <c r="T2" s="4"/>
      <c r="U2" s="4"/>
      <c r="V2" s="4"/>
      <c r="W2" s="4"/>
      <c r="X2" s="4"/>
      <c r="Y2" s="4"/>
      <c r="Z2" s="4"/>
    </row>
    <row r="3" ht="18.0" customHeight="1">
      <c r="A3" s="8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3"/>
      <c r="Q3" s="3"/>
      <c r="R3" s="3"/>
      <c r="S3" s="4"/>
      <c r="T3" s="4"/>
      <c r="U3" s="4"/>
      <c r="V3" s="4"/>
      <c r="W3" s="4"/>
      <c r="X3" s="4"/>
      <c r="Y3" s="4"/>
      <c r="Z3" s="4"/>
    </row>
    <row r="4" ht="18.0" customHeight="1">
      <c r="A4" s="8" t="s">
        <v>3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"/>
      <c r="Q4" s="3"/>
      <c r="R4" s="3"/>
      <c r="S4" s="4"/>
      <c r="T4" s="4"/>
      <c r="U4" s="4"/>
      <c r="V4" s="4"/>
      <c r="W4" s="4"/>
      <c r="X4" s="4"/>
      <c r="Y4" s="4"/>
      <c r="Z4" s="4"/>
    </row>
    <row r="5" ht="18.75" customHeight="1">
      <c r="A5" s="80" t="s">
        <v>216</v>
      </c>
      <c r="B5" s="10" t="s">
        <v>5</v>
      </c>
      <c r="C5" s="11"/>
      <c r="D5" s="11"/>
      <c r="E5" s="11"/>
      <c r="F5" s="11"/>
      <c r="G5" s="11"/>
      <c r="H5" s="11"/>
      <c r="I5" s="12" t="s">
        <v>6</v>
      </c>
      <c r="J5" s="11"/>
      <c r="K5" s="11"/>
      <c r="L5" s="11"/>
      <c r="M5" s="11"/>
      <c r="N5" s="11"/>
      <c r="O5" s="12"/>
      <c r="P5" s="3"/>
      <c r="Q5" s="3"/>
      <c r="R5" s="3"/>
      <c r="S5" s="4"/>
      <c r="T5" s="4"/>
      <c r="U5" s="4"/>
      <c r="V5" s="4"/>
      <c r="W5" s="4"/>
      <c r="X5" s="4"/>
      <c r="Y5" s="4"/>
      <c r="Z5" s="4"/>
    </row>
    <row r="6" ht="18.0" customHeight="1">
      <c r="A6" s="13" t="s">
        <v>7</v>
      </c>
      <c r="B6" s="14"/>
      <c r="C6" s="15" t="s">
        <v>8</v>
      </c>
      <c r="D6" s="15" t="s">
        <v>9</v>
      </c>
      <c r="E6" s="15" t="s">
        <v>10</v>
      </c>
      <c r="F6" s="15" t="s">
        <v>11</v>
      </c>
      <c r="G6" s="15" t="s">
        <v>12</v>
      </c>
      <c r="H6" s="15" t="s">
        <v>13</v>
      </c>
      <c r="I6" s="15" t="s">
        <v>14</v>
      </c>
      <c r="J6" s="15" t="s">
        <v>15</v>
      </c>
      <c r="K6" s="15" t="s">
        <v>16</v>
      </c>
      <c r="L6" s="15" t="s">
        <v>23</v>
      </c>
      <c r="M6" s="15" t="s">
        <v>18</v>
      </c>
      <c r="N6" s="15" t="s">
        <v>19</v>
      </c>
      <c r="O6" s="16" t="s">
        <v>20</v>
      </c>
      <c r="P6" s="3"/>
      <c r="Q6" s="3"/>
      <c r="R6" s="3"/>
      <c r="S6" s="4"/>
      <c r="T6" s="4"/>
      <c r="U6" s="4"/>
      <c r="V6" s="4"/>
      <c r="W6" s="4"/>
      <c r="X6" s="4"/>
      <c r="Y6" s="4"/>
      <c r="Z6" s="4"/>
    </row>
    <row r="7" ht="18.0" customHeight="1">
      <c r="A7" s="18" t="s">
        <v>217</v>
      </c>
      <c r="B7" s="18" t="s">
        <v>218</v>
      </c>
      <c r="C7" s="86">
        <v>11.81</v>
      </c>
      <c r="D7" s="1">
        <v>5.14</v>
      </c>
      <c r="E7" s="1">
        <v>8.52</v>
      </c>
      <c r="F7" s="1">
        <v>14.4</v>
      </c>
      <c r="G7" s="1">
        <v>16.73</v>
      </c>
      <c r="H7" s="2">
        <v>14.27</v>
      </c>
      <c r="I7" s="2">
        <v>8.98</v>
      </c>
      <c r="J7" s="2">
        <v>19.88</v>
      </c>
      <c r="K7" s="2">
        <v>9.77</v>
      </c>
      <c r="L7" s="2">
        <v>14.88</v>
      </c>
      <c r="M7" s="2">
        <v>10.16</v>
      </c>
      <c r="N7" s="2">
        <v>0.0</v>
      </c>
      <c r="O7" s="2">
        <f t="shared" ref="O7:O8" si="1">SUM(C7:N7)</f>
        <v>134.54</v>
      </c>
      <c r="P7" s="3"/>
      <c r="Q7" s="3"/>
      <c r="R7" s="3"/>
      <c r="S7" s="4"/>
      <c r="T7" s="4"/>
      <c r="U7" s="4"/>
      <c r="V7" s="4"/>
      <c r="W7" s="4"/>
      <c r="X7" s="4"/>
      <c r="Y7" s="4"/>
      <c r="Z7" s="4"/>
    </row>
    <row r="8" ht="18.0" customHeight="1">
      <c r="A8" s="18" t="s">
        <v>219</v>
      </c>
      <c r="B8" s="18"/>
      <c r="C8" s="86">
        <v>0.0</v>
      </c>
      <c r="D8" s="1">
        <v>0.0</v>
      </c>
      <c r="E8" s="1">
        <v>0.92</v>
      </c>
      <c r="F8" s="1">
        <v>0.95</v>
      </c>
      <c r="G8" s="1">
        <v>0.0</v>
      </c>
      <c r="H8" s="2">
        <v>0.0</v>
      </c>
      <c r="I8" s="2">
        <v>0.0</v>
      </c>
      <c r="J8" s="2">
        <v>0.0</v>
      </c>
      <c r="K8" s="2">
        <v>0.0</v>
      </c>
      <c r="L8" s="2">
        <v>0.0</v>
      </c>
      <c r="M8" s="2">
        <v>0.0</v>
      </c>
      <c r="N8" s="2">
        <v>4.46</v>
      </c>
      <c r="O8" s="2">
        <f t="shared" si="1"/>
        <v>6.33</v>
      </c>
      <c r="P8" s="3"/>
      <c r="Q8" s="3"/>
      <c r="R8" s="3"/>
      <c r="S8" s="4"/>
      <c r="T8" s="4"/>
      <c r="U8" s="4"/>
      <c r="V8" s="4"/>
      <c r="W8" s="4"/>
      <c r="X8" s="4"/>
      <c r="Y8" s="4"/>
      <c r="Z8" s="4"/>
    </row>
    <row r="9" ht="18.75" customHeight="1">
      <c r="A9" s="24" t="s">
        <v>220</v>
      </c>
      <c r="B9" s="24"/>
      <c r="C9" s="25">
        <f t="shared" ref="C9:N9" si="2">SUM(C7)</f>
        <v>11.81</v>
      </c>
      <c r="D9" s="25">
        <f t="shared" si="2"/>
        <v>5.14</v>
      </c>
      <c r="E9" s="25">
        <f t="shared" si="2"/>
        <v>8.52</v>
      </c>
      <c r="F9" s="25">
        <f t="shared" si="2"/>
        <v>14.4</v>
      </c>
      <c r="G9" s="26">
        <f t="shared" si="2"/>
        <v>16.73</v>
      </c>
      <c r="H9" s="26">
        <f t="shared" si="2"/>
        <v>14.27</v>
      </c>
      <c r="I9" s="26">
        <f t="shared" si="2"/>
        <v>8.98</v>
      </c>
      <c r="J9" s="26">
        <f t="shared" si="2"/>
        <v>19.88</v>
      </c>
      <c r="K9" s="26">
        <f t="shared" si="2"/>
        <v>9.77</v>
      </c>
      <c r="L9" s="26">
        <f t="shared" si="2"/>
        <v>14.88</v>
      </c>
      <c r="M9" s="26">
        <f t="shared" si="2"/>
        <v>10.16</v>
      </c>
      <c r="N9" s="26">
        <f t="shared" si="2"/>
        <v>0</v>
      </c>
      <c r="O9" s="26">
        <f>SUM(O7:O8)</f>
        <v>140.87</v>
      </c>
      <c r="P9" s="3"/>
      <c r="Q9" s="3"/>
      <c r="R9" s="3"/>
      <c r="S9" s="4"/>
      <c r="T9" s="4"/>
      <c r="U9" s="4"/>
      <c r="V9" s="4"/>
      <c r="W9" s="4"/>
      <c r="X9" s="4"/>
      <c r="Y9" s="4"/>
      <c r="Z9" s="4"/>
    </row>
    <row r="10" ht="18.75" customHeight="1">
      <c r="A10" s="8"/>
      <c r="B10" s="8"/>
      <c r="C10" s="7"/>
      <c r="D10" s="7"/>
      <c r="E10" s="7" t="s">
        <v>2</v>
      </c>
      <c r="F10" s="7"/>
      <c r="G10" s="7"/>
      <c r="H10" s="7"/>
      <c r="I10" s="7"/>
      <c r="J10" s="7"/>
      <c r="K10" s="7"/>
      <c r="L10" s="7"/>
      <c r="M10" s="7"/>
      <c r="N10" s="7"/>
      <c r="O10" s="7" t="s">
        <v>2</v>
      </c>
      <c r="P10" s="3"/>
      <c r="Q10" s="3"/>
      <c r="R10" s="3"/>
      <c r="S10" s="4"/>
      <c r="T10" s="4"/>
      <c r="U10" s="4"/>
      <c r="V10" s="4"/>
      <c r="W10" s="4"/>
      <c r="X10" s="4"/>
      <c r="Y10" s="4"/>
      <c r="Z10" s="4"/>
    </row>
    <row r="11" ht="18.0" customHeight="1">
      <c r="A11" s="13" t="s">
        <v>22</v>
      </c>
      <c r="B11" s="14"/>
      <c r="C11" s="15" t="s">
        <v>8</v>
      </c>
      <c r="D11" s="15" t="s">
        <v>9</v>
      </c>
      <c r="E11" s="15" t="s">
        <v>10</v>
      </c>
      <c r="F11" s="15" t="s">
        <v>11</v>
      </c>
      <c r="G11" s="15" t="s">
        <v>12</v>
      </c>
      <c r="H11" s="15" t="s">
        <v>13</v>
      </c>
      <c r="I11" s="15" t="s">
        <v>14</v>
      </c>
      <c r="J11" s="15" t="s">
        <v>15</v>
      </c>
      <c r="K11" s="15" t="s">
        <v>16</v>
      </c>
      <c r="L11" s="15" t="s">
        <v>125</v>
      </c>
      <c r="M11" s="15" t="s">
        <v>18</v>
      </c>
      <c r="N11" s="15" t="s">
        <v>19</v>
      </c>
      <c r="O11" s="16" t="s">
        <v>20</v>
      </c>
      <c r="P11" s="3"/>
      <c r="Q11" s="3"/>
      <c r="R11" s="3"/>
      <c r="S11" s="4"/>
      <c r="T11" s="4"/>
      <c r="U11" s="4"/>
      <c r="V11" s="4"/>
      <c r="W11" s="4"/>
      <c r="X11" s="4"/>
      <c r="Y11" s="4"/>
      <c r="Z11" s="4"/>
    </row>
    <row r="12" ht="18.0" customHeight="1">
      <c r="A12" s="18" t="s">
        <v>131</v>
      </c>
      <c r="B12" s="18" t="s">
        <v>25</v>
      </c>
      <c r="C12" s="1">
        <v>63.32</v>
      </c>
      <c r="D12" s="1">
        <v>66.25</v>
      </c>
      <c r="E12" s="1">
        <v>72.27</v>
      </c>
      <c r="F12" s="27">
        <v>60.52</v>
      </c>
      <c r="G12" s="1">
        <v>67.49</v>
      </c>
      <c r="H12" s="1">
        <v>46.21</v>
      </c>
      <c r="I12" s="1">
        <v>54.1</v>
      </c>
      <c r="J12" s="1">
        <v>48.48</v>
      </c>
      <c r="K12" s="1">
        <v>67.08</v>
      </c>
      <c r="L12" s="1">
        <v>72.91</v>
      </c>
      <c r="M12" s="1">
        <v>63.78</v>
      </c>
      <c r="N12" s="1">
        <v>49.76</v>
      </c>
      <c r="O12" s="2">
        <f t="shared" ref="O12:O13" si="3">SUM(C12:N12)</f>
        <v>732.17</v>
      </c>
      <c r="P12" s="3"/>
      <c r="Q12" s="3"/>
      <c r="R12" s="3"/>
      <c r="S12" s="4"/>
      <c r="T12" s="4"/>
      <c r="U12" s="4"/>
      <c r="V12" s="4"/>
      <c r="W12" s="4"/>
      <c r="X12" s="4"/>
      <c r="Y12" s="4"/>
      <c r="Z12" s="4"/>
    </row>
    <row r="13" ht="18.0" customHeight="1">
      <c r="A13" s="18" t="s">
        <v>221</v>
      </c>
      <c r="B13" s="18"/>
      <c r="C13" s="1">
        <v>12.93</v>
      </c>
      <c r="D13" s="1">
        <v>13.4</v>
      </c>
      <c r="E13" s="1">
        <v>13.4</v>
      </c>
      <c r="F13" s="1">
        <v>8.98</v>
      </c>
      <c r="G13" s="1">
        <v>13.93</v>
      </c>
      <c r="H13" s="1">
        <v>11.72</v>
      </c>
      <c r="I13" s="1">
        <v>18.55</v>
      </c>
      <c r="J13" s="1">
        <v>25.95</v>
      </c>
      <c r="K13" s="1">
        <v>18.85</v>
      </c>
      <c r="L13" s="1">
        <v>24.59</v>
      </c>
      <c r="M13" s="1">
        <v>22.19</v>
      </c>
      <c r="N13" s="1">
        <v>19.98</v>
      </c>
      <c r="O13" s="2">
        <f t="shared" si="3"/>
        <v>204.47</v>
      </c>
      <c r="P13" s="3"/>
      <c r="Q13" s="3"/>
      <c r="R13" s="3"/>
      <c r="S13" s="4"/>
      <c r="T13" s="4"/>
      <c r="U13" s="4"/>
      <c r="V13" s="4"/>
      <c r="W13" s="4"/>
      <c r="X13" s="4"/>
      <c r="Y13" s="4"/>
      <c r="Z13" s="4"/>
    </row>
    <row r="14" ht="18.75" customHeight="1">
      <c r="A14" s="24" t="s">
        <v>27</v>
      </c>
      <c r="B14" s="24"/>
      <c r="C14" s="25">
        <f t="shared" ref="C14:O14" si="4">SUM(C12:C13)</f>
        <v>76.25</v>
      </c>
      <c r="D14" s="25">
        <f t="shared" si="4"/>
        <v>79.65</v>
      </c>
      <c r="E14" s="25">
        <f t="shared" si="4"/>
        <v>85.67</v>
      </c>
      <c r="F14" s="25">
        <f t="shared" si="4"/>
        <v>69.5</v>
      </c>
      <c r="G14" s="26">
        <f t="shared" si="4"/>
        <v>81.42</v>
      </c>
      <c r="H14" s="26">
        <f t="shared" si="4"/>
        <v>57.93</v>
      </c>
      <c r="I14" s="26">
        <f t="shared" si="4"/>
        <v>72.65</v>
      </c>
      <c r="J14" s="26">
        <f t="shared" si="4"/>
        <v>74.43</v>
      </c>
      <c r="K14" s="26">
        <f t="shared" si="4"/>
        <v>85.93</v>
      </c>
      <c r="L14" s="26">
        <f t="shared" si="4"/>
        <v>97.5</v>
      </c>
      <c r="M14" s="26">
        <f t="shared" si="4"/>
        <v>85.97</v>
      </c>
      <c r="N14" s="26">
        <f t="shared" si="4"/>
        <v>69.74</v>
      </c>
      <c r="O14" s="26">
        <f t="shared" si="4"/>
        <v>936.64</v>
      </c>
      <c r="P14" s="3"/>
      <c r="Q14" s="3"/>
      <c r="R14" s="3"/>
      <c r="S14" s="4"/>
      <c r="T14" s="4"/>
      <c r="U14" s="4"/>
      <c r="V14" s="4"/>
      <c r="W14" s="4"/>
      <c r="X14" s="4"/>
      <c r="Y14" s="4"/>
      <c r="Z14" s="4"/>
    </row>
    <row r="15" ht="18.75" customHeight="1">
      <c r="A15" s="18"/>
      <c r="B15" s="18"/>
      <c r="C15" s="2" t="s">
        <v>2</v>
      </c>
      <c r="D15" s="2"/>
      <c r="E15" s="2" t="s">
        <v>2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Q15" s="3"/>
      <c r="R15" s="3"/>
      <c r="S15" s="4"/>
      <c r="T15" s="4"/>
      <c r="U15" s="4"/>
      <c r="V15" s="4"/>
      <c r="W15" s="4"/>
      <c r="X15" s="4"/>
      <c r="Y15" s="4"/>
      <c r="Z15" s="4"/>
    </row>
    <row r="16" ht="18.0" customHeight="1">
      <c r="A16" s="13" t="s">
        <v>29</v>
      </c>
      <c r="B16" s="14"/>
      <c r="C16" s="15" t="s">
        <v>30</v>
      </c>
      <c r="D16" s="15" t="s">
        <v>9</v>
      </c>
      <c r="E16" s="15" t="s">
        <v>10</v>
      </c>
      <c r="F16" s="15" t="s">
        <v>11</v>
      </c>
      <c r="G16" s="15" t="s">
        <v>12</v>
      </c>
      <c r="H16" s="15" t="s">
        <v>13</v>
      </c>
      <c r="I16" s="15" t="s">
        <v>31</v>
      </c>
      <c r="J16" s="15" t="s">
        <v>15</v>
      </c>
      <c r="K16" s="15" t="s">
        <v>16</v>
      </c>
      <c r="L16" s="15" t="s">
        <v>23</v>
      </c>
      <c r="M16" s="15" t="s">
        <v>18</v>
      </c>
      <c r="N16" s="15" t="s">
        <v>19</v>
      </c>
      <c r="O16" s="16" t="s">
        <v>20</v>
      </c>
      <c r="P16" s="3"/>
      <c r="Q16" s="3"/>
      <c r="R16" s="3"/>
      <c r="S16" s="4"/>
      <c r="T16" s="4"/>
      <c r="U16" s="4"/>
      <c r="V16" s="4"/>
      <c r="W16" s="4"/>
      <c r="X16" s="4"/>
      <c r="Y16" s="4"/>
      <c r="Z16" s="4"/>
    </row>
    <row r="17" ht="18.0" hidden="1" customHeight="1">
      <c r="A17" s="18" t="s">
        <v>2</v>
      </c>
      <c r="B17" s="18" t="s">
        <v>32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Q17" s="3"/>
      <c r="R17" s="3"/>
      <c r="S17" s="4"/>
      <c r="T17" s="4"/>
      <c r="U17" s="4"/>
      <c r="V17" s="4"/>
      <c r="W17" s="4"/>
      <c r="X17" s="4"/>
      <c r="Y17" s="4"/>
      <c r="Z17" s="4"/>
    </row>
    <row r="18" ht="18.0" hidden="1" customHeight="1">
      <c r="A18" s="18" t="s">
        <v>2</v>
      </c>
      <c r="B18" s="18" t="s">
        <v>32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Q18" s="3"/>
      <c r="R18" s="3"/>
      <c r="S18" s="4"/>
      <c r="T18" s="4"/>
      <c r="U18" s="4"/>
      <c r="V18" s="4"/>
      <c r="W18" s="4"/>
      <c r="X18" s="4"/>
      <c r="Y18" s="4"/>
      <c r="Z18" s="4"/>
    </row>
    <row r="19" ht="18.0" customHeight="1">
      <c r="A19" s="18" t="s">
        <v>33</v>
      </c>
      <c r="B19" s="18"/>
      <c r="C19" s="1">
        <v>0.73</v>
      </c>
      <c r="D19" s="1">
        <v>1.79</v>
      </c>
      <c r="E19" s="1">
        <v>0.0</v>
      </c>
      <c r="F19" s="1">
        <v>1.22</v>
      </c>
      <c r="G19" s="1">
        <v>1.8</v>
      </c>
      <c r="H19" s="1">
        <v>0.0</v>
      </c>
      <c r="I19" s="1">
        <v>2.15</v>
      </c>
      <c r="J19" s="1">
        <v>0.0</v>
      </c>
      <c r="K19" s="1">
        <v>0.7</v>
      </c>
      <c r="L19" s="1">
        <v>0.0</v>
      </c>
      <c r="M19" s="1">
        <v>1.33</v>
      </c>
      <c r="N19" s="1">
        <v>0.0</v>
      </c>
      <c r="O19" s="2">
        <f t="shared" ref="O19:O35" si="5">SUM(C19:N19)</f>
        <v>9.72</v>
      </c>
      <c r="P19" s="3"/>
      <c r="Q19" s="3"/>
      <c r="R19" s="3"/>
      <c r="S19" s="4"/>
      <c r="T19" s="4"/>
      <c r="U19" s="4"/>
      <c r="V19" s="4"/>
      <c r="W19" s="4"/>
      <c r="X19" s="4"/>
      <c r="Y19" s="4"/>
      <c r="Z19" s="4"/>
    </row>
    <row r="20" ht="18.0" customHeight="1">
      <c r="A20" s="18" t="s">
        <v>222</v>
      </c>
      <c r="B20" s="18"/>
      <c r="C20" s="27">
        <v>0.0</v>
      </c>
      <c r="D20" s="27">
        <v>2.76</v>
      </c>
      <c r="E20" s="27">
        <v>4.21</v>
      </c>
      <c r="F20" s="27">
        <v>1.43</v>
      </c>
      <c r="G20" s="1">
        <v>3.19</v>
      </c>
      <c r="H20" s="1">
        <v>3.21</v>
      </c>
      <c r="I20" s="1">
        <v>1.68</v>
      </c>
      <c r="J20" s="1">
        <v>4.97</v>
      </c>
      <c r="K20" s="1">
        <v>2.88</v>
      </c>
      <c r="L20" s="1">
        <v>4.23</v>
      </c>
      <c r="M20" s="1">
        <v>1.81</v>
      </c>
      <c r="N20" s="1">
        <v>1.76</v>
      </c>
      <c r="O20" s="2">
        <f t="shared" si="5"/>
        <v>32.13</v>
      </c>
      <c r="P20" s="3"/>
      <c r="Q20" s="3"/>
      <c r="R20" s="3"/>
      <c r="S20" s="4"/>
      <c r="T20" s="4"/>
      <c r="U20" s="4"/>
      <c r="V20" s="4"/>
      <c r="W20" s="4"/>
      <c r="X20" s="4"/>
      <c r="Y20" s="4"/>
      <c r="Z20" s="4"/>
    </row>
    <row r="21" ht="18.0" hidden="1" customHeight="1">
      <c r="A21" s="18" t="s">
        <v>2</v>
      </c>
      <c r="B21" s="18" t="s">
        <v>36</v>
      </c>
      <c r="C21" s="27"/>
      <c r="D21" s="27"/>
      <c r="E21" s="27"/>
      <c r="F21" s="27"/>
      <c r="G21" s="1"/>
      <c r="H21" s="1"/>
      <c r="I21" s="1"/>
      <c r="J21" s="1"/>
      <c r="K21" s="1"/>
      <c r="L21" s="1"/>
      <c r="M21" s="1"/>
      <c r="N21" s="1"/>
      <c r="O21" s="2">
        <f t="shared" si="5"/>
        <v>0</v>
      </c>
      <c r="P21" s="3"/>
      <c r="Q21" s="3"/>
      <c r="R21" s="3"/>
      <c r="S21" s="4"/>
      <c r="T21" s="4"/>
      <c r="U21" s="4"/>
      <c r="V21" s="4"/>
      <c r="W21" s="4"/>
      <c r="X21" s="4"/>
      <c r="Y21" s="4"/>
      <c r="Z21" s="4"/>
    </row>
    <row r="22" ht="18.0" hidden="1" customHeight="1">
      <c r="A22" s="18" t="s">
        <v>2</v>
      </c>
      <c r="B22" s="18" t="s">
        <v>37</v>
      </c>
      <c r="C22" s="27"/>
      <c r="D22" s="27"/>
      <c r="E22" s="27"/>
      <c r="F22" s="27"/>
      <c r="G22" s="1"/>
      <c r="H22" s="1"/>
      <c r="I22" s="1"/>
      <c r="J22" s="1"/>
      <c r="K22" s="1"/>
      <c r="L22" s="1"/>
      <c r="M22" s="1"/>
      <c r="N22" s="1"/>
      <c r="O22" s="2">
        <f t="shared" si="5"/>
        <v>0</v>
      </c>
      <c r="P22" s="3"/>
      <c r="Q22" s="3"/>
      <c r="R22" s="3"/>
      <c r="S22" s="4"/>
      <c r="T22" s="4"/>
      <c r="U22" s="4"/>
      <c r="V22" s="4"/>
      <c r="W22" s="4"/>
      <c r="X22" s="4"/>
      <c r="Y22" s="4"/>
      <c r="Z22" s="4"/>
    </row>
    <row r="23" ht="18.0" hidden="1" customHeight="1">
      <c r="A23" s="18" t="s">
        <v>2</v>
      </c>
      <c r="B23" s="18" t="s">
        <v>32</v>
      </c>
      <c r="C23" s="27"/>
      <c r="D23" s="27"/>
      <c r="E23" s="27"/>
      <c r="F23" s="27"/>
      <c r="G23" s="1"/>
      <c r="H23" s="1"/>
      <c r="I23" s="1"/>
      <c r="J23" s="1"/>
      <c r="K23" s="1"/>
      <c r="L23" s="1"/>
      <c r="M23" s="1"/>
      <c r="N23" s="1"/>
      <c r="O23" s="2">
        <f t="shared" si="5"/>
        <v>0</v>
      </c>
      <c r="P23" s="3"/>
      <c r="Q23" s="3"/>
      <c r="R23" s="3"/>
      <c r="S23" s="4"/>
      <c r="T23" s="4"/>
      <c r="U23" s="4"/>
      <c r="V23" s="4"/>
      <c r="W23" s="4"/>
      <c r="X23" s="4"/>
      <c r="Y23" s="4"/>
      <c r="Z23" s="4"/>
    </row>
    <row r="24" ht="18.0" customHeight="1">
      <c r="A24" s="18" t="s">
        <v>196</v>
      </c>
      <c r="B24" s="18"/>
      <c r="C24" s="27">
        <v>4.18</v>
      </c>
      <c r="D24" s="27">
        <v>7.79</v>
      </c>
      <c r="E24" s="27">
        <v>12.25</v>
      </c>
      <c r="F24" s="27">
        <v>5.91</v>
      </c>
      <c r="G24" s="1">
        <v>8.59</v>
      </c>
      <c r="H24" s="1">
        <v>1.46</v>
      </c>
      <c r="I24" s="1">
        <v>10.18</v>
      </c>
      <c r="J24" s="1">
        <v>8.66</v>
      </c>
      <c r="K24" s="1">
        <v>6.88</v>
      </c>
      <c r="L24" s="1">
        <v>5.14</v>
      </c>
      <c r="M24" s="1">
        <v>4.96</v>
      </c>
      <c r="N24" s="1">
        <v>4.5</v>
      </c>
      <c r="O24" s="2">
        <f t="shared" si="5"/>
        <v>80.5</v>
      </c>
      <c r="P24" s="3"/>
      <c r="Q24" s="3"/>
      <c r="R24" s="3"/>
      <c r="S24" s="4"/>
      <c r="T24" s="4"/>
      <c r="U24" s="4"/>
      <c r="V24" s="4"/>
      <c r="W24" s="4"/>
      <c r="X24" s="4"/>
      <c r="Y24" s="4"/>
      <c r="Z24" s="4"/>
    </row>
    <row r="25" ht="18.0" customHeight="1">
      <c r="A25" s="18" t="s">
        <v>181</v>
      </c>
      <c r="B25" s="18"/>
      <c r="C25" s="27">
        <v>0.23</v>
      </c>
      <c r="D25" s="27">
        <v>0.23</v>
      </c>
      <c r="E25" s="27">
        <v>0.23</v>
      </c>
      <c r="F25" s="27">
        <v>0.23</v>
      </c>
      <c r="G25" s="1">
        <v>0.23</v>
      </c>
      <c r="H25" s="1">
        <v>0.23</v>
      </c>
      <c r="I25" s="1">
        <v>0.23</v>
      </c>
      <c r="J25" s="1">
        <v>0.23</v>
      </c>
      <c r="K25" s="1">
        <v>0.23</v>
      </c>
      <c r="L25" s="1">
        <v>0.23</v>
      </c>
      <c r="M25" s="1">
        <v>0.23</v>
      </c>
      <c r="N25" s="1">
        <v>0.23</v>
      </c>
      <c r="O25" s="2">
        <f t="shared" si="5"/>
        <v>2.76</v>
      </c>
      <c r="P25" s="3"/>
      <c r="Q25" s="3"/>
      <c r="R25" s="3"/>
      <c r="S25" s="4"/>
      <c r="T25" s="4"/>
      <c r="U25" s="4"/>
      <c r="V25" s="4"/>
      <c r="W25" s="4"/>
      <c r="X25" s="4"/>
      <c r="Y25" s="4"/>
      <c r="Z25" s="4"/>
    </row>
    <row r="26" ht="18.0" customHeight="1">
      <c r="A26" s="18" t="s">
        <v>223</v>
      </c>
      <c r="B26" s="18"/>
      <c r="C26" s="27">
        <v>0.0</v>
      </c>
      <c r="D26" s="27">
        <v>0.0</v>
      </c>
      <c r="E26" s="27">
        <v>0.08</v>
      </c>
      <c r="F26" s="27">
        <v>0.0</v>
      </c>
      <c r="G26" s="1">
        <v>0.0</v>
      </c>
      <c r="H26" s="1">
        <v>0.0</v>
      </c>
      <c r="I26" s="1">
        <v>0.0</v>
      </c>
      <c r="J26" s="1">
        <v>0.09</v>
      </c>
      <c r="K26" s="1">
        <v>0.0</v>
      </c>
      <c r="L26" s="1">
        <v>0.0</v>
      </c>
      <c r="M26" s="1">
        <v>0.0</v>
      </c>
      <c r="N26" s="1">
        <v>0.0</v>
      </c>
      <c r="O26" s="2">
        <f t="shared" si="5"/>
        <v>0.17</v>
      </c>
      <c r="P26" s="3"/>
      <c r="Q26" s="3"/>
      <c r="R26" s="3"/>
      <c r="S26" s="4"/>
      <c r="T26" s="4"/>
      <c r="U26" s="4"/>
      <c r="V26" s="4"/>
      <c r="W26" s="4"/>
      <c r="X26" s="4"/>
      <c r="Y26" s="4"/>
      <c r="Z26" s="4"/>
    </row>
    <row r="27" ht="18.0" customHeight="1">
      <c r="A27" s="18" t="s">
        <v>224</v>
      </c>
      <c r="B27" s="18"/>
      <c r="C27" s="27">
        <v>0.25</v>
      </c>
      <c r="D27" s="27">
        <v>0.14</v>
      </c>
      <c r="E27" s="27">
        <v>0.45</v>
      </c>
      <c r="F27" s="27">
        <v>0.63</v>
      </c>
      <c r="G27" s="1">
        <v>0.18</v>
      </c>
      <c r="H27" s="1">
        <v>0.2</v>
      </c>
      <c r="I27" s="1">
        <v>0.36</v>
      </c>
      <c r="J27" s="1">
        <v>0.34</v>
      </c>
      <c r="K27" s="1"/>
      <c r="L27" s="1"/>
      <c r="M27" s="1">
        <v>0.06</v>
      </c>
      <c r="N27" s="1"/>
      <c r="O27" s="2">
        <f t="shared" si="5"/>
        <v>2.61</v>
      </c>
      <c r="P27" s="3"/>
      <c r="Q27" s="3"/>
      <c r="R27" s="3"/>
      <c r="S27" s="4"/>
      <c r="T27" s="4"/>
      <c r="U27" s="4"/>
      <c r="V27" s="4"/>
      <c r="W27" s="4"/>
      <c r="X27" s="4"/>
      <c r="Y27" s="4"/>
      <c r="Z27" s="4"/>
    </row>
    <row r="28" ht="18.0" hidden="1" customHeight="1">
      <c r="A28" s="18" t="s">
        <v>2</v>
      </c>
      <c r="B28" s="18" t="s">
        <v>32</v>
      </c>
      <c r="C28" s="27"/>
      <c r="D28" s="27"/>
      <c r="E28" s="27"/>
      <c r="F28" s="27"/>
      <c r="G28" s="1"/>
      <c r="H28" s="1"/>
      <c r="I28" s="1"/>
      <c r="J28" s="1"/>
      <c r="K28" s="1"/>
      <c r="L28" s="1"/>
      <c r="M28" s="1"/>
      <c r="N28" s="1"/>
      <c r="O28" s="2">
        <f t="shared" si="5"/>
        <v>0</v>
      </c>
      <c r="P28" s="3"/>
      <c r="Q28" s="3"/>
      <c r="R28" s="3"/>
      <c r="S28" s="4"/>
      <c r="T28" s="4"/>
      <c r="U28" s="4"/>
      <c r="V28" s="4"/>
      <c r="W28" s="4"/>
      <c r="X28" s="4"/>
      <c r="Y28" s="4"/>
      <c r="Z28" s="4"/>
    </row>
    <row r="29" ht="18.0" customHeight="1">
      <c r="A29" s="18" t="s">
        <v>225</v>
      </c>
      <c r="B29" s="18"/>
      <c r="C29" s="27">
        <v>0.0</v>
      </c>
      <c r="D29" s="27">
        <v>0.0</v>
      </c>
      <c r="E29" s="27">
        <v>0.0</v>
      </c>
      <c r="F29" s="27">
        <v>0.0</v>
      </c>
      <c r="G29" s="1">
        <v>0.92</v>
      </c>
      <c r="H29" s="1">
        <v>1.0</v>
      </c>
      <c r="I29" s="1">
        <v>0.0</v>
      </c>
      <c r="J29" s="1">
        <v>0.0</v>
      </c>
      <c r="K29" s="1">
        <v>0.0</v>
      </c>
      <c r="L29" s="1">
        <v>0.0</v>
      </c>
      <c r="M29" s="1">
        <v>0.0</v>
      </c>
      <c r="N29" s="1">
        <v>0.0</v>
      </c>
      <c r="O29" s="2">
        <f t="shared" si="5"/>
        <v>1.92</v>
      </c>
      <c r="P29" s="3"/>
      <c r="Q29" s="3"/>
      <c r="R29" s="3"/>
      <c r="S29" s="4"/>
      <c r="T29" s="4"/>
      <c r="U29" s="4"/>
      <c r="V29" s="4"/>
      <c r="W29" s="4"/>
      <c r="X29" s="4"/>
      <c r="Y29" s="4"/>
      <c r="Z29" s="4"/>
    </row>
    <row r="30" ht="18.0" customHeight="1">
      <c r="A30" s="18" t="s">
        <v>198</v>
      </c>
      <c r="B30" s="18"/>
      <c r="C30" s="27">
        <v>0.25</v>
      </c>
      <c r="D30" s="27">
        <v>0.0</v>
      </c>
      <c r="E30" s="27">
        <v>0.0</v>
      </c>
      <c r="F30" s="27">
        <v>0.25</v>
      </c>
      <c r="G30" s="1">
        <v>0.0</v>
      </c>
      <c r="H30" s="1">
        <v>0.0</v>
      </c>
      <c r="I30" s="1">
        <v>0.25</v>
      </c>
      <c r="J30" s="1">
        <v>0.0</v>
      </c>
      <c r="K30" s="1">
        <v>0.0</v>
      </c>
      <c r="L30" s="1">
        <v>0.25</v>
      </c>
      <c r="M30" s="1">
        <v>0.0</v>
      </c>
      <c r="N30" s="1">
        <v>0.0</v>
      </c>
      <c r="O30" s="2">
        <f t="shared" si="5"/>
        <v>1</v>
      </c>
      <c r="P30" s="3"/>
      <c r="Q30" s="3"/>
      <c r="R30" s="3"/>
      <c r="S30" s="4"/>
      <c r="T30" s="4"/>
      <c r="U30" s="4"/>
      <c r="V30" s="4"/>
      <c r="W30" s="4"/>
      <c r="X30" s="4"/>
      <c r="Y30" s="4"/>
      <c r="Z30" s="4"/>
    </row>
    <row r="31" ht="18.0" customHeight="1">
      <c r="A31" s="18" t="s">
        <v>199</v>
      </c>
      <c r="B31" s="18"/>
      <c r="C31" s="27">
        <v>0.23</v>
      </c>
      <c r="D31" s="27">
        <v>0.0</v>
      </c>
      <c r="E31" s="27">
        <v>0.0</v>
      </c>
      <c r="F31" s="27">
        <v>0.23</v>
      </c>
      <c r="G31" s="1">
        <v>0.0</v>
      </c>
      <c r="H31" s="1">
        <v>0.0</v>
      </c>
      <c r="I31" s="1">
        <v>0.23</v>
      </c>
      <c r="J31" s="1">
        <v>0.0</v>
      </c>
      <c r="K31" s="1">
        <v>0.0</v>
      </c>
      <c r="L31" s="1">
        <v>0.23</v>
      </c>
      <c r="M31" s="1">
        <v>0.0</v>
      </c>
      <c r="N31" s="1">
        <v>0.0</v>
      </c>
      <c r="O31" s="2">
        <f t="shared" si="5"/>
        <v>0.92</v>
      </c>
      <c r="P31" s="3"/>
      <c r="Q31" s="3"/>
      <c r="R31" s="3"/>
      <c r="S31" s="4"/>
      <c r="T31" s="4"/>
      <c r="U31" s="4"/>
      <c r="V31" s="4"/>
      <c r="W31" s="4"/>
      <c r="X31" s="4"/>
      <c r="Y31" s="4"/>
      <c r="Z31" s="4"/>
    </row>
    <row r="32" ht="18.0" customHeight="1">
      <c r="A32" s="18" t="s">
        <v>200</v>
      </c>
      <c r="B32" s="18"/>
      <c r="C32" s="27">
        <v>0.0</v>
      </c>
      <c r="D32" s="27">
        <v>0.0</v>
      </c>
      <c r="E32" s="27">
        <v>0.0</v>
      </c>
      <c r="F32" s="27">
        <v>0.55</v>
      </c>
      <c r="G32" s="1">
        <v>0.0</v>
      </c>
      <c r="H32" s="1">
        <v>0.0</v>
      </c>
      <c r="I32" s="1">
        <v>0.9</v>
      </c>
      <c r="J32" s="1">
        <v>0.0</v>
      </c>
      <c r="K32" s="1">
        <v>0.0</v>
      </c>
      <c r="L32" s="1">
        <v>0.9</v>
      </c>
      <c r="M32" s="1">
        <v>0.0</v>
      </c>
      <c r="N32" s="1">
        <v>0.0</v>
      </c>
      <c r="O32" s="2">
        <f t="shared" si="5"/>
        <v>2.35</v>
      </c>
      <c r="P32" s="3"/>
      <c r="Q32" s="3"/>
      <c r="R32" s="3"/>
      <c r="S32" s="4"/>
      <c r="T32" s="4"/>
      <c r="U32" s="4"/>
      <c r="V32" s="4"/>
      <c r="W32" s="4"/>
      <c r="X32" s="4"/>
      <c r="Y32" s="4"/>
      <c r="Z32" s="4"/>
    </row>
    <row r="33" ht="18.0" customHeight="1">
      <c r="A33" s="18" t="s">
        <v>226</v>
      </c>
      <c r="B33" s="18"/>
      <c r="C33" s="27">
        <v>12.01</v>
      </c>
      <c r="D33" s="27">
        <v>11.59</v>
      </c>
      <c r="E33" s="27">
        <v>22.58</v>
      </c>
      <c r="F33" s="27">
        <v>34.82</v>
      </c>
      <c r="G33" s="1">
        <v>59.13</v>
      </c>
      <c r="H33" s="1">
        <v>33.53</v>
      </c>
      <c r="I33" s="1">
        <v>15.16</v>
      </c>
      <c r="J33" s="1">
        <v>27.31</v>
      </c>
      <c r="K33" s="1">
        <v>7.85</v>
      </c>
      <c r="L33" s="1">
        <v>21.47</v>
      </c>
      <c r="M33" s="1">
        <v>10.3</v>
      </c>
      <c r="N33" s="1">
        <v>3.67</v>
      </c>
      <c r="O33" s="2">
        <f t="shared" si="5"/>
        <v>259.42</v>
      </c>
      <c r="P33" s="3"/>
      <c r="Q33" s="3"/>
      <c r="R33" s="3"/>
      <c r="S33" s="4"/>
      <c r="T33" s="4"/>
      <c r="U33" s="4"/>
      <c r="V33" s="4"/>
      <c r="W33" s="4"/>
      <c r="X33" s="4"/>
      <c r="Y33" s="4"/>
      <c r="Z33" s="4"/>
    </row>
    <row r="34" ht="18.0" customHeight="1">
      <c r="A34" s="18" t="s">
        <v>227</v>
      </c>
      <c r="B34" s="18"/>
      <c r="C34" s="27">
        <v>4.03</v>
      </c>
      <c r="D34" s="27">
        <v>0.0</v>
      </c>
      <c r="E34" s="27">
        <v>1.56</v>
      </c>
      <c r="F34" s="27">
        <v>0.0</v>
      </c>
      <c r="G34" s="1">
        <v>0.0</v>
      </c>
      <c r="H34" s="1">
        <v>0.0</v>
      </c>
      <c r="I34" s="1">
        <v>0.0</v>
      </c>
      <c r="J34" s="1">
        <v>0.0</v>
      </c>
      <c r="K34" s="1">
        <v>0.0</v>
      </c>
      <c r="L34" s="1">
        <v>0.0</v>
      </c>
      <c r="M34" s="1">
        <v>0.0</v>
      </c>
      <c r="N34" s="1">
        <v>0.0</v>
      </c>
      <c r="O34" s="2">
        <f t="shared" si="5"/>
        <v>5.59</v>
      </c>
      <c r="P34" s="3"/>
      <c r="Q34" s="3"/>
      <c r="R34" s="3"/>
      <c r="S34" s="4"/>
      <c r="T34" s="4"/>
      <c r="U34" s="4"/>
      <c r="V34" s="4"/>
      <c r="W34" s="4"/>
      <c r="X34" s="4"/>
      <c r="Y34" s="4"/>
      <c r="Z34" s="4"/>
    </row>
    <row r="35" ht="18.0" customHeight="1">
      <c r="A35" s="18" t="s">
        <v>203</v>
      </c>
      <c r="B35" s="18"/>
      <c r="C35" s="27">
        <v>4.95</v>
      </c>
      <c r="D35" s="27">
        <v>0.0</v>
      </c>
      <c r="E35" s="27">
        <v>0.0</v>
      </c>
      <c r="F35" s="27">
        <v>0.0</v>
      </c>
      <c r="G35" s="1">
        <v>0.0</v>
      </c>
      <c r="H35" s="1">
        <v>0.0</v>
      </c>
      <c r="I35" s="1">
        <v>0.0</v>
      </c>
      <c r="J35" s="1">
        <v>0.0</v>
      </c>
      <c r="K35" s="1">
        <v>0.0</v>
      </c>
      <c r="L35" s="1">
        <v>0.0</v>
      </c>
      <c r="M35" s="1">
        <v>2.72</v>
      </c>
      <c r="N35" s="1">
        <v>10.19</v>
      </c>
      <c r="O35" s="2">
        <f t="shared" si="5"/>
        <v>17.86</v>
      </c>
      <c r="P35" s="3"/>
      <c r="Q35" s="3"/>
      <c r="R35" s="3"/>
      <c r="S35" s="4"/>
      <c r="T35" s="4"/>
      <c r="U35" s="4"/>
      <c r="V35" s="4"/>
      <c r="W35" s="4"/>
      <c r="X35" s="4"/>
      <c r="Y35" s="4"/>
      <c r="Z35" s="4"/>
    </row>
    <row r="36" ht="18.0" customHeight="1">
      <c r="A36" s="33" t="s">
        <v>46</v>
      </c>
      <c r="B36" s="34"/>
      <c r="C36" s="148">
        <f t="shared" ref="C36:O36" si="6">SUM(C19:C35)</f>
        <v>26.86</v>
      </c>
      <c r="D36" s="148">
        <f t="shared" si="6"/>
        <v>24.3</v>
      </c>
      <c r="E36" s="148">
        <f t="shared" si="6"/>
        <v>41.36</v>
      </c>
      <c r="F36" s="148">
        <f t="shared" si="6"/>
        <v>45.27</v>
      </c>
      <c r="G36" s="148">
        <f t="shared" si="6"/>
        <v>74.04</v>
      </c>
      <c r="H36" s="148">
        <f t="shared" si="6"/>
        <v>39.63</v>
      </c>
      <c r="I36" s="148">
        <f t="shared" si="6"/>
        <v>31.14</v>
      </c>
      <c r="J36" s="148">
        <f t="shared" si="6"/>
        <v>41.6</v>
      </c>
      <c r="K36" s="148">
        <f t="shared" si="6"/>
        <v>18.54</v>
      </c>
      <c r="L36" s="148">
        <f t="shared" si="6"/>
        <v>32.45</v>
      </c>
      <c r="M36" s="148">
        <f t="shared" si="6"/>
        <v>21.41</v>
      </c>
      <c r="N36" s="148">
        <f t="shared" si="6"/>
        <v>20.35</v>
      </c>
      <c r="O36" s="139">
        <f t="shared" si="6"/>
        <v>416.95</v>
      </c>
      <c r="P36" s="143"/>
      <c r="Q36" s="144"/>
      <c r="R36" s="3"/>
      <c r="S36" s="4"/>
      <c r="T36" s="4"/>
      <c r="U36" s="4"/>
      <c r="V36" s="4"/>
      <c r="W36" s="4"/>
      <c r="X36" s="4"/>
      <c r="Y36" s="4"/>
      <c r="Z36" s="4"/>
    </row>
    <row r="37" ht="18.0" customHeight="1">
      <c r="A37" s="36" t="s">
        <v>171</v>
      </c>
      <c r="B37" s="37"/>
      <c r="C37" s="38">
        <f t="shared" ref="C37:O37" si="7">SUM(C9,C14,C36)</f>
        <v>114.92</v>
      </c>
      <c r="D37" s="38">
        <f t="shared" si="7"/>
        <v>109.09</v>
      </c>
      <c r="E37" s="38">
        <f t="shared" si="7"/>
        <v>135.55</v>
      </c>
      <c r="F37" s="38">
        <f t="shared" si="7"/>
        <v>129.17</v>
      </c>
      <c r="G37" s="38">
        <f t="shared" si="7"/>
        <v>172.19</v>
      </c>
      <c r="H37" s="38">
        <f t="shared" si="7"/>
        <v>111.83</v>
      </c>
      <c r="I37" s="38">
        <f t="shared" si="7"/>
        <v>112.77</v>
      </c>
      <c r="J37" s="38">
        <f t="shared" si="7"/>
        <v>135.91</v>
      </c>
      <c r="K37" s="38">
        <f t="shared" si="7"/>
        <v>114.24</v>
      </c>
      <c r="L37" s="38">
        <f t="shared" si="7"/>
        <v>144.83</v>
      </c>
      <c r="M37" s="38">
        <f t="shared" si="7"/>
        <v>117.54</v>
      </c>
      <c r="N37" s="38">
        <f t="shared" si="7"/>
        <v>90.09</v>
      </c>
      <c r="O37" s="38">
        <f t="shared" si="7"/>
        <v>1494.46</v>
      </c>
      <c r="P37" s="3"/>
      <c r="Q37" s="3"/>
      <c r="R37" s="3"/>
      <c r="S37" s="4"/>
      <c r="T37" s="4"/>
      <c r="U37" s="4"/>
      <c r="V37" s="4"/>
      <c r="W37" s="4"/>
      <c r="X37" s="4"/>
      <c r="Y37" s="4"/>
      <c r="Z37" s="4"/>
    </row>
    <row r="38" ht="18.0" customHeight="1">
      <c r="A38" s="140" t="s">
        <v>228</v>
      </c>
      <c r="B38" s="18"/>
      <c r="C38" s="27">
        <v>52.15</v>
      </c>
      <c r="D38" s="27">
        <v>25.0</v>
      </c>
      <c r="E38" s="27">
        <v>45.83</v>
      </c>
      <c r="F38" s="27">
        <v>45.38</v>
      </c>
      <c r="G38" s="1">
        <v>36.8</v>
      </c>
      <c r="H38" s="1">
        <v>11.07</v>
      </c>
      <c r="I38" s="1">
        <v>0.0</v>
      </c>
      <c r="J38" s="1">
        <v>0.0</v>
      </c>
      <c r="K38" s="1">
        <v>0.0</v>
      </c>
      <c r="L38" s="1">
        <v>0.0</v>
      </c>
      <c r="M38" s="1">
        <v>0.0</v>
      </c>
      <c r="N38" s="1">
        <v>0.0</v>
      </c>
      <c r="O38" s="2">
        <f t="shared" ref="O38:O40" si="8">SUM(C38:N38)</f>
        <v>216.23</v>
      </c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</row>
    <row r="39" ht="18.0" customHeight="1">
      <c r="A39" s="39" t="s">
        <v>229</v>
      </c>
      <c r="B39" s="18"/>
      <c r="C39" s="27">
        <v>46.53</v>
      </c>
      <c r="D39" s="27">
        <v>17.5</v>
      </c>
      <c r="E39" s="27">
        <v>8.64</v>
      </c>
      <c r="F39" s="27">
        <v>0.0</v>
      </c>
      <c r="G39" s="1">
        <v>0.0</v>
      </c>
      <c r="H39" s="1">
        <v>0.0</v>
      </c>
      <c r="I39" s="1">
        <v>0.0</v>
      </c>
      <c r="J39" s="1">
        <v>0.0</v>
      </c>
      <c r="K39" s="1">
        <v>0.0</v>
      </c>
      <c r="L39" s="1">
        <v>0.0</v>
      </c>
      <c r="M39" s="1">
        <v>0.0</v>
      </c>
      <c r="N39" s="1">
        <v>0.0</v>
      </c>
      <c r="O39" s="2">
        <f t="shared" si="8"/>
        <v>72.67</v>
      </c>
      <c r="P39" s="3"/>
      <c r="Q39" s="3"/>
      <c r="R39" s="3"/>
      <c r="S39" s="4"/>
      <c r="T39" s="4"/>
      <c r="U39" s="4"/>
      <c r="V39" s="4"/>
      <c r="W39" s="4"/>
      <c r="X39" s="4"/>
      <c r="Y39" s="4"/>
      <c r="Z39" s="4"/>
    </row>
    <row r="40" ht="18.0" customHeight="1">
      <c r="A40" s="39" t="s">
        <v>230</v>
      </c>
      <c r="B40" s="18"/>
      <c r="C40" s="27">
        <v>15.75</v>
      </c>
      <c r="D40" s="27">
        <v>19.82</v>
      </c>
      <c r="E40" s="27">
        <v>68.95</v>
      </c>
      <c r="F40" s="27">
        <v>76.28</v>
      </c>
      <c r="G40" s="1">
        <v>97.39</v>
      </c>
      <c r="H40" s="1">
        <v>92.8</v>
      </c>
      <c r="I40" s="1">
        <v>37.35</v>
      </c>
      <c r="J40" s="1">
        <v>0.0</v>
      </c>
      <c r="K40" s="1">
        <v>0.0</v>
      </c>
      <c r="L40" s="1">
        <v>0.0</v>
      </c>
      <c r="M40" s="1">
        <v>0.0</v>
      </c>
      <c r="N40" s="1">
        <v>0.0</v>
      </c>
      <c r="O40" s="2">
        <f t="shared" si="8"/>
        <v>408.34</v>
      </c>
      <c r="P40" s="3"/>
      <c r="Q40" s="3"/>
      <c r="R40" s="3"/>
      <c r="S40" s="4"/>
      <c r="T40" s="4"/>
      <c r="U40" s="4"/>
      <c r="V40" s="4"/>
      <c r="W40" s="4"/>
      <c r="X40" s="4"/>
      <c r="Y40" s="4"/>
      <c r="Z40" s="4"/>
    </row>
    <row r="41" ht="18.75" customHeight="1">
      <c r="A41" s="40" t="s">
        <v>50</v>
      </c>
      <c r="B41" s="40"/>
      <c r="C41" s="41">
        <f t="shared" ref="C41:O41" si="9">SUM(C38:C40)</f>
        <v>114.43</v>
      </c>
      <c r="D41" s="41">
        <f t="shared" si="9"/>
        <v>62.32</v>
      </c>
      <c r="E41" s="41">
        <f t="shared" si="9"/>
        <v>123.42</v>
      </c>
      <c r="F41" s="41">
        <f t="shared" si="9"/>
        <v>121.66</v>
      </c>
      <c r="G41" s="41">
        <f t="shared" si="9"/>
        <v>134.19</v>
      </c>
      <c r="H41" s="41">
        <f t="shared" si="9"/>
        <v>103.87</v>
      </c>
      <c r="I41" s="41">
        <f t="shared" si="9"/>
        <v>37.35</v>
      </c>
      <c r="J41" s="41">
        <f t="shared" si="9"/>
        <v>0</v>
      </c>
      <c r="K41" s="41">
        <f t="shared" si="9"/>
        <v>0</v>
      </c>
      <c r="L41" s="41">
        <f t="shared" si="9"/>
        <v>0</v>
      </c>
      <c r="M41" s="41">
        <f t="shared" si="9"/>
        <v>0</v>
      </c>
      <c r="N41" s="41">
        <f t="shared" si="9"/>
        <v>0</v>
      </c>
      <c r="O41" s="41">
        <f t="shared" si="9"/>
        <v>697.24</v>
      </c>
      <c r="P41" s="3"/>
      <c r="Q41" s="145"/>
      <c r="R41" s="3"/>
      <c r="S41" s="4"/>
      <c r="T41" s="4"/>
      <c r="U41" s="4"/>
      <c r="V41" s="4"/>
      <c r="W41" s="4"/>
      <c r="X41" s="4"/>
      <c r="Y41" s="4"/>
      <c r="Z41" s="4"/>
    </row>
    <row r="42" ht="19.5" customHeight="1">
      <c r="A42" s="42" t="s">
        <v>51</v>
      </c>
      <c r="B42" s="43"/>
      <c r="C42" s="44">
        <f>SUM(C37,C41)</f>
        <v>229.35</v>
      </c>
      <c r="D42" s="44">
        <f t="shared" ref="D42:O42" si="10">SUM(D9,D14,D36,D41)</f>
        <v>171.41</v>
      </c>
      <c r="E42" s="44">
        <f t="shared" si="10"/>
        <v>258.97</v>
      </c>
      <c r="F42" s="44">
        <f t="shared" si="10"/>
        <v>250.83</v>
      </c>
      <c r="G42" s="44">
        <f t="shared" si="10"/>
        <v>306.38</v>
      </c>
      <c r="H42" s="44">
        <f t="shared" si="10"/>
        <v>215.7</v>
      </c>
      <c r="I42" s="44">
        <f t="shared" si="10"/>
        <v>150.12</v>
      </c>
      <c r="J42" s="44">
        <f t="shared" si="10"/>
        <v>135.91</v>
      </c>
      <c r="K42" s="44">
        <f t="shared" si="10"/>
        <v>114.24</v>
      </c>
      <c r="L42" s="44">
        <f t="shared" si="10"/>
        <v>144.83</v>
      </c>
      <c r="M42" s="44">
        <f t="shared" si="10"/>
        <v>117.54</v>
      </c>
      <c r="N42" s="44">
        <f t="shared" si="10"/>
        <v>90.09</v>
      </c>
      <c r="O42" s="44">
        <f t="shared" si="10"/>
        <v>2191.7</v>
      </c>
      <c r="P42" s="3"/>
      <c r="Q42" s="3"/>
      <c r="R42" s="3"/>
      <c r="S42" s="4"/>
      <c r="T42" s="4"/>
      <c r="U42" s="4"/>
      <c r="V42" s="4"/>
      <c r="W42" s="4"/>
      <c r="X42" s="4"/>
      <c r="Y42" s="4"/>
      <c r="Z42" s="4"/>
    </row>
    <row r="43" ht="19.5" customHeight="1">
      <c r="A43" s="45" t="s">
        <v>52</v>
      </c>
      <c r="B43" s="45"/>
      <c r="C43" s="46"/>
      <c r="D43" s="46"/>
      <c r="E43" s="46"/>
      <c r="F43" s="46"/>
      <c r="G43" s="7"/>
      <c r="H43" s="7"/>
      <c r="I43" s="7"/>
      <c r="J43" s="7"/>
      <c r="K43" s="7"/>
      <c r="L43" s="7"/>
      <c r="M43" s="7"/>
      <c r="N43" s="7"/>
      <c r="O43" s="7"/>
      <c r="P43" s="3"/>
      <c r="Q43" s="3"/>
      <c r="R43" s="3"/>
      <c r="S43" s="4"/>
      <c r="T43" s="4"/>
      <c r="U43" s="4"/>
      <c r="V43" s="4"/>
      <c r="W43" s="4"/>
      <c r="X43" s="4"/>
      <c r="Y43" s="4"/>
      <c r="Z43" s="4"/>
    </row>
    <row r="44" ht="18.0" customHeight="1">
      <c r="A44" s="47" t="s">
        <v>53</v>
      </c>
      <c r="B44" s="48"/>
      <c r="C44" s="49" t="s">
        <v>8</v>
      </c>
      <c r="D44" s="49" t="s">
        <v>9</v>
      </c>
      <c r="E44" s="49" t="s">
        <v>10</v>
      </c>
      <c r="F44" s="49" t="s">
        <v>11</v>
      </c>
      <c r="G44" s="50" t="s">
        <v>12</v>
      </c>
      <c r="H44" s="50" t="s">
        <v>13</v>
      </c>
      <c r="I44" s="50" t="s">
        <v>31</v>
      </c>
      <c r="J44" s="50" t="s">
        <v>15</v>
      </c>
      <c r="K44" s="50" t="s">
        <v>16</v>
      </c>
      <c r="L44" s="50" t="s">
        <v>23</v>
      </c>
      <c r="M44" s="50" t="s">
        <v>18</v>
      </c>
      <c r="N44" s="50" t="s">
        <v>19</v>
      </c>
      <c r="O44" s="51" t="s">
        <v>20</v>
      </c>
      <c r="P44" s="3"/>
      <c r="Q44" s="3"/>
      <c r="R44" s="3"/>
      <c r="S44" s="4"/>
      <c r="T44" s="4"/>
      <c r="U44" s="4"/>
      <c r="V44" s="4"/>
      <c r="W44" s="4"/>
      <c r="X44" s="4"/>
      <c r="Y44" s="4"/>
      <c r="Z44" s="4"/>
    </row>
    <row r="45" ht="18.0" customHeight="1">
      <c r="A45" s="18" t="s">
        <v>54</v>
      </c>
      <c r="B45" s="18"/>
      <c r="C45" s="27">
        <v>125.03</v>
      </c>
      <c r="D45" s="27">
        <v>117.95</v>
      </c>
      <c r="E45" s="27">
        <v>121.62</v>
      </c>
      <c r="F45" s="27">
        <v>134.59</v>
      </c>
      <c r="G45" s="1">
        <v>120.72</v>
      </c>
      <c r="H45" s="1">
        <v>94.84</v>
      </c>
      <c r="I45" s="1">
        <v>102.23</v>
      </c>
      <c r="J45" s="1">
        <v>118.33</v>
      </c>
      <c r="K45" s="1">
        <v>126.77</v>
      </c>
      <c r="L45" s="1">
        <v>136.51</v>
      </c>
      <c r="M45" s="1">
        <v>131.52</v>
      </c>
      <c r="N45" s="1">
        <v>104.42</v>
      </c>
      <c r="O45" s="2">
        <f t="shared" ref="O45:O47" si="11">SUM(C45:N45)</f>
        <v>1434.53</v>
      </c>
      <c r="P45" s="3"/>
      <c r="Q45" s="3"/>
      <c r="R45" s="3"/>
      <c r="S45" s="4"/>
      <c r="T45" s="4"/>
      <c r="U45" s="4"/>
      <c r="V45" s="4"/>
      <c r="W45" s="4"/>
      <c r="X45" s="4"/>
      <c r="Y45" s="4"/>
      <c r="Z45" s="4"/>
    </row>
    <row r="46" ht="18.0" customHeight="1">
      <c r="A46" s="18" t="s">
        <v>55</v>
      </c>
      <c r="B46" s="18"/>
      <c r="C46" s="27">
        <v>74.73</v>
      </c>
      <c r="D46" s="27">
        <v>93.73</v>
      </c>
      <c r="E46" s="27">
        <v>94.13</v>
      </c>
      <c r="F46" s="27">
        <v>127.91</v>
      </c>
      <c r="G46" s="1">
        <v>137.68</v>
      </c>
      <c r="H46" s="1">
        <v>34.66</v>
      </c>
      <c r="I46" s="1">
        <v>62.96</v>
      </c>
      <c r="J46" s="1">
        <v>99.93</v>
      </c>
      <c r="K46" s="1">
        <v>130.44</v>
      </c>
      <c r="L46" s="1">
        <v>140.14</v>
      </c>
      <c r="M46" s="1">
        <v>143.89</v>
      </c>
      <c r="N46" s="1">
        <v>71.46</v>
      </c>
      <c r="O46" s="2">
        <f t="shared" si="11"/>
        <v>1211.66</v>
      </c>
      <c r="P46" s="3"/>
      <c r="Q46" s="3"/>
      <c r="R46" s="3"/>
      <c r="S46" s="4"/>
      <c r="T46" s="4"/>
      <c r="U46" s="4"/>
      <c r="V46" s="4"/>
      <c r="W46" s="4"/>
      <c r="X46" s="4"/>
      <c r="Y46" s="4"/>
      <c r="Z46" s="4"/>
    </row>
    <row r="47" ht="18.0" customHeight="1">
      <c r="A47" s="18" t="s">
        <v>56</v>
      </c>
      <c r="B47" s="18"/>
      <c r="C47" s="27">
        <v>11.66</v>
      </c>
      <c r="D47" s="27">
        <v>13.12</v>
      </c>
      <c r="E47" s="27">
        <v>13.29</v>
      </c>
      <c r="F47" s="27">
        <v>13.93</v>
      </c>
      <c r="G47" s="1">
        <v>84.7</v>
      </c>
      <c r="H47" s="1">
        <v>18.62</v>
      </c>
      <c r="I47" s="1">
        <v>26.14</v>
      </c>
      <c r="J47" s="1">
        <v>53.96</v>
      </c>
      <c r="K47" s="1">
        <v>14.45</v>
      </c>
      <c r="L47" s="1">
        <v>18.7</v>
      </c>
      <c r="M47" s="1">
        <v>18.6</v>
      </c>
      <c r="N47" s="1">
        <v>19.47</v>
      </c>
      <c r="O47" s="2">
        <f t="shared" si="11"/>
        <v>306.64</v>
      </c>
      <c r="P47" s="3"/>
      <c r="Q47" s="3"/>
      <c r="R47" s="3"/>
      <c r="S47" s="4"/>
      <c r="T47" s="4"/>
      <c r="U47" s="4"/>
      <c r="V47" s="4"/>
      <c r="W47" s="4"/>
      <c r="X47" s="4"/>
      <c r="Y47" s="4"/>
      <c r="Z47" s="4"/>
    </row>
    <row r="48" ht="18.0" customHeight="1">
      <c r="A48" s="8" t="s">
        <v>175</v>
      </c>
      <c r="B48" s="18"/>
      <c r="C48" s="27">
        <f t="shared" ref="C48:O48" si="12">SUM(C45:C47)</f>
        <v>211.42</v>
      </c>
      <c r="D48" s="27">
        <f t="shared" si="12"/>
        <v>224.8</v>
      </c>
      <c r="E48" s="27">
        <f t="shared" si="12"/>
        <v>229.04</v>
      </c>
      <c r="F48" s="27">
        <f t="shared" si="12"/>
        <v>276.43</v>
      </c>
      <c r="G48" s="27">
        <f t="shared" si="12"/>
        <v>343.1</v>
      </c>
      <c r="H48" s="27">
        <f t="shared" si="12"/>
        <v>148.12</v>
      </c>
      <c r="I48" s="27">
        <f t="shared" si="12"/>
        <v>191.33</v>
      </c>
      <c r="J48" s="27">
        <f t="shared" si="12"/>
        <v>272.22</v>
      </c>
      <c r="K48" s="27">
        <f t="shared" si="12"/>
        <v>271.66</v>
      </c>
      <c r="L48" s="27">
        <f t="shared" si="12"/>
        <v>295.35</v>
      </c>
      <c r="M48" s="27">
        <f t="shared" si="12"/>
        <v>294.01</v>
      </c>
      <c r="N48" s="27">
        <f t="shared" si="12"/>
        <v>195.35</v>
      </c>
      <c r="O48" s="99">
        <f t="shared" si="12"/>
        <v>2952.83</v>
      </c>
      <c r="P48" s="3"/>
      <c r="Q48" s="3"/>
      <c r="R48" s="3"/>
      <c r="S48" s="4"/>
      <c r="T48" s="4"/>
      <c r="U48" s="4"/>
      <c r="V48" s="4"/>
      <c r="W48" s="4"/>
      <c r="X48" s="4"/>
      <c r="Y48" s="4"/>
      <c r="Z48" s="4"/>
    </row>
    <row r="49" ht="18.0" customHeight="1">
      <c r="A49" s="8" t="s">
        <v>231</v>
      </c>
      <c r="B49" s="18"/>
      <c r="C49" s="27">
        <v>36.55</v>
      </c>
      <c r="D49" s="27">
        <v>22.63</v>
      </c>
      <c r="E49" s="27">
        <v>69.31</v>
      </c>
      <c r="F49" s="27">
        <v>62.88</v>
      </c>
      <c r="G49" s="1">
        <v>69.82</v>
      </c>
      <c r="H49" s="1">
        <v>44.81</v>
      </c>
      <c r="I49" s="1">
        <v>22.97</v>
      </c>
      <c r="J49" s="1">
        <v>6.61</v>
      </c>
      <c r="K49" s="1">
        <v>1.78</v>
      </c>
      <c r="L49" s="1">
        <v>4.84</v>
      </c>
      <c r="M49" s="1">
        <v>3.09</v>
      </c>
      <c r="N49" s="1">
        <v>3.3</v>
      </c>
      <c r="O49" s="2">
        <f t="shared" ref="O49:O50" si="13">SUM(C49:N49)</f>
        <v>348.59</v>
      </c>
      <c r="P49" s="3"/>
      <c r="Q49" s="3"/>
      <c r="R49" s="3"/>
      <c r="S49" s="4"/>
      <c r="T49" s="4"/>
      <c r="U49" s="4"/>
      <c r="V49" s="4"/>
      <c r="W49" s="4"/>
      <c r="X49" s="4"/>
      <c r="Y49" s="4"/>
      <c r="Z49" s="4"/>
    </row>
    <row r="50" ht="18.0" customHeight="1">
      <c r="A50" s="18" t="s">
        <v>232</v>
      </c>
      <c r="B50" s="18"/>
      <c r="C50" s="27">
        <v>16.18</v>
      </c>
      <c r="D50" s="27">
        <v>13.98</v>
      </c>
      <c r="E50" s="27">
        <v>0.0</v>
      </c>
      <c r="F50" s="27">
        <v>0.0</v>
      </c>
      <c r="G50" s="1">
        <v>0.0</v>
      </c>
      <c r="H50" s="1">
        <v>0.0</v>
      </c>
      <c r="I50" s="1">
        <v>0.0</v>
      </c>
      <c r="J50" s="1">
        <v>0.0</v>
      </c>
      <c r="K50" s="1">
        <v>0.0</v>
      </c>
      <c r="L50" s="1">
        <v>0.0</v>
      </c>
      <c r="M50" s="1">
        <v>0.0</v>
      </c>
      <c r="N50" s="1">
        <v>0.0</v>
      </c>
      <c r="O50" s="2">
        <f t="shared" si="13"/>
        <v>30.16</v>
      </c>
      <c r="P50" s="3"/>
      <c r="Q50" s="3"/>
      <c r="R50" s="3"/>
      <c r="S50" s="4"/>
      <c r="T50" s="4"/>
      <c r="U50" s="4"/>
      <c r="V50" s="4"/>
      <c r="W50" s="4"/>
      <c r="X50" s="4"/>
      <c r="Y50" s="4"/>
      <c r="Z50" s="4"/>
    </row>
    <row r="51" ht="18.0" customHeight="1">
      <c r="A51" s="77" t="s">
        <v>60</v>
      </c>
      <c r="B51" s="78"/>
      <c r="C51" s="141">
        <f t="shared" ref="C51:O51" si="14">SUM(C48,C49,C50)</f>
        <v>264.15</v>
      </c>
      <c r="D51" s="141">
        <f t="shared" si="14"/>
        <v>261.41</v>
      </c>
      <c r="E51" s="141">
        <f t="shared" si="14"/>
        <v>298.35</v>
      </c>
      <c r="F51" s="141">
        <f t="shared" si="14"/>
        <v>339.31</v>
      </c>
      <c r="G51" s="141">
        <f t="shared" si="14"/>
        <v>412.92</v>
      </c>
      <c r="H51" s="141">
        <f t="shared" si="14"/>
        <v>192.93</v>
      </c>
      <c r="I51" s="141">
        <f t="shared" si="14"/>
        <v>214.3</v>
      </c>
      <c r="J51" s="141">
        <f t="shared" si="14"/>
        <v>278.83</v>
      </c>
      <c r="K51" s="141">
        <f t="shared" si="14"/>
        <v>273.44</v>
      </c>
      <c r="L51" s="141">
        <f t="shared" si="14"/>
        <v>300.19</v>
      </c>
      <c r="M51" s="141">
        <f t="shared" si="14"/>
        <v>297.1</v>
      </c>
      <c r="N51" s="141">
        <f t="shared" si="14"/>
        <v>198.65</v>
      </c>
      <c r="O51" s="141">
        <f t="shared" si="14"/>
        <v>3331.58</v>
      </c>
      <c r="P51" s="3"/>
      <c r="Q51" s="3"/>
      <c r="R51" s="3"/>
      <c r="S51" s="4"/>
      <c r="T51" s="4"/>
      <c r="U51" s="4"/>
      <c r="V51" s="4"/>
      <c r="W51" s="4"/>
      <c r="X51" s="4"/>
      <c r="Y51" s="4"/>
      <c r="Z51" s="4"/>
    </row>
    <row r="52" ht="18.75" customHeight="1">
      <c r="A52" s="60"/>
      <c r="B52" s="60"/>
      <c r="C52" s="61"/>
      <c r="D52" s="61"/>
      <c r="E52" s="61"/>
      <c r="F52" s="61"/>
      <c r="G52" s="150"/>
      <c r="H52" s="150"/>
      <c r="I52" s="150"/>
      <c r="J52" s="150"/>
      <c r="K52" s="150"/>
      <c r="L52" s="150"/>
      <c r="M52" s="150"/>
      <c r="N52" s="150"/>
      <c r="O52" s="150"/>
      <c r="P52" s="3"/>
      <c r="Q52" s="3"/>
      <c r="R52" s="3"/>
      <c r="S52" s="4"/>
      <c r="T52" s="4"/>
      <c r="U52" s="4"/>
      <c r="V52" s="4"/>
      <c r="W52" s="4"/>
      <c r="X52" s="4"/>
      <c r="Y52" s="4"/>
      <c r="Z52" s="4"/>
    </row>
    <row r="53" ht="19.5" customHeight="1">
      <c r="A53" s="62" t="s">
        <v>62</v>
      </c>
      <c r="B53" s="62"/>
      <c r="C53" s="63">
        <f t="shared" ref="C53:O53" si="15">C42+C51</f>
        <v>493.5</v>
      </c>
      <c r="D53" s="63">
        <f t="shared" si="15"/>
        <v>432.82</v>
      </c>
      <c r="E53" s="63">
        <f t="shared" si="15"/>
        <v>557.32</v>
      </c>
      <c r="F53" s="63">
        <f t="shared" si="15"/>
        <v>590.14</v>
      </c>
      <c r="G53" s="64">
        <f t="shared" si="15"/>
        <v>719.3</v>
      </c>
      <c r="H53" s="64">
        <f t="shared" si="15"/>
        <v>408.63</v>
      </c>
      <c r="I53" s="64">
        <f t="shared" si="15"/>
        <v>364.42</v>
      </c>
      <c r="J53" s="64">
        <f t="shared" si="15"/>
        <v>414.74</v>
      </c>
      <c r="K53" s="64">
        <f t="shared" si="15"/>
        <v>387.68</v>
      </c>
      <c r="L53" s="64">
        <f t="shared" si="15"/>
        <v>445.02</v>
      </c>
      <c r="M53" s="64">
        <f t="shared" si="15"/>
        <v>414.64</v>
      </c>
      <c r="N53" s="64">
        <f t="shared" si="15"/>
        <v>288.74</v>
      </c>
      <c r="O53" s="64">
        <f t="shared" si="15"/>
        <v>5523.28</v>
      </c>
      <c r="P53" s="3"/>
      <c r="Q53" s="3"/>
      <c r="R53" s="3"/>
      <c r="S53" s="4"/>
      <c r="T53" s="4"/>
      <c r="U53" s="4"/>
      <c r="V53" s="4"/>
      <c r="W53" s="4"/>
      <c r="X53" s="4"/>
      <c r="Y53" s="4"/>
      <c r="Z53" s="4"/>
    </row>
    <row r="54" ht="19.5" customHeight="1">
      <c r="A54" s="151"/>
      <c r="B54" s="151"/>
      <c r="C54" s="152"/>
      <c r="D54" s="152"/>
      <c r="E54" s="152"/>
      <c r="F54" s="152"/>
      <c r="G54" s="153"/>
      <c r="H54" s="153"/>
      <c r="I54" s="153"/>
      <c r="J54" s="153"/>
      <c r="K54" s="153"/>
      <c r="L54" s="153"/>
      <c r="M54" s="153"/>
      <c r="N54" s="153"/>
      <c r="O54" s="153"/>
      <c r="P54" s="3"/>
      <c r="Q54" s="3"/>
      <c r="R54" s="3"/>
      <c r="S54" s="4"/>
      <c r="T54" s="4"/>
      <c r="U54" s="4"/>
      <c r="V54" s="4"/>
      <c r="W54" s="4"/>
      <c r="X54" s="4"/>
      <c r="Y54" s="4"/>
      <c r="Z54" s="4"/>
    </row>
    <row r="55" ht="18.0" customHeight="1">
      <c r="A55" s="65" t="s">
        <v>63</v>
      </c>
      <c r="B55" s="66"/>
      <c r="C55" s="67">
        <f t="shared" ref="C55:O55" si="16">C42/C53</f>
        <v>0.4647416413</v>
      </c>
      <c r="D55" s="67">
        <f t="shared" si="16"/>
        <v>0.3960306825</v>
      </c>
      <c r="E55" s="67">
        <f t="shared" si="16"/>
        <v>0.4646702074</v>
      </c>
      <c r="F55" s="67">
        <f t="shared" si="16"/>
        <v>0.4250347375</v>
      </c>
      <c r="G55" s="67">
        <f t="shared" si="16"/>
        <v>0.4259418879</v>
      </c>
      <c r="H55" s="154">
        <f t="shared" si="16"/>
        <v>0.5278613905</v>
      </c>
      <c r="I55" s="154">
        <f t="shared" si="16"/>
        <v>0.4119422644</v>
      </c>
      <c r="J55" s="154">
        <f t="shared" si="16"/>
        <v>0.3276992815</v>
      </c>
      <c r="K55" s="154">
        <f t="shared" si="16"/>
        <v>0.2946760215</v>
      </c>
      <c r="L55" s="154">
        <f t="shared" si="16"/>
        <v>0.3254460474</v>
      </c>
      <c r="M55" s="154">
        <f t="shared" si="16"/>
        <v>0.2834748215</v>
      </c>
      <c r="N55" s="154">
        <f t="shared" si="16"/>
        <v>0.3120108056</v>
      </c>
      <c r="O55" s="154">
        <f t="shared" si="16"/>
        <v>0.396811315</v>
      </c>
      <c r="P55" s="3"/>
      <c r="Q55" s="3"/>
      <c r="R55" s="3"/>
      <c r="S55" s="4"/>
      <c r="T55" s="4"/>
      <c r="U55" s="4"/>
      <c r="V55" s="4"/>
      <c r="W55" s="4"/>
      <c r="X55" s="4"/>
      <c r="Y55" s="4"/>
      <c r="Z55" s="4"/>
    </row>
    <row r="56" ht="18.0" customHeight="1">
      <c r="A56" s="68"/>
      <c r="B56" s="68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3"/>
      <c r="Q56" s="3"/>
      <c r="R56" s="3"/>
      <c r="S56" s="4"/>
      <c r="T56" s="4"/>
      <c r="U56" s="4"/>
      <c r="V56" s="4"/>
      <c r="W56" s="4"/>
      <c r="X56" s="4"/>
      <c r="Y56" s="4"/>
      <c r="Z56" s="4"/>
    </row>
    <row r="57" ht="18.0" customHeight="1">
      <c r="A57" s="68" t="s">
        <v>171</v>
      </c>
      <c r="B57" s="68"/>
      <c r="C57" s="2">
        <f t="shared" ref="C57:O57" si="17">C42-C38-C39-C40</f>
        <v>114.92</v>
      </c>
      <c r="D57" s="2">
        <f t="shared" si="17"/>
        <v>109.09</v>
      </c>
      <c r="E57" s="2">
        <f t="shared" si="17"/>
        <v>135.55</v>
      </c>
      <c r="F57" s="2">
        <f t="shared" si="17"/>
        <v>129.17</v>
      </c>
      <c r="G57" s="2">
        <f t="shared" si="17"/>
        <v>172.19</v>
      </c>
      <c r="H57" s="2">
        <f t="shared" si="17"/>
        <v>111.83</v>
      </c>
      <c r="I57" s="2">
        <f t="shared" si="17"/>
        <v>112.77</v>
      </c>
      <c r="J57" s="2">
        <f t="shared" si="17"/>
        <v>135.91</v>
      </c>
      <c r="K57" s="2">
        <f t="shared" si="17"/>
        <v>114.24</v>
      </c>
      <c r="L57" s="2">
        <f t="shared" si="17"/>
        <v>144.83</v>
      </c>
      <c r="M57" s="2">
        <f t="shared" si="17"/>
        <v>117.54</v>
      </c>
      <c r="N57" s="2">
        <f t="shared" si="17"/>
        <v>90.09</v>
      </c>
      <c r="O57" s="2">
        <f t="shared" si="17"/>
        <v>1494.46</v>
      </c>
      <c r="P57" s="3"/>
      <c r="Q57" s="3"/>
      <c r="R57" s="3"/>
      <c r="S57" s="4"/>
      <c r="T57" s="4"/>
      <c r="U57" s="4"/>
      <c r="V57" s="4"/>
      <c r="W57" s="4"/>
      <c r="X57" s="4"/>
      <c r="Y57" s="4"/>
      <c r="Z57" s="4"/>
    </row>
    <row r="58" ht="18.0" customHeight="1">
      <c r="A58" s="68" t="s">
        <v>233</v>
      </c>
      <c r="B58" s="68"/>
      <c r="C58" s="2">
        <f t="shared" ref="C58:O58" si="18">C51-C49</f>
        <v>227.6</v>
      </c>
      <c r="D58" s="2">
        <f t="shared" si="18"/>
        <v>238.78</v>
      </c>
      <c r="E58" s="2">
        <f t="shared" si="18"/>
        <v>229.04</v>
      </c>
      <c r="F58" s="2">
        <f t="shared" si="18"/>
        <v>276.43</v>
      </c>
      <c r="G58" s="2">
        <f t="shared" si="18"/>
        <v>343.1</v>
      </c>
      <c r="H58" s="2">
        <f t="shared" si="18"/>
        <v>148.12</v>
      </c>
      <c r="I58" s="2">
        <f t="shared" si="18"/>
        <v>191.33</v>
      </c>
      <c r="J58" s="2">
        <f t="shared" si="18"/>
        <v>272.22</v>
      </c>
      <c r="K58" s="2">
        <f t="shared" si="18"/>
        <v>271.66</v>
      </c>
      <c r="L58" s="2">
        <f t="shared" si="18"/>
        <v>295.35</v>
      </c>
      <c r="M58" s="2">
        <f t="shared" si="18"/>
        <v>294.01</v>
      </c>
      <c r="N58" s="2">
        <f t="shared" si="18"/>
        <v>195.35</v>
      </c>
      <c r="O58" s="2">
        <f t="shared" si="18"/>
        <v>2982.99</v>
      </c>
      <c r="P58" s="3"/>
      <c r="Q58" s="3"/>
      <c r="R58" s="3"/>
      <c r="S58" s="4"/>
      <c r="T58" s="4"/>
      <c r="U58" s="4"/>
      <c r="V58" s="4"/>
      <c r="W58" s="4"/>
      <c r="X58" s="4"/>
      <c r="Y58" s="4"/>
      <c r="Z58" s="4"/>
    </row>
    <row r="59" ht="18.0" customHeight="1">
      <c r="A59" s="68"/>
      <c r="B59" s="6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3"/>
      <c r="Q59" s="3"/>
      <c r="R59" s="3"/>
      <c r="S59" s="4"/>
      <c r="T59" s="4"/>
      <c r="U59" s="4"/>
      <c r="V59" s="4"/>
      <c r="W59" s="4"/>
      <c r="X59" s="4"/>
      <c r="Y59" s="4"/>
      <c r="Z59" s="4"/>
    </row>
    <row r="60" ht="18.0" customHeight="1">
      <c r="A60" s="68" t="s">
        <v>234</v>
      </c>
      <c r="B60" s="68"/>
      <c r="C60" s="2">
        <f t="shared" ref="C60:O60" si="19">SUM(C57:C58)</f>
        <v>342.52</v>
      </c>
      <c r="D60" s="2">
        <f t="shared" si="19"/>
        <v>347.87</v>
      </c>
      <c r="E60" s="2">
        <f t="shared" si="19"/>
        <v>364.59</v>
      </c>
      <c r="F60" s="2">
        <f t="shared" si="19"/>
        <v>405.6</v>
      </c>
      <c r="G60" s="2">
        <f t="shared" si="19"/>
        <v>515.29</v>
      </c>
      <c r="H60" s="2">
        <f t="shared" si="19"/>
        <v>259.95</v>
      </c>
      <c r="I60" s="2">
        <f t="shared" si="19"/>
        <v>304.1</v>
      </c>
      <c r="J60" s="2">
        <f t="shared" si="19"/>
        <v>408.13</v>
      </c>
      <c r="K60" s="2">
        <f t="shared" si="19"/>
        <v>385.9</v>
      </c>
      <c r="L60" s="2">
        <f t="shared" si="19"/>
        <v>440.18</v>
      </c>
      <c r="M60" s="2">
        <f t="shared" si="19"/>
        <v>411.55</v>
      </c>
      <c r="N60" s="2">
        <f t="shared" si="19"/>
        <v>285.44</v>
      </c>
      <c r="O60" s="2">
        <f t="shared" si="19"/>
        <v>4477.45</v>
      </c>
      <c r="P60" s="3"/>
      <c r="Q60" s="3"/>
      <c r="R60" s="3"/>
      <c r="S60" s="4"/>
      <c r="T60" s="4"/>
      <c r="U60" s="4"/>
      <c r="V60" s="4"/>
      <c r="W60" s="4"/>
      <c r="X60" s="4"/>
      <c r="Y60" s="4"/>
      <c r="Z60" s="4"/>
    </row>
    <row r="61" ht="18.0" customHeight="1">
      <c r="A61" s="68"/>
      <c r="B61" s="68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3"/>
      <c r="Q61" s="3"/>
      <c r="R61" s="3"/>
      <c r="S61" s="4"/>
      <c r="T61" s="4"/>
      <c r="U61" s="4"/>
      <c r="V61" s="4"/>
      <c r="W61" s="4"/>
      <c r="X61" s="4"/>
      <c r="Y61" s="4"/>
      <c r="Z61" s="4"/>
    </row>
    <row r="62" ht="18.0" customHeight="1">
      <c r="A62" s="70" t="s">
        <v>176</v>
      </c>
      <c r="B62" s="70"/>
      <c r="C62" s="71">
        <f t="shared" ref="C62:O62" si="20">C57/C60</f>
        <v>0.3355132547</v>
      </c>
      <c r="D62" s="71">
        <f t="shared" si="20"/>
        <v>0.3135941587</v>
      </c>
      <c r="E62" s="71">
        <f t="shared" si="20"/>
        <v>0.3717874873</v>
      </c>
      <c r="F62" s="71">
        <f t="shared" si="20"/>
        <v>0.3184664694</v>
      </c>
      <c r="G62" s="71">
        <f t="shared" si="20"/>
        <v>0.334161346</v>
      </c>
      <c r="H62" s="71">
        <f t="shared" si="20"/>
        <v>0.430198115</v>
      </c>
      <c r="I62" s="71">
        <f t="shared" si="20"/>
        <v>0.3708319632</v>
      </c>
      <c r="J62" s="71">
        <f t="shared" si="20"/>
        <v>0.33300664</v>
      </c>
      <c r="K62" s="71">
        <f t="shared" si="20"/>
        <v>0.2960352423</v>
      </c>
      <c r="L62" s="71">
        <f t="shared" si="20"/>
        <v>0.32902449</v>
      </c>
      <c r="M62" s="71">
        <f t="shared" si="20"/>
        <v>0.2856032074</v>
      </c>
      <c r="N62" s="71">
        <f t="shared" si="20"/>
        <v>0.3156179933</v>
      </c>
      <c r="O62" s="71">
        <f t="shared" si="20"/>
        <v>0.3337748049</v>
      </c>
      <c r="P62" s="3"/>
      <c r="Q62" s="3"/>
      <c r="R62" s="3"/>
      <c r="S62" s="4"/>
      <c r="T62" s="4"/>
      <c r="U62" s="4"/>
      <c r="V62" s="4"/>
      <c r="W62" s="4"/>
      <c r="X62" s="4"/>
      <c r="Y62" s="4"/>
      <c r="Z62" s="4"/>
    </row>
    <row r="63" ht="18.0" customHeight="1">
      <c r="A63" s="68"/>
      <c r="B63" s="68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3"/>
      <c r="Q63" s="3"/>
      <c r="R63" s="3"/>
      <c r="S63" s="4"/>
      <c r="T63" s="4"/>
      <c r="U63" s="4"/>
      <c r="V63" s="4"/>
      <c r="W63" s="4"/>
      <c r="X63" s="4"/>
      <c r="Y63" s="4"/>
      <c r="Z63" s="4"/>
    </row>
    <row r="64" ht="18.0" customHeight="1">
      <c r="A64" s="72" t="s">
        <v>235</v>
      </c>
      <c r="B64" s="68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3"/>
      <c r="Q64" s="3"/>
      <c r="R64" s="3"/>
      <c r="S64" s="4"/>
      <c r="T64" s="4"/>
      <c r="U64" s="4"/>
      <c r="V64" s="4"/>
      <c r="W64" s="4"/>
      <c r="X64" s="4"/>
      <c r="Y64" s="4"/>
      <c r="Z64" s="4"/>
    </row>
    <row r="65" ht="18.0" customHeight="1">
      <c r="A65" s="72"/>
      <c r="B65" s="68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3"/>
      <c r="Q65" s="3"/>
      <c r="R65" s="3"/>
      <c r="S65" s="4"/>
      <c r="T65" s="4"/>
      <c r="U65" s="4"/>
      <c r="V65" s="4"/>
      <c r="W65" s="4"/>
      <c r="X65" s="4"/>
      <c r="Y65" s="4"/>
      <c r="Z65" s="4"/>
    </row>
    <row r="66" ht="18.0" customHeight="1">
      <c r="A66" s="68" t="s">
        <v>236</v>
      </c>
      <c r="B66" s="68"/>
      <c r="C66" s="2">
        <v>25.81</v>
      </c>
      <c r="D66" s="2">
        <v>22.3</v>
      </c>
      <c r="E66" s="2">
        <v>22.3</v>
      </c>
      <c r="F66" s="2">
        <v>21.85</v>
      </c>
      <c r="G66" s="2">
        <v>26.97</v>
      </c>
      <c r="H66" s="2">
        <v>15.25</v>
      </c>
      <c r="I66" s="2">
        <v>17.68</v>
      </c>
      <c r="J66" s="2">
        <v>14.58</v>
      </c>
      <c r="K66" s="2">
        <v>15.4</v>
      </c>
      <c r="L66" s="2">
        <v>15.54</v>
      </c>
      <c r="M66" s="2">
        <v>15.78</v>
      </c>
      <c r="N66" s="2">
        <v>18.81</v>
      </c>
      <c r="O66" s="2">
        <f t="shared" ref="O66:O70" si="21">SUM(C66:N66)</f>
        <v>232.27</v>
      </c>
      <c r="P66" s="3"/>
      <c r="Q66" s="3"/>
      <c r="R66" s="3"/>
      <c r="S66" s="4"/>
      <c r="T66" s="4"/>
      <c r="U66" s="4"/>
      <c r="V66" s="4"/>
      <c r="W66" s="4"/>
      <c r="X66" s="4"/>
      <c r="Y66" s="4"/>
      <c r="Z66" s="4"/>
    </row>
    <row r="67" ht="18.0" customHeight="1">
      <c r="A67" s="68" t="s">
        <v>127</v>
      </c>
      <c r="B67" s="68"/>
      <c r="C67" s="2">
        <v>43.77</v>
      </c>
      <c r="D67" s="2">
        <v>43.91</v>
      </c>
      <c r="E67" s="2">
        <v>36.73</v>
      </c>
      <c r="F67" s="2">
        <v>36.25</v>
      </c>
      <c r="G67" s="2">
        <v>50.62</v>
      </c>
      <c r="H67" s="2">
        <v>39.68</v>
      </c>
      <c r="I67" s="2">
        <v>44.95</v>
      </c>
      <c r="J67" s="2">
        <v>54.28</v>
      </c>
      <c r="K67" s="2">
        <v>43.8</v>
      </c>
      <c r="L67" s="2">
        <v>51.08</v>
      </c>
      <c r="M67" s="2">
        <v>38.31</v>
      </c>
      <c r="N67" s="2">
        <v>43.59</v>
      </c>
      <c r="O67" s="2">
        <f t="shared" si="21"/>
        <v>526.97</v>
      </c>
      <c r="P67" s="3"/>
      <c r="Q67" s="3"/>
      <c r="R67" s="3"/>
      <c r="S67" s="4"/>
      <c r="T67" s="4"/>
      <c r="U67" s="4"/>
      <c r="V67" s="4"/>
      <c r="W67" s="4"/>
      <c r="X67" s="4"/>
      <c r="Y67" s="4"/>
      <c r="Z67" s="4"/>
    </row>
    <row r="68" ht="18.0" customHeight="1">
      <c r="A68" s="68" t="s">
        <v>237</v>
      </c>
      <c r="B68" s="68"/>
      <c r="C68" s="2">
        <v>5.78</v>
      </c>
      <c r="D68" s="2">
        <v>4.79</v>
      </c>
      <c r="E68" s="2">
        <v>6.345</v>
      </c>
      <c r="F68" s="2">
        <v>6.01</v>
      </c>
      <c r="G68" s="2">
        <v>7.3</v>
      </c>
      <c r="H68" s="2">
        <v>5.57</v>
      </c>
      <c r="I68" s="2">
        <v>7.57</v>
      </c>
      <c r="J68" s="2">
        <v>8.16</v>
      </c>
      <c r="K68" s="2">
        <v>5.49</v>
      </c>
      <c r="L68" s="2">
        <v>6.07</v>
      </c>
      <c r="M68" s="2">
        <v>6.27</v>
      </c>
      <c r="N68" s="2">
        <v>6.26</v>
      </c>
      <c r="O68" s="2">
        <f t="shared" si="21"/>
        <v>75.615</v>
      </c>
      <c r="P68" s="3"/>
      <c r="Q68" s="3"/>
      <c r="R68" s="3"/>
      <c r="S68" s="4"/>
      <c r="T68" s="4"/>
      <c r="U68" s="4"/>
      <c r="V68" s="4"/>
      <c r="W68" s="4"/>
      <c r="X68" s="4"/>
      <c r="Y68" s="4"/>
      <c r="Z68" s="4"/>
    </row>
    <row r="69" ht="18.0" customHeight="1">
      <c r="A69" s="68" t="s">
        <v>238</v>
      </c>
      <c r="B69" s="68"/>
      <c r="C69" s="2">
        <v>12.82</v>
      </c>
      <c r="D69" s="2">
        <v>3.83</v>
      </c>
      <c r="E69" s="2">
        <v>3.71</v>
      </c>
      <c r="F69" s="2">
        <v>28.31</v>
      </c>
      <c r="G69" s="2">
        <v>29.05</v>
      </c>
      <c r="H69" s="2">
        <v>35.62</v>
      </c>
      <c r="I69" s="2">
        <v>50.42</v>
      </c>
      <c r="J69" s="2">
        <v>25.21</v>
      </c>
      <c r="K69" s="2">
        <v>27.56</v>
      </c>
      <c r="L69" s="2">
        <v>41.14</v>
      </c>
      <c r="M69" s="2">
        <v>39.21</v>
      </c>
      <c r="N69" s="2">
        <v>0.0</v>
      </c>
      <c r="O69" s="2">
        <f t="shared" si="21"/>
        <v>296.88</v>
      </c>
      <c r="P69" s="3"/>
      <c r="Q69" s="3"/>
      <c r="R69" s="3"/>
      <c r="S69" s="4"/>
      <c r="T69" s="4"/>
      <c r="U69" s="4"/>
      <c r="V69" s="4"/>
      <c r="W69" s="4"/>
      <c r="X69" s="4"/>
      <c r="Y69" s="4"/>
      <c r="Z69" s="4"/>
    </row>
    <row r="70" ht="18.75" customHeight="1">
      <c r="A70" s="68" t="s">
        <v>69</v>
      </c>
      <c r="B70" s="68"/>
      <c r="C70" s="2">
        <f t="shared" ref="C70:N70" si="22">SUM(C66:C69)</f>
        <v>88.18</v>
      </c>
      <c r="D70" s="2">
        <f t="shared" si="22"/>
        <v>74.83</v>
      </c>
      <c r="E70" s="2">
        <f t="shared" si="22"/>
        <v>69.085</v>
      </c>
      <c r="F70" s="2">
        <f t="shared" si="22"/>
        <v>92.42</v>
      </c>
      <c r="G70" s="2">
        <f t="shared" si="22"/>
        <v>113.94</v>
      </c>
      <c r="H70" s="2">
        <f t="shared" si="22"/>
        <v>96.12</v>
      </c>
      <c r="I70" s="2">
        <f t="shared" si="22"/>
        <v>120.62</v>
      </c>
      <c r="J70" s="2">
        <f t="shared" si="22"/>
        <v>102.23</v>
      </c>
      <c r="K70" s="2">
        <f t="shared" si="22"/>
        <v>92.25</v>
      </c>
      <c r="L70" s="2">
        <f t="shared" si="22"/>
        <v>113.83</v>
      </c>
      <c r="M70" s="2">
        <f t="shared" si="22"/>
        <v>99.57</v>
      </c>
      <c r="N70" s="2">
        <f t="shared" si="22"/>
        <v>68.66</v>
      </c>
      <c r="O70" s="2">
        <f t="shared" si="21"/>
        <v>1131.735</v>
      </c>
      <c r="P70" s="3"/>
      <c r="Q70" s="3"/>
      <c r="R70" s="3"/>
      <c r="S70" s="4"/>
      <c r="T70" s="4"/>
      <c r="U70" s="4"/>
      <c r="V70" s="4"/>
      <c r="W70" s="4"/>
      <c r="X70" s="4"/>
      <c r="Y70" s="4"/>
      <c r="Z70" s="4"/>
    </row>
    <row r="71" ht="18.0" customHeight="1">
      <c r="A71" s="47" t="s">
        <v>70</v>
      </c>
      <c r="B71" s="48"/>
      <c r="C71" s="50" t="s">
        <v>8</v>
      </c>
      <c r="D71" s="50" t="s">
        <v>9</v>
      </c>
      <c r="E71" s="50" t="s">
        <v>10</v>
      </c>
      <c r="F71" s="50" t="s">
        <v>11</v>
      </c>
      <c r="G71" s="50" t="s">
        <v>12</v>
      </c>
      <c r="H71" s="50" t="s">
        <v>13</v>
      </c>
      <c r="I71" s="50" t="s">
        <v>31</v>
      </c>
      <c r="J71" s="50" t="s">
        <v>15</v>
      </c>
      <c r="K71" s="50" t="s">
        <v>16</v>
      </c>
      <c r="L71" s="50" t="s">
        <v>23</v>
      </c>
      <c r="M71" s="50" t="s">
        <v>18</v>
      </c>
      <c r="N71" s="50" t="s">
        <v>19</v>
      </c>
      <c r="O71" s="51" t="s">
        <v>20</v>
      </c>
      <c r="P71" s="3"/>
      <c r="Q71" s="3"/>
      <c r="R71" s="3"/>
      <c r="S71" s="4"/>
      <c r="T71" s="4"/>
      <c r="U71" s="4"/>
      <c r="V71" s="4"/>
      <c r="W71" s="4"/>
      <c r="X71" s="4"/>
      <c r="Y71" s="4"/>
      <c r="Z71" s="4"/>
    </row>
    <row r="72" ht="18.0" customHeight="1">
      <c r="A72" s="18" t="s">
        <v>71</v>
      </c>
      <c r="B72" s="18"/>
      <c r="C72" s="1">
        <v>13.11</v>
      </c>
      <c r="D72" s="1">
        <v>4.38</v>
      </c>
      <c r="E72" s="1">
        <v>3.77</v>
      </c>
      <c r="F72" s="1">
        <v>3.83</v>
      </c>
      <c r="G72" s="1">
        <v>3.82</v>
      </c>
      <c r="H72" s="1">
        <v>5.13</v>
      </c>
      <c r="I72" s="1">
        <v>3.88</v>
      </c>
      <c r="J72" s="1">
        <v>4.85</v>
      </c>
      <c r="K72" s="1">
        <v>6.73</v>
      </c>
      <c r="L72" s="1">
        <v>4.98</v>
      </c>
      <c r="M72" s="1">
        <v>4.27</v>
      </c>
      <c r="N72" s="1">
        <v>5.76</v>
      </c>
      <c r="O72" s="2">
        <f t="shared" ref="O72:O75" si="23">SUM(C72:N72)</f>
        <v>64.51</v>
      </c>
      <c r="P72" s="3"/>
      <c r="Q72" s="3"/>
      <c r="R72" s="3"/>
      <c r="S72" s="4"/>
      <c r="T72" s="4"/>
      <c r="U72" s="4"/>
      <c r="V72" s="4"/>
      <c r="W72" s="4"/>
      <c r="X72" s="4"/>
      <c r="Y72" s="4"/>
      <c r="Z72" s="4"/>
    </row>
    <row r="73" ht="18.0" customHeight="1">
      <c r="A73" s="18" t="s">
        <v>209</v>
      </c>
      <c r="B73" s="18"/>
      <c r="C73" s="1">
        <v>396.15</v>
      </c>
      <c r="D73" s="1">
        <v>272.25</v>
      </c>
      <c r="E73" s="1">
        <v>269.37</v>
      </c>
      <c r="F73" s="1">
        <v>278.27</v>
      </c>
      <c r="G73" s="1">
        <v>296.79</v>
      </c>
      <c r="H73" s="1">
        <v>241.27</v>
      </c>
      <c r="I73" s="1">
        <v>266.2</v>
      </c>
      <c r="J73" s="1">
        <v>295.34</v>
      </c>
      <c r="K73" s="1">
        <v>267.24</v>
      </c>
      <c r="L73" s="76">
        <v>301.29</v>
      </c>
      <c r="M73" s="1">
        <v>293.45</v>
      </c>
      <c r="N73" s="1">
        <v>293.27</v>
      </c>
      <c r="O73" s="2">
        <f t="shared" si="23"/>
        <v>3470.89</v>
      </c>
      <c r="P73" s="3"/>
      <c r="Q73" s="3"/>
      <c r="R73" s="3"/>
      <c r="S73" s="4"/>
      <c r="T73" s="4"/>
      <c r="U73" s="4"/>
      <c r="V73" s="4"/>
      <c r="W73" s="4"/>
      <c r="X73" s="4"/>
      <c r="Y73" s="4"/>
      <c r="Z73" s="4"/>
    </row>
    <row r="74" ht="18.0" customHeight="1">
      <c r="A74" s="18" t="s">
        <v>239</v>
      </c>
      <c r="B74" s="18"/>
      <c r="C74" s="1">
        <v>2.36</v>
      </c>
      <c r="D74" s="1">
        <v>20.64</v>
      </c>
      <c r="E74" s="1">
        <v>4.67</v>
      </c>
      <c r="F74" s="1">
        <v>3.56</v>
      </c>
      <c r="G74" s="1">
        <v>3.91</v>
      </c>
      <c r="H74" s="1">
        <v>3.55</v>
      </c>
      <c r="I74" s="1">
        <v>4.38</v>
      </c>
      <c r="J74" s="1">
        <v>5.96</v>
      </c>
      <c r="K74" s="1">
        <v>2.61</v>
      </c>
      <c r="L74" s="76">
        <v>2.93</v>
      </c>
      <c r="M74" s="1">
        <v>4.83</v>
      </c>
      <c r="N74" s="1">
        <v>3.46</v>
      </c>
      <c r="O74" s="2">
        <f t="shared" si="23"/>
        <v>62.86</v>
      </c>
      <c r="P74" s="3"/>
      <c r="Q74" s="3"/>
      <c r="R74" s="3"/>
      <c r="S74" s="4"/>
      <c r="T74" s="4"/>
      <c r="U74" s="4"/>
      <c r="V74" s="4"/>
      <c r="W74" s="4"/>
      <c r="X74" s="4"/>
      <c r="Y74" s="4"/>
      <c r="Z74" s="4"/>
    </row>
    <row r="75" ht="18.0" customHeight="1">
      <c r="A75" s="18" t="s">
        <v>240</v>
      </c>
      <c r="B75" s="18"/>
      <c r="C75" s="1">
        <v>24.86</v>
      </c>
      <c r="D75" s="1">
        <v>25.52</v>
      </c>
      <c r="E75" s="1">
        <v>0.0</v>
      </c>
      <c r="F75" s="1">
        <v>0.0</v>
      </c>
      <c r="G75" s="1">
        <v>0.0</v>
      </c>
      <c r="H75" s="1">
        <v>0.0</v>
      </c>
      <c r="I75" s="1">
        <v>0.0</v>
      </c>
      <c r="J75" s="1">
        <v>0.0</v>
      </c>
      <c r="K75" s="1">
        <v>0.0</v>
      </c>
      <c r="L75" s="1">
        <v>0.0</v>
      </c>
      <c r="M75" s="1">
        <v>0.0</v>
      </c>
      <c r="N75" s="1">
        <v>0.0</v>
      </c>
      <c r="O75" s="2">
        <f t="shared" si="23"/>
        <v>50.38</v>
      </c>
      <c r="P75" s="3"/>
      <c r="Q75" s="3"/>
      <c r="R75" s="3"/>
      <c r="S75" s="4"/>
      <c r="T75" s="4"/>
      <c r="U75" s="4"/>
      <c r="V75" s="4"/>
      <c r="W75" s="4"/>
      <c r="X75" s="4"/>
      <c r="Y75" s="4"/>
      <c r="Z75" s="4"/>
    </row>
    <row r="76" ht="18.0" customHeight="1">
      <c r="A76" s="77" t="s">
        <v>75</v>
      </c>
      <c r="B76" s="78"/>
      <c r="C76" s="79">
        <f t="shared" ref="C76:O76" si="24">SUM(C72:C75)</f>
        <v>436.48</v>
      </c>
      <c r="D76" s="79">
        <f t="shared" si="24"/>
        <v>322.79</v>
      </c>
      <c r="E76" s="79">
        <f t="shared" si="24"/>
        <v>277.81</v>
      </c>
      <c r="F76" s="79">
        <f t="shared" si="24"/>
        <v>285.66</v>
      </c>
      <c r="G76" s="79">
        <f t="shared" si="24"/>
        <v>304.52</v>
      </c>
      <c r="H76" s="79">
        <f t="shared" si="24"/>
        <v>249.95</v>
      </c>
      <c r="I76" s="79">
        <f t="shared" si="24"/>
        <v>274.46</v>
      </c>
      <c r="J76" s="79">
        <f t="shared" si="24"/>
        <v>306.15</v>
      </c>
      <c r="K76" s="79">
        <f t="shared" si="24"/>
        <v>276.58</v>
      </c>
      <c r="L76" s="79">
        <f t="shared" si="24"/>
        <v>309.2</v>
      </c>
      <c r="M76" s="79">
        <f t="shared" si="24"/>
        <v>302.55</v>
      </c>
      <c r="N76" s="79">
        <f t="shared" si="24"/>
        <v>302.49</v>
      </c>
      <c r="O76" s="79">
        <f t="shared" si="24"/>
        <v>3648.64</v>
      </c>
      <c r="P76" s="3"/>
      <c r="Q76" s="3"/>
      <c r="R76" s="3"/>
      <c r="S76" s="4"/>
      <c r="T76" s="4"/>
      <c r="U76" s="4"/>
      <c r="V76" s="4"/>
      <c r="W76" s="4"/>
      <c r="X76" s="4"/>
      <c r="Y76" s="4"/>
      <c r="Z76" s="4"/>
    </row>
    <row r="77" ht="18.0" customHeight="1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3"/>
      <c r="Q77" s="3"/>
      <c r="R77" s="3"/>
      <c r="S77" s="4"/>
      <c r="T77" s="4"/>
      <c r="U77" s="4"/>
      <c r="V77" s="4"/>
      <c r="W77" s="4"/>
      <c r="X77" s="4"/>
      <c r="Y77" s="4"/>
      <c r="Z77" s="4"/>
    </row>
    <row r="78" ht="18.0" customHeight="1">
      <c r="A78" s="45" t="s">
        <v>78</v>
      </c>
      <c r="B78" s="1"/>
      <c r="C78" s="2">
        <f t="shared" ref="C78:O78" si="25">SUM(C70+C76)</f>
        <v>524.66</v>
      </c>
      <c r="D78" s="2">
        <f t="shared" si="25"/>
        <v>397.62</v>
      </c>
      <c r="E78" s="2">
        <f t="shared" si="25"/>
        <v>346.895</v>
      </c>
      <c r="F78" s="2">
        <f t="shared" si="25"/>
        <v>378.08</v>
      </c>
      <c r="G78" s="2">
        <f t="shared" si="25"/>
        <v>418.46</v>
      </c>
      <c r="H78" s="2">
        <f t="shared" si="25"/>
        <v>346.07</v>
      </c>
      <c r="I78" s="2">
        <f t="shared" si="25"/>
        <v>395.08</v>
      </c>
      <c r="J78" s="2">
        <f t="shared" si="25"/>
        <v>408.38</v>
      </c>
      <c r="K78" s="2">
        <f t="shared" si="25"/>
        <v>368.83</v>
      </c>
      <c r="L78" s="2">
        <f t="shared" si="25"/>
        <v>423.03</v>
      </c>
      <c r="M78" s="2">
        <f t="shared" si="25"/>
        <v>402.12</v>
      </c>
      <c r="N78" s="2">
        <f t="shared" si="25"/>
        <v>371.15</v>
      </c>
      <c r="O78" s="2">
        <f t="shared" si="25"/>
        <v>4780.375</v>
      </c>
      <c r="P78" s="3"/>
      <c r="Q78" s="3"/>
      <c r="R78" s="3"/>
      <c r="S78" s="4"/>
      <c r="T78" s="4"/>
      <c r="U78" s="4"/>
      <c r="V78" s="4"/>
      <c r="W78" s="4"/>
      <c r="X78" s="4"/>
      <c r="Y78" s="4"/>
      <c r="Z78" s="4"/>
    </row>
    <row r="79" ht="18.0" customHeight="1">
      <c r="A79" s="45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3"/>
      <c r="Q79" s="3"/>
      <c r="R79" s="3"/>
      <c r="S79" s="4"/>
      <c r="T79" s="4"/>
      <c r="U79" s="4"/>
      <c r="V79" s="4"/>
      <c r="W79" s="4"/>
      <c r="X79" s="4"/>
      <c r="Y79" s="4"/>
      <c r="Z79" s="4"/>
    </row>
    <row r="80" ht="18.0" customHeight="1">
      <c r="A80" s="8" t="s">
        <v>79</v>
      </c>
      <c r="B80" s="1"/>
      <c r="C80" s="69">
        <f t="shared" ref="C80:O80" si="26">C70/C78</f>
        <v>0.1680707506</v>
      </c>
      <c r="D80" s="69">
        <f t="shared" si="26"/>
        <v>0.1881947588</v>
      </c>
      <c r="E80" s="69">
        <f t="shared" si="26"/>
        <v>0.1991524813</v>
      </c>
      <c r="F80" s="69">
        <f t="shared" si="26"/>
        <v>0.24444562</v>
      </c>
      <c r="G80" s="69">
        <f t="shared" si="26"/>
        <v>0.2722840893</v>
      </c>
      <c r="H80" s="69">
        <f t="shared" si="26"/>
        <v>0.2777472766</v>
      </c>
      <c r="I80" s="69">
        <f t="shared" si="26"/>
        <v>0.3053052546</v>
      </c>
      <c r="J80" s="69">
        <f t="shared" si="26"/>
        <v>0.2503305745</v>
      </c>
      <c r="K80" s="69">
        <f t="shared" si="26"/>
        <v>0.2501152292</v>
      </c>
      <c r="L80" s="69">
        <f t="shared" si="26"/>
        <v>0.269082571</v>
      </c>
      <c r="M80" s="69">
        <f t="shared" si="26"/>
        <v>0.2476126529</v>
      </c>
      <c r="N80" s="69">
        <f t="shared" si="26"/>
        <v>0.1849925906</v>
      </c>
      <c r="O80" s="69">
        <f t="shared" si="26"/>
        <v>0.2367460712</v>
      </c>
      <c r="P80" s="3"/>
      <c r="Q80" s="3"/>
      <c r="R80" s="3"/>
      <c r="S80" s="4"/>
      <c r="T80" s="4"/>
      <c r="U80" s="4"/>
      <c r="V80" s="4"/>
      <c r="W80" s="4"/>
      <c r="X80" s="4"/>
      <c r="Y80" s="4"/>
      <c r="Z80" s="4"/>
    </row>
    <row r="81">
      <c r="A81" s="83"/>
      <c r="B81" s="83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3"/>
      <c r="Q81" s="3"/>
      <c r="R81" s="3"/>
      <c r="S81" s="4"/>
      <c r="T81" s="4"/>
      <c r="U81" s="4"/>
      <c r="V81" s="4"/>
      <c r="W81" s="4"/>
      <c r="X81" s="4"/>
      <c r="Y81" s="4"/>
      <c r="Z81" s="4"/>
    </row>
    <row r="82">
      <c r="A82" s="83"/>
      <c r="B82" s="83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3"/>
      <c r="Q82" s="3"/>
      <c r="R82" s="3"/>
      <c r="S82" s="4"/>
      <c r="T82" s="4"/>
      <c r="U82" s="4"/>
      <c r="V82" s="4"/>
      <c r="W82" s="4"/>
      <c r="X82" s="4"/>
      <c r="Y82" s="4"/>
      <c r="Z82" s="4"/>
    </row>
    <row r="83">
      <c r="A83" s="83"/>
      <c r="B83" s="83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3"/>
      <c r="Q83" s="3"/>
      <c r="R83" s="3"/>
      <c r="S83" s="4"/>
      <c r="T83" s="4"/>
      <c r="U83" s="4"/>
      <c r="V83" s="4"/>
      <c r="W83" s="4"/>
      <c r="X83" s="4"/>
      <c r="Y83" s="4"/>
      <c r="Z83" s="4"/>
    </row>
    <row r="84">
      <c r="A84" s="83"/>
      <c r="B84" s="83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3"/>
      <c r="Q84" s="3"/>
      <c r="R84" s="3"/>
      <c r="S84" s="4"/>
      <c r="T84" s="4"/>
      <c r="U84" s="4"/>
      <c r="V84" s="4"/>
      <c r="W84" s="4"/>
      <c r="X84" s="4"/>
      <c r="Y84" s="4"/>
      <c r="Z84" s="4"/>
    </row>
    <row r="85" ht="12.0" customHeight="1">
      <c r="A85" s="3"/>
      <c r="B85" s="3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3"/>
      <c r="Q85" s="3"/>
      <c r="R85" s="3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76.71"/>
    <col customWidth="1" hidden="1" min="2" max="2" width="39.29"/>
    <col customWidth="1" min="3" max="3" width="12.29"/>
    <col customWidth="1" min="4" max="4" width="10.71"/>
    <col customWidth="1" min="5" max="5" width="11.71"/>
    <col customWidth="1" min="6" max="6" width="10.71"/>
    <col customWidth="1" min="7" max="7" width="10.29"/>
    <col customWidth="1" min="8" max="8" width="9.71"/>
    <col customWidth="1" min="9" max="9" width="11.86"/>
    <col customWidth="1" min="10" max="10" width="10.29"/>
    <col customWidth="1" min="11" max="11" width="10.14"/>
    <col customWidth="1" min="12" max="13" width="11.29"/>
    <col customWidth="1" min="14" max="14" width="12.0"/>
    <col customWidth="1" min="15" max="15" width="17.14"/>
    <col customWidth="1" min="16" max="25" width="9.0"/>
    <col customWidth="1" min="26" max="26" width="17.14"/>
  </cols>
  <sheetData>
    <row r="1" ht="18.0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8" t="s">
        <v>241</v>
      </c>
      <c r="B2" s="6" t="s">
        <v>1</v>
      </c>
      <c r="C2" s="7"/>
      <c r="D2" s="7"/>
      <c r="E2" s="7"/>
      <c r="F2" s="7"/>
      <c r="G2" s="7"/>
      <c r="H2" s="7" t="s">
        <v>2</v>
      </c>
      <c r="I2" s="7"/>
      <c r="J2" s="7"/>
      <c r="K2" s="7"/>
      <c r="L2" s="7"/>
      <c r="M2" s="7"/>
      <c r="N2" s="7"/>
      <c r="O2" s="7"/>
      <c r="P2" s="3"/>
      <c r="Q2" s="4"/>
      <c r="R2" s="4"/>
      <c r="S2" s="4"/>
      <c r="T2" s="4"/>
      <c r="U2" s="4"/>
      <c r="V2" s="4"/>
      <c r="W2" s="4"/>
      <c r="X2" s="4"/>
      <c r="Y2" s="4"/>
      <c r="Z2" s="4"/>
    </row>
    <row r="3" ht="18.0" customHeight="1">
      <c r="A3" s="8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3"/>
      <c r="Q3" s="4"/>
      <c r="R3" s="4"/>
      <c r="S3" s="4"/>
      <c r="T3" s="4"/>
      <c r="U3" s="4"/>
      <c r="V3" s="4"/>
      <c r="W3" s="4"/>
      <c r="X3" s="4"/>
      <c r="Y3" s="4"/>
      <c r="Z3" s="4"/>
    </row>
    <row r="4" ht="18.0" customHeight="1">
      <c r="A4" s="8" t="s">
        <v>3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"/>
      <c r="Q4" s="4"/>
      <c r="R4" s="4"/>
      <c r="S4" s="4"/>
      <c r="T4" s="4"/>
      <c r="U4" s="4"/>
      <c r="V4" s="4"/>
      <c r="W4" s="4"/>
      <c r="X4" s="4"/>
      <c r="Y4" s="4"/>
      <c r="Z4" s="4"/>
    </row>
    <row r="5" ht="18.75" customHeight="1">
      <c r="A5" s="80" t="s">
        <v>242</v>
      </c>
      <c r="B5" s="10" t="s">
        <v>5</v>
      </c>
      <c r="C5" s="11"/>
      <c r="D5" s="11"/>
      <c r="E5" s="11"/>
      <c r="F5" s="11"/>
      <c r="G5" s="11"/>
      <c r="H5" s="11"/>
      <c r="I5" s="12" t="s">
        <v>6</v>
      </c>
      <c r="J5" s="11"/>
      <c r="K5" s="11"/>
      <c r="L5" s="11"/>
      <c r="M5" s="11"/>
      <c r="N5" s="11"/>
      <c r="O5" s="12"/>
      <c r="P5" s="3"/>
      <c r="Q5" s="4"/>
      <c r="R5" s="4"/>
      <c r="S5" s="4"/>
      <c r="T5" s="4"/>
      <c r="U5" s="4"/>
      <c r="V5" s="4"/>
      <c r="W5" s="4"/>
      <c r="X5" s="4"/>
      <c r="Y5" s="4"/>
      <c r="Z5" s="4"/>
    </row>
    <row r="6" ht="18.0" customHeight="1">
      <c r="A6" s="13" t="s">
        <v>7</v>
      </c>
      <c r="B6" s="14"/>
      <c r="C6" s="15" t="s">
        <v>8</v>
      </c>
      <c r="D6" s="15" t="s">
        <v>9</v>
      </c>
      <c r="E6" s="15" t="s">
        <v>10</v>
      </c>
      <c r="F6" s="15" t="s">
        <v>11</v>
      </c>
      <c r="G6" s="15" t="s">
        <v>12</v>
      </c>
      <c r="H6" s="15" t="s">
        <v>13</v>
      </c>
      <c r="I6" s="15" t="s">
        <v>14</v>
      </c>
      <c r="J6" s="15" t="s">
        <v>15</v>
      </c>
      <c r="K6" s="15" t="s">
        <v>16</v>
      </c>
      <c r="L6" s="15" t="s">
        <v>23</v>
      </c>
      <c r="M6" s="15" t="s">
        <v>18</v>
      </c>
      <c r="N6" s="15" t="s">
        <v>19</v>
      </c>
      <c r="O6" s="16" t="s">
        <v>20</v>
      </c>
      <c r="P6" s="3"/>
      <c r="Q6" s="4"/>
      <c r="R6" s="4"/>
      <c r="S6" s="4"/>
      <c r="T6" s="4"/>
      <c r="U6" s="4"/>
      <c r="V6" s="4"/>
      <c r="W6" s="4"/>
      <c r="X6" s="4"/>
      <c r="Y6" s="4"/>
      <c r="Z6" s="4"/>
    </row>
    <row r="7" ht="18.0" customHeight="1">
      <c r="A7" s="18" t="s">
        <v>243</v>
      </c>
      <c r="B7" s="18" t="s">
        <v>218</v>
      </c>
      <c r="C7" s="86">
        <v>9.33</v>
      </c>
      <c r="D7" s="1">
        <v>10.75</v>
      </c>
      <c r="E7" s="1">
        <v>15.34</v>
      </c>
      <c r="F7" s="1">
        <v>11.78</v>
      </c>
      <c r="G7" s="1">
        <v>10.53</v>
      </c>
      <c r="H7" s="2">
        <v>9.1</v>
      </c>
      <c r="I7" s="2">
        <v>18.69</v>
      </c>
      <c r="J7" s="2">
        <v>28.86</v>
      </c>
      <c r="K7" s="2">
        <v>10.22</v>
      </c>
      <c r="L7" s="2">
        <v>11.57</v>
      </c>
      <c r="M7" s="2">
        <v>4.62</v>
      </c>
      <c r="N7" s="2">
        <v>1.96</v>
      </c>
      <c r="O7" s="2">
        <f>SUM(C7:N7)</f>
        <v>142.75</v>
      </c>
      <c r="P7" s="3"/>
      <c r="Q7" s="4"/>
      <c r="R7" s="4"/>
      <c r="S7" s="4"/>
      <c r="T7" s="4"/>
      <c r="U7" s="4"/>
      <c r="V7" s="4"/>
      <c r="W7" s="4"/>
      <c r="X7" s="4"/>
      <c r="Y7" s="4"/>
      <c r="Z7" s="4"/>
    </row>
    <row r="8" ht="18.75" customHeight="1">
      <c r="A8" s="24" t="s">
        <v>220</v>
      </c>
      <c r="B8" s="24"/>
      <c r="C8" s="25">
        <f t="shared" ref="C8:O8" si="1">SUM(C7)</f>
        <v>9.33</v>
      </c>
      <c r="D8" s="25">
        <f t="shared" si="1"/>
        <v>10.75</v>
      </c>
      <c r="E8" s="25">
        <f t="shared" si="1"/>
        <v>15.34</v>
      </c>
      <c r="F8" s="25">
        <f t="shared" si="1"/>
        <v>11.78</v>
      </c>
      <c r="G8" s="26">
        <f t="shared" si="1"/>
        <v>10.53</v>
      </c>
      <c r="H8" s="26">
        <f t="shared" si="1"/>
        <v>9.1</v>
      </c>
      <c r="I8" s="26">
        <f t="shared" si="1"/>
        <v>18.69</v>
      </c>
      <c r="J8" s="26">
        <f t="shared" si="1"/>
        <v>28.86</v>
      </c>
      <c r="K8" s="26">
        <f t="shared" si="1"/>
        <v>10.22</v>
      </c>
      <c r="L8" s="26">
        <f t="shared" si="1"/>
        <v>11.57</v>
      </c>
      <c r="M8" s="26">
        <f t="shared" si="1"/>
        <v>4.62</v>
      </c>
      <c r="N8" s="26">
        <f t="shared" si="1"/>
        <v>1.96</v>
      </c>
      <c r="O8" s="26">
        <f t="shared" si="1"/>
        <v>142.75</v>
      </c>
      <c r="P8" s="3"/>
      <c r="Q8" s="4"/>
      <c r="R8" s="4"/>
      <c r="S8" s="4"/>
      <c r="T8" s="4"/>
      <c r="U8" s="4"/>
      <c r="V8" s="4"/>
      <c r="W8" s="4"/>
      <c r="X8" s="4"/>
      <c r="Y8" s="4"/>
      <c r="Z8" s="4"/>
    </row>
    <row r="9" ht="18.75" customHeight="1">
      <c r="A9" s="8"/>
      <c r="B9" s="8"/>
      <c r="C9" s="7"/>
      <c r="D9" s="7"/>
      <c r="E9" s="7" t="s">
        <v>2</v>
      </c>
      <c r="F9" s="7"/>
      <c r="G9" s="7"/>
      <c r="H9" s="7"/>
      <c r="I9" s="7"/>
      <c r="J9" s="7"/>
      <c r="K9" s="7"/>
      <c r="L9" s="7"/>
      <c r="M9" s="7"/>
      <c r="N9" s="7"/>
      <c r="O9" s="7" t="s">
        <v>2</v>
      </c>
      <c r="P9" s="3"/>
      <c r="Q9" s="4"/>
      <c r="R9" s="4"/>
      <c r="S9" s="4"/>
      <c r="T9" s="4"/>
      <c r="U9" s="4"/>
      <c r="V9" s="4"/>
      <c r="W9" s="4"/>
      <c r="X9" s="4"/>
      <c r="Y9" s="4"/>
      <c r="Z9" s="4"/>
    </row>
    <row r="10" ht="18.0" customHeight="1">
      <c r="A10" s="13" t="s">
        <v>22</v>
      </c>
      <c r="B10" s="14"/>
      <c r="C10" s="15" t="s">
        <v>8</v>
      </c>
      <c r="D10" s="15" t="s">
        <v>9</v>
      </c>
      <c r="E10" s="15" t="s">
        <v>10</v>
      </c>
      <c r="F10" s="15" t="s">
        <v>11</v>
      </c>
      <c r="G10" s="15" t="s">
        <v>12</v>
      </c>
      <c r="H10" s="15" t="s">
        <v>13</v>
      </c>
      <c r="I10" s="15" t="s">
        <v>14</v>
      </c>
      <c r="J10" s="15" t="s">
        <v>15</v>
      </c>
      <c r="K10" s="15" t="s">
        <v>16</v>
      </c>
      <c r="L10" s="15" t="s">
        <v>125</v>
      </c>
      <c r="M10" s="15" t="s">
        <v>18</v>
      </c>
      <c r="N10" s="15" t="s">
        <v>19</v>
      </c>
      <c r="O10" s="16" t="s">
        <v>20</v>
      </c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21.0" customHeight="1">
      <c r="A11" s="18" t="s">
        <v>244</v>
      </c>
      <c r="B11" s="18" t="s">
        <v>25</v>
      </c>
      <c r="C11" s="1">
        <v>39.25</v>
      </c>
      <c r="D11" s="1">
        <v>35.17</v>
      </c>
      <c r="E11" s="1">
        <v>43.71</v>
      </c>
      <c r="F11" s="27">
        <v>38.36</v>
      </c>
      <c r="G11" s="1">
        <v>43.76</v>
      </c>
      <c r="H11" s="1">
        <v>28.53</v>
      </c>
      <c r="I11" s="1">
        <v>39.84</v>
      </c>
      <c r="J11" s="1">
        <v>33.32</v>
      </c>
      <c r="K11" s="1">
        <v>37.36</v>
      </c>
      <c r="L11" s="1">
        <v>36.7</v>
      </c>
      <c r="M11" s="1">
        <v>64.89</v>
      </c>
      <c r="N11" s="1">
        <v>65.52</v>
      </c>
      <c r="O11" s="2">
        <f t="shared" ref="O11:O14" si="2">SUM(C11:N11)</f>
        <v>506.41</v>
      </c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8.0" customHeight="1">
      <c r="A12" s="18" t="s">
        <v>245</v>
      </c>
      <c r="B12" s="18"/>
      <c r="C12" s="1">
        <v>2.12</v>
      </c>
      <c r="D12" s="1">
        <v>2.22</v>
      </c>
      <c r="E12" s="1">
        <v>2.69</v>
      </c>
      <c r="F12" s="27">
        <v>1.15</v>
      </c>
      <c r="G12" s="1">
        <v>3.6</v>
      </c>
      <c r="H12" s="1">
        <v>2.48</v>
      </c>
      <c r="I12" s="1">
        <v>4.1</v>
      </c>
      <c r="J12" s="1">
        <v>0.0</v>
      </c>
      <c r="K12" s="1">
        <v>0.0</v>
      </c>
      <c r="L12" s="1">
        <v>0.0</v>
      </c>
      <c r="M12" s="1">
        <v>0.0</v>
      </c>
      <c r="N12" s="1">
        <v>0.0</v>
      </c>
      <c r="O12" s="2">
        <f t="shared" si="2"/>
        <v>18.36</v>
      </c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8.0" customHeight="1">
      <c r="A13" s="18" t="s">
        <v>246</v>
      </c>
      <c r="B13" s="18"/>
      <c r="C13" s="1">
        <v>9.47</v>
      </c>
      <c r="D13" s="1">
        <v>8.38</v>
      </c>
      <c r="E13" s="1">
        <v>10.74</v>
      </c>
      <c r="F13" s="1">
        <v>8.34</v>
      </c>
      <c r="G13" s="1">
        <v>12.48</v>
      </c>
      <c r="H13" s="1">
        <v>9.02</v>
      </c>
      <c r="I13" s="1">
        <v>11.62</v>
      </c>
      <c r="J13" s="1">
        <v>14.06</v>
      </c>
      <c r="K13" s="1">
        <v>10.93</v>
      </c>
      <c r="L13" s="1">
        <v>8.97</v>
      </c>
      <c r="M13" s="1">
        <v>10.51</v>
      </c>
      <c r="N13" s="1">
        <v>10.1</v>
      </c>
      <c r="O13" s="2">
        <f t="shared" si="2"/>
        <v>124.62</v>
      </c>
      <c r="P13" s="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8.0" customHeight="1">
      <c r="A14" s="18" t="s">
        <v>247</v>
      </c>
      <c r="B14" s="18"/>
      <c r="C14" s="1">
        <v>11.57</v>
      </c>
      <c r="D14" s="1">
        <v>12.86</v>
      </c>
      <c r="E14" s="1">
        <v>12.86</v>
      </c>
      <c r="F14" s="1">
        <v>12.86</v>
      </c>
      <c r="G14" s="1">
        <v>12.86</v>
      </c>
      <c r="H14" s="1">
        <v>6.12</v>
      </c>
      <c r="I14" s="1">
        <v>6.12</v>
      </c>
      <c r="J14" s="1">
        <v>27.28</v>
      </c>
      <c r="K14" s="1">
        <v>28.72</v>
      </c>
      <c r="L14" s="1">
        <v>22.03</v>
      </c>
      <c r="M14" s="1">
        <v>0.0</v>
      </c>
      <c r="N14" s="1">
        <v>0.0</v>
      </c>
      <c r="O14" s="2">
        <f t="shared" si="2"/>
        <v>153.28</v>
      </c>
      <c r="P14" s="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8.75" customHeight="1">
      <c r="A15" s="24" t="s">
        <v>27</v>
      </c>
      <c r="B15" s="24"/>
      <c r="C15" s="25">
        <f t="shared" ref="C15:G15" si="3">SUM(C11:C14)</f>
        <v>62.41</v>
      </c>
      <c r="D15" s="25">
        <f t="shared" si="3"/>
        <v>58.63</v>
      </c>
      <c r="E15" s="25">
        <f t="shared" si="3"/>
        <v>70</v>
      </c>
      <c r="F15" s="25">
        <f t="shared" si="3"/>
        <v>60.71</v>
      </c>
      <c r="G15" s="26">
        <f t="shared" si="3"/>
        <v>72.7</v>
      </c>
      <c r="H15" s="26">
        <f>SUM(H11:H13)</f>
        <v>40.03</v>
      </c>
      <c r="I15" s="26">
        <f t="shared" ref="I15:O15" si="4">SUM(I11:I14)</f>
        <v>61.68</v>
      </c>
      <c r="J15" s="26">
        <f t="shared" si="4"/>
        <v>74.66</v>
      </c>
      <c r="K15" s="26">
        <f t="shared" si="4"/>
        <v>77.01</v>
      </c>
      <c r="L15" s="26">
        <f t="shared" si="4"/>
        <v>67.7</v>
      </c>
      <c r="M15" s="26">
        <f t="shared" si="4"/>
        <v>75.4</v>
      </c>
      <c r="N15" s="26">
        <f t="shared" si="4"/>
        <v>75.62</v>
      </c>
      <c r="O15" s="26">
        <f t="shared" si="4"/>
        <v>802.67</v>
      </c>
      <c r="P15" s="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8.75" customHeight="1">
      <c r="A16" s="18"/>
      <c r="B16" s="18"/>
      <c r="C16" s="2" t="s">
        <v>2</v>
      </c>
      <c r="D16" s="2"/>
      <c r="E16" s="2" t="s">
        <v>2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8.0" customHeight="1">
      <c r="A17" s="13" t="s">
        <v>29</v>
      </c>
      <c r="B17" s="14"/>
      <c r="C17" s="15" t="s">
        <v>30</v>
      </c>
      <c r="D17" s="15" t="s">
        <v>9</v>
      </c>
      <c r="E17" s="15" t="s">
        <v>10</v>
      </c>
      <c r="F17" s="15" t="s">
        <v>11</v>
      </c>
      <c r="G17" s="15" t="s">
        <v>12</v>
      </c>
      <c r="H17" s="15" t="s">
        <v>13</v>
      </c>
      <c r="I17" s="15" t="s">
        <v>31</v>
      </c>
      <c r="J17" s="15" t="s">
        <v>15</v>
      </c>
      <c r="K17" s="15" t="s">
        <v>16</v>
      </c>
      <c r="L17" s="15" t="s">
        <v>23</v>
      </c>
      <c r="M17" s="15" t="s">
        <v>18</v>
      </c>
      <c r="N17" s="15" t="s">
        <v>19</v>
      </c>
      <c r="O17" s="16" t="s">
        <v>20</v>
      </c>
      <c r="P17" s="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8.0" hidden="1" customHeight="1">
      <c r="A18" s="18" t="s">
        <v>2</v>
      </c>
      <c r="B18" s="18" t="s">
        <v>32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8.0" hidden="1" customHeight="1">
      <c r="A19" s="18" t="s">
        <v>2</v>
      </c>
      <c r="B19" s="18" t="s">
        <v>32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8.0" customHeight="1">
      <c r="A20" s="18" t="s">
        <v>33</v>
      </c>
      <c r="B20" s="18"/>
      <c r="C20" s="1">
        <v>1.45</v>
      </c>
      <c r="D20" s="1">
        <v>0.0</v>
      </c>
      <c r="E20" s="1">
        <v>1.09</v>
      </c>
      <c r="F20" s="1">
        <v>0.0</v>
      </c>
      <c r="G20" s="1">
        <v>0.72</v>
      </c>
      <c r="H20" s="1">
        <v>1.1</v>
      </c>
      <c r="I20" s="1">
        <v>0.08</v>
      </c>
      <c r="J20" s="1">
        <v>0.0</v>
      </c>
      <c r="K20" s="1">
        <v>1.01</v>
      </c>
      <c r="L20" s="1">
        <v>0.0</v>
      </c>
      <c r="M20" s="1">
        <v>1.47</v>
      </c>
      <c r="N20" s="1">
        <v>0.0</v>
      </c>
      <c r="O20" s="2">
        <f t="shared" ref="O20:O42" si="5">SUM(C20:N20)</f>
        <v>6.92</v>
      </c>
      <c r="P20" s="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8.0" customHeight="1">
      <c r="A21" s="18" t="s">
        <v>222</v>
      </c>
      <c r="B21" s="18"/>
      <c r="C21" s="27">
        <v>0.0</v>
      </c>
      <c r="D21" s="27">
        <v>4.61</v>
      </c>
      <c r="E21" s="27">
        <v>4.13</v>
      </c>
      <c r="F21" s="27">
        <v>3.06</v>
      </c>
      <c r="G21" s="1">
        <v>0.58</v>
      </c>
      <c r="H21" s="1">
        <v>0.78</v>
      </c>
      <c r="I21" s="1">
        <v>4.61</v>
      </c>
      <c r="J21" s="1">
        <v>5.03</v>
      </c>
      <c r="K21" s="1">
        <v>1.76</v>
      </c>
      <c r="L21" s="1">
        <v>0.86</v>
      </c>
      <c r="M21" s="1">
        <v>0.67</v>
      </c>
      <c r="N21" s="1">
        <v>0.96</v>
      </c>
      <c r="O21" s="2">
        <f t="shared" si="5"/>
        <v>27.05</v>
      </c>
      <c r="P21" s="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8.0" hidden="1" customHeight="1">
      <c r="A22" s="18" t="s">
        <v>2</v>
      </c>
      <c r="B22" s="18" t="s">
        <v>36</v>
      </c>
      <c r="C22" s="27"/>
      <c r="D22" s="27"/>
      <c r="E22" s="27"/>
      <c r="F22" s="27"/>
      <c r="G22" s="1"/>
      <c r="H22" s="1"/>
      <c r="I22" s="1"/>
      <c r="J22" s="1"/>
      <c r="K22" s="1"/>
      <c r="L22" s="1"/>
      <c r="M22" s="1"/>
      <c r="N22" s="1"/>
      <c r="O22" s="2">
        <f t="shared" si="5"/>
        <v>0</v>
      </c>
      <c r="P22" s="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8.0" hidden="1" customHeight="1">
      <c r="A23" s="18" t="s">
        <v>2</v>
      </c>
      <c r="B23" s="18" t="s">
        <v>37</v>
      </c>
      <c r="C23" s="27"/>
      <c r="D23" s="27"/>
      <c r="E23" s="27"/>
      <c r="F23" s="27"/>
      <c r="G23" s="1"/>
      <c r="H23" s="1"/>
      <c r="I23" s="1"/>
      <c r="J23" s="1"/>
      <c r="K23" s="1"/>
      <c r="L23" s="1"/>
      <c r="M23" s="1"/>
      <c r="N23" s="1"/>
      <c r="O23" s="2">
        <f t="shared" si="5"/>
        <v>0</v>
      </c>
      <c r="P23" s="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8.0" hidden="1" customHeight="1">
      <c r="A24" s="18" t="s">
        <v>2</v>
      </c>
      <c r="B24" s="18" t="s">
        <v>32</v>
      </c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2">
        <f t="shared" si="5"/>
        <v>0</v>
      </c>
      <c r="P24" s="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8.0" customHeight="1">
      <c r="A25" s="18" t="s">
        <v>248</v>
      </c>
      <c r="B25" s="18"/>
      <c r="C25" s="27">
        <v>3.9</v>
      </c>
      <c r="D25" s="27">
        <v>5.47</v>
      </c>
      <c r="E25" s="27">
        <v>4.86</v>
      </c>
      <c r="F25" s="27">
        <v>6.73</v>
      </c>
      <c r="G25" s="1">
        <v>2.06</v>
      </c>
      <c r="H25" s="1">
        <v>1.63</v>
      </c>
      <c r="I25" s="1">
        <v>1.92</v>
      </c>
      <c r="J25" s="1">
        <v>5.87</v>
      </c>
      <c r="K25" s="1">
        <v>0.0</v>
      </c>
      <c r="L25" s="1">
        <v>0.0</v>
      </c>
      <c r="M25" s="1">
        <v>0.0</v>
      </c>
      <c r="N25" s="1">
        <v>0.0</v>
      </c>
      <c r="O25" s="2">
        <f t="shared" si="5"/>
        <v>32.44</v>
      </c>
      <c r="P25" s="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8.0" customHeight="1">
      <c r="A26" s="18" t="s">
        <v>196</v>
      </c>
      <c r="B26" s="18"/>
      <c r="C26" s="27">
        <v>0.88</v>
      </c>
      <c r="D26" s="27">
        <v>14.85</v>
      </c>
      <c r="E26" s="27">
        <v>9.7</v>
      </c>
      <c r="F26" s="27">
        <v>7.85</v>
      </c>
      <c r="G26" s="1">
        <v>9.92</v>
      </c>
      <c r="H26" s="1">
        <v>9.92</v>
      </c>
      <c r="I26" s="1">
        <v>8.18</v>
      </c>
      <c r="J26" s="1">
        <v>16.66</v>
      </c>
      <c r="K26" s="1">
        <v>4.68</v>
      </c>
      <c r="L26" s="1">
        <v>16.12</v>
      </c>
      <c r="M26" s="1">
        <v>6.62</v>
      </c>
      <c r="N26" s="1">
        <v>6.07</v>
      </c>
      <c r="O26" s="2">
        <f t="shared" si="5"/>
        <v>111.45</v>
      </c>
      <c r="P26" s="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8.0" customHeight="1">
      <c r="A27" s="18" t="s">
        <v>181</v>
      </c>
      <c r="B27" s="18"/>
      <c r="C27" s="27">
        <v>0.15</v>
      </c>
      <c r="D27" s="27">
        <v>0.15</v>
      </c>
      <c r="E27" s="27">
        <v>0.23</v>
      </c>
      <c r="F27" s="27">
        <v>0.23</v>
      </c>
      <c r="G27" s="1">
        <v>0.23</v>
      </c>
      <c r="H27" s="1">
        <v>0.23</v>
      </c>
      <c r="I27" s="1">
        <v>0.46</v>
      </c>
      <c r="J27" s="1">
        <v>0.92</v>
      </c>
      <c r="K27" s="1">
        <v>0.46</v>
      </c>
      <c r="L27" s="1">
        <v>0.46</v>
      </c>
      <c r="M27" s="1">
        <v>0.69</v>
      </c>
      <c r="N27" s="1">
        <v>0.46</v>
      </c>
      <c r="O27" s="2">
        <f t="shared" si="5"/>
        <v>4.67</v>
      </c>
      <c r="P27" s="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8.0" customHeight="1">
      <c r="A28" s="18" t="s">
        <v>249</v>
      </c>
      <c r="B28" s="18"/>
      <c r="C28" s="27">
        <v>0.19</v>
      </c>
      <c r="D28" s="27">
        <v>0.0</v>
      </c>
      <c r="E28" s="27">
        <v>0.0</v>
      </c>
      <c r="F28" s="27">
        <v>0.0</v>
      </c>
      <c r="G28" s="1">
        <v>0.0</v>
      </c>
      <c r="H28" s="1">
        <v>0.0</v>
      </c>
      <c r="I28" s="1">
        <v>0.0</v>
      </c>
      <c r="J28" s="1">
        <v>0.0</v>
      </c>
      <c r="K28" s="1">
        <v>0.0</v>
      </c>
      <c r="L28" s="1">
        <v>0.0</v>
      </c>
      <c r="M28" s="1">
        <v>0.39</v>
      </c>
      <c r="N28" s="1">
        <v>0.0</v>
      </c>
      <c r="O28" s="2">
        <f t="shared" si="5"/>
        <v>0.58</v>
      </c>
      <c r="P28" s="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8.0" customHeight="1">
      <c r="A29" s="18" t="s">
        <v>250</v>
      </c>
      <c r="B29" s="18"/>
      <c r="C29" s="27">
        <v>0.11</v>
      </c>
      <c r="D29" s="27">
        <v>0.45</v>
      </c>
      <c r="E29" s="27">
        <v>0.4</v>
      </c>
      <c r="F29" s="27">
        <v>0.22</v>
      </c>
      <c r="G29" s="1">
        <v>0.63</v>
      </c>
      <c r="H29" s="1">
        <v>0.09</v>
      </c>
      <c r="I29" s="1">
        <v>0.47</v>
      </c>
      <c r="J29" s="1">
        <v>0.35</v>
      </c>
      <c r="K29" s="1">
        <v>0.12</v>
      </c>
      <c r="L29" s="1">
        <v>0.25</v>
      </c>
      <c r="M29" s="1">
        <v>0.42</v>
      </c>
      <c r="N29" s="1">
        <v>0.23</v>
      </c>
      <c r="O29" s="2">
        <f t="shared" si="5"/>
        <v>3.74</v>
      </c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8.0" hidden="1" customHeight="1">
      <c r="A30" s="18" t="s">
        <v>2</v>
      </c>
      <c r="B30" s="18" t="s">
        <v>32</v>
      </c>
      <c r="C30" s="27"/>
      <c r="D30" s="27"/>
      <c r="E30" s="27"/>
      <c r="F30" s="27"/>
      <c r="G30" s="1"/>
      <c r="H30" s="1"/>
      <c r="I30" s="1"/>
      <c r="J30" s="1"/>
      <c r="K30" s="1"/>
      <c r="L30" s="1"/>
      <c r="M30" s="1"/>
      <c r="N30" s="1"/>
      <c r="O30" s="2">
        <f t="shared" si="5"/>
        <v>0</v>
      </c>
      <c r="P30" s="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8.0" customHeight="1">
      <c r="A31" s="18" t="s">
        <v>225</v>
      </c>
      <c r="B31" s="18"/>
      <c r="C31" s="27">
        <v>0.0</v>
      </c>
      <c r="D31" s="27">
        <v>0.0</v>
      </c>
      <c r="E31" s="27">
        <v>0.0</v>
      </c>
      <c r="F31" s="27">
        <v>0.0</v>
      </c>
      <c r="G31" s="1">
        <v>3.35</v>
      </c>
      <c r="H31" s="1">
        <v>0.0</v>
      </c>
      <c r="I31" s="1">
        <v>0.0</v>
      </c>
      <c r="J31" s="1">
        <v>0.17</v>
      </c>
      <c r="K31" s="1">
        <v>1.5</v>
      </c>
      <c r="L31" s="1">
        <v>0.0</v>
      </c>
      <c r="M31" s="1">
        <v>0.0</v>
      </c>
      <c r="N31" s="1">
        <v>0.0</v>
      </c>
      <c r="O31" s="2">
        <f t="shared" si="5"/>
        <v>5.02</v>
      </c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8.0" customHeight="1">
      <c r="A32" s="18" t="s">
        <v>251</v>
      </c>
      <c r="B32" s="18"/>
      <c r="C32" s="27">
        <v>0.0</v>
      </c>
      <c r="D32" s="27">
        <v>0.38</v>
      </c>
      <c r="E32" s="27">
        <v>0.0</v>
      </c>
      <c r="F32" s="27">
        <v>0.38</v>
      </c>
      <c r="G32" s="1">
        <v>0.38</v>
      </c>
      <c r="H32" s="1">
        <v>0.33</v>
      </c>
      <c r="I32" s="1">
        <v>0.33</v>
      </c>
      <c r="J32" s="1">
        <v>0.33</v>
      </c>
      <c r="K32" s="1">
        <v>0.25</v>
      </c>
      <c r="L32" s="1">
        <v>0.25</v>
      </c>
      <c r="M32" s="1">
        <v>0.0</v>
      </c>
      <c r="N32" s="1">
        <v>0.0</v>
      </c>
      <c r="O32" s="2">
        <f t="shared" si="5"/>
        <v>2.63</v>
      </c>
      <c r="P32" s="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8.0" customHeight="1">
      <c r="A33" s="18" t="s">
        <v>199</v>
      </c>
      <c r="B33" s="18"/>
      <c r="C33" s="27">
        <v>0.0</v>
      </c>
      <c r="D33" s="27">
        <v>1.05</v>
      </c>
      <c r="E33" s="27">
        <v>0.0</v>
      </c>
      <c r="F33" s="27">
        <v>1.1</v>
      </c>
      <c r="G33" s="1">
        <v>1.05</v>
      </c>
      <c r="H33" s="1">
        <v>0.22</v>
      </c>
      <c r="I33" s="1">
        <v>0.22</v>
      </c>
      <c r="J33" s="1">
        <v>0.22</v>
      </c>
      <c r="K33" s="1">
        <v>0.17</v>
      </c>
      <c r="L33" s="1">
        <v>0.17</v>
      </c>
      <c r="M33" s="1">
        <v>0.0</v>
      </c>
      <c r="N33" s="1">
        <v>0.0</v>
      </c>
      <c r="O33" s="2">
        <f t="shared" si="5"/>
        <v>4.2</v>
      </c>
      <c r="P33" s="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8.0" customHeight="1">
      <c r="A34" s="18" t="s">
        <v>200</v>
      </c>
      <c r="B34" s="18"/>
      <c r="C34" s="27">
        <v>0.0</v>
      </c>
      <c r="D34" s="27">
        <v>0.0</v>
      </c>
      <c r="E34" s="27">
        <v>0.0</v>
      </c>
      <c r="F34" s="27">
        <v>1.05</v>
      </c>
      <c r="G34" s="1">
        <v>1.1</v>
      </c>
      <c r="H34" s="1">
        <v>0.37</v>
      </c>
      <c r="I34" s="1">
        <v>0.37</v>
      </c>
      <c r="J34" s="1">
        <v>0.37</v>
      </c>
      <c r="K34" s="1">
        <v>0.55</v>
      </c>
      <c r="L34" s="1">
        <v>0.55</v>
      </c>
      <c r="M34" s="1">
        <v>0.0</v>
      </c>
      <c r="N34" s="1">
        <v>0.0</v>
      </c>
      <c r="O34" s="2">
        <f t="shared" si="5"/>
        <v>4.36</v>
      </c>
      <c r="P34" s="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8.0" customHeight="1">
      <c r="A35" s="18" t="s">
        <v>226</v>
      </c>
      <c r="B35" s="18"/>
      <c r="C35" s="27">
        <v>10.95</v>
      </c>
      <c r="D35" s="27">
        <v>15.71</v>
      </c>
      <c r="E35" s="27">
        <v>22.29</v>
      </c>
      <c r="F35" s="27">
        <v>21.45</v>
      </c>
      <c r="G35" s="1">
        <v>39.56</v>
      </c>
      <c r="H35" s="1">
        <v>18.33</v>
      </c>
      <c r="I35" s="1">
        <v>39.06</v>
      </c>
      <c r="J35" s="1">
        <v>9.54</v>
      </c>
      <c r="K35" s="1">
        <v>24.78</v>
      </c>
      <c r="L35" s="1">
        <v>10.63</v>
      </c>
      <c r="M35" s="1">
        <v>20.92</v>
      </c>
      <c r="N35" s="1">
        <v>8.56</v>
      </c>
      <c r="O35" s="2">
        <f t="shared" si="5"/>
        <v>241.78</v>
      </c>
      <c r="P35" s="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8.0" customHeight="1">
      <c r="A36" s="18" t="s">
        <v>227</v>
      </c>
      <c r="B36" s="18"/>
      <c r="C36" s="27">
        <v>0.0</v>
      </c>
      <c r="D36" s="27">
        <v>0.0</v>
      </c>
      <c r="E36" s="27">
        <v>0.0</v>
      </c>
      <c r="F36" s="27">
        <v>0.0</v>
      </c>
      <c r="G36" s="1">
        <v>0.0</v>
      </c>
      <c r="H36" s="1">
        <v>0.0</v>
      </c>
      <c r="I36" s="1">
        <v>0.0</v>
      </c>
      <c r="J36" s="1">
        <v>17.65</v>
      </c>
      <c r="K36" s="1">
        <v>3.69</v>
      </c>
      <c r="L36" s="1">
        <v>0.0</v>
      </c>
      <c r="M36" s="1">
        <v>0.0</v>
      </c>
      <c r="N36" s="1">
        <v>0.0</v>
      </c>
      <c r="O36" s="2">
        <f t="shared" si="5"/>
        <v>21.34</v>
      </c>
      <c r="P36" s="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8.0" customHeight="1">
      <c r="A37" s="18" t="s">
        <v>203</v>
      </c>
      <c r="B37" s="18"/>
      <c r="C37" s="27">
        <v>0.0</v>
      </c>
      <c r="D37" s="27">
        <v>0.0</v>
      </c>
      <c r="E37" s="27">
        <v>0.0</v>
      </c>
      <c r="F37" s="27">
        <v>0.0</v>
      </c>
      <c r="G37" s="1">
        <v>0.0</v>
      </c>
      <c r="H37" s="1">
        <v>0.0</v>
      </c>
      <c r="I37" s="1">
        <v>5.33</v>
      </c>
      <c r="J37" s="1">
        <v>0.0</v>
      </c>
      <c r="K37" s="1">
        <v>0.0</v>
      </c>
      <c r="L37" s="1">
        <v>0.0</v>
      </c>
      <c r="M37" s="1">
        <v>2.71</v>
      </c>
      <c r="N37" s="1">
        <v>14.69</v>
      </c>
      <c r="O37" s="2">
        <f t="shared" si="5"/>
        <v>22.73</v>
      </c>
      <c r="P37" s="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8.0" customHeight="1">
      <c r="A38" s="18" t="s">
        <v>252</v>
      </c>
      <c r="B38" s="18"/>
      <c r="C38" s="27">
        <v>0.0</v>
      </c>
      <c r="D38" s="27">
        <v>0.0</v>
      </c>
      <c r="E38" s="27">
        <v>0.0</v>
      </c>
      <c r="F38" s="27">
        <v>0.0</v>
      </c>
      <c r="G38" s="1">
        <v>0.0</v>
      </c>
      <c r="H38" s="1">
        <v>0.0</v>
      </c>
      <c r="I38" s="1">
        <v>0.0</v>
      </c>
      <c r="J38" s="1">
        <v>1.07</v>
      </c>
      <c r="K38" s="1">
        <v>0.0</v>
      </c>
      <c r="L38" s="1">
        <v>0.0</v>
      </c>
      <c r="M38" s="1">
        <v>0.0</v>
      </c>
      <c r="N38" s="1">
        <v>0.0</v>
      </c>
      <c r="O38" s="2">
        <f t="shared" si="5"/>
        <v>1.07</v>
      </c>
      <c r="P38" s="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8.0" customHeight="1">
      <c r="A39" s="8" t="s">
        <v>253</v>
      </c>
      <c r="B39" s="18"/>
      <c r="C39" s="27">
        <v>0.0</v>
      </c>
      <c r="D39" s="27">
        <v>5.52</v>
      </c>
      <c r="E39" s="27">
        <v>9.58</v>
      </c>
      <c r="F39" s="27">
        <v>10.8</v>
      </c>
      <c r="G39" s="1">
        <v>14.4</v>
      </c>
      <c r="H39" s="1">
        <v>18.9</v>
      </c>
      <c r="I39" s="1">
        <v>24.55</v>
      </c>
      <c r="J39" s="1">
        <v>45.3</v>
      </c>
      <c r="K39" s="1">
        <v>33.41</v>
      </c>
      <c r="L39" s="1">
        <v>52.7</v>
      </c>
      <c r="M39" s="1">
        <v>55.85</v>
      </c>
      <c r="N39" s="1">
        <v>69.36</v>
      </c>
      <c r="O39" s="2">
        <f t="shared" si="5"/>
        <v>340.37</v>
      </c>
      <c r="P39" s="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8.0" customHeight="1">
      <c r="A40" s="8" t="s">
        <v>254</v>
      </c>
      <c r="B40" s="18"/>
      <c r="C40" s="27">
        <v>46.76</v>
      </c>
      <c r="D40" s="27">
        <v>49.98</v>
      </c>
      <c r="E40" s="27">
        <v>88.86</v>
      </c>
      <c r="F40" s="27">
        <v>78.39</v>
      </c>
      <c r="G40" s="1">
        <v>83.69</v>
      </c>
      <c r="H40" s="1">
        <v>93.52</v>
      </c>
      <c r="I40" s="1">
        <v>93.25</v>
      </c>
      <c r="J40" s="1">
        <v>70.06</v>
      </c>
      <c r="K40" s="1">
        <v>75.05</v>
      </c>
      <c r="L40" s="1">
        <v>79.7</v>
      </c>
      <c r="M40" s="1">
        <v>79.7</v>
      </c>
      <c r="N40" s="1">
        <v>47.8</v>
      </c>
      <c r="O40" s="2">
        <f t="shared" si="5"/>
        <v>886.76</v>
      </c>
      <c r="P40" s="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8.0" customHeight="1">
      <c r="A41" s="8" t="s">
        <v>255</v>
      </c>
      <c r="B41" s="18"/>
      <c r="C41" s="27">
        <v>0.0</v>
      </c>
      <c r="D41" s="27">
        <v>0.0</v>
      </c>
      <c r="E41" s="27">
        <v>0.0</v>
      </c>
      <c r="F41" s="27">
        <v>0.0</v>
      </c>
      <c r="G41" s="1">
        <v>0.0</v>
      </c>
      <c r="H41" s="1">
        <v>0.0</v>
      </c>
      <c r="I41" s="1">
        <v>10.13</v>
      </c>
      <c r="J41" s="1">
        <v>34.02</v>
      </c>
      <c r="K41" s="1">
        <v>44.67</v>
      </c>
      <c r="L41" s="1">
        <v>41.61</v>
      </c>
      <c r="M41" s="1">
        <v>81.27</v>
      </c>
      <c r="N41" s="1">
        <v>22.1</v>
      </c>
      <c r="O41" s="2">
        <f t="shared" si="5"/>
        <v>233.8</v>
      </c>
      <c r="P41" s="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8.0" customHeight="1">
      <c r="A42" s="8" t="s">
        <v>256</v>
      </c>
      <c r="B42" s="18"/>
      <c r="C42" s="27">
        <v>66.96</v>
      </c>
      <c r="D42" s="27">
        <v>95.78</v>
      </c>
      <c r="E42" s="27">
        <v>120.08</v>
      </c>
      <c r="F42" s="27">
        <v>72.86</v>
      </c>
      <c r="G42" s="1">
        <v>55.1</v>
      </c>
      <c r="H42" s="1">
        <v>59.72</v>
      </c>
      <c r="I42" s="1">
        <v>54.64</v>
      </c>
      <c r="J42" s="1">
        <v>0.0</v>
      </c>
      <c r="K42" s="1">
        <v>0.0</v>
      </c>
      <c r="L42" s="1">
        <v>0.0</v>
      </c>
      <c r="M42" s="1">
        <v>0.0</v>
      </c>
      <c r="N42" s="1">
        <v>0.0</v>
      </c>
      <c r="O42" s="2">
        <f t="shared" si="5"/>
        <v>525.14</v>
      </c>
      <c r="P42" s="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8.75" customHeight="1">
      <c r="A43" s="24" t="s">
        <v>46</v>
      </c>
      <c r="B43" s="24"/>
      <c r="C43" s="25">
        <f t="shared" ref="C43:O43" si="6">SUM(C20:C42)</f>
        <v>131.35</v>
      </c>
      <c r="D43" s="25">
        <f t="shared" si="6"/>
        <v>193.95</v>
      </c>
      <c r="E43" s="25">
        <f t="shared" si="6"/>
        <v>261.22</v>
      </c>
      <c r="F43" s="25">
        <f t="shared" si="6"/>
        <v>204.12</v>
      </c>
      <c r="G43" s="25">
        <f t="shared" si="6"/>
        <v>212.77</v>
      </c>
      <c r="H43" s="25">
        <f t="shared" si="6"/>
        <v>205.14</v>
      </c>
      <c r="I43" s="25">
        <f t="shared" si="6"/>
        <v>243.6</v>
      </c>
      <c r="J43" s="25">
        <f t="shared" si="6"/>
        <v>207.56</v>
      </c>
      <c r="K43" s="25">
        <f t="shared" si="6"/>
        <v>192.1</v>
      </c>
      <c r="L43" s="25">
        <f t="shared" si="6"/>
        <v>203.3</v>
      </c>
      <c r="M43" s="25">
        <f t="shared" si="6"/>
        <v>250.71</v>
      </c>
      <c r="N43" s="25">
        <f t="shared" si="6"/>
        <v>170.23</v>
      </c>
      <c r="O43" s="25">
        <f t="shared" si="6"/>
        <v>2476.05</v>
      </c>
      <c r="P43" s="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9.5" customHeight="1">
      <c r="A44" s="155" t="s">
        <v>257</v>
      </c>
      <c r="B44" s="156"/>
      <c r="C44" s="157">
        <f t="shared" ref="C44:O44" si="7">SUM(C8,C15,C43)</f>
        <v>203.09</v>
      </c>
      <c r="D44" s="157">
        <f t="shared" si="7"/>
        <v>263.33</v>
      </c>
      <c r="E44" s="157">
        <f t="shared" si="7"/>
        <v>346.56</v>
      </c>
      <c r="F44" s="157">
        <f t="shared" si="7"/>
        <v>276.61</v>
      </c>
      <c r="G44" s="157">
        <f t="shared" si="7"/>
        <v>296</v>
      </c>
      <c r="H44" s="157">
        <f t="shared" si="7"/>
        <v>254.27</v>
      </c>
      <c r="I44" s="157">
        <f t="shared" si="7"/>
        <v>323.97</v>
      </c>
      <c r="J44" s="157">
        <f t="shared" si="7"/>
        <v>311.08</v>
      </c>
      <c r="K44" s="157">
        <f t="shared" si="7"/>
        <v>279.33</v>
      </c>
      <c r="L44" s="157">
        <f t="shared" si="7"/>
        <v>282.57</v>
      </c>
      <c r="M44" s="157">
        <f t="shared" si="7"/>
        <v>330.73</v>
      </c>
      <c r="N44" s="157">
        <f t="shared" si="7"/>
        <v>247.81</v>
      </c>
      <c r="O44" s="157">
        <f t="shared" si="7"/>
        <v>3421.47</v>
      </c>
      <c r="P44" s="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9.5" customHeight="1">
      <c r="A45" s="45" t="s">
        <v>52</v>
      </c>
      <c r="B45" s="45"/>
      <c r="C45" s="46"/>
      <c r="D45" s="46"/>
      <c r="E45" s="46"/>
      <c r="F45" s="46"/>
      <c r="G45" s="7"/>
      <c r="H45" s="7"/>
      <c r="I45" s="7"/>
      <c r="J45" s="7"/>
      <c r="K45" s="7"/>
      <c r="L45" s="7"/>
      <c r="M45" s="7"/>
      <c r="N45" s="7"/>
      <c r="O45" s="7"/>
      <c r="P45" s="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8.0" customHeight="1">
      <c r="A46" s="47" t="s">
        <v>53</v>
      </c>
      <c r="B46" s="48"/>
      <c r="C46" s="49" t="s">
        <v>8</v>
      </c>
      <c r="D46" s="49" t="s">
        <v>9</v>
      </c>
      <c r="E46" s="49" t="s">
        <v>10</v>
      </c>
      <c r="F46" s="49" t="s">
        <v>11</v>
      </c>
      <c r="G46" s="50" t="s">
        <v>12</v>
      </c>
      <c r="H46" s="50" t="s">
        <v>13</v>
      </c>
      <c r="I46" s="50" t="s">
        <v>31</v>
      </c>
      <c r="J46" s="50" t="s">
        <v>15</v>
      </c>
      <c r="K46" s="50" t="s">
        <v>16</v>
      </c>
      <c r="L46" s="50" t="s">
        <v>23</v>
      </c>
      <c r="M46" s="50" t="s">
        <v>18</v>
      </c>
      <c r="N46" s="50" t="s">
        <v>19</v>
      </c>
      <c r="O46" s="51" t="s">
        <v>20</v>
      </c>
      <c r="P46" s="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8.0" customHeight="1">
      <c r="A47" s="18" t="s">
        <v>54</v>
      </c>
      <c r="B47" s="18"/>
      <c r="C47" s="27">
        <v>107.17</v>
      </c>
      <c r="D47" s="27">
        <v>119.08</v>
      </c>
      <c r="E47" s="27">
        <v>134.34</v>
      </c>
      <c r="F47" s="27">
        <v>134.34</v>
      </c>
      <c r="G47" s="1">
        <v>100.76</v>
      </c>
      <c r="H47" s="1">
        <v>95.59</v>
      </c>
      <c r="I47" s="1">
        <v>95.48</v>
      </c>
      <c r="J47" s="1">
        <v>124.56</v>
      </c>
      <c r="K47" s="1">
        <v>126.92</v>
      </c>
      <c r="L47" s="1">
        <v>150.79</v>
      </c>
      <c r="M47" s="1">
        <v>138.14</v>
      </c>
      <c r="N47" s="1">
        <v>127.4</v>
      </c>
      <c r="O47" s="2">
        <f t="shared" ref="O47:O51" si="8">SUM(C47:N47)</f>
        <v>1454.57</v>
      </c>
      <c r="P47" s="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8.0" customHeight="1">
      <c r="A48" s="18" t="s">
        <v>55</v>
      </c>
      <c r="B48" s="18"/>
      <c r="C48" s="27">
        <v>76.27</v>
      </c>
      <c r="D48" s="27">
        <v>142.77</v>
      </c>
      <c r="E48" s="27">
        <v>115.59</v>
      </c>
      <c r="F48" s="27">
        <v>125.64</v>
      </c>
      <c r="G48" s="1">
        <v>80.83</v>
      </c>
      <c r="H48" s="1">
        <v>55.41</v>
      </c>
      <c r="I48" s="1">
        <v>60.48</v>
      </c>
      <c r="J48" s="1">
        <v>71.65</v>
      </c>
      <c r="K48" s="1">
        <v>112.54</v>
      </c>
      <c r="L48" s="1">
        <v>112.86</v>
      </c>
      <c r="M48" s="1">
        <v>78.63</v>
      </c>
      <c r="N48" s="1">
        <v>72.9</v>
      </c>
      <c r="O48" s="2">
        <f t="shared" si="8"/>
        <v>1105.57</v>
      </c>
      <c r="P48" s="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8.0" customHeight="1">
      <c r="A49" s="18" t="s">
        <v>56</v>
      </c>
      <c r="B49" s="18"/>
      <c r="C49" s="27">
        <v>18.68</v>
      </c>
      <c r="D49" s="27">
        <v>24.46</v>
      </c>
      <c r="E49" s="27">
        <v>15.73</v>
      </c>
      <c r="F49" s="27">
        <v>20.64</v>
      </c>
      <c r="G49" s="1">
        <v>60.18</v>
      </c>
      <c r="H49" s="1">
        <v>16.63</v>
      </c>
      <c r="I49" s="1">
        <v>18.43</v>
      </c>
      <c r="J49" s="1">
        <v>21.79</v>
      </c>
      <c r="K49" s="1">
        <v>13.88</v>
      </c>
      <c r="L49" s="1">
        <v>19.54</v>
      </c>
      <c r="M49" s="1">
        <v>17.15</v>
      </c>
      <c r="N49" s="1">
        <v>16.47</v>
      </c>
      <c r="O49" s="2">
        <f t="shared" si="8"/>
        <v>263.58</v>
      </c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8.0" customHeight="1">
      <c r="A50" s="8" t="s">
        <v>231</v>
      </c>
      <c r="B50" s="18"/>
      <c r="C50" s="27">
        <v>37.01</v>
      </c>
      <c r="D50" s="27">
        <v>48.98</v>
      </c>
      <c r="E50" s="27">
        <v>70.87</v>
      </c>
      <c r="F50" s="27">
        <v>53.34</v>
      </c>
      <c r="G50" s="1">
        <v>27.05</v>
      </c>
      <c r="H50" s="1">
        <v>57.81</v>
      </c>
      <c r="I50" s="1">
        <v>50.51</v>
      </c>
      <c r="J50" s="1">
        <v>34.74</v>
      </c>
      <c r="K50" s="1">
        <v>34.72</v>
      </c>
      <c r="L50" s="1">
        <v>42.17</v>
      </c>
      <c r="M50" s="1">
        <v>39.26</v>
      </c>
      <c r="N50" s="1">
        <v>36.3</v>
      </c>
      <c r="O50" s="2">
        <f t="shared" si="8"/>
        <v>532.76</v>
      </c>
      <c r="P50" s="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8.0" customHeight="1">
      <c r="A51" s="18" t="s">
        <v>258</v>
      </c>
      <c r="B51" s="18"/>
      <c r="C51" s="27">
        <v>0.0</v>
      </c>
      <c r="D51" s="27">
        <v>0.0</v>
      </c>
      <c r="E51" s="27">
        <v>0.0</v>
      </c>
      <c r="F51" s="27">
        <v>0.0</v>
      </c>
      <c r="G51" s="1">
        <v>0.0</v>
      </c>
      <c r="H51" s="1">
        <v>0.0</v>
      </c>
      <c r="I51" s="1">
        <v>0.0</v>
      </c>
      <c r="J51" s="1">
        <v>0.0</v>
      </c>
      <c r="K51" s="1">
        <v>15.09</v>
      </c>
      <c r="L51" s="1">
        <v>22.73</v>
      </c>
      <c r="M51" s="1">
        <v>25.26</v>
      </c>
      <c r="N51" s="1">
        <v>16.06</v>
      </c>
      <c r="O51" s="2">
        <f t="shared" si="8"/>
        <v>79.14</v>
      </c>
      <c r="P51" s="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8.0" customHeight="1">
      <c r="A52" s="77" t="s">
        <v>60</v>
      </c>
      <c r="B52" s="78"/>
      <c r="C52" s="141">
        <f t="shared" ref="C52:N52" si="9">SUM(C47:C51)</f>
        <v>239.13</v>
      </c>
      <c r="D52" s="141">
        <f t="shared" si="9"/>
        <v>335.29</v>
      </c>
      <c r="E52" s="141">
        <f t="shared" si="9"/>
        <v>336.53</v>
      </c>
      <c r="F52" s="141">
        <f t="shared" si="9"/>
        <v>333.96</v>
      </c>
      <c r="G52" s="79">
        <f t="shared" si="9"/>
        <v>268.82</v>
      </c>
      <c r="H52" s="79">
        <f t="shared" si="9"/>
        <v>225.44</v>
      </c>
      <c r="I52" s="79">
        <f t="shared" si="9"/>
        <v>224.9</v>
      </c>
      <c r="J52" s="79">
        <f t="shared" si="9"/>
        <v>252.74</v>
      </c>
      <c r="K52" s="79">
        <f t="shared" si="9"/>
        <v>303.15</v>
      </c>
      <c r="L52" s="79">
        <f t="shared" si="9"/>
        <v>348.09</v>
      </c>
      <c r="M52" s="79">
        <f t="shared" si="9"/>
        <v>298.44</v>
      </c>
      <c r="N52" s="79">
        <f t="shared" si="9"/>
        <v>269.13</v>
      </c>
      <c r="O52" s="79">
        <f>SUM(O47:O50)</f>
        <v>3356.48</v>
      </c>
      <c r="P52" s="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8.75" customHeight="1">
      <c r="A53" s="60"/>
      <c r="B53" s="60"/>
      <c r="C53" s="61"/>
      <c r="D53" s="61"/>
      <c r="E53" s="61"/>
      <c r="F53" s="61"/>
      <c r="G53" s="150"/>
      <c r="H53" s="150"/>
      <c r="I53" s="150"/>
      <c r="J53" s="150"/>
      <c r="K53" s="150"/>
      <c r="L53" s="150"/>
      <c r="M53" s="150"/>
      <c r="N53" s="150"/>
      <c r="O53" s="150"/>
      <c r="P53" s="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9.5" customHeight="1">
      <c r="A54" s="62" t="s">
        <v>62</v>
      </c>
      <c r="B54" s="62"/>
      <c r="C54" s="63">
        <f t="shared" ref="C54:O54" si="10">C44+C52</f>
        <v>442.22</v>
      </c>
      <c r="D54" s="63">
        <f t="shared" si="10"/>
        <v>598.62</v>
      </c>
      <c r="E54" s="63">
        <f t="shared" si="10"/>
        <v>683.09</v>
      </c>
      <c r="F54" s="63">
        <f t="shared" si="10"/>
        <v>610.57</v>
      </c>
      <c r="G54" s="64">
        <f t="shared" si="10"/>
        <v>564.82</v>
      </c>
      <c r="H54" s="64">
        <f t="shared" si="10"/>
        <v>479.71</v>
      </c>
      <c r="I54" s="64">
        <f t="shared" si="10"/>
        <v>548.87</v>
      </c>
      <c r="J54" s="64">
        <f t="shared" si="10"/>
        <v>563.82</v>
      </c>
      <c r="K54" s="64">
        <f t="shared" si="10"/>
        <v>582.48</v>
      </c>
      <c r="L54" s="64">
        <f t="shared" si="10"/>
        <v>630.66</v>
      </c>
      <c r="M54" s="64">
        <f t="shared" si="10"/>
        <v>629.17</v>
      </c>
      <c r="N54" s="64">
        <f t="shared" si="10"/>
        <v>516.94</v>
      </c>
      <c r="O54" s="64">
        <f t="shared" si="10"/>
        <v>6777.95</v>
      </c>
      <c r="P54" s="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9.5" customHeight="1">
      <c r="A55" s="151"/>
      <c r="B55" s="151"/>
      <c r="C55" s="152"/>
      <c r="D55" s="152"/>
      <c r="E55" s="152"/>
      <c r="F55" s="152"/>
      <c r="G55" s="153"/>
      <c r="H55" s="153"/>
      <c r="I55" s="153"/>
      <c r="J55" s="153"/>
      <c r="K55" s="153"/>
      <c r="L55" s="153"/>
      <c r="M55" s="153"/>
      <c r="N55" s="153"/>
      <c r="O55" s="153"/>
      <c r="P55" s="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8.0" customHeight="1">
      <c r="A56" s="158" t="s">
        <v>63</v>
      </c>
      <c r="B56" s="159"/>
      <c r="C56" s="160">
        <f t="shared" ref="C56:O56" si="11">C44/C54</f>
        <v>0.4592510515</v>
      </c>
      <c r="D56" s="160">
        <f t="shared" si="11"/>
        <v>0.439895092</v>
      </c>
      <c r="E56" s="160">
        <f t="shared" si="11"/>
        <v>0.5073416387</v>
      </c>
      <c r="F56" s="160">
        <f t="shared" si="11"/>
        <v>0.453035688</v>
      </c>
      <c r="G56" s="160">
        <f t="shared" si="11"/>
        <v>0.5240607627</v>
      </c>
      <c r="H56" s="69">
        <f t="shared" si="11"/>
        <v>0.5300494048</v>
      </c>
      <c r="I56" s="69">
        <f t="shared" si="11"/>
        <v>0.5902490572</v>
      </c>
      <c r="J56" s="69">
        <f t="shared" si="11"/>
        <v>0.5517363698</v>
      </c>
      <c r="K56" s="69">
        <f t="shared" si="11"/>
        <v>0.479552946</v>
      </c>
      <c r="L56" s="69">
        <f t="shared" si="11"/>
        <v>0.4480544192</v>
      </c>
      <c r="M56" s="69">
        <f t="shared" si="11"/>
        <v>0.5256607912</v>
      </c>
      <c r="N56" s="69">
        <f t="shared" si="11"/>
        <v>0.4793786513</v>
      </c>
      <c r="O56" s="69">
        <f t="shared" si="11"/>
        <v>0.5047942224</v>
      </c>
      <c r="P56" s="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8.0" customHeight="1">
      <c r="A57" s="68"/>
      <c r="B57" s="68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8.0" customHeight="1">
      <c r="A58" s="68" t="s">
        <v>171</v>
      </c>
      <c r="B58" s="68"/>
      <c r="C58" s="2">
        <f t="shared" ref="C58:O58" si="12">C44-C39-C40-C42</f>
        <v>89.37</v>
      </c>
      <c r="D58" s="2">
        <f t="shared" si="12"/>
        <v>112.05</v>
      </c>
      <c r="E58" s="2">
        <f t="shared" si="12"/>
        <v>128.04</v>
      </c>
      <c r="F58" s="2">
        <f t="shared" si="12"/>
        <v>114.56</v>
      </c>
      <c r="G58" s="2">
        <f t="shared" si="12"/>
        <v>142.81</v>
      </c>
      <c r="H58" s="2">
        <f t="shared" si="12"/>
        <v>82.13</v>
      </c>
      <c r="I58" s="2">
        <f t="shared" si="12"/>
        <v>151.53</v>
      </c>
      <c r="J58" s="2">
        <f t="shared" si="12"/>
        <v>195.72</v>
      </c>
      <c r="K58" s="2">
        <f t="shared" si="12"/>
        <v>170.87</v>
      </c>
      <c r="L58" s="2">
        <f t="shared" si="12"/>
        <v>150.17</v>
      </c>
      <c r="M58" s="2">
        <f t="shared" si="12"/>
        <v>195.18</v>
      </c>
      <c r="N58" s="2">
        <f t="shared" si="12"/>
        <v>130.65</v>
      </c>
      <c r="O58" s="2">
        <f t="shared" si="12"/>
        <v>1669.2</v>
      </c>
      <c r="P58" s="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8.0" customHeight="1">
      <c r="A59" s="68" t="s">
        <v>233</v>
      </c>
      <c r="B59" s="68"/>
      <c r="C59" s="2">
        <f t="shared" ref="C59:O59" si="13">C52-C50</f>
        <v>202.12</v>
      </c>
      <c r="D59" s="2">
        <f t="shared" si="13"/>
        <v>286.31</v>
      </c>
      <c r="E59" s="2">
        <f t="shared" si="13"/>
        <v>265.66</v>
      </c>
      <c r="F59" s="2">
        <f t="shared" si="13"/>
        <v>280.62</v>
      </c>
      <c r="G59" s="2">
        <f t="shared" si="13"/>
        <v>241.77</v>
      </c>
      <c r="H59" s="2">
        <f t="shared" si="13"/>
        <v>167.63</v>
      </c>
      <c r="I59" s="2">
        <f t="shared" si="13"/>
        <v>174.39</v>
      </c>
      <c r="J59" s="2">
        <f t="shared" si="13"/>
        <v>218</v>
      </c>
      <c r="K59" s="2">
        <f t="shared" si="13"/>
        <v>268.43</v>
      </c>
      <c r="L59" s="2">
        <f t="shared" si="13"/>
        <v>305.92</v>
      </c>
      <c r="M59" s="2">
        <f t="shared" si="13"/>
        <v>259.18</v>
      </c>
      <c r="N59" s="2">
        <f t="shared" si="13"/>
        <v>232.83</v>
      </c>
      <c r="O59" s="2">
        <f t="shared" si="13"/>
        <v>2823.72</v>
      </c>
      <c r="P59" s="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8.0" customHeight="1">
      <c r="A60" s="68"/>
      <c r="B60" s="6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8.0" customHeight="1">
      <c r="A61" s="68" t="s">
        <v>234</v>
      </c>
      <c r="B61" s="68"/>
      <c r="C61" s="2">
        <f t="shared" ref="C61:O61" si="14">SUM(C58:C59)</f>
        <v>291.49</v>
      </c>
      <c r="D61" s="2">
        <f t="shared" si="14"/>
        <v>398.36</v>
      </c>
      <c r="E61" s="2">
        <f t="shared" si="14"/>
        <v>393.7</v>
      </c>
      <c r="F61" s="2">
        <f t="shared" si="14"/>
        <v>395.18</v>
      </c>
      <c r="G61" s="2">
        <f t="shared" si="14"/>
        <v>384.58</v>
      </c>
      <c r="H61" s="2">
        <f t="shared" si="14"/>
        <v>249.76</v>
      </c>
      <c r="I61" s="2">
        <f t="shared" si="14"/>
        <v>325.92</v>
      </c>
      <c r="J61" s="2">
        <f t="shared" si="14"/>
        <v>413.72</v>
      </c>
      <c r="K61" s="2">
        <f t="shared" si="14"/>
        <v>439.3</v>
      </c>
      <c r="L61" s="2">
        <f t="shared" si="14"/>
        <v>456.09</v>
      </c>
      <c r="M61" s="2">
        <f t="shared" si="14"/>
        <v>454.36</v>
      </c>
      <c r="N61" s="2">
        <f t="shared" si="14"/>
        <v>363.48</v>
      </c>
      <c r="O61" s="2">
        <f t="shared" si="14"/>
        <v>4492.92</v>
      </c>
      <c r="P61" s="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8.0" customHeight="1">
      <c r="A62" s="68"/>
      <c r="B62" s="68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8.0" customHeight="1">
      <c r="A63" s="161" t="s">
        <v>259</v>
      </c>
      <c r="B63" s="161"/>
      <c r="C63" s="162">
        <f t="shared" ref="C63:O63" si="15">C58/C61</f>
        <v>0.3065971388</v>
      </c>
      <c r="D63" s="162">
        <f t="shared" si="15"/>
        <v>0.2812782408</v>
      </c>
      <c r="E63" s="162">
        <f t="shared" si="15"/>
        <v>0.3252222504</v>
      </c>
      <c r="F63" s="162">
        <f t="shared" si="15"/>
        <v>0.2898932132</v>
      </c>
      <c r="G63" s="162">
        <f t="shared" si="15"/>
        <v>0.3713401633</v>
      </c>
      <c r="H63" s="162">
        <f t="shared" si="15"/>
        <v>0.3288356823</v>
      </c>
      <c r="I63" s="162">
        <f t="shared" si="15"/>
        <v>0.4649300442</v>
      </c>
      <c r="J63" s="162">
        <f t="shared" si="15"/>
        <v>0.4730735763</v>
      </c>
      <c r="K63" s="162">
        <f t="shared" si="15"/>
        <v>0.3889597086</v>
      </c>
      <c r="L63" s="162">
        <f t="shared" si="15"/>
        <v>0.3292551909</v>
      </c>
      <c r="M63" s="162">
        <f t="shared" si="15"/>
        <v>0.4295712651</v>
      </c>
      <c r="N63" s="162">
        <f t="shared" si="15"/>
        <v>0.3594420601</v>
      </c>
      <c r="O63" s="71">
        <f t="shared" si="15"/>
        <v>0.3715178548</v>
      </c>
      <c r="P63" s="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8.0" customHeight="1">
      <c r="A64" s="68"/>
      <c r="B64" s="68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8.0" customHeight="1">
      <c r="A65" s="72" t="s">
        <v>235</v>
      </c>
      <c r="B65" s="68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8.0" customHeight="1">
      <c r="A66" s="72"/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8.0" customHeight="1">
      <c r="A67" s="68" t="s">
        <v>260</v>
      </c>
      <c r="B67" s="68"/>
      <c r="C67" s="2">
        <v>67.72</v>
      </c>
      <c r="D67" s="2">
        <v>67.65</v>
      </c>
      <c r="E67" s="2">
        <v>87.74</v>
      </c>
      <c r="F67" s="2">
        <v>64.16</v>
      </c>
      <c r="G67" s="2">
        <v>83.28</v>
      </c>
      <c r="H67" s="2">
        <v>59.91</v>
      </c>
      <c r="I67" s="2">
        <v>63.78</v>
      </c>
      <c r="J67" s="2">
        <v>61.45</v>
      </c>
      <c r="K67" s="2">
        <v>28.56</v>
      </c>
      <c r="L67" s="2">
        <v>28.56</v>
      </c>
      <c r="M67" s="2">
        <v>39.6</v>
      </c>
      <c r="N67" s="2">
        <v>21.76</v>
      </c>
      <c r="O67" s="2">
        <f t="shared" ref="O67:O71" si="16">SUM(C67:N67)</f>
        <v>674.17</v>
      </c>
      <c r="P67" s="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8.0" customHeight="1">
      <c r="A68" s="68" t="s">
        <v>261</v>
      </c>
      <c r="B68" s="68"/>
      <c r="C68" s="2">
        <v>0.0</v>
      </c>
      <c r="D68" s="2">
        <v>0.0</v>
      </c>
      <c r="E68" s="2">
        <v>0.0</v>
      </c>
      <c r="F68" s="2">
        <v>0.0</v>
      </c>
      <c r="G68" s="2">
        <v>0.0</v>
      </c>
      <c r="H68" s="2">
        <v>0.0</v>
      </c>
      <c r="I68" s="2">
        <v>0.0</v>
      </c>
      <c r="J68" s="2">
        <v>34.16</v>
      </c>
      <c r="K68" s="2">
        <v>35.38</v>
      </c>
      <c r="L68" s="2">
        <v>35.5</v>
      </c>
      <c r="M68" s="2">
        <v>48.49</v>
      </c>
      <c r="N68" s="2">
        <v>36.73</v>
      </c>
      <c r="O68" s="2">
        <f t="shared" si="16"/>
        <v>190.26</v>
      </c>
      <c r="P68" s="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8.0" customHeight="1">
      <c r="A69" s="68" t="s">
        <v>262</v>
      </c>
      <c r="B69" s="68"/>
      <c r="C69" s="2">
        <v>0.0</v>
      </c>
      <c r="D69" s="2">
        <v>0.0</v>
      </c>
      <c r="E69" s="2">
        <v>0.0</v>
      </c>
      <c r="F69" s="2">
        <v>0.0</v>
      </c>
      <c r="G69" s="2">
        <v>0.0</v>
      </c>
      <c r="H69" s="2">
        <v>0.0</v>
      </c>
      <c r="I69" s="2">
        <v>0.0</v>
      </c>
      <c r="J69" s="2">
        <v>0.0</v>
      </c>
      <c r="K69" s="2">
        <v>0.0</v>
      </c>
      <c r="L69" s="2">
        <v>5.52</v>
      </c>
      <c r="M69" s="2">
        <v>4.0</v>
      </c>
      <c r="N69" s="2">
        <v>5.01</v>
      </c>
      <c r="O69" s="2">
        <f t="shared" si="16"/>
        <v>14.53</v>
      </c>
      <c r="P69" s="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8.0" customHeight="1">
      <c r="A70" s="68" t="s">
        <v>263</v>
      </c>
      <c r="B70" s="68"/>
      <c r="C70" s="2">
        <v>0.0</v>
      </c>
      <c r="D70" s="2">
        <v>0.0</v>
      </c>
      <c r="E70" s="2">
        <v>0.0</v>
      </c>
      <c r="F70" s="2">
        <v>0.0</v>
      </c>
      <c r="G70" s="2">
        <v>0.0</v>
      </c>
      <c r="H70" s="2">
        <v>0.0</v>
      </c>
      <c r="I70" s="2">
        <v>0.0</v>
      </c>
      <c r="J70" s="2">
        <v>0.0</v>
      </c>
      <c r="K70" s="2">
        <v>0.0</v>
      </c>
      <c r="L70" s="2">
        <v>0.0</v>
      </c>
      <c r="M70" s="2">
        <v>20.84</v>
      </c>
      <c r="N70" s="2">
        <v>24.38</v>
      </c>
      <c r="O70" s="2">
        <f t="shared" si="16"/>
        <v>45.22</v>
      </c>
      <c r="P70" s="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8.75" customHeight="1">
      <c r="A71" s="68" t="s">
        <v>69</v>
      </c>
      <c r="B71" s="68"/>
      <c r="C71" s="2">
        <f t="shared" ref="C71:L71" si="17">SUM(C67:C70)</f>
        <v>67.72</v>
      </c>
      <c r="D71" s="2">
        <f t="shared" si="17"/>
        <v>67.65</v>
      </c>
      <c r="E71" s="2">
        <f t="shared" si="17"/>
        <v>87.74</v>
      </c>
      <c r="F71" s="2">
        <f t="shared" si="17"/>
        <v>64.16</v>
      </c>
      <c r="G71" s="2">
        <f t="shared" si="17"/>
        <v>83.28</v>
      </c>
      <c r="H71" s="2">
        <f t="shared" si="17"/>
        <v>59.91</v>
      </c>
      <c r="I71" s="2">
        <f t="shared" si="17"/>
        <v>63.78</v>
      </c>
      <c r="J71" s="2">
        <f t="shared" si="17"/>
        <v>95.61</v>
      </c>
      <c r="K71" s="2">
        <f t="shared" si="17"/>
        <v>63.94</v>
      </c>
      <c r="L71" s="2">
        <f t="shared" si="17"/>
        <v>69.58</v>
      </c>
      <c r="M71" s="2">
        <f t="shared" ref="M71:N71" si="18">SUM(M67:M69)</f>
        <v>92.09</v>
      </c>
      <c r="N71" s="2">
        <f t="shared" si="18"/>
        <v>63.5</v>
      </c>
      <c r="O71" s="2">
        <f t="shared" si="16"/>
        <v>878.96</v>
      </c>
      <c r="P71" s="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8.0" customHeight="1">
      <c r="A72" s="47" t="s">
        <v>264</v>
      </c>
      <c r="B72" s="48"/>
      <c r="C72" s="50" t="s">
        <v>8</v>
      </c>
      <c r="D72" s="50" t="s">
        <v>9</v>
      </c>
      <c r="E72" s="50" t="s">
        <v>10</v>
      </c>
      <c r="F72" s="50" t="s">
        <v>11</v>
      </c>
      <c r="G72" s="50" t="s">
        <v>12</v>
      </c>
      <c r="H72" s="50" t="s">
        <v>13</v>
      </c>
      <c r="I72" s="50" t="s">
        <v>31</v>
      </c>
      <c r="J72" s="50" t="s">
        <v>15</v>
      </c>
      <c r="K72" s="50" t="s">
        <v>16</v>
      </c>
      <c r="L72" s="50" t="s">
        <v>23</v>
      </c>
      <c r="M72" s="50" t="s">
        <v>18</v>
      </c>
      <c r="N72" s="50" t="s">
        <v>19</v>
      </c>
      <c r="O72" s="51" t="s">
        <v>20</v>
      </c>
      <c r="P72" s="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8.0" customHeight="1">
      <c r="A73" s="18" t="s">
        <v>265</v>
      </c>
      <c r="B73" s="18"/>
      <c r="C73" s="1">
        <v>11.0</v>
      </c>
      <c r="D73" s="1">
        <v>11.0</v>
      </c>
      <c r="E73" s="1">
        <v>11.0</v>
      </c>
      <c r="F73" s="1">
        <v>11.0</v>
      </c>
      <c r="G73" s="1">
        <v>9.0</v>
      </c>
      <c r="H73" s="1">
        <v>9.0</v>
      </c>
      <c r="I73" s="1">
        <v>9.0</v>
      </c>
      <c r="J73" s="1">
        <v>7.0</v>
      </c>
      <c r="K73" s="1">
        <v>5.47</v>
      </c>
      <c r="L73" s="1">
        <v>5.73</v>
      </c>
      <c r="M73" s="1">
        <v>6.1</v>
      </c>
      <c r="N73" s="1">
        <v>3.98</v>
      </c>
      <c r="O73" s="2">
        <f t="shared" ref="O73:O75" si="19">SUM(C73:N73)</f>
        <v>99.28</v>
      </c>
      <c r="P73" s="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8.0" customHeight="1">
      <c r="A74" s="18" t="s">
        <v>55</v>
      </c>
      <c r="B74" s="18"/>
      <c r="C74" s="1">
        <v>301.46</v>
      </c>
      <c r="D74" s="1">
        <v>286.95</v>
      </c>
      <c r="E74" s="1">
        <v>301.86</v>
      </c>
      <c r="F74" s="1">
        <v>286.95</v>
      </c>
      <c r="G74" s="1">
        <v>300.97</v>
      </c>
      <c r="H74" s="1">
        <v>296.81</v>
      </c>
      <c r="I74" s="1">
        <v>306.81</v>
      </c>
      <c r="J74" s="1">
        <v>290.69</v>
      </c>
      <c r="K74" s="1">
        <v>312.07</v>
      </c>
      <c r="L74" s="76">
        <v>277.24</v>
      </c>
      <c r="M74" s="1">
        <v>302.22</v>
      </c>
      <c r="N74" s="1">
        <v>307.8</v>
      </c>
      <c r="O74" s="2">
        <f t="shared" si="19"/>
        <v>3571.83</v>
      </c>
      <c r="P74" s="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8.0" customHeight="1">
      <c r="A75" s="18" t="s">
        <v>266</v>
      </c>
      <c r="B75" s="18"/>
      <c r="C75" s="1">
        <v>20.32</v>
      </c>
      <c r="D75" s="1">
        <v>31.22</v>
      </c>
      <c r="E75" s="1">
        <v>29.54</v>
      </c>
      <c r="F75" s="1">
        <v>31.22</v>
      </c>
      <c r="G75" s="1">
        <v>25.6</v>
      </c>
      <c r="H75" s="1">
        <v>45.61</v>
      </c>
      <c r="I75" s="1">
        <v>49.93</v>
      </c>
      <c r="J75" s="1">
        <v>33.18</v>
      </c>
      <c r="K75" s="1">
        <v>25.87</v>
      </c>
      <c r="L75" s="1">
        <v>34.39</v>
      </c>
      <c r="M75" s="1">
        <v>6.94</v>
      </c>
      <c r="N75" s="1">
        <v>8.12</v>
      </c>
      <c r="O75" s="2">
        <f t="shared" si="19"/>
        <v>341.94</v>
      </c>
      <c r="P75" s="3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8.0" customHeight="1">
      <c r="A76" s="77" t="s">
        <v>267</v>
      </c>
      <c r="B76" s="78"/>
      <c r="C76" s="79">
        <f t="shared" ref="C76:O76" si="20">SUM(C73:C75)</f>
        <v>332.78</v>
      </c>
      <c r="D76" s="79">
        <f t="shared" si="20"/>
        <v>329.17</v>
      </c>
      <c r="E76" s="79">
        <f t="shared" si="20"/>
        <v>342.4</v>
      </c>
      <c r="F76" s="79">
        <f t="shared" si="20"/>
        <v>329.17</v>
      </c>
      <c r="G76" s="79">
        <f t="shared" si="20"/>
        <v>335.57</v>
      </c>
      <c r="H76" s="79">
        <f t="shared" si="20"/>
        <v>351.42</v>
      </c>
      <c r="I76" s="79">
        <f t="shared" si="20"/>
        <v>365.74</v>
      </c>
      <c r="J76" s="79">
        <f t="shared" si="20"/>
        <v>330.87</v>
      </c>
      <c r="K76" s="79">
        <f t="shared" si="20"/>
        <v>343.41</v>
      </c>
      <c r="L76" s="79">
        <f t="shared" si="20"/>
        <v>317.36</v>
      </c>
      <c r="M76" s="79">
        <f t="shared" si="20"/>
        <v>315.26</v>
      </c>
      <c r="N76" s="79">
        <f t="shared" si="20"/>
        <v>319.9</v>
      </c>
      <c r="O76" s="79">
        <f t="shared" si="20"/>
        <v>4013.05</v>
      </c>
      <c r="P76" s="3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8.0" customHeight="1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3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8.0" customHeight="1">
      <c r="A78" s="45" t="s">
        <v>78</v>
      </c>
      <c r="B78" s="1"/>
      <c r="C78" s="2">
        <f t="shared" ref="C78:O78" si="21">SUM(C71+C76)</f>
        <v>400.5</v>
      </c>
      <c r="D78" s="2">
        <f t="shared" si="21"/>
        <v>396.82</v>
      </c>
      <c r="E78" s="2">
        <f t="shared" si="21"/>
        <v>430.14</v>
      </c>
      <c r="F78" s="2">
        <f t="shared" si="21"/>
        <v>393.33</v>
      </c>
      <c r="G78" s="2">
        <f t="shared" si="21"/>
        <v>418.85</v>
      </c>
      <c r="H78" s="2">
        <f t="shared" si="21"/>
        <v>411.33</v>
      </c>
      <c r="I78" s="2">
        <f t="shared" si="21"/>
        <v>429.52</v>
      </c>
      <c r="J78" s="2">
        <f t="shared" si="21"/>
        <v>426.48</v>
      </c>
      <c r="K78" s="2">
        <f t="shared" si="21"/>
        <v>407.35</v>
      </c>
      <c r="L78" s="2">
        <f t="shared" si="21"/>
        <v>386.94</v>
      </c>
      <c r="M78" s="2">
        <f t="shared" si="21"/>
        <v>407.35</v>
      </c>
      <c r="N78" s="2">
        <f t="shared" si="21"/>
        <v>383.4</v>
      </c>
      <c r="O78" s="2">
        <f t="shared" si="21"/>
        <v>4892.01</v>
      </c>
      <c r="P78" s="3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8.0" customHeight="1">
      <c r="A79" s="45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3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8.0" customHeight="1">
      <c r="A80" s="8" t="s">
        <v>268</v>
      </c>
      <c r="B80" s="1"/>
      <c r="C80" s="69">
        <f t="shared" ref="C80:O80" si="22">C71/C78</f>
        <v>0.1690886392</v>
      </c>
      <c r="D80" s="69">
        <f t="shared" si="22"/>
        <v>0.1704803185</v>
      </c>
      <c r="E80" s="69">
        <f t="shared" si="22"/>
        <v>0.2039800995</v>
      </c>
      <c r="F80" s="69">
        <f t="shared" si="22"/>
        <v>0.1631200264</v>
      </c>
      <c r="G80" s="69">
        <f t="shared" si="22"/>
        <v>0.1988301301</v>
      </c>
      <c r="H80" s="69">
        <f t="shared" si="22"/>
        <v>0.1456494785</v>
      </c>
      <c r="I80" s="69">
        <f t="shared" si="22"/>
        <v>0.1484913392</v>
      </c>
      <c r="J80" s="69">
        <f t="shared" si="22"/>
        <v>0.224184018</v>
      </c>
      <c r="K80" s="69">
        <f t="shared" si="22"/>
        <v>0.1569657543</v>
      </c>
      <c r="L80" s="69">
        <f t="shared" si="22"/>
        <v>0.1798211609</v>
      </c>
      <c r="M80" s="69">
        <f t="shared" si="22"/>
        <v>0.2260709464</v>
      </c>
      <c r="N80" s="69">
        <f t="shared" si="22"/>
        <v>0.1656233698</v>
      </c>
      <c r="O80" s="69">
        <f t="shared" si="22"/>
        <v>0.1796725681</v>
      </c>
      <c r="P80" s="3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83"/>
      <c r="B81" s="83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3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83"/>
      <c r="B82" s="83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3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83"/>
      <c r="B83" s="83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3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83"/>
      <c r="B84" s="83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3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0" customHeight="1">
      <c r="A85" s="3"/>
      <c r="B85" s="3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3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75.29"/>
    <col customWidth="1" hidden="1" min="2" max="2" width="39.29"/>
    <col customWidth="1" min="3" max="3" width="11.29"/>
    <col customWidth="1" min="4" max="4" width="10.71"/>
    <col customWidth="1" min="5" max="5" width="11.71"/>
    <col customWidth="1" min="6" max="6" width="10.71"/>
    <col customWidth="1" min="7" max="7" width="10.29"/>
    <col customWidth="1" min="8" max="8" width="9.71"/>
    <col customWidth="1" min="9" max="9" width="11.86"/>
    <col customWidth="1" min="10" max="10" width="10.29"/>
    <col customWidth="1" min="11" max="11" width="10.14"/>
    <col customWidth="1" min="12" max="12" width="9.86"/>
    <col customWidth="1" min="13" max="13" width="11.29"/>
    <col customWidth="1" min="14" max="14" width="12.0"/>
    <col customWidth="1" min="15" max="15" width="13.29"/>
    <col customWidth="1" min="16" max="25" width="9.0"/>
    <col customWidth="1" min="26" max="26" width="17.14"/>
  </cols>
  <sheetData>
    <row r="1" ht="18.0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8" t="s">
        <v>269</v>
      </c>
      <c r="B2" s="6" t="s">
        <v>1</v>
      </c>
      <c r="C2" s="7"/>
      <c r="D2" s="7"/>
      <c r="E2" s="7"/>
      <c r="F2" s="7"/>
      <c r="G2" s="7"/>
      <c r="H2" s="7" t="s">
        <v>2</v>
      </c>
      <c r="I2" s="7"/>
      <c r="J2" s="7"/>
      <c r="K2" s="7"/>
      <c r="L2" s="7"/>
      <c r="M2" s="7"/>
      <c r="N2" s="7"/>
      <c r="O2" s="7"/>
      <c r="P2" s="3"/>
      <c r="Q2" s="4"/>
      <c r="R2" s="4"/>
      <c r="S2" s="4"/>
      <c r="T2" s="4"/>
      <c r="U2" s="4"/>
      <c r="V2" s="4"/>
      <c r="W2" s="4"/>
      <c r="X2" s="4"/>
      <c r="Y2" s="4"/>
      <c r="Z2" s="4"/>
    </row>
    <row r="3" ht="18.0" customHeight="1">
      <c r="A3" s="8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3"/>
      <c r="Q3" s="4"/>
      <c r="R3" s="4"/>
      <c r="S3" s="4"/>
      <c r="T3" s="4"/>
      <c r="U3" s="4"/>
      <c r="V3" s="4"/>
      <c r="W3" s="4"/>
      <c r="X3" s="4"/>
      <c r="Y3" s="4"/>
      <c r="Z3" s="4"/>
    </row>
    <row r="4" ht="18.0" customHeight="1">
      <c r="A4" s="8" t="s">
        <v>3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"/>
      <c r="Q4" s="4"/>
      <c r="R4" s="4"/>
      <c r="S4" s="4"/>
      <c r="T4" s="4"/>
      <c r="U4" s="4"/>
      <c r="V4" s="4"/>
      <c r="W4" s="4"/>
      <c r="X4" s="4"/>
      <c r="Y4" s="4"/>
      <c r="Z4" s="4"/>
    </row>
    <row r="5" ht="18.75" customHeight="1">
      <c r="A5" s="80" t="s">
        <v>270</v>
      </c>
      <c r="B5" s="10" t="s">
        <v>5</v>
      </c>
      <c r="C5" s="11"/>
      <c r="D5" s="11"/>
      <c r="E5" s="11"/>
      <c r="F5" s="11"/>
      <c r="G5" s="11"/>
      <c r="H5" s="11"/>
      <c r="I5" s="12" t="s">
        <v>6</v>
      </c>
      <c r="J5" s="11"/>
      <c r="K5" s="11"/>
      <c r="L5" s="11"/>
      <c r="M5" s="11"/>
      <c r="N5" s="11"/>
      <c r="O5" s="12"/>
      <c r="P5" s="3"/>
      <c r="Q5" s="4"/>
      <c r="R5" s="4"/>
      <c r="S5" s="4"/>
      <c r="T5" s="4"/>
      <c r="U5" s="4"/>
      <c r="V5" s="4"/>
      <c r="W5" s="4"/>
      <c r="X5" s="4"/>
      <c r="Y5" s="4"/>
      <c r="Z5" s="4"/>
    </row>
    <row r="6" ht="18.0" customHeight="1">
      <c r="A6" s="13" t="s">
        <v>7</v>
      </c>
      <c r="B6" s="14"/>
      <c r="C6" s="15" t="s">
        <v>8</v>
      </c>
      <c r="D6" s="15" t="s">
        <v>9</v>
      </c>
      <c r="E6" s="15" t="s">
        <v>10</v>
      </c>
      <c r="F6" s="15" t="s">
        <v>11</v>
      </c>
      <c r="G6" s="15" t="s">
        <v>12</v>
      </c>
      <c r="H6" s="15" t="s">
        <v>13</v>
      </c>
      <c r="I6" s="15" t="s">
        <v>14</v>
      </c>
      <c r="J6" s="15" t="s">
        <v>15</v>
      </c>
      <c r="K6" s="15" t="s">
        <v>16</v>
      </c>
      <c r="L6" s="15" t="s">
        <v>23</v>
      </c>
      <c r="M6" s="15" t="s">
        <v>18</v>
      </c>
      <c r="N6" s="15" t="s">
        <v>19</v>
      </c>
      <c r="O6" s="16" t="s">
        <v>20</v>
      </c>
      <c r="P6" s="3"/>
      <c r="Q6" s="4"/>
      <c r="R6" s="4"/>
      <c r="S6" s="4"/>
      <c r="T6" s="4"/>
      <c r="U6" s="4"/>
      <c r="V6" s="4"/>
      <c r="W6" s="4"/>
      <c r="X6" s="4"/>
      <c r="Y6" s="4"/>
      <c r="Z6" s="4"/>
    </row>
    <row r="7" ht="18.0" customHeight="1">
      <c r="A7" s="18" t="s">
        <v>271</v>
      </c>
      <c r="B7" s="18" t="s">
        <v>272</v>
      </c>
      <c r="C7" s="86">
        <v>0.05</v>
      </c>
      <c r="D7" s="86">
        <v>0.0</v>
      </c>
      <c r="E7" s="86">
        <v>0.06</v>
      </c>
      <c r="F7" s="2">
        <v>0.21</v>
      </c>
      <c r="G7" s="2">
        <v>0.52</v>
      </c>
      <c r="H7" s="2">
        <v>0.47</v>
      </c>
      <c r="I7" s="2">
        <v>0.89</v>
      </c>
      <c r="J7" s="2">
        <v>0.15</v>
      </c>
      <c r="K7" s="2">
        <v>0.35</v>
      </c>
      <c r="L7" s="2">
        <v>0.35</v>
      </c>
      <c r="M7" s="2">
        <v>0.0</v>
      </c>
      <c r="N7" s="2">
        <v>0.42</v>
      </c>
      <c r="O7" s="2">
        <f t="shared" ref="O7:O8" si="1">SUM(C7:N7)</f>
        <v>3.47</v>
      </c>
      <c r="P7" s="3"/>
      <c r="Q7" s="4"/>
      <c r="R7" s="4"/>
      <c r="S7" s="4"/>
      <c r="T7" s="4"/>
      <c r="U7" s="4"/>
      <c r="V7" s="4"/>
      <c r="W7" s="4"/>
      <c r="X7" s="4"/>
      <c r="Y7" s="4"/>
      <c r="Z7" s="4"/>
    </row>
    <row r="8" ht="18.0" customHeight="1">
      <c r="A8" s="18" t="s">
        <v>243</v>
      </c>
      <c r="B8" s="18" t="s">
        <v>218</v>
      </c>
      <c r="C8" s="86">
        <v>5.61</v>
      </c>
      <c r="D8" s="1">
        <v>15.69</v>
      </c>
      <c r="E8" s="1">
        <v>8.55</v>
      </c>
      <c r="F8" s="1">
        <v>8.66</v>
      </c>
      <c r="G8" s="1">
        <v>17.86</v>
      </c>
      <c r="H8" s="2">
        <v>9.08</v>
      </c>
      <c r="I8" s="2">
        <v>20.73</v>
      </c>
      <c r="J8" s="2">
        <v>22.07</v>
      </c>
      <c r="K8" s="2">
        <v>23.87</v>
      </c>
      <c r="L8" s="2">
        <v>16.16</v>
      </c>
      <c r="M8" s="2">
        <v>10.43</v>
      </c>
      <c r="N8" s="2">
        <v>13.47</v>
      </c>
      <c r="O8" s="2">
        <f t="shared" si="1"/>
        <v>172.18</v>
      </c>
      <c r="P8" s="3"/>
      <c r="Q8" s="4"/>
      <c r="R8" s="4"/>
      <c r="S8" s="4"/>
      <c r="T8" s="4"/>
      <c r="U8" s="4"/>
      <c r="V8" s="4"/>
      <c r="W8" s="4"/>
      <c r="X8" s="4"/>
      <c r="Y8" s="4"/>
      <c r="Z8" s="4"/>
    </row>
    <row r="9" ht="18.75" customHeight="1">
      <c r="A9" s="24" t="s">
        <v>220</v>
      </c>
      <c r="B9" s="24"/>
      <c r="C9" s="25">
        <f t="shared" ref="C9:O9" si="2">SUM(C7:C8)</f>
        <v>5.66</v>
      </c>
      <c r="D9" s="25">
        <f t="shared" si="2"/>
        <v>15.69</v>
      </c>
      <c r="E9" s="25">
        <f t="shared" si="2"/>
        <v>8.61</v>
      </c>
      <c r="F9" s="25">
        <f t="shared" si="2"/>
        <v>8.87</v>
      </c>
      <c r="G9" s="26">
        <f t="shared" si="2"/>
        <v>18.38</v>
      </c>
      <c r="H9" s="26">
        <f t="shared" si="2"/>
        <v>9.55</v>
      </c>
      <c r="I9" s="26">
        <f t="shared" si="2"/>
        <v>21.62</v>
      </c>
      <c r="J9" s="26">
        <f t="shared" si="2"/>
        <v>22.22</v>
      </c>
      <c r="K9" s="26">
        <f t="shared" si="2"/>
        <v>24.22</v>
      </c>
      <c r="L9" s="26">
        <f t="shared" si="2"/>
        <v>16.51</v>
      </c>
      <c r="M9" s="26">
        <f t="shared" si="2"/>
        <v>10.43</v>
      </c>
      <c r="N9" s="26">
        <f t="shared" si="2"/>
        <v>13.89</v>
      </c>
      <c r="O9" s="26">
        <f t="shared" si="2"/>
        <v>175.65</v>
      </c>
      <c r="P9" s="3"/>
      <c r="Q9" s="4"/>
      <c r="R9" s="4"/>
      <c r="S9" s="4"/>
      <c r="T9" s="4"/>
      <c r="U9" s="4"/>
      <c r="V9" s="4"/>
      <c r="W9" s="4"/>
      <c r="X9" s="4"/>
      <c r="Y9" s="4"/>
      <c r="Z9" s="4"/>
    </row>
    <row r="10" ht="18.75" customHeight="1">
      <c r="A10" s="8"/>
      <c r="B10" s="8"/>
      <c r="C10" s="7"/>
      <c r="D10" s="7"/>
      <c r="E10" s="7" t="s">
        <v>2</v>
      </c>
      <c r="F10" s="7"/>
      <c r="G10" s="7"/>
      <c r="H10" s="7"/>
      <c r="I10" s="7"/>
      <c r="J10" s="7"/>
      <c r="K10" s="7"/>
      <c r="L10" s="7"/>
      <c r="M10" s="7"/>
      <c r="N10" s="7"/>
      <c r="O10" s="7" t="s">
        <v>2</v>
      </c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8.0" customHeight="1">
      <c r="A11" s="13" t="s">
        <v>273</v>
      </c>
      <c r="B11" s="14"/>
      <c r="C11" s="15" t="s">
        <v>8</v>
      </c>
      <c r="D11" s="15" t="s">
        <v>9</v>
      </c>
      <c r="E11" s="15" t="s">
        <v>10</v>
      </c>
      <c r="F11" s="15" t="s">
        <v>11</v>
      </c>
      <c r="G11" s="15" t="s">
        <v>12</v>
      </c>
      <c r="H11" s="15" t="s">
        <v>13</v>
      </c>
      <c r="I11" s="15" t="s">
        <v>14</v>
      </c>
      <c r="J11" s="15" t="s">
        <v>15</v>
      </c>
      <c r="K11" s="15" t="s">
        <v>16</v>
      </c>
      <c r="L11" s="15" t="s">
        <v>125</v>
      </c>
      <c r="M11" s="15" t="s">
        <v>18</v>
      </c>
      <c r="N11" s="15" t="s">
        <v>19</v>
      </c>
      <c r="O11" s="16" t="s">
        <v>20</v>
      </c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8.0" customHeight="1">
      <c r="A12" s="18" t="s">
        <v>274</v>
      </c>
      <c r="B12" s="18" t="s">
        <v>25</v>
      </c>
      <c r="C12" s="1">
        <v>30.38</v>
      </c>
      <c r="D12" s="1">
        <v>25.19</v>
      </c>
      <c r="E12" s="1">
        <v>43.07</v>
      </c>
      <c r="F12" s="27">
        <v>26.38</v>
      </c>
      <c r="G12" s="1">
        <v>26.67</v>
      </c>
      <c r="H12" s="1">
        <v>39.48</v>
      </c>
      <c r="I12" s="1">
        <v>4.0</v>
      </c>
      <c r="J12" s="1">
        <v>0.0</v>
      </c>
      <c r="K12" s="1">
        <v>0.0</v>
      </c>
      <c r="L12" s="1">
        <v>0.0</v>
      </c>
      <c r="M12" s="1">
        <v>0.0</v>
      </c>
      <c r="N12" s="1">
        <v>0.0</v>
      </c>
      <c r="O12" s="2">
        <f t="shared" ref="O12:O16" si="3">SUM(C12:N12)</f>
        <v>195.17</v>
      </c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8.0" customHeight="1">
      <c r="A13" s="18" t="s">
        <v>275</v>
      </c>
      <c r="B13" s="18"/>
      <c r="C13" s="1">
        <v>7.29</v>
      </c>
      <c r="D13" s="1">
        <v>7.69</v>
      </c>
      <c r="E13" s="1">
        <v>7.57</v>
      </c>
      <c r="F13" s="27">
        <v>4.47</v>
      </c>
      <c r="G13" s="1">
        <v>7.86</v>
      </c>
      <c r="H13" s="1">
        <v>8.64</v>
      </c>
      <c r="I13" s="1">
        <v>1.51</v>
      </c>
      <c r="J13" s="1">
        <v>0.0</v>
      </c>
      <c r="K13" s="1">
        <v>1.73</v>
      </c>
      <c r="L13" s="1">
        <v>0.53</v>
      </c>
      <c r="M13" s="1">
        <v>0.52</v>
      </c>
      <c r="N13" s="27">
        <v>0.0</v>
      </c>
      <c r="O13" s="2">
        <f t="shared" si="3"/>
        <v>47.81</v>
      </c>
      <c r="P13" s="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8.0" customHeight="1">
      <c r="A14" s="18" t="s">
        <v>276</v>
      </c>
      <c r="B14" s="18" t="s">
        <v>25</v>
      </c>
      <c r="C14" s="1">
        <v>12.04</v>
      </c>
      <c r="D14" s="1">
        <v>12.04</v>
      </c>
      <c r="E14" s="1">
        <v>12.04</v>
      </c>
      <c r="F14" s="27">
        <v>12.04</v>
      </c>
      <c r="G14" s="1">
        <v>12.04</v>
      </c>
      <c r="H14" s="1">
        <v>7.96</v>
      </c>
      <c r="I14" s="1">
        <v>7.96</v>
      </c>
      <c r="J14" s="1">
        <v>12.86</v>
      </c>
      <c r="K14" s="1">
        <v>13.27</v>
      </c>
      <c r="L14" s="1">
        <v>13.27</v>
      </c>
      <c r="M14" s="1">
        <v>13.68</v>
      </c>
      <c r="N14" s="1">
        <v>13.68</v>
      </c>
      <c r="O14" s="2">
        <f t="shared" si="3"/>
        <v>142.88</v>
      </c>
      <c r="P14" s="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8.0" customHeight="1">
      <c r="A15" s="18" t="s">
        <v>246</v>
      </c>
      <c r="B15" s="18"/>
      <c r="C15" s="1">
        <v>7.97</v>
      </c>
      <c r="D15" s="1">
        <v>8.11</v>
      </c>
      <c r="E15" s="1">
        <v>10.79</v>
      </c>
      <c r="F15" s="1">
        <v>7.261</v>
      </c>
      <c r="G15" s="1">
        <v>8.8</v>
      </c>
      <c r="H15" s="1">
        <v>12.52</v>
      </c>
      <c r="I15" s="1">
        <v>11.04</v>
      </c>
      <c r="J15" s="1">
        <v>12.02</v>
      </c>
      <c r="K15" s="1">
        <v>16.18</v>
      </c>
      <c r="L15" s="1">
        <v>10.84</v>
      </c>
      <c r="M15" s="1">
        <v>8.3</v>
      </c>
      <c r="N15" s="1">
        <v>9.07</v>
      </c>
      <c r="O15" s="2">
        <f t="shared" si="3"/>
        <v>122.901</v>
      </c>
      <c r="P15" s="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8.0" customHeight="1">
      <c r="A16" s="18" t="s">
        <v>277</v>
      </c>
      <c r="B16" s="18"/>
      <c r="C16" s="1">
        <v>0.0</v>
      </c>
      <c r="D16" s="1">
        <v>0.0</v>
      </c>
      <c r="E16" s="1">
        <v>0.0</v>
      </c>
      <c r="F16" s="1">
        <v>0.0</v>
      </c>
      <c r="G16" s="1">
        <v>0.0</v>
      </c>
      <c r="H16" s="1">
        <v>0.0</v>
      </c>
      <c r="I16" s="1">
        <v>36.76</v>
      </c>
      <c r="J16" s="1">
        <v>51.76</v>
      </c>
      <c r="K16" s="1">
        <v>45.83</v>
      </c>
      <c r="L16" s="1">
        <v>38.08</v>
      </c>
      <c r="M16" s="1">
        <v>37.83</v>
      </c>
      <c r="N16" s="1">
        <v>34.11</v>
      </c>
      <c r="O16" s="2">
        <f t="shared" si="3"/>
        <v>244.37</v>
      </c>
      <c r="P16" s="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8.75" customHeight="1">
      <c r="A17" s="24" t="s">
        <v>27</v>
      </c>
      <c r="B17" s="24"/>
      <c r="C17" s="25">
        <f t="shared" ref="C17:G17" si="4">SUM(C12:C16)</f>
        <v>57.68</v>
      </c>
      <c r="D17" s="25">
        <f t="shared" si="4"/>
        <v>53.03</v>
      </c>
      <c r="E17" s="25">
        <f t="shared" si="4"/>
        <v>73.47</v>
      </c>
      <c r="F17" s="25">
        <f t="shared" si="4"/>
        <v>50.151</v>
      </c>
      <c r="G17" s="26">
        <f t="shared" si="4"/>
        <v>55.37</v>
      </c>
      <c r="H17" s="26">
        <f>SUM(H12:H15)</f>
        <v>68.6</v>
      </c>
      <c r="I17" s="26">
        <f t="shared" ref="I17:O17" si="5">SUM(I12:I16)</f>
        <v>61.27</v>
      </c>
      <c r="J17" s="26">
        <f t="shared" si="5"/>
        <v>76.64</v>
      </c>
      <c r="K17" s="26">
        <f t="shared" si="5"/>
        <v>77.01</v>
      </c>
      <c r="L17" s="26">
        <f t="shared" si="5"/>
        <v>62.72</v>
      </c>
      <c r="M17" s="26">
        <f t="shared" si="5"/>
        <v>60.33</v>
      </c>
      <c r="N17" s="26">
        <f t="shared" si="5"/>
        <v>56.86</v>
      </c>
      <c r="O17" s="26">
        <f t="shared" si="5"/>
        <v>753.131</v>
      </c>
      <c r="P17" s="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8.75" customHeight="1">
      <c r="A18" s="18"/>
      <c r="B18" s="18"/>
      <c r="C18" s="2" t="s">
        <v>2</v>
      </c>
      <c r="D18" s="2"/>
      <c r="E18" s="2" t="s">
        <v>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8.0" customHeight="1">
      <c r="A19" s="13" t="s">
        <v>278</v>
      </c>
      <c r="B19" s="14"/>
      <c r="C19" s="15" t="s">
        <v>30</v>
      </c>
      <c r="D19" s="15" t="s">
        <v>9</v>
      </c>
      <c r="E19" s="15" t="s">
        <v>10</v>
      </c>
      <c r="F19" s="15" t="s">
        <v>11</v>
      </c>
      <c r="G19" s="15" t="s">
        <v>12</v>
      </c>
      <c r="H19" s="15" t="s">
        <v>13</v>
      </c>
      <c r="I19" s="15" t="s">
        <v>31</v>
      </c>
      <c r="J19" s="15" t="s">
        <v>15</v>
      </c>
      <c r="K19" s="15" t="s">
        <v>16</v>
      </c>
      <c r="L19" s="15" t="s">
        <v>23</v>
      </c>
      <c r="M19" s="15" t="s">
        <v>18</v>
      </c>
      <c r="N19" s="15" t="s">
        <v>19</v>
      </c>
      <c r="O19" s="16" t="s">
        <v>20</v>
      </c>
      <c r="P19" s="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8.0" customHeight="1">
      <c r="A20" s="18" t="s">
        <v>279</v>
      </c>
      <c r="B20" s="18" t="s">
        <v>280</v>
      </c>
      <c r="C20" s="1">
        <v>1.13</v>
      </c>
      <c r="D20" s="1">
        <v>4.18</v>
      </c>
      <c r="E20" s="1">
        <v>3.03</v>
      </c>
      <c r="F20" s="1">
        <v>3.73</v>
      </c>
      <c r="G20" s="1">
        <v>9.21</v>
      </c>
      <c r="H20" s="1">
        <v>3.08</v>
      </c>
      <c r="I20" s="1">
        <v>0.0</v>
      </c>
      <c r="J20" s="1">
        <v>1.13</v>
      </c>
      <c r="K20" s="1">
        <v>0.0</v>
      </c>
      <c r="L20" s="1">
        <v>0.0</v>
      </c>
      <c r="M20" s="1">
        <v>0.0</v>
      </c>
      <c r="N20" s="1">
        <v>0.0</v>
      </c>
      <c r="O20" s="2">
        <f>SUM(C20:N20)</f>
        <v>25.49</v>
      </c>
      <c r="P20" s="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8.75" customHeight="1">
      <c r="A21" s="24" t="s">
        <v>281</v>
      </c>
      <c r="B21" s="24"/>
      <c r="C21" s="26">
        <f t="shared" ref="C21:N21" si="6">C20</f>
        <v>1.13</v>
      </c>
      <c r="D21" s="26">
        <f t="shared" si="6"/>
        <v>4.18</v>
      </c>
      <c r="E21" s="26">
        <f t="shared" si="6"/>
        <v>3.03</v>
      </c>
      <c r="F21" s="26">
        <f t="shared" si="6"/>
        <v>3.73</v>
      </c>
      <c r="G21" s="26">
        <f t="shared" si="6"/>
        <v>9.21</v>
      </c>
      <c r="H21" s="26">
        <f t="shared" si="6"/>
        <v>3.08</v>
      </c>
      <c r="I21" s="26">
        <f t="shared" si="6"/>
        <v>0</v>
      </c>
      <c r="J21" s="26">
        <f t="shared" si="6"/>
        <v>1.13</v>
      </c>
      <c r="K21" s="26">
        <f t="shared" si="6"/>
        <v>0</v>
      </c>
      <c r="L21" s="26">
        <f t="shared" si="6"/>
        <v>0</v>
      </c>
      <c r="M21" s="26">
        <f t="shared" si="6"/>
        <v>0</v>
      </c>
      <c r="N21" s="26">
        <f t="shared" si="6"/>
        <v>0</v>
      </c>
      <c r="O21" s="26">
        <f>SUM(O20)</f>
        <v>25.49</v>
      </c>
      <c r="P21" s="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8.75" customHeight="1">
      <c r="A22" s="8" t="s">
        <v>2</v>
      </c>
      <c r="B22" s="1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8.0" customHeight="1">
      <c r="A23" s="13" t="s">
        <v>29</v>
      </c>
      <c r="B23" s="14"/>
      <c r="C23" s="15" t="s">
        <v>30</v>
      </c>
      <c r="D23" s="15" t="s">
        <v>9</v>
      </c>
      <c r="E23" s="15" t="s">
        <v>10</v>
      </c>
      <c r="F23" s="15" t="s">
        <v>11</v>
      </c>
      <c r="G23" s="15" t="s">
        <v>12</v>
      </c>
      <c r="H23" s="15" t="s">
        <v>13</v>
      </c>
      <c r="I23" s="15" t="s">
        <v>31</v>
      </c>
      <c r="J23" s="15" t="s">
        <v>15</v>
      </c>
      <c r="K23" s="15" t="s">
        <v>16</v>
      </c>
      <c r="L23" s="15" t="s">
        <v>23</v>
      </c>
      <c r="M23" s="15" t="s">
        <v>18</v>
      </c>
      <c r="N23" s="15" t="s">
        <v>19</v>
      </c>
      <c r="O23" s="16" t="s">
        <v>20</v>
      </c>
      <c r="P23" s="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8.0" hidden="1" customHeight="1">
      <c r="A24" s="18" t="s">
        <v>2</v>
      </c>
      <c r="B24" s="18" t="s">
        <v>32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8.0" hidden="1" customHeight="1">
      <c r="A25" s="18" t="s">
        <v>2</v>
      </c>
      <c r="B25" s="18" t="s">
        <v>32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8.0" customHeight="1">
      <c r="A26" s="18" t="s">
        <v>33</v>
      </c>
      <c r="B26" s="18"/>
      <c r="C26" s="1">
        <v>0.0</v>
      </c>
      <c r="D26" s="1">
        <v>0.8</v>
      </c>
      <c r="E26" s="1">
        <v>0.6</v>
      </c>
      <c r="F26" s="1">
        <v>1.43</v>
      </c>
      <c r="G26" s="1">
        <v>3.19</v>
      </c>
      <c r="H26" s="1">
        <v>0.21</v>
      </c>
      <c r="I26" s="1">
        <v>0.0</v>
      </c>
      <c r="J26" s="1">
        <v>1.54</v>
      </c>
      <c r="K26" s="1">
        <v>0.09</v>
      </c>
      <c r="L26" s="1">
        <v>1.96</v>
      </c>
      <c r="M26" s="1">
        <v>0.0</v>
      </c>
      <c r="N26" s="1">
        <v>0.46</v>
      </c>
      <c r="O26" s="2">
        <f t="shared" ref="O26:O48" si="7">SUM(C26:N26)</f>
        <v>10.28</v>
      </c>
      <c r="P26" s="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8.0" customHeight="1">
      <c r="A27" s="18" t="s">
        <v>222</v>
      </c>
      <c r="B27" s="18"/>
      <c r="C27" s="27">
        <v>1.12</v>
      </c>
      <c r="D27" s="27">
        <v>9.01</v>
      </c>
      <c r="E27" s="27">
        <v>5.31</v>
      </c>
      <c r="F27" s="27">
        <v>4.004</v>
      </c>
      <c r="G27" s="1">
        <v>2.92</v>
      </c>
      <c r="H27" s="1">
        <v>3.72</v>
      </c>
      <c r="I27" s="1">
        <v>4.73</v>
      </c>
      <c r="J27" s="1">
        <v>7.29</v>
      </c>
      <c r="K27" s="1">
        <v>6.201</v>
      </c>
      <c r="L27" s="1">
        <v>4.17</v>
      </c>
      <c r="M27" s="1">
        <v>3.58</v>
      </c>
      <c r="N27" s="1">
        <v>0.51</v>
      </c>
      <c r="O27" s="2">
        <f t="shared" si="7"/>
        <v>52.565</v>
      </c>
      <c r="P27" s="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8.0" hidden="1" customHeight="1">
      <c r="A28" s="18" t="s">
        <v>2</v>
      </c>
      <c r="B28" s="18" t="s">
        <v>36</v>
      </c>
      <c r="C28" s="27"/>
      <c r="D28" s="27"/>
      <c r="E28" s="27"/>
      <c r="F28" s="27"/>
      <c r="G28" s="1"/>
      <c r="H28" s="1"/>
      <c r="I28" s="1"/>
      <c r="J28" s="1"/>
      <c r="K28" s="1"/>
      <c r="L28" s="1"/>
      <c r="M28" s="1"/>
      <c r="N28" s="1"/>
      <c r="O28" s="2">
        <f t="shared" si="7"/>
        <v>0</v>
      </c>
      <c r="P28" s="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8.0" hidden="1" customHeight="1">
      <c r="A29" s="18" t="s">
        <v>2</v>
      </c>
      <c r="B29" s="18" t="s">
        <v>37</v>
      </c>
      <c r="C29" s="27"/>
      <c r="D29" s="27"/>
      <c r="E29" s="27"/>
      <c r="F29" s="27"/>
      <c r="G29" s="1"/>
      <c r="H29" s="1"/>
      <c r="I29" s="1"/>
      <c r="J29" s="1"/>
      <c r="K29" s="1"/>
      <c r="L29" s="1"/>
      <c r="M29" s="1"/>
      <c r="N29" s="1"/>
      <c r="O29" s="2">
        <f t="shared" si="7"/>
        <v>0</v>
      </c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8.0" hidden="1" customHeight="1">
      <c r="A30" s="18" t="s">
        <v>2</v>
      </c>
      <c r="B30" s="18" t="s">
        <v>32</v>
      </c>
      <c r="C30" s="27"/>
      <c r="D30" s="27"/>
      <c r="E30" s="27"/>
      <c r="F30" s="27"/>
      <c r="G30" s="1"/>
      <c r="H30" s="1"/>
      <c r="I30" s="1"/>
      <c r="J30" s="1"/>
      <c r="K30" s="1"/>
      <c r="L30" s="1"/>
      <c r="M30" s="1"/>
      <c r="N30" s="1"/>
      <c r="O30" s="2">
        <f t="shared" si="7"/>
        <v>0</v>
      </c>
      <c r="P30" s="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8.0" customHeight="1">
      <c r="A31" s="18" t="s">
        <v>282</v>
      </c>
      <c r="B31" s="18"/>
      <c r="C31" s="27">
        <v>0.0</v>
      </c>
      <c r="D31" s="27">
        <v>0.0</v>
      </c>
      <c r="E31" s="27">
        <v>0.0</v>
      </c>
      <c r="F31" s="27">
        <v>0.0</v>
      </c>
      <c r="G31" s="1">
        <v>0.0</v>
      </c>
      <c r="H31" s="1">
        <v>0.0</v>
      </c>
      <c r="I31" s="1">
        <v>0.0</v>
      </c>
      <c r="J31" s="1">
        <v>0.68</v>
      </c>
      <c r="K31" s="1">
        <v>5.0</v>
      </c>
      <c r="L31" s="1">
        <v>5.93</v>
      </c>
      <c r="M31" s="1">
        <v>5.0</v>
      </c>
      <c r="N31" s="1">
        <v>3.95</v>
      </c>
      <c r="O31" s="2">
        <f t="shared" si="7"/>
        <v>20.56</v>
      </c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8.0" customHeight="1">
      <c r="A32" s="18" t="s">
        <v>283</v>
      </c>
      <c r="B32" s="18"/>
      <c r="C32" s="27">
        <v>0.0</v>
      </c>
      <c r="D32" s="27">
        <v>0.0</v>
      </c>
      <c r="E32" s="27">
        <v>0.0</v>
      </c>
      <c r="F32" s="27">
        <v>0.0</v>
      </c>
      <c r="G32" s="1">
        <v>0.0</v>
      </c>
      <c r="H32" s="1">
        <v>0.0</v>
      </c>
      <c r="I32" s="1">
        <v>0.0</v>
      </c>
      <c r="J32" s="1">
        <v>0.0</v>
      </c>
      <c r="K32" s="1">
        <v>0.0</v>
      </c>
      <c r="L32" s="1">
        <v>0.06</v>
      </c>
      <c r="M32" s="1">
        <v>5.92</v>
      </c>
      <c r="N32" s="1">
        <v>6.43</v>
      </c>
      <c r="O32" s="2">
        <f t="shared" si="7"/>
        <v>12.41</v>
      </c>
      <c r="P32" s="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8.0" customHeight="1">
      <c r="A33" s="18" t="s">
        <v>284</v>
      </c>
      <c r="B33" s="18"/>
      <c r="C33" s="27">
        <v>0.75</v>
      </c>
      <c r="D33" s="27">
        <v>0.99</v>
      </c>
      <c r="E33" s="27">
        <v>0.65</v>
      </c>
      <c r="F33" s="27">
        <v>0.8</v>
      </c>
      <c r="G33" s="1">
        <v>0.66</v>
      </c>
      <c r="H33" s="1">
        <v>0.25</v>
      </c>
      <c r="I33" s="1">
        <v>0.0</v>
      </c>
      <c r="J33" s="1">
        <v>0.0</v>
      </c>
      <c r="K33" s="1">
        <v>0.0</v>
      </c>
      <c r="L33" s="1">
        <v>0.0</v>
      </c>
      <c r="M33" s="1">
        <v>0.0</v>
      </c>
      <c r="N33" s="1">
        <v>0.0</v>
      </c>
      <c r="O33" s="2">
        <f t="shared" si="7"/>
        <v>4.1</v>
      </c>
      <c r="P33" s="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8.0" customHeight="1">
      <c r="A34" s="18" t="s">
        <v>285</v>
      </c>
      <c r="B34" s="18"/>
      <c r="C34" s="27">
        <v>0.15</v>
      </c>
      <c r="D34" s="27">
        <v>0.15</v>
      </c>
      <c r="E34" s="27">
        <v>0.15</v>
      </c>
      <c r="F34" s="27">
        <v>0.15</v>
      </c>
      <c r="G34" s="1">
        <v>0.15</v>
      </c>
      <c r="H34" s="1">
        <v>0.15</v>
      </c>
      <c r="I34" s="1">
        <v>0.15</v>
      </c>
      <c r="J34" s="1">
        <v>0.15</v>
      </c>
      <c r="K34" s="1">
        <v>0.15</v>
      </c>
      <c r="L34" s="1">
        <v>0.15</v>
      </c>
      <c r="M34" s="1">
        <v>0.15</v>
      </c>
      <c r="N34" s="1">
        <v>0.15</v>
      </c>
      <c r="O34" s="2">
        <f t="shared" si="7"/>
        <v>1.8</v>
      </c>
      <c r="P34" s="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8.0" customHeight="1">
      <c r="A35" s="18" t="s">
        <v>286</v>
      </c>
      <c r="B35" s="18"/>
      <c r="C35" s="27">
        <v>0.41</v>
      </c>
      <c r="D35" s="27">
        <v>0.42</v>
      </c>
      <c r="E35" s="27">
        <v>0.52</v>
      </c>
      <c r="F35" s="27">
        <v>0.38</v>
      </c>
      <c r="G35" s="1">
        <v>0.3</v>
      </c>
      <c r="H35" s="1">
        <v>0.88</v>
      </c>
      <c r="I35" s="1">
        <v>0.09</v>
      </c>
      <c r="J35" s="1">
        <v>0.08</v>
      </c>
      <c r="K35" s="1">
        <v>0.0</v>
      </c>
      <c r="L35" s="1">
        <v>0.34</v>
      </c>
      <c r="M35" s="1">
        <v>0.32</v>
      </c>
      <c r="N35" s="1">
        <v>0.38</v>
      </c>
      <c r="O35" s="2">
        <f t="shared" si="7"/>
        <v>4.12</v>
      </c>
      <c r="P35" s="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8.0" hidden="1" customHeight="1">
      <c r="A36" s="18" t="s">
        <v>2</v>
      </c>
      <c r="B36" s="18" t="s">
        <v>32</v>
      </c>
      <c r="C36" s="27"/>
      <c r="D36" s="27"/>
      <c r="E36" s="27"/>
      <c r="F36" s="27"/>
      <c r="G36" s="1"/>
      <c r="H36" s="1"/>
      <c r="I36" s="1"/>
      <c r="J36" s="1"/>
      <c r="K36" s="1"/>
      <c r="L36" s="1"/>
      <c r="M36" s="1"/>
      <c r="N36" s="1"/>
      <c r="O36" s="2">
        <f t="shared" si="7"/>
        <v>0</v>
      </c>
      <c r="P36" s="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8.0" customHeight="1">
      <c r="A37" s="18" t="s">
        <v>225</v>
      </c>
      <c r="B37" s="18"/>
      <c r="C37" s="27">
        <v>0.0</v>
      </c>
      <c r="D37" s="27">
        <v>0.0</v>
      </c>
      <c r="E37" s="27">
        <v>0.0</v>
      </c>
      <c r="F37" s="27">
        <v>0.0</v>
      </c>
      <c r="G37" s="1">
        <v>2.35</v>
      </c>
      <c r="H37" s="1">
        <v>0.0</v>
      </c>
      <c r="I37" s="1">
        <v>0.0</v>
      </c>
      <c r="J37" s="1">
        <v>1.29</v>
      </c>
      <c r="K37" s="1">
        <v>0.29</v>
      </c>
      <c r="L37" s="1">
        <v>0.14</v>
      </c>
      <c r="M37" s="1">
        <v>0.0</v>
      </c>
      <c r="N37" s="1">
        <v>0.0</v>
      </c>
      <c r="O37" s="2">
        <f t="shared" si="7"/>
        <v>4.07</v>
      </c>
      <c r="P37" s="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8.0" customHeight="1">
      <c r="A38" s="18" t="s">
        <v>251</v>
      </c>
      <c r="B38" s="18"/>
      <c r="C38" s="27">
        <v>0.15</v>
      </c>
      <c r="D38" s="27">
        <v>0.13</v>
      </c>
      <c r="E38" s="27">
        <v>0.13</v>
      </c>
      <c r="F38" s="27">
        <v>0.13</v>
      </c>
      <c r="G38" s="1">
        <v>0.13</v>
      </c>
      <c r="H38" s="1">
        <v>0.13</v>
      </c>
      <c r="I38" s="1">
        <v>0.13</v>
      </c>
      <c r="J38" s="1">
        <v>0.45</v>
      </c>
      <c r="K38" s="1">
        <v>0.45</v>
      </c>
      <c r="L38" s="1">
        <v>0.0</v>
      </c>
      <c r="M38" s="1">
        <v>0.0</v>
      </c>
      <c r="N38" s="1">
        <v>0.8</v>
      </c>
      <c r="O38" s="2">
        <f t="shared" si="7"/>
        <v>2.63</v>
      </c>
      <c r="P38" s="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8.0" customHeight="1">
      <c r="A39" s="18" t="s">
        <v>199</v>
      </c>
      <c r="B39" s="18"/>
      <c r="C39" s="27">
        <v>0.4</v>
      </c>
      <c r="D39" s="27">
        <v>0.35</v>
      </c>
      <c r="E39" s="27">
        <v>0.35</v>
      </c>
      <c r="F39" s="27">
        <v>0.35</v>
      </c>
      <c r="G39" s="1">
        <v>0.35</v>
      </c>
      <c r="H39" s="1">
        <v>0.35</v>
      </c>
      <c r="I39" s="1">
        <v>0.25</v>
      </c>
      <c r="J39" s="1">
        <v>0.9</v>
      </c>
      <c r="K39" s="1">
        <v>0.9</v>
      </c>
      <c r="L39" s="1">
        <v>0.0</v>
      </c>
      <c r="M39" s="1">
        <v>0.0</v>
      </c>
      <c r="N39" s="1">
        <v>2.34</v>
      </c>
      <c r="O39" s="2">
        <f t="shared" si="7"/>
        <v>6.54</v>
      </c>
      <c r="P39" s="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8.0" customHeight="1">
      <c r="A40" s="18" t="s">
        <v>200</v>
      </c>
      <c r="B40" s="18"/>
      <c r="C40" s="27">
        <v>0.4</v>
      </c>
      <c r="D40" s="27">
        <v>0.0</v>
      </c>
      <c r="E40" s="27">
        <v>0.4</v>
      </c>
      <c r="F40" s="27">
        <v>0.0</v>
      </c>
      <c r="G40" s="1">
        <v>0.4</v>
      </c>
      <c r="H40" s="1">
        <v>0.0</v>
      </c>
      <c r="I40" s="1">
        <v>0.4</v>
      </c>
      <c r="J40" s="1">
        <v>0.45</v>
      </c>
      <c r="K40" s="1">
        <v>0.45</v>
      </c>
      <c r="L40" s="1">
        <v>0.0</v>
      </c>
      <c r="M40" s="1">
        <v>0.0</v>
      </c>
      <c r="N40" s="1">
        <v>1.1</v>
      </c>
      <c r="O40" s="2">
        <f t="shared" si="7"/>
        <v>3.6</v>
      </c>
      <c r="P40" s="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8.0" customHeight="1">
      <c r="A41" s="18" t="s">
        <v>287</v>
      </c>
      <c r="B41" s="18"/>
      <c r="C41" s="27">
        <v>16.23</v>
      </c>
      <c r="D41" s="27">
        <v>12.99</v>
      </c>
      <c r="E41" s="27">
        <v>13.85</v>
      </c>
      <c r="F41" s="27">
        <v>6.99</v>
      </c>
      <c r="G41" s="1">
        <v>14.58</v>
      </c>
      <c r="H41" s="1">
        <v>14.61</v>
      </c>
      <c r="I41" s="1">
        <v>18.86</v>
      </c>
      <c r="J41" s="1">
        <v>22.01</v>
      </c>
      <c r="K41" s="1">
        <v>7.51</v>
      </c>
      <c r="L41" s="1">
        <v>7.33</v>
      </c>
      <c r="M41" s="1">
        <v>11.72</v>
      </c>
      <c r="N41" s="1">
        <v>10.13</v>
      </c>
      <c r="O41" s="2">
        <f t="shared" si="7"/>
        <v>156.81</v>
      </c>
      <c r="P41" s="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8.0" customHeight="1">
      <c r="A42" s="18" t="s">
        <v>288</v>
      </c>
      <c r="B42" s="18"/>
      <c r="C42" s="27">
        <v>7.61</v>
      </c>
      <c r="D42" s="27">
        <v>3.56</v>
      </c>
      <c r="E42" s="27">
        <v>0.0</v>
      </c>
      <c r="F42" s="27">
        <v>0.0</v>
      </c>
      <c r="G42" s="1">
        <v>0.0</v>
      </c>
      <c r="H42" s="1">
        <v>0.0</v>
      </c>
      <c r="I42" s="1">
        <v>0.0</v>
      </c>
      <c r="J42" s="1">
        <v>0.0</v>
      </c>
      <c r="K42" s="1">
        <v>23.7</v>
      </c>
      <c r="L42" s="1">
        <v>0.0</v>
      </c>
      <c r="M42" s="1">
        <v>0.0</v>
      </c>
      <c r="N42" s="1">
        <v>7.35</v>
      </c>
      <c r="O42" s="2">
        <f t="shared" si="7"/>
        <v>42.22</v>
      </c>
      <c r="P42" s="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8.0" customHeight="1">
      <c r="A43" s="18" t="s">
        <v>252</v>
      </c>
      <c r="B43" s="18"/>
      <c r="C43" s="27">
        <v>0.35</v>
      </c>
      <c r="D43" s="27">
        <v>0.0</v>
      </c>
      <c r="E43" s="27">
        <v>0.0</v>
      </c>
      <c r="F43" s="27">
        <v>2.0</v>
      </c>
      <c r="G43" s="1">
        <v>0.0</v>
      </c>
      <c r="H43" s="1">
        <v>0.0</v>
      </c>
      <c r="I43" s="1">
        <v>0.0</v>
      </c>
      <c r="J43" s="1">
        <v>0.0</v>
      </c>
      <c r="K43" s="1">
        <v>0.0</v>
      </c>
      <c r="L43" s="1">
        <v>0.0</v>
      </c>
      <c r="M43" s="1">
        <v>0.0</v>
      </c>
      <c r="N43" s="1">
        <v>1.89</v>
      </c>
      <c r="O43" s="2">
        <f t="shared" si="7"/>
        <v>4.24</v>
      </c>
      <c r="P43" s="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8.0" customHeight="1">
      <c r="A44" s="18" t="s">
        <v>289</v>
      </c>
      <c r="B44" s="18"/>
      <c r="C44" s="27">
        <v>0.0</v>
      </c>
      <c r="D44" s="27">
        <v>0.0</v>
      </c>
      <c r="E44" s="27">
        <v>0.0</v>
      </c>
      <c r="F44" s="27">
        <v>0.0</v>
      </c>
      <c r="G44" s="1">
        <v>1.61</v>
      </c>
      <c r="H44" s="1">
        <v>0.0</v>
      </c>
      <c r="I44" s="1">
        <v>2.22</v>
      </c>
      <c r="J44" s="1">
        <v>3.45</v>
      </c>
      <c r="K44" s="1">
        <v>2.22</v>
      </c>
      <c r="L44" s="1">
        <v>2.27</v>
      </c>
      <c r="M44" s="1">
        <v>1.98</v>
      </c>
      <c r="N44" s="1">
        <v>2.12</v>
      </c>
      <c r="O44" s="2">
        <f t="shared" si="7"/>
        <v>15.87</v>
      </c>
      <c r="P44" s="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8.0" customHeight="1">
      <c r="A45" s="8" t="s">
        <v>290</v>
      </c>
      <c r="B45" s="18"/>
      <c r="C45" s="27">
        <v>0.0</v>
      </c>
      <c r="D45" s="27">
        <v>0.0</v>
      </c>
      <c r="E45" s="27">
        <v>0.0</v>
      </c>
      <c r="F45" s="27">
        <v>0.0</v>
      </c>
      <c r="G45" s="1">
        <v>28.35</v>
      </c>
      <c r="H45" s="1">
        <v>0.0</v>
      </c>
      <c r="I45" s="1">
        <v>0.0</v>
      </c>
      <c r="J45" s="1">
        <v>2.97</v>
      </c>
      <c r="K45" s="1">
        <v>0.0</v>
      </c>
      <c r="L45" s="1">
        <v>0.0</v>
      </c>
      <c r="M45" s="1">
        <v>0.0</v>
      </c>
      <c r="N45" s="1">
        <v>0.0</v>
      </c>
      <c r="O45" s="2">
        <f t="shared" si="7"/>
        <v>31.32</v>
      </c>
      <c r="P45" s="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8.0" customHeight="1">
      <c r="A46" s="8" t="s">
        <v>291</v>
      </c>
      <c r="B46" s="18"/>
      <c r="C46" s="27">
        <v>2.91</v>
      </c>
      <c r="D46" s="27">
        <v>6.07</v>
      </c>
      <c r="E46" s="27">
        <v>19.09</v>
      </c>
      <c r="F46" s="27">
        <v>41.75</v>
      </c>
      <c r="G46" s="1">
        <v>45.01</v>
      </c>
      <c r="H46" s="1">
        <v>11.55</v>
      </c>
      <c r="I46" s="1">
        <v>0.0</v>
      </c>
      <c r="J46" s="1">
        <v>0.0</v>
      </c>
      <c r="K46" s="1">
        <v>0.0</v>
      </c>
      <c r="L46" s="1">
        <v>0.0</v>
      </c>
      <c r="M46" s="1">
        <v>0.0</v>
      </c>
      <c r="N46" s="1">
        <v>0.0</v>
      </c>
      <c r="O46" s="2">
        <f t="shared" si="7"/>
        <v>126.38</v>
      </c>
      <c r="P46" s="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8.0" customHeight="1">
      <c r="A47" s="8" t="s">
        <v>254</v>
      </c>
      <c r="B47" s="18"/>
      <c r="C47" s="27">
        <v>5.77</v>
      </c>
      <c r="D47" s="27">
        <v>10.66</v>
      </c>
      <c r="E47" s="27">
        <v>9.31</v>
      </c>
      <c r="F47" s="27">
        <v>13.23</v>
      </c>
      <c r="G47" s="1">
        <v>4.5</v>
      </c>
      <c r="H47" s="1">
        <v>19.0</v>
      </c>
      <c r="I47" s="1">
        <v>27.32</v>
      </c>
      <c r="J47" s="1">
        <v>28.8</v>
      </c>
      <c r="K47" s="1">
        <v>29.02</v>
      </c>
      <c r="L47" s="1">
        <v>23.56</v>
      </c>
      <c r="M47" s="1">
        <v>16.26</v>
      </c>
      <c r="N47" s="1">
        <v>44.96</v>
      </c>
      <c r="O47" s="2">
        <f t="shared" si="7"/>
        <v>232.39</v>
      </c>
      <c r="P47" s="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8.0" customHeight="1">
      <c r="A48" s="8" t="s">
        <v>256</v>
      </c>
      <c r="B48" s="18"/>
      <c r="C48" s="27">
        <v>0.0</v>
      </c>
      <c r="D48" s="27">
        <v>0.0</v>
      </c>
      <c r="E48" s="27">
        <v>7.96</v>
      </c>
      <c r="F48" s="27">
        <v>19.6</v>
      </c>
      <c r="G48" s="1">
        <v>19.55</v>
      </c>
      <c r="H48" s="1">
        <v>76.38</v>
      </c>
      <c r="I48" s="1">
        <v>57.47</v>
      </c>
      <c r="J48" s="1">
        <v>45.12</v>
      </c>
      <c r="K48" s="1">
        <v>8.89</v>
      </c>
      <c r="L48" s="1">
        <v>36.98</v>
      </c>
      <c r="M48" s="1">
        <v>62.12</v>
      </c>
      <c r="N48" s="1">
        <v>47.67</v>
      </c>
      <c r="O48" s="2">
        <f t="shared" si="7"/>
        <v>381.74</v>
      </c>
      <c r="P48" s="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8.75" customHeight="1">
      <c r="A49" s="24" t="s">
        <v>46</v>
      </c>
      <c r="B49" s="24"/>
      <c r="C49" s="25">
        <f t="shared" ref="C49:O49" si="8">SUM(C26:C48)</f>
        <v>36.25</v>
      </c>
      <c r="D49" s="25">
        <f t="shared" si="8"/>
        <v>45.13</v>
      </c>
      <c r="E49" s="25">
        <f t="shared" si="8"/>
        <v>58.32</v>
      </c>
      <c r="F49" s="25">
        <f t="shared" si="8"/>
        <v>90.814</v>
      </c>
      <c r="G49" s="25">
        <f t="shared" si="8"/>
        <v>124.05</v>
      </c>
      <c r="H49" s="25">
        <f t="shared" si="8"/>
        <v>127.23</v>
      </c>
      <c r="I49" s="25">
        <f t="shared" si="8"/>
        <v>111.62</v>
      </c>
      <c r="J49" s="25">
        <f t="shared" si="8"/>
        <v>115.18</v>
      </c>
      <c r="K49" s="25">
        <f t="shared" si="8"/>
        <v>84.871</v>
      </c>
      <c r="L49" s="25">
        <f t="shared" si="8"/>
        <v>82.89</v>
      </c>
      <c r="M49" s="25">
        <f t="shared" si="8"/>
        <v>107.05</v>
      </c>
      <c r="N49" s="25">
        <f t="shared" si="8"/>
        <v>130.24</v>
      </c>
      <c r="O49" s="25">
        <f t="shared" si="8"/>
        <v>1113.645</v>
      </c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9.5" customHeight="1">
      <c r="A50" s="155" t="s">
        <v>257</v>
      </c>
      <c r="B50" s="156"/>
      <c r="C50" s="157">
        <f t="shared" ref="C50:O50" si="9">SUM(C9,C17,C21,C49)</f>
        <v>100.72</v>
      </c>
      <c r="D50" s="157">
        <f t="shared" si="9"/>
        <v>118.03</v>
      </c>
      <c r="E50" s="157">
        <f t="shared" si="9"/>
        <v>143.43</v>
      </c>
      <c r="F50" s="157">
        <f t="shared" si="9"/>
        <v>153.565</v>
      </c>
      <c r="G50" s="163">
        <f t="shared" si="9"/>
        <v>207.01</v>
      </c>
      <c r="H50" s="163">
        <f t="shared" si="9"/>
        <v>208.46</v>
      </c>
      <c r="I50" s="163">
        <f t="shared" si="9"/>
        <v>194.51</v>
      </c>
      <c r="J50" s="163">
        <f t="shared" si="9"/>
        <v>215.17</v>
      </c>
      <c r="K50" s="163">
        <f t="shared" si="9"/>
        <v>186.101</v>
      </c>
      <c r="L50" s="163">
        <f t="shared" si="9"/>
        <v>162.12</v>
      </c>
      <c r="M50" s="163">
        <f t="shared" si="9"/>
        <v>177.81</v>
      </c>
      <c r="N50" s="163">
        <f t="shared" si="9"/>
        <v>200.99</v>
      </c>
      <c r="O50" s="163">
        <f t="shared" si="9"/>
        <v>2067.916</v>
      </c>
      <c r="P50" s="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9.5" customHeight="1">
      <c r="A51" s="45" t="s">
        <v>52</v>
      </c>
      <c r="B51" s="45"/>
      <c r="C51" s="46"/>
      <c r="D51" s="46"/>
      <c r="E51" s="46"/>
      <c r="F51" s="46"/>
      <c r="G51" s="7"/>
      <c r="H51" s="7"/>
      <c r="I51" s="7"/>
      <c r="J51" s="7"/>
      <c r="K51" s="7"/>
      <c r="L51" s="7"/>
      <c r="M51" s="7"/>
      <c r="N51" s="7"/>
      <c r="O51" s="7"/>
      <c r="P51" s="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8.0" customHeight="1">
      <c r="A52" s="47" t="s">
        <v>53</v>
      </c>
      <c r="B52" s="48"/>
      <c r="C52" s="49" t="s">
        <v>8</v>
      </c>
      <c r="D52" s="49" t="s">
        <v>9</v>
      </c>
      <c r="E52" s="49" t="s">
        <v>10</v>
      </c>
      <c r="F52" s="49" t="s">
        <v>11</v>
      </c>
      <c r="G52" s="50" t="s">
        <v>12</v>
      </c>
      <c r="H52" s="50" t="s">
        <v>13</v>
      </c>
      <c r="I52" s="50" t="s">
        <v>31</v>
      </c>
      <c r="J52" s="50" t="s">
        <v>15</v>
      </c>
      <c r="K52" s="50" t="s">
        <v>16</v>
      </c>
      <c r="L52" s="50" t="s">
        <v>23</v>
      </c>
      <c r="M52" s="50" t="s">
        <v>18</v>
      </c>
      <c r="N52" s="50" t="s">
        <v>19</v>
      </c>
      <c r="O52" s="51" t="s">
        <v>20</v>
      </c>
      <c r="P52" s="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8.0" customHeight="1">
      <c r="A53" s="18" t="s">
        <v>292</v>
      </c>
      <c r="B53" s="18"/>
      <c r="C53" s="27">
        <v>67.55</v>
      </c>
      <c r="D53" s="27">
        <v>130.47</v>
      </c>
      <c r="E53" s="27">
        <v>118.26</v>
      </c>
      <c r="F53" s="27">
        <v>128.61</v>
      </c>
      <c r="G53" s="1">
        <v>102.89</v>
      </c>
      <c r="H53" s="1">
        <v>96.12</v>
      </c>
      <c r="I53" s="1">
        <v>86.48</v>
      </c>
      <c r="J53" s="1">
        <v>124.84</v>
      </c>
      <c r="K53" s="1">
        <v>130.18</v>
      </c>
      <c r="L53" s="1">
        <v>127.16</v>
      </c>
      <c r="M53" s="1">
        <v>119.78</v>
      </c>
      <c r="N53" s="1">
        <v>103.76</v>
      </c>
      <c r="O53" s="2">
        <f t="shared" ref="O53:O56" si="10">SUM(C53:N53)</f>
        <v>1336.1</v>
      </c>
      <c r="P53" s="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8.0" customHeight="1">
      <c r="A54" s="18" t="s">
        <v>55</v>
      </c>
      <c r="B54" s="18"/>
      <c r="C54" s="27">
        <v>71.78</v>
      </c>
      <c r="D54" s="27">
        <v>105.38</v>
      </c>
      <c r="E54" s="27">
        <v>136.05</v>
      </c>
      <c r="F54" s="27">
        <v>126.45</v>
      </c>
      <c r="G54" s="1">
        <v>89.8</v>
      </c>
      <c r="H54" s="1">
        <v>45.67</v>
      </c>
      <c r="I54" s="1">
        <v>49.95</v>
      </c>
      <c r="J54" s="1">
        <v>80.96</v>
      </c>
      <c r="K54" s="1">
        <v>137.76</v>
      </c>
      <c r="L54" s="1">
        <v>117.88</v>
      </c>
      <c r="M54" s="1">
        <v>124.87</v>
      </c>
      <c r="N54" s="1">
        <v>128.2</v>
      </c>
      <c r="O54" s="2">
        <f t="shared" si="10"/>
        <v>1214.75</v>
      </c>
      <c r="P54" s="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8.0" customHeight="1">
      <c r="A55" s="18" t="s">
        <v>56</v>
      </c>
      <c r="B55" s="18"/>
      <c r="C55" s="27">
        <v>15.18</v>
      </c>
      <c r="D55" s="27">
        <v>18.13</v>
      </c>
      <c r="E55" s="27">
        <v>15.66</v>
      </c>
      <c r="F55" s="27">
        <v>15.73</v>
      </c>
      <c r="G55" s="1">
        <v>47.97</v>
      </c>
      <c r="H55" s="1">
        <v>21.21</v>
      </c>
      <c r="I55" s="1">
        <v>11.7</v>
      </c>
      <c r="J55" s="1">
        <v>28.89</v>
      </c>
      <c r="K55" s="1">
        <v>16.84</v>
      </c>
      <c r="L55" s="1">
        <v>13.74</v>
      </c>
      <c r="M55" s="1">
        <v>21.53</v>
      </c>
      <c r="N55" s="1">
        <v>21.41</v>
      </c>
      <c r="O55" s="2">
        <f t="shared" si="10"/>
        <v>247.99</v>
      </c>
      <c r="P55" s="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8.0" customHeight="1">
      <c r="A56" s="8" t="s">
        <v>231</v>
      </c>
      <c r="B56" s="18"/>
      <c r="C56" s="27">
        <v>4.99</v>
      </c>
      <c r="D56" s="27">
        <v>4.58</v>
      </c>
      <c r="E56" s="27">
        <v>14.69</v>
      </c>
      <c r="F56" s="27">
        <v>13.07</v>
      </c>
      <c r="G56" s="1">
        <v>16.73</v>
      </c>
      <c r="H56" s="1">
        <v>16.57</v>
      </c>
      <c r="I56" s="1">
        <v>18.7</v>
      </c>
      <c r="J56" s="1">
        <v>32.2</v>
      </c>
      <c r="K56" s="1">
        <v>10.62</v>
      </c>
      <c r="L56" s="1">
        <v>19.84</v>
      </c>
      <c r="M56" s="1">
        <v>13.71</v>
      </c>
      <c r="N56" s="1">
        <v>27.73</v>
      </c>
      <c r="O56" s="2">
        <f t="shared" si="10"/>
        <v>193.43</v>
      </c>
      <c r="P56" s="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8.0" customHeight="1">
      <c r="A57" s="77" t="s">
        <v>60</v>
      </c>
      <c r="B57" s="78"/>
      <c r="C57" s="141">
        <f t="shared" ref="C57:O57" si="11">SUM(C53:C56)</f>
        <v>159.5</v>
      </c>
      <c r="D57" s="141">
        <f t="shared" si="11"/>
        <v>258.56</v>
      </c>
      <c r="E57" s="141">
        <f t="shared" si="11"/>
        <v>284.66</v>
      </c>
      <c r="F57" s="141">
        <f t="shared" si="11"/>
        <v>283.86</v>
      </c>
      <c r="G57" s="79">
        <f t="shared" si="11"/>
        <v>257.39</v>
      </c>
      <c r="H57" s="79">
        <f t="shared" si="11"/>
        <v>179.57</v>
      </c>
      <c r="I57" s="79">
        <f t="shared" si="11"/>
        <v>166.83</v>
      </c>
      <c r="J57" s="79">
        <f t="shared" si="11"/>
        <v>266.89</v>
      </c>
      <c r="K57" s="79">
        <f t="shared" si="11"/>
        <v>295.4</v>
      </c>
      <c r="L57" s="79">
        <f t="shared" si="11"/>
        <v>278.62</v>
      </c>
      <c r="M57" s="79">
        <f t="shared" si="11"/>
        <v>279.89</v>
      </c>
      <c r="N57" s="79">
        <f t="shared" si="11"/>
        <v>281.1</v>
      </c>
      <c r="O57" s="79">
        <f t="shared" si="11"/>
        <v>2992.27</v>
      </c>
      <c r="P57" s="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8.75" customHeight="1">
      <c r="A58" s="60"/>
      <c r="B58" s="60"/>
      <c r="C58" s="61"/>
      <c r="D58" s="61"/>
      <c r="E58" s="61"/>
      <c r="F58" s="61"/>
      <c r="G58" s="150"/>
      <c r="H58" s="150"/>
      <c r="I58" s="150"/>
      <c r="J58" s="150"/>
      <c r="K58" s="150"/>
      <c r="L58" s="150"/>
      <c r="M58" s="150"/>
      <c r="N58" s="150"/>
      <c r="O58" s="150"/>
      <c r="P58" s="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9.5" customHeight="1">
      <c r="A59" s="62" t="s">
        <v>62</v>
      </c>
      <c r="B59" s="62"/>
      <c r="C59" s="63">
        <f t="shared" ref="C59:O59" si="12">C50+C57</f>
        <v>260.22</v>
      </c>
      <c r="D59" s="63">
        <f t="shared" si="12"/>
        <v>376.59</v>
      </c>
      <c r="E59" s="63">
        <f t="shared" si="12"/>
        <v>428.09</v>
      </c>
      <c r="F59" s="63">
        <f t="shared" si="12"/>
        <v>437.425</v>
      </c>
      <c r="G59" s="64">
        <f t="shared" si="12"/>
        <v>464.4</v>
      </c>
      <c r="H59" s="64">
        <f t="shared" si="12"/>
        <v>388.03</v>
      </c>
      <c r="I59" s="64">
        <f t="shared" si="12"/>
        <v>361.34</v>
      </c>
      <c r="J59" s="64">
        <f t="shared" si="12"/>
        <v>482.06</v>
      </c>
      <c r="K59" s="64">
        <f t="shared" si="12"/>
        <v>481.501</v>
      </c>
      <c r="L59" s="64">
        <f t="shared" si="12"/>
        <v>440.74</v>
      </c>
      <c r="M59" s="64">
        <f t="shared" si="12"/>
        <v>457.7</v>
      </c>
      <c r="N59" s="64">
        <f t="shared" si="12"/>
        <v>482.09</v>
      </c>
      <c r="O59" s="64">
        <f t="shared" si="12"/>
        <v>5060.186</v>
      </c>
      <c r="P59" s="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9.5" customHeight="1">
      <c r="A60" s="151"/>
      <c r="B60" s="151"/>
      <c r="C60" s="152"/>
      <c r="D60" s="152"/>
      <c r="E60" s="152"/>
      <c r="F60" s="152"/>
      <c r="G60" s="153"/>
      <c r="H60" s="153"/>
      <c r="I60" s="153"/>
      <c r="J60" s="153"/>
      <c r="K60" s="153"/>
      <c r="L60" s="153"/>
      <c r="M60" s="153"/>
      <c r="N60" s="153"/>
      <c r="O60" s="153"/>
      <c r="P60" s="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8.0" customHeight="1">
      <c r="A61" s="158" t="s">
        <v>63</v>
      </c>
      <c r="B61" s="159"/>
      <c r="C61" s="160">
        <f t="shared" ref="C61:O61" si="13">C50/C59</f>
        <v>0.3870571055</v>
      </c>
      <c r="D61" s="160">
        <f t="shared" si="13"/>
        <v>0.3134177753</v>
      </c>
      <c r="E61" s="160">
        <f t="shared" si="13"/>
        <v>0.3350463688</v>
      </c>
      <c r="F61" s="160">
        <f t="shared" si="13"/>
        <v>0.351065897</v>
      </c>
      <c r="G61" s="160">
        <f t="shared" si="13"/>
        <v>0.4457579673</v>
      </c>
      <c r="H61" s="69">
        <f t="shared" si="13"/>
        <v>0.5372265031</v>
      </c>
      <c r="I61" s="69">
        <f t="shared" si="13"/>
        <v>0.5383018763</v>
      </c>
      <c r="J61" s="69">
        <f t="shared" si="13"/>
        <v>0.4463552255</v>
      </c>
      <c r="K61" s="69">
        <f t="shared" si="13"/>
        <v>0.3865017934</v>
      </c>
      <c r="L61" s="69">
        <f t="shared" si="13"/>
        <v>0.3678359123</v>
      </c>
      <c r="M61" s="69">
        <f t="shared" si="13"/>
        <v>0.3884859078</v>
      </c>
      <c r="N61" s="69">
        <f t="shared" si="13"/>
        <v>0.4169138543</v>
      </c>
      <c r="O61" s="69">
        <f t="shared" si="13"/>
        <v>0.4086640293</v>
      </c>
      <c r="P61" s="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8.0" customHeight="1">
      <c r="A62" s="68"/>
      <c r="B62" s="68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8.0" customHeight="1">
      <c r="A63" s="68" t="s">
        <v>171</v>
      </c>
      <c r="B63" s="68"/>
      <c r="C63" s="2">
        <f t="shared" ref="C63:O63" si="14">C50-C45-C46-C47-C48</f>
        <v>92.04</v>
      </c>
      <c r="D63" s="2">
        <f t="shared" si="14"/>
        <v>101.3</v>
      </c>
      <c r="E63" s="2">
        <f t="shared" si="14"/>
        <v>107.07</v>
      </c>
      <c r="F63" s="2">
        <f t="shared" si="14"/>
        <v>78.985</v>
      </c>
      <c r="G63" s="2">
        <f t="shared" si="14"/>
        <v>109.6</v>
      </c>
      <c r="H63" s="2">
        <f t="shared" si="14"/>
        <v>101.53</v>
      </c>
      <c r="I63" s="2">
        <f t="shared" si="14"/>
        <v>109.72</v>
      </c>
      <c r="J63" s="2">
        <f t="shared" si="14"/>
        <v>138.28</v>
      </c>
      <c r="K63" s="2">
        <f t="shared" si="14"/>
        <v>148.191</v>
      </c>
      <c r="L63" s="2">
        <f t="shared" si="14"/>
        <v>101.58</v>
      </c>
      <c r="M63" s="2">
        <f t="shared" si="14"/>
        <v>99.43</v>
      </c>
      <c r="N63" s="2">
        <f t="shared" si="14"/>
        <v>108.36</v>
      </c>
      <c r="O63" s="2">
        <f t="shared" si="14"/>
        <v>1296.086</v>
      </c>
      <c r="P63" s="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8.0" customHeight="1">
      <c r="A64" s="68" t="s">
        <v>233</v>
      </c>
      <c r="B64" s="68"/>
      <c r="C64" s="2">
        <f t="shared" ref="C64:O64" si="15">C57-C56</f>
        <v>154.51</v>
      </c>
      <c r="D64" s="2">
        <f t="shared" si="15"/>
        <v>253.98</v>
      </c>
      <c r="E64" s="2">
        <f t="shared" si="15"/>
        <v>269.97</v>
      </c>
      <c r="F64" s="2">
        <f t="shared" si="15"/>
        <v>270.79</v>
      </c>
      <c r="G64" s="2">
        <f t="shared" si="15"/>
        <v>240.66</v>
      </c>
      <c r="H64" s="2">
        <f t="shared" si="15"/>
        <v>163</v>
      </c>
      <c r="I64" s="2">
        <f t="shared" si="15"/>
        <v>148.13</v>
      </c>
      <c r="J64" s="2">
        <f t="shared" si="15"/>
        <v>234.69</v>
      </c>
      <c r="K64" s="2">
        <f t="shared" si="15"/>
        <v>284.78</v>
      </c>
      <c r="L64" s="2">
        <f t="shared" si="15"/>
        <v>258.78</v>
      </c>
      <c r="M64" s="2">
        <f t="shared" si="15"/>
        <v>266.18</v>
      </c>
      <c r="N64" s="2">
        <f t="shared" si="15"/>
        <v>253.37</v>
      </c>
      <c r="O64" s="2">
        <f t="shared" si="15"/>
        <v>2798.84</v>
      </c>
      <c r="P64" s="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8.0" customHeight="1">
      <c r="A65" s="68"/>
      <c r="B65" s="68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8.0" customHeight="1">
      <c r="A66" s="68" t="s">
        <v>234</v>
      </c>
      <c r="B66" s="68"/>
      <c r="C66" s="2">
        <f t="shared" ref="C66:O66" si="16">SUM(C63:C64)</f>
        <v>246.55</v>
      </c>
      <c r="D66" s="2">
        <f t="shared" si="16"/>
        <v>355.28</v>
      </c>
      <c r="E66" s="2">
        <f t="shared" si="16"/>
        <v>377.04</v>
      </c>
      <c r="F66" s="2">
        <f t="shared" si="16"/>
        <v>349.775</v>
      </c>
      <c r="G66" s="2">
        <f t="shared" si="16"/>
        <v>350.26</v>
      </c>
      <c r="H66" s="2">
        <f t="shared" si="16"/>
        <v>264.53</v>
      </c>
      <c r="I66" s="2">
        <f t="shared" si="16"/>
        <v>257.85</v>
      </c>
      <c r="J66" s="2">
        <f t="shared" si="16"/>
        <v>372.97</v>
      </c>
      <c r="K66" s="2">
        <f t="shared" si="16"/>
        <v>432.971</v>
      </c>
      <c r="L66" s="2">
        <f t="shared" si="16"/>
        <v>360.36</v>
      </c>
      <c r="M66" s="2">
        <f t="shared" si="16"/>
        <v>365.61</v>
      </c>
      <c r="N66" s="2">
        <f t="shared" si="16"/>
        <v>361.73</v>
      </c>
      <c r="O66" s="2">
        <f t="shared" si="16"/>
        <v>4094.926</v>
      </c>
      <c r="P66" s="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8.0" customHeight="1">
      <c r="A67" s="68"/>
      <c r="B67" s="68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8.0" customHeight="1">
      <c r="A68" s="161" t="s">
        <v>293</v>
      </c>
      <c r="B68" s="161"/>
      <c r="C68" s="162">
        <f t="shared" ref="C68:O68" si="17">C63/C66</f>
        <v>0.3733117015</v>
      </c>
      <c r="D68" s="162">
        <f t="shared" si="17"/>
        <v>0.2851272236</v>
      </c>
      <c r="E68" s="162">
        <f t="shared" si="17"/>
        <v>0.283975175</v>
      </c>
      <c r="F68" s="162">
        <f t="shared" si="17"/>
        <v>0.2258165964</v>
      </c>
      <c r="G68" s="162">
        <f t="shared" si="17"/>
        <v>0.3129104094</v>
      </c>
      <c r="H68" s="162">
        <f t="shared" si="17"/>
        <v>0.3838128001</v>
      </c>
      <c r="I68" s="162">
        <f t="shared" si="17"/>
        <v>0.4255187124</v>
      </c>
      <c r="J68" s="162">
        <f t="shared" si="17"/>
        <v>0.3707536799</v>
      </c>
      <c r="K68" s="162">
        <f t="shared" si="17"/>
        <v>0.3422654173</v>
      </c>
      <c r="L68" s="162">
        <f t="shared" si="17"/>
        <v>0.2818847819</v>
      </c>
      <c r="M68" s="162">
        <f t="shared" si="17"/>
        <v>0.2719564563</v>
      </c>
      <c r="N68" s="162">
        <f t="shared" si="17"/>
        <v>0.2995604456</v>
      </c>
      <c r="O68" s="71">
        <f t="shared" si="17"/>
        <v>0.3165102373</v>
      </c>
      <c r="P68" s="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8.0" customHeight="1">
      <c r="A69" s="68"/>
      <c r="B69" s="68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8.0" customHeight="1">
      <c r="A70" s="164" t="s">
        <v>294</v>
      </c>
      <c r="B70" s="164"/>
      <c r="C70" s="165">
        <v>54.88</v>
      </c>
      <c r="D70" s="165">
        <v>59.02</v>
      </c>
      <c r="E70" s="165">
        <v>72.15</v>
      </c>
      <c r="F70" s="165">
        <v>59.89</v>
      </c>
      <c r="G70" s="165">
        <v>60.422</v>
      </c>
      <c r="H70" s="165">
        <v>76.52</v>
      </c>
      <c r="I70" s="165">
        <v>62.29</v>
      </c>
      <c r="J70" s="165">
        <v>66.94</v>
      </c>
      <c r="K70" s="165">
        <v>80.34</v>
      </c>
      <c r="L70" s="165">
        <v>66.21</v>
      </c>
      <c r="M70" s="165">
        <v>66.11</v>
      </c>
      <c r="N70" s="165">
        <v>86.03</v>
      </c>
      <c r="O70" s="165">
        <f>SUM(C70:N70)</f>
        <v>810.802</v>
      </c>
      <c r="P70" s="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8.75" customHeight="1">
      <c r="A71" s="68"/>
      <c r="B71" s="68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8.0" customHeight="1">
      <c r="A72" s="47" t="s">
        <v>264</v>
      </c>
      <c r="B72" s="48"/>
      <c r="C72" s="50" t="s">
        <v>8</v>
      </c>
      <c r="D72" s="50" t="s">
        <v>9</v>
      </c>
      <c r="E72" s="50" t="s">
        <v>10</v>
      </c>
      <c r="F72" s="50" t="s">
        <v>11</v>
      </c>
      <c r="G72" s="50" t="s">
        <v>12</v>
      </c>
      <c r="H72" s="50" t="s">
        <v>13</v>
      </c>
      <c r="I72" s="50" t="s">
        <v>31</v>
      </c>
      <c r="J72" s="50" t="s">
        <v>15</v>
      </c>
      <c r="K72" s="50" t="s">
        <v>16</v>
      </c>
      <c r="L72" s="50" t="s">
        <v>23</v>
      </c>
      <c r="M72" s="50" t="s">
        <v>18</v>
      </c>
      <c r="N72" s="50" t="s">
        <v>19</v>
      </c>
      <c r="O72" s="51" t="s">
        <v>20</v>
      </c>
      <c r="P72" s="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8.0" customHeight="1">
      <c r="A73" s="18" t="s">
        <v>295</v>
      </c>
      <c r="B73" s="18"/>
      <c r="C73" s="1">
        <v>11.0</v>
      </c>
      <c r="D73" s="1">
        <v>11.0</v>
      </c>
      <c r="E73" s="1">
        <v>11.0</v>
      </c>
      <c r="F73" s="1">
        <v>11.0</v>
      </c>
      <c r="G73" s="1">
        <v>11.0</v>
      </c>
      <c r="H73" s="1">
        <v>11.0</v>
      </c>
      <c r="I73" s="1">
        <v>11.0</v>
      </c>
      <c r="J73" s="1">
        <v>11.0</v>
      </c>
      <c r="K73" s="1">
        <v>11.0</v>
      </c>
      <c r="L73" s="1">
        <v>16.0</v>
      </c>
      <c r="M73" s="1">
        <v>11.0</v>
      </c>
      <c r="N73" s="1">
        <v>11.0</v>
      </c>
      <c r="O73" s="2">
        <f t="shared" ref="O73:O75" si="18">SUM(C73:N73)</f>
        <v>137</v>
      </c>
      <c r="P73" s="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8.0" customHeight="1">
      <c r="A74" s="18" t="s">
        <v>55</v>
      </c>
      <c r="B74" s="18"/>
      <c r="C74" s="1">
        <v>177.86</v>
      </c>
      <c r="D74" s="1">
        <v>277.24</v>
      </c>
      <c r="E74" s="1">
        <v>340.25</v>
      </c>
      <c r="F74" s="1">
        <v>320.16</v>
      </c>
      <c r="G74" s="1">
        <v>326.11</v>
      </c>
      <c r="H74" s="1">
        <v>301.61</v>
      </c>
      <c r="I74" s="1">
        <v>314.18</v>
      </c>
      <c r="J74" s="1">
        <v>306.11</v>
      </c>
      <c r="K74" s="1">
        <v>292.22</v>
      </c>
      <c r="L74" s="1">
        <v>281.95</v>
      </c>
      <c r="M74" s="1">
        <v>286.87</v>
      </c>
      <c r="N74" s="1">
        <v>304.31</v>
      </c>
      <c r="O74" s="2">
        <f t="shared" si="18"/>
        <v>3528.87</v>
      </c>
      <c r="P74" s="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8.0" customHeight="1">
      <c r="A75" s="18" t="s">
        <v>56</v>
      </c>
      <c r="B75" s="18"/>
      <c r="C75" s="1">
        <v>24.27</v>
      </c>
      <c r="D75" s="1">
        <v>23.06</v>
      </c>
      <c r="E75" s="1">
        <v>27.5</v>
      </c>
      <c r="F75" s="1">
        <v>40.6</v>
      </c>
      <c r="G75" s="1">
        <v>28.95</v>
      </c>
      <c r="H75" s="1">
        <v>33.92</v>
      </c>
      <c r="I75" s="1">
        <v>26.22</v>
      </c>
      <c r="J75" s="1">
        <v>31.09</v>
      </c>
      <c r="K75" s="1">
        <v>22.65</v>
      </c>
      <c r="L75" s="1">
        <v>20.01</v>
      </c>
      <c r="M75" s="1">
        <v>17.12</v>
      </c>
      <c r="N75" s="1">
        <v>16.29</v>
      </c>
      <c r="O75" s="2">
        <f t="shared" si="18"/>
        <v>311.68</v>
      </c>
      <c r="P75" s="3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8.0" customHeight="1">
      <c r="A76" s="77" t="s">
        <v>267</v>
      </c>
      <c r="B76" s="78"/>
      <c r="C76" s="79">
        <f t="shared" ref="C76:O76" si="19">SUM(C73:C75)</f>
        <v>213.13</v>
      </c>
      <c r="D76" s="79">
        <f t="shared" si="19"/>
        <v>311.3</v>
      </c>
      <c r="E76" s="79">
        <f t="shared" si="19"/>
        <v>378.75</v>
      </c>
      <c r="F76" s="79">
        <f t="shared" si="19"/>
        <v>371.76</v>
      </c>
      <c r="G76" s="79">
        <f t="shared" si="19"/>
        <v>366.06</v>
      </c>
      <c r="H76" s="79">
        <f t="shared" si="19"/>
        <v>346.53</v>
      </c>
      <c r="I76" s="79">
        <f t="shared" si="19"/>
        <v>351.4</v>
      </c>
      <c r="J76" s="79">
        <f t="shared" si="19"/>
        <v>348.2</v>
      </c>
      <c r="K76" s="79">
        <f t="shared" si="19"/>
        <v>325.87</v>
      </c>
      <c r="L76" s="79">
        <f t="shared" si="19"/>
        <v>317.96</v>
      </c>
      <c r="M76" s="79">
        <f t="shared" si="19"/>
        <v>314.99</v>
      </c>
      <c r="N76" s="79">
        <f t="shared" si="19"/>
        <v>331.6</v>
      </c>
      <c r="O76" s="79">
        <f t="shared" si="19"/>
        <v>3977.55</v>
      </c>
      <c r="P76" s="3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8.0" customHeight="1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3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8.0" customHeight="1">
      <c r="A78" s="45" t="s">
        <v>78</v>
      </c>
      <c r="B78" s="1"/>
      <c r="C78" s="2">
        <f t="shared" ref="C78:O78" si="20">SUM(C70+C76)</f>
        <v>268.01</v>
      </c>
      <c r="D78" s="2">
        <f t="shared" si="20"/>
        <v>370.32</v>
      </c>
      <c r="E78" s="2">
        <f t="shared" si="20"/>
        <v>450.9</v>
      </c>
      <c r="F78" s="2">
        <f t="shared" si="20"/>
        <v>431.65</v>
      </c>
      <c r="G78" s="2">
        <f t="shared" si="20"/>
        <v>426.482</v>
      </c>
      <c r="H78" s="2">
        <f t="shared" si="20"/>
        <v>423.05</v>
      </c>
      <c r="I78" s="2">
        <f t="shared" si="20"/>
        <v>413.69</v>
      </c>
      <c r="J78" s="2">
        <f t="shared" si="20"/>
        <v>415.14</v>
      </c>
      <c r="K78" s="2">
        <f t="shared" si="20"/>
        <v>406.21</v>
      </c>
      <c r="L78" s="2">
        <f t="shared" si="20"/>
        <v>384.17</v>
      </c>
      <c r="M78" s="2">
        <f t="shared" si="20"/>
        <v>381.1</v>
      </c>
      <c r="N78" s="2">
        <f t="shared" si="20"/>
        <v>417.63</v>
      </c>
      <c r="O78" s="2">
        <f t="shared" si="20"/>
        <v>4788.352</v>
      </c>
      <c r="P78" s="3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8.0" customHeight="1">
      <c r="A79" s="45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3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8.0" customHeight="1">
      <c r="A80" s="8" t="s">
        <v>268</v>
      </c>
      <c r="B80" s="1"/>
      <c r="C80" s="69">
        <f t="shared" ref="C80:O80" si="21">C70/C78</f>
        <v>0.2047684788</v>
      </c>
      <c r="D80" s="69">
        <f t="shared" si="21"/>
        <v>0.1593756751</v>
      </c>
      <c r="E80" s="69">
        <f t="shared" si="21"/>
        <v>0.1600133067</v>
      </c>
      <c r="F80" s="69">
        <f t="shared" si="21"/>
        <v>0.1387466698</v>
      </c>
      <c r="G80" s="69">
        <f t="shared" si="21"/>
        <v>0.1416753814</v>
      </c>
      <c r="H80" s="69">
        <f t="shared" si="21"/>
        <v>0.1808769649</v>
      </c>
      <c r="I80" s="69">
        <f t="shared" si="21"/>
        <v>0.1505716841</v>
      </c>
      <c r="J80" s="69">
        <f t="shared" si="21"/>
        <v>0.1612468083</v>
      </c>
      <c r="K80" s="69">
        <f t="shared" si="21"/>
        <v>0.1977794737</v>
      </c>
      <c r="L80" s="69">
        <f t="shared" si="21"/>
        <v>0.1723455762</v>
      </c>
      <c r="M80" s="69">
        <f t="shared" si="21"/>
        <v>0.1734715298</v>
      </c>
      <c r="N80" s="69">
        <f t="shared" si="21"/>
        <v>0.2059957379</v>
      </c>
      <c r="O80" s="69">
        <f t="shared" si="21"/>
        <v>0.1693279859</v>
      </c>
      <c r="P80" s="3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83"/>
      <c r="B81" s="83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3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83"/>
      <c r="B82" s="83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3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83"/>
      <c r="B83" s="83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3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83"/>
      <c r="B84" s="83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3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0" customHeight="1">
      <c r="A85" s="3"/>
      <c r="B85" s="3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3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73.86"/>
    <col customWidth="1" hidden="1" min="2" max="2" width="39.29"/>
    <col customWidth="1" min="3" max="3" width="9.29"/>
    <col customWidth="1" min="4" max="4" width="10.71"/>
    <col customWidth="1" min="5" max="5" width="11.71"/>
    <col customWidth="1" min="6" max="7" width="9.14"/>
    <col customWidth="1" min="8" max="9" width="9.71"/>
    <col customWidth="1" min="10" max="10" width="9.29"/>
    <col customWidth="1" min="11" max="11" width="10.14"/>
    <col customWidth="1" min="12" max="12" width="9.86"/>
    <col customWidth="1" min="13" max="13" width="11.29"/>
    <col customWidth="1" min="14" max="14" width="12.0"/>
    <col customWidth="1" min="15" max="15" width="13.29"/>
    <col customWidth="1" min="16" max="25" width="9.0"/>
    <col customWidth="1" min="26" max="26" width="17.14"/>
  </cols>
  <sheetData>
    <row r="1" ht="18.0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8" t="s">
        <v>296</v>
      </c>
      <c r="B2" s="6" t="s">
        <v>1</v>
      </c>
      <c r="C2" s="7"/>
      <c r="D2" s="7"/>
      <c r="E2" s="7"/>
      <c r="F2" s="7"/>
      <c r="G2" s="7"/>
      <c r="H2" s="7" t="s">
        <v>2</v>
      </c>
      <c r="I2" s="7"/>
      <c r="J2" s="7"/>
      <c r="K2" s="7"/>
      <c r="L2" s="7"/>
      <c r="M2" s="7"/>
      <c r="N2" s="7"/>
      <c r="O2" s="7"/>
      <c r="P2" s="3"/>
      <c r="Q2" s="4"/>
      <c r="R2" s="4"/>
      <c r="S2" s="4"/>
      <c r="T2" s="4"/>
      <c r="U2" s="4"/>
      <c r="V2" s="4"/>
      <c r="W2" s="4"/>
      <c r="X2" s="4"/>
      <c r="Y2" s="4"/>
      <c r="Z2" s="4"/>
    </row>
    <row r="3" ht="18.0" customHeight="1">
      <c r="A3" s="8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3"/>
      <c r="Q3" s="4"/>
      <c r="R3" s="4"/>
      <c r="S3" s="4"/>
      <c r="T3" s="4"/>
      <c r="U3" s="4"/>
      <c r="V3" s="4"/>
      <c r="W3" s="4"/>
      <c r="X3" s="4"/>
      <c r="Y3" s="4"/>
      <c r="Z3" s="4"/>
    </row>
    <row r="4" ht="18.0" customHeight="1">
      <c r="A4" s="8" t="s">
        <v>3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"/>
      <c r="Q4" s="4"/>
      <c r="R4" s="4"/>
      <c r="S4" s="4"/>
      <c r="T4" s="4"/>
      <c r="U4" s="4"/>
      <c r="V4" s="4"/>
      <c r="W4" s="4"/>
      <c r="X4" s="4"/>
      <c r="Y4" s="4"/>
      <c r="Z4" s="4"/>
    </row>
    <row r="5" ht="18.75" customHeight="1">
      <c r="A5" s="80" t="s">
        <v>297</v>
      </c>
      <c r="B5" s="10" t="s">
        <v>5</v>
      </c>
      <c r="C5" s="11"/>
      <c r="D5" s="11"/>
      <c r="E5" s="11"/>
      <c r="F5" s="11"/>
      <c r="G5" s="11"/>
      <c r="H5" s="11"/>
      <c r="I5" s="12" t="s">
        <v>6</v>
      </c>
      <c r="J5" s="11"/>
      <c r="K5" s="11"/>
      <c r="L5" s="11"/>
      <c r="M5" s="11"/>
      <c r="N5" s="11"/>
      <c r="O5" s="12"/>
      <c r="P5" s="3"/>
      <c r="Q5" s="4"/>
      <c r="R5" s="4"/>
      <c r="S5" s="4"/>
      <c r="T5" s="4"/>
      <c r="U5" s="4"/>
      <c r="V5" s="4"/>
      <c r="W5" s="4"/>
      <c r="X5" s="4"/>
      <c r="Y5" s="4"/>
      <c r="Z5" s="4"/>
    </row>
    <row r="6" ht="18.0" customHeight="1">
      <c r="A6" s="13" t="s">
        <v>7</v>
      </c>
      <c r="B6" s="14"/>
      <c r="C6" s="15" t="s">
        <v>8</v>
      </c>
      <c r="D6" s="15" t="s">
        <v>9</v>
      </c>
      <c r="E6" s="15" t="s">
        <v>10</v>
      </c>
      <c r="F6" s="15" t="s">
        <v>11</v>
      </c>
      <c r="G6" s="15" t="s">
        <v>12</v>
      </c>
      <c r="H6" s="15" t="s">
        <v>13</v>
      </c>
      <c r="I6" s="15" t="s">
        <v>14</v>
      </c>
      <c r="J6" s="15" t="s">
        <v>15</v>
      </c>
      <c r="K6" s="15" t="s">
        <v>16</v>
      </c>
      <c r="L6" s="15" t="s">
        <v>23</v>
      </c>
      <c r="M6" s="15" t="s">
        <v>18</v>
      </c>
      <c r="N6" s="15" t="s">
        <v>19</v>
      </c>
      <c r="O6" s="16" t="s">
        <v>20</v>
      </c>
      <c r="P6" s="3"/>
      <c r="Q6" s="4"/>
      <c r="R6" s="4"/>
      <c r="S6" s="4"/>
      <c r="T6" s="4"/>
      <c r="U6" s="4"/>
      <c r="V6" s="4"/>
      <c r="W6" s="4"/>
      <c r="X6" s="4"/>
      <c r="Y6" s="4"/>
      <c r="Z6" s="4"/>
    </row>
    <row r="7" ht="18.0" customHeight="1">
      <c r="A7" s="18" t="s">
        <v>298</v>
      </c>
      <c r="B7" s="18" t="s">
        <v>272</v>
      </c>
      <c r="C7" s="2">
        <v>0.04</v>
      </c>
      <c r="D7" s="2">
        <v>0.0</v>
      </c>
      <c r="E7" s="2">
        <v>0.18</v>
      </c>
      <c r="F7" s="2">
        <v>0.1</v>
      </c>
      <c r="G7" s="2">
        <v>0.06</v>
      </c>
      <c r="H7" s="2">
        <v>0.0</v>
      </c>
      <c r="I7" s="2">
        <v>0.08</v>
      </c>
      <c r="J7" s="2">
        <v>0.0</v>
      </c>
      <c r="K7" s="2">
        <v>0.24</v>
      </c>
      <c r="L7" s="2">
        <v>0.02</v>
      </c>
      <c r="M7" s="2">
        <v>0.08</v>
      </c>
      <c r="N7" s="2">
        <v>0.0</v>
      </c>
      <c r="O7" s="2">
        <f t="shared" ref="O7:O8" si="1">SUM(C7:N7)</f>
        <v>0.8</v>
      </c>
      <c r="P7" s="3"/>
      <c r="Q7" s="4"/>
      <c r="R7" s="4"/>
      <c r="S7" s="4"/>
      <c r="T7" s="4"/>
      <c r="U7" s="4"/>
      <c r="V7" s="4"/>
      <c r="W7" s="4"/>
      <c r="X7" s="4"/>
      <c r="Y7" s="4"/>
      <c r="Z7" s="4"/>
    </row>
    <row r="8" ht="18.0" customHeight="1">
      <c r="A8" s="18" t="s">
        <v>243</v>
      </c>
      <c r="B8" s="18" t="s">
        <v>218</v>
      </c>
      <c r="C8" s="2">
        <v>18.95</v>
      </c>
      <c r="D8" s="166">
        <v>11.89</v>
      </c>
      <c r="E8" s="1">
        <v>11.69</v>
      </c>
      <c r="F8" s="1">
        <v>14.0</v>
      </c>
      <c r="G8" s="1">
        <v>21.05</v>
      </c>
      <c r="H8" s="2">
        <v>15.23</v>
      </c>
      <c r="I8" s="2">
        <v>20.48</v>
      </c>
      <c r="J8" s="2">
        <v>22.5</v>
      </c>
      <c r="K8" s="2">
        <v>12.18</v>
      </c>
      <c r="L8" s="2">
        <v>21.39</v>
      </c>
      <c r="M8" s="2">
        <v>9.29</v>
      </c>
      <c r="N8" s="2">
        <v>7.61</v>
      </c>
      <c r="O8" s="2">
        <f t="shared" si="1"/>
        <v>186.26</v>
      </c>
      <c r="P8" s="3"/>
      <c r="Q8" s="4"/>
      <c r="R8" s="4"/>
      <c r="S8" s="4"/>
      <c r="T8" s="4"/>
      <c r="U8" s="4"/>
      <c r="V8" s="4"/>
      <c r="W8" s="4"/>
      <c r="X8" s="4"/>
      <c r="Y8" s="4"/>
      <c r="Z8" s="4"/>
    </row>
    <row r="9" ht="18.75" customHeight="1">
      <c r="A9" s="24" t="s">
        <v>220</v>
      </c>
      <c r="B9" s="24"/>
      <c r="C9" s="25">
        <f t="shared" ref="C9:O9" si="2">SUM(C7:C8)</f>
        <v>18.99</v>
      </c>
      <c r="D9" s="25">
        <f t="shared" si="2"/>
        <v>11.89</v>
      </c>
      <c r="E9" s="25">
        <f t="shared" si="2"/>
        <v>11.87</v>
      </c>
      <c r="F9" s="25">
        <f t="shared" si="2"/>
        <v>14.1</v>
      </c>
      <c r="G9" s="26">
        <f t="shared" si="2"/>
        <v>21.11</v>
      </c>
      <c r="H9" s="26">
        <f t="shared" si="2"/>
        <v>15.23</v>
      </c>
      <c r="I9" s="26">
        <f t="shared" si="2"/>
        <v>20.56</v>
      </c>
      <c r="J9" s="26">
        <f t="shared" si="2"/>
        <v>22.5</v>
      </c>
      <c r="K9" s="26">
        <f t="shared" si="2"/>
        <v>12.42</v>
      </c>
      <c r="L9" s="26">
        <f t="shared" si="2"/>
        <v>21.41</v>
      </c>
      <c r="M9" s="26">
        <f t="shared" si="2"/>
        <v>9.37</v>
      </c>
      <c r="N9" s="26">
        <f t="shared" si="2"/>
        <v>7.61</v>
      </c>
      <c r="O9" s="26">
        <f t="shared" si="2"/>
        <v>187.06</v>
      </c>
      <c r="P9" s="3"/>
      <c r="Q9" s="4"/>
      <c r="R9" s="4"/>
      <c r="S9" s="4"/>
      <c r="T9" s="4"/>
      <c r="U9" s="4"/>
      <c r="V9" s="4"/>
      <c r="W9" s="4"/>
      <c r="X9" s="4"/>
      <c r="Y9" s="4"/>
      <c r="Z9" s="4"/>
    </row>
    <row r="10" ht="18.75" customHeight="1">
      <c r="A10" s="8"/>
      <c r="B10" s="8"/>
      <c r="C10" s="7"/>
      <c r="D10" s="7"/>
      <c r="E10" s="7" t="s">
        <v>2</v>
      </c>
      <c r="F10" s="7"/>
      <c r="G10" s="7"/>
      <c r="H10" s="7"/>
      <c r="I10" s="7"/>
      <c r="J10" s="7"/>
      <c r="K10" s="7"/>
      <c r="L10" s="7"/>
      <c r="M10" s="7"/>
      <c r="N10" s="7"/>
      <c r="O10" s="7" t="s">
        <v>2</v>
      </c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8.0" customHeight="1">
      <c r="A11" s="13" t="s">
        <v>273</v>
      </c>
      <c r="B11" s="14"/>
      <c r="C11" s="15" t="s">
        <v>8</v>
      </c>
      <c r="D11" s="15" t="s">
        <v>9</v>
      </c>
      <c r="E11" s="15" t="s">
        <v>10</v>
      </c>
      <c r="F11" s="15" t="s">
        <v>11</v>
      </c>
      <c r="G11" s="15" t="s">
        <v>12</v>
      </c>
      <c r="H11" s="15" t="s">
        <v>13</v>
      </c>
      <c r="I11" s="15" t="s">
        <v>14</v>
      </c>
      <c r="J11" s="15" t="s">
        <v>15</v>
      </c>
      <c r="K11" s="15" t="s">
        <v>16</v>
      </c>
      <c r="L11" s="15" t="s">
        <v>125</v>
      </c>
      <c r="M11" s="15" t="s">
        <v>18</v>
      </c>
      <c r="N11" s="15" t="s">
        <v>19</v>
      </c>
      <c r="O11" s="16" t="s">
        <v>20</v>
      </c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8.0" customHeight="1">
      <c r="A12" s="18" t="s">
        <v>299</v>
      </c>
      <c r="B12" s="18" t="s">
        <v>25</v>
      </c>
      <c r="C12" s="1">
        <v>40.78</v>
      </c>
      <c r="D12" s="1">
        <v>58.22</v>
      </c>
      <c r="E12" s="1">
        <v>35.72</v>
      </c>
      <c r="F12" s="27">
        <v>27.51</v>
      </c>
      <c r="G12" s="1">
        <v>32.78</v>
      </c>
      <c r="H12" s="1">
        <v>36.08</v>
      </c>
      <c r="I12" s="1">
        <v>28.48</v>
      </c>
      <c r="J12" s="1">
        <v>35.4</v>
      </c>
      <c r="K12" s="1">
        <v>38.96</v>
      </c>
      <c r="L12" s="1">
        <v>28.0</v>
      </c>
      <c r="M12" s="1">
        <v>25.15</v>
      </c>
      <c r="N12" s="1">
        <v>21.03</v>
      </c>
      <c r="O12" s="2">
        <f t="shared" ref="O12:O15" si="3">SUM(C12:N12)</f>
        <v>408.11</v>
      </c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8.0" customHeight="1">
      <c r="A13" s="18" t="s">
        <v>275</v>
      </c>
      <c r="B13" s="18"/>
      <c r="C13" s="1">
        <v>4.93</v>
      </c>
      <c r="D13" s="1">
        <v>4.62</v>
      </c>
      <c r="E13" s="1">
        <v>5.51</v>
      </c>
      <c r="F13" s="27">
        <v>6.26</v>
      </c>
      <c r="G13" s="1">
        <v>6.54</v>
      </c>
      <c r="H13" s="1">
        <v>5.97</v>
      </c>
      <c r="I13" s="1">
        <v>6.52</v>
      </c>
      <c r="J13" s="1">
        <v>15.02</v>
      </c>
      <c r="K13" s="1">
        <v>8.4</v>
      </c>
      <c r="L13" s="1">
        <v>7.71</v>
      </c>
      <c r="M13" s="1">
        <v>5.96</v>
      </c>
      <c r="N13" s="27">
        <v>5.0</v>
      </c>
      <c r="O13" s="2">
        <f t="shared" si="3"/>
        <v>82.44</v>
      </c>
      <c r="P13" s="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8.0" customHeight="1">
      <c r="A14" s="18" t="s">
        <v>300</v>
      </c>
      <c r="B14" s="18" t="s">
        <v>25</v>
      </c>
      <c r="C14" s="1">
        <v>12.66</v>
      </c>
      <c r="D14" s="1">
        <v>12.66</v>
      </c>
      <c r="E14" s="1">
        <v>12.66</v>
      </c>
      <c r="F14" s="27">
        <v>13.68</v>
      </c>
      <c r="G14" s="1">
        <v>12.86</v>
      </c>
      <c r="H14" s="1">
        <v>7.96</v>
      </c>
      <c r="I14" s="1">
        <v>7.96</v>
      </c>
      <c r="J14" s="1">
        <v>9.96</v>
      </c>
      <c r="K14" s="1">
        <v>12.04</v>
      </c>
      <c r="L14" s="1">
        <v>12.04</v>
      </c>
      <c r="M14" s="1">
        <v>12.04</v>
      </c>
      <c r="N14" s="1">
        <v>12.04</v>
      </c>
      <c r="O14" s="2">
        <f t="shared" si="3"/>
        <v>138.56</v>
      </c>
      <c r="P14" s="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8.0" customHeight="1">
      <c r="A15" s="18" t="s">
        <v>246</v>
      </c>
      <c r="B15" s="18"/>
      <c r="C15" s="1">
        <v>7.68</v>
      </c>
      <c r="D15" s="1">
        <v>6.85</v>
      </c>
      <c r="E15" s="1">
        <v>10.71</v>
      </c>
      <c r="F15" s="1">
        <v>11.07</v>
      </c>
      <c r="G15" s="1">
        <v>8.51</v>
      </c>
      <c r="H15" s="1">
        <v>9.04</v>
      </c>
      <c r="I15" s="1">
        <v>17.77</v>
      </c>
      <c r="J15" s="1">
        <v>15.4</v>
      </c>
      <c r="K15" s="1">
        <v>11.54</v>
      </c>
      <c r="L15" s="1">
        <v>7.96</v>
      </c>
      <c r="M15" s="1">
        <v>8.69</v>
      </c>
      <c r="N15" s="1">
        <v>8.17</v>
      </c>
      <c r="O15" s="2">
        <f t="shared" si="3"/>
        <v>123.39</v>
      </c>
      <c r="P15" s="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8.75" customHeight="1">
      <c r="A16" s="24" t="s">
        <v>27</v>
      </c>
      <c r="B16" s="24"/>
      <c r="C16" s="25">
        <f t="shared" ref="C16:O16" si="4">SUM(C12:C15)</f>
        <v>66.05</v>
      </c>
      <c r="D16" s="25">
        <f t="shared" si="4"/>
        <v>82.35</v>
      </c>
      <c r="E16" s="25">
        <f t="shared" si="4"/>
        <v>64.6</v>
      </c>
      <c r="F16" s="25">
        <f t="shared" si="4"/>
        <v>58.52</v>
      </c>
      <c r="G16" s="26">
        <f t="shared" si="4"/>
        <v>60.69</v>
      </c>
      <c r="H16" s="26">
        <f t="shared" si="4"/>
        <v>59.05</v>
      </c>
      <c r="I16" s="26">
        <f t="shared" si="4"/>
        <v>60.73</v>
      </c>
      <c r="J16" s="26">
        <f t="shared" si="4"/>
        <v>75.78</v>
      </c>
      <c r="K16" s="26">
        <f t="shared" si="4"/>
        <v>70.94</v>
      </c>
      <c r="L16" s="26">
        <f t="shared" si="4"/>
        <v>55.71</v>
      </c>
      <c r="M16" s="26">
        <f t="shared" si="4"/>
        <v>51.84</v>
      </c>
      <c r="N16" s="26">
        <f t="shared" si="4"/>
        <v>46.24</v>
      </c>
      <c r="O16" s="26">
        <f t="shared" si="4"/>
        <v>752.5</v>
      </c>
      <c r="P16" s="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8.75" customHeight="1">
      <c r="A17" s="18"/>
      <c r="B17" s="18"/>
      <c r="C17" s="2"/>
      <c r="D17" s="2"/>
      <c r="E17" s="2" t="s">
        <v>2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8.0" customHeight="1">
      <c r="A18" s="13" t="s">
        <v>278</v>
      </c>
      <c r="B18" s="14"/>
      <c r="C18" s="15" t="s">
        <v>30</v>
      </c>
      <c r="D18" s="15" t="s">
        <v>9</v>
      </c>
      <c r="E18" s="15" t="s">
        <v>10</v>
      </c>
      <c r="F18" s="15" t="s">
        <v>11</v>
      </c>
      <c r="G18" s="15" t="s">
        <v>12</v>
      </c>
      <c r="H18" s="15" t="s">
        <v>13</v>
      </c>
      <c r="I18" s="15" t="s">
        <v>31</v>
      </c>
      <c r="J18" s="15" t="s">
        <v>15</v>
      </c>
      <c r="K18" s="15" t="s">
        <v>16</v>
      </c>
      <c r="L18" s="15" t="s">
        <v>23</v>
      </c>
      <c r="M18" s="15" t="s">
        <v>18</v>
      </c>
      <c r="N18" s="15" t="s">
        <v>19</v>
      </c>
      <c r="O18" s="16" t="s">
        <v>20</v>
      </c>
      <c r="P18" s="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8.0" customHeight="1">
      <c r="A19" s="18" t="s">
        <v>301</v>
      </c>
      <c r="B19" s="18" t="s">
        <v>280</v>
      </c>
      <c r="C19" s="1">
        <v>2.39</v>
      </c>
      <c r="D19" s="1">
        <v>3.43</v>
      </c>
      <c r="E19" s="1">
        <v>1.62</v>
      </c>
      <c r="F19" s="1">
        <v>5.11</v>
      </c>
      <c r="G19" s="1">
        <v>2.14</v>
      </c>
      <c r="H19" s="1">
        <v>2.27</v>
      </c>
      <c r="I19" s="1">
        <v>2.17</v>
      </c>
      <c r="J19" s="1">
        <v>2.27</v>
      </c>
      <c r="K19" s="1">
        <v>4.22</v>
      </c>
      <c r="L19" s="1">
        <v>3.19</v>
      </c>
      <c r="M19" s="1">
        <v>3.57</v>
      </c>
      <c r="N19" s="1">
        <v>3.5</v>
      </c>
      <c r="O19" s="2">
        <f>SUM(C19:N19)</f>
        <v>35.88</v>
      </c>
      <c r="P19" s="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8.75" customHeight="1">
      <c r="A20" s="24" t="s">
        <v>281</v>
      </c>
      <c r="B20" s="24"/>
      <c r="C20" s="26">
        <f t="shared" ref="C20:N20" si="5">C19</f>
        <v>2.39</v>
      </c>
      <c r="D20" s="26">
        <f t="shared" si="5"/>
        <v>3.43</v>
      </c>
      <c r="E20" s="26">
        <f t="shared" si="5"/>
        <v>1.62</v>
      </c>
      <c r="F20" s="26">
        <f t="shared" si="5"/>
        <v>5.11</v>
      </c>
      <c r="G20" s="26">
        <f t="shared" si="5"/>
        <v>2.14</v>
      </c>
      <c r="H20" s="26">
        <f t="shared" si="5"/>
        <v>2.27</v>
      </c>
      <c r="I20" s="26">
        <f t="shared" si="5"/>
        <v>2.17</v>
      </c>
      <c r="J20" s="26">
        <f t="shared" si="5"/>
        <v>2.27</v>
      </c>
      <c r="K20" s="26">
        <f t="shared" si="5"/>
        <v>4.22</v>
      </c>
      <c r="L20" s="26">
        <f t="shared" si="5"/>
        <v>3.19</v>
      </c>
      <c r="M20" s="26">
        <f t="shared" si="5"/>
        <v>3.57</v>
      </c>
      <c r="N20" s="26">
        <f t="shared" si="5"/>
        <v>3.5</v>
      </c>
      <c r="O20" s="26">
        <f>SUM(O19)</f>
        <v>35.88</v>
      </c>
      <c r="P20" s="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8.75" customHeight="1">
      <c r="A21" s="8" t="s">
        <v>2</v>
      </c>
      <c r="B21" s="1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8.0" customHeight="1">
      <c r="A22" s="13" t="s">
        <v>29</v>
      </c>
      <c r="B22" s="14"/>
      <c r="C22" s="15" t="s">
        <v>30</v>
      </c>
      <c r="D22" s="15" t="s">
        <v>9</v>
      </c>
      <c r="E22" s="15" t="s">
        <v>10</v>
      </c>
      <c r="F22" s="15" t="s">
        <v>11</v>
      </c>
      <c r="G22" s="15" t="s">
        <v>12</v>
      </c>
      <c r="H22" s="15" t="s">
        <v>13</v>
      </c>
      <c r="I22" s="15" t="s">
        <v>31</v>
      </c>
      <c r="J22" s="15" t="s">
        <v>15</v>
      </c>
      <c r="K22" s="15" t="s">
        <v>16</v>
      </c>
      <c r="L22" s="15" t="s">
        <v>23</v>
      </c>
      <c r="M22" s="15" t="s">
        <v>18</v>
      </c>
      <c r="N22" s="15" t="s">
        <v>19</v>
      </c>
      <c r="O22" s="16" t="s">
        <v>20</v>
      </c>
      <c r="P22" s="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8.0" hidden="1" customHeight="1">
      <c r="A23" s="18" t="s">
        <v>2</v>
      </c>
      <c r="B23" s="18" t="s">
        <v>32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8.0" hidden="1" customHeight="1">
      <c r="A24" s="18" t="s">
        <v>2</v>
      </c>
      <c r="B24" s="18" t="s">
        <v>32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8.0" customHeight="1">
      <c r="A25" s="18" t="s">
        <v>33</v>
      </c>
      <c r="B25" s="18"/>
      <c r="C25" s="1">
        <v>0.0</v>
      </c>
      <c r="D25" s="1">
        <v>0.84</v>
      </c>
      <c r="E25" s="1">
        <v>0.31</v>
      </c>
      <c r="F25" s="1">
        <v>1.87</v>
      </c>
      <c r="G25" s="1">
        <v>0.0</v>
      </c>
      <c r="H25" s="1">
        <v>1.71</v>
      </c>
      <c r="I25" s="1">
        <v>0.0</v>
      </c>
      <c r="J25" s="1">
        <v>0.54</v>
      </c>
      <c r="K25" s="1">
        <v>2.23</v>
      </c>
      <c r="L25" s="1">
        <v>0.0</v>
      </c>
      <c r="M25" s="1">
        <v>0.56</v>
      </c>
      <c r="N25" s="1">
        <v>0.92</v>
      </c>
      <c r="O25" s="2">
        <f t="shared" ref="O25:O41" si="6">SUM(C25:N25)</f>
        <v>8.98</v>
      </c>
      <c r="P25" s="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8.0" customHeight="1">
      <c r="A26" s="18" t="s">
        <v>222</v>
      </c>
      <c r="B26" s="18"/>
      <c r="C26" s="27">
        <v>2.39</v>
      </c>
      <c r="D26" s="27">
        <v>3.0</v>
      </c>
      <c r="E26" s="27">
        <v>2.72</v>
      </c>
      <c r="F26" s="27">
        <v>0.0</v>
      </c>
      <c r="G26" s="1">
        <v>3.63</v>
      </c>
      <c r="H26" s="1">
        <v>4.49</v>
      </c>
      <c r="I26" s="1">
        <v>4.33</v>
      </c>
      <c r="J26" s="1">
        <v>4.86</v>
      </c>
      <c r="K26" s="1">
        <v>5.13</v>
      </c>
      <c r="L26" s="1">
        <v>9.0</v>
      </c>
      <c r="M26" s="1">
        <v>3.52</v>
      </c>
      <c r="N26" s="1">
        <v>4.21</v>
      </c>
      <c r="O26" s="2">
        <f t="shared" si="6"/>
        <v>47.28</v>
      </c>
      <c r="P26" s="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8.0" hidden="1" customHeight="1">
      <c r="A27" s="18" t="s">
        <v>2</v>
      </c>
      <c r="B27" s="18" t="s">
        <v>36</v>
      </c>
      <c r="C27" s="27"/>
      <c r="D27" s="27"/>
      <c r="E27" s="27"/>
      <c r="F27" s="27"/>
      <c r="G27" s="1"/>
      <c r="H27" s="1"/>
      <c r="I27" s="1"/>
      <c r="J27" s="1"/>
      <c r="K27" s="1"/>
      <c r="L27" s="1"/>
      <c r="M27" s="1"/>
      <c r="N27" s="1"/>
      <c r="O27" s="2">
        <f t="shared" si="6"/>
        <v>0</v>
      </c>
      <c r="P27" s="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8.0" hidden="1" customHeight="1">
      <c r="A28" s="18" t="s">
        <v>2</v>
      </c>
      <c r="B28" s="18" t="s">
        <v>37</v>
      </c>
      <c r="C28" s="27"/>
      <c r="D28" s="27"/>
      <c r="E28" s="27"/>
      <c r="F28" s="27"/>
      <c r="G28" s="1"/>
      <c r="H28" s="1"/>
      <c r="I28" s="1"/>
      <c r="J28" s="1"/>
      <c r="K28" s="1"/>
      <c r="L28" s="1"/>
      <c r="M28" s="1"/>
      <c r="N28" s="1"/>
      <c r="O28" s="2">
        <f t="shared" si="6"/>
        <v>0</v>
      </c>
      <c r="P28" s="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8.0" hidden="1" customHeight="1">
      <c r="A29" s="18" t="s">
        <v>2</v>
      </c>
      <c r="B29" s="18" t="s">
        <v>32</v>
      </c>
      <c r="C29" s="27"/>
      <c r="D29" s="27"/>
      <c r="E29" s="27"/>
      <c r="F29" s="27"/>
      <c r="G29" s="1"/>
      <c r="H29" s="1"/>
      <c r="I29" s="1"/>
      <c r="J29" s="1"/>
      <c r="K29" s="1"/>
      <c r="L29" s="1"/>
      <c r="M29" s="1"/>
      <c r="N29" s="1"/>
      <c r="O29" s="2">
        <f t="shared" si="6"/>
        <v>0</v>
      </c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8.0" customHeight="1">
      <c r="A30" s="18" t="s">
        <v>302</v>
      </c>
      <c r="B30" s="18"/>
      <c r="C30" s="27">
        <v>0.94</v>
      </c>
      <c r="D30" s="27">
        <v>0.39</v>
      </c>
      <c r="E30" s="27">
        <v>0.12</v>
      </c>
      <c r="F30" s="27">
        <v>0.313</v>
      </c>
      <c r="G30" s="1">
        <v>0.3</v>
      </c>
      <c r="H30" s="1">
        <v>0.0</v>
      </c>
      <c r="I30" s="1">
        <v>0.0</v>
      </c>
      <c r="J30" s="1">
        <v>0.0</v>
      </c>
      <c r="K30" s="1">
        <v>0.0</v>
      </c>
      <c r="L30" s="1">
        <v>0.0</v>
      </c>
      <c r="M30" s="1">
        <v>0.15</v>
      </c>
      <c r="N30" s="1">
        <v>0.49</v>
      </c>
      <c r="O30" s="2">
        <f t="shared" si="6"/>
        <v>2.703</v>
      </c>
      <c r="P30" s="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8.0" customHeight="1">
      <c r="A31" s="18" t="s">
        <v>303</v>
      </c>
      <c r="B31" s="18"/>
      <c r="C31" s="27">
        <v>0.5</v>
      </c>
      <c r="D31" s="27">
        <v>0.5</v>
      </c>
      <c r="E31" s="27">
        <v>0.5</v>
      </c>
      <c r="F31" s="27">
        <v>0.5</v>
      </c>
      <c r="G31" s="1">
        <v>0.5</v>
      </c>
      <c r="H31" s="1">
        <v>0.5</v>
      </c>
      <c r="I31" s="1">
        <v>0.5</v>
      </c>
      <c r="J31" s="1">
        <v>0.5</v>
      </c>
      <c r="K31" s="1">
        <v>0.5</v>
      </c>
      <c r="L31" s="1">
        <v>0.5</v>
      </c>
      <c r="M31" s="1">
        <v>0.5</v>
      </c>
      <c r="N31" s="1">
        <v>0.5</v>
      </c>
      <c r="O31" s="2">
        <f t="shared" si="6"/>
        <v>6</v>
      </c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8.0" customHeight="1">
      <c r="A32" s="18" t="s">
        <v>286</v>
      </c>
      <c r="B32" s="18"/>
      <c r="C32" s="27">
        <v>0.18</v>
      </c>
      <c r="D32" s="27">
        <v>0.4</v>
      </c>
      <c r="E32" s="27">
        <v>0.19</v>
      </c>
      <c r="F32" s="27">
        <v>0.5</v>
      </c>
      <c r="G32" s="1">
        <v>0.4</v>
      </c>
      <c r="H32" s="1">
        <v>0.17</v>
      </c>
      <c r="I32" s="1">
        <v>0.17</v>
      </c>
      <c r="J32" s="1">
        <v>0.38</v>
      </c>
      <c r="K32" s="1">
        <v>0.19</v>
      </c>
      <c r="L32" s="1">
        <v>0.43</v>
      </c>
      <c r="M32" s="1">
        <v>0.74</v>
      </c>
      <c r="N32" s="1">
        <v>0.26</v>
      </c>
      <c r="O32" s="2">
        <f t="shared" si="6"/>
        <v>4.01</v>
      </c>
      <c r="P32" s="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8.0" hidden="1" customHeight="1">
      <c r="A33" s="18" t="s">
        <v>2</v>
      </c>
      <c r="B33" s="18" t="s">
        <v>32</v>
      </c>
      <c r="C33" s="27"/>
      <c r="D33" s="27"/>
      <c r="E33" s="27"/>
      <c r="F33" s="27"/>
      <c r="G33" s="1"/>
      <c r="H33" s="1"/>
      <c r="I33" s="1"/>
      <c r="J33" s="1"/>
      <c r="K33" s="1"/>
      <c r="L33" s="1"/>
      <c r="M33" s="1"/>
      <c r="N33" s="1"/>
      <c r="O33" s="2">
        <f t="shared" si="6"/>
        <v>0</v>
      </c>
      <c r="P33" s="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8.0" customHeight="1">
      <c r="A34" s="18" t="s">
        <v>251</v>
      </c>
      <c r="B34" s="18"/>
      <c r="C34" s="27">
        <v>0.48</v>
      </c>
      <c r="D34" s="27">
        <v>0.0</v>
      </c>
      <c r="E34" s="27">
        <v>0.0</v>
      </c>
      <c r="F34" s="27">
        <v>0.0</v>
      </c>
      <c r="G34" s="1">
        <v>0.4</v>
      </c>
      <c r="H34" s="1">
        <v>0.0</v>
      </c>
      <c r="I34" s="1">
        <v>0.45</v>
      </c>
      <c r="J34" s="1">
        <v>0.0</v>
      </c>
      <c r="K34" s="1">
        <v>0.75</v>
      </c>
      <c r="L34" s="1">
        <v>0.0</v>
      </c>
      <c r="M34" s="1">
        <v>0.15</v>
      </c>
      <c r="N34" s="1">
        <v>0.15</v>
      </c>
      <c r="O34" s="2">
        <f t="shared" si="6"/>
        <v>2.38</v>
      </c>
      <c r="P34" s="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8.0" customHeight="1">
      <c r="A35" s="18" t="s">
        <v>304</v>
      </c>
      <c r="B35" s="18"/>
      <c r="C35" s="27">
        <v>0.0</v>
      </c>
      <c r="D35" s="27">
        <v>0.0</v>
      </c>
      <c r="E35" s="27">
        <v>0.0</v>
      </c>
      <c r="F35" s="27">
        <v>0.0</v>
      </c>
      <c r="G35" s="1">
        <v>2.47</v>
      </c>
      <c r="H35" s="1">
        <v>0.0</v>
      </c>
      <c r="I35" s="1">
        <v>0.0</v>
      </c>
      <c r="J35" s="1">
        <v>0.0</v>
      </c>
      <c r="K35" s="1">
        <v>0.0</v>
      </c>
      <c r="L35" s="1">
        <v>0.0</v>
      </c>
      <c r="M35" s="1">
        <v>0.0</v>
      </c>
      <c r="N35" s="1">
        <v>0.0</v>
      </c>
      <c r="O35" s="2">
        <f t="shared" si="6"/>
        <v>2.47</v>
      </c>
      <c r="P35" s="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8.0" customHeight="1">
      <c r="A36" s="18" t="s">
        <v>199</v>
      </c>
      <c r="B36" s="18"/>
      <c r="C36" s="27">
        <v>0.66</v>
      </c>
      <c r="D36" s="27">
        <v>0.0</v>
      </c>
      <c r="E36" s="27">
        <v>0.0</v>
      </c>
      <c r="F36" s="27">
        <v>0.0</v>
      </c>
      <c r="G36" s="1">
        <v>0.81</v>
      </c>
      <c r="H36" s="1">
        <v>0.0</v>
      </c>
      <c r="I36" s="1">
        <v>0.75</v>
      </c>
      <c r="J36" s="1">
        <v>0.0</v>
      </c>
      <c r="K36" s="1">
        <v>0.96</v>
      </c>
      <c r="L36" s="1">
        <v>0.0</v>
      </c>
      <c r="M36" s="1">
        <v>0.4</v>
      </c>
      <c r="N36" s="1">
        <v>0.4</v>
      </c>
      <c r="O36" s="2">
        <f t="shared" si="6"/>
        <v>3.98</v>
      </c>
      <c r="P36" s="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8.0" customHeight="1">
      <c r="A37" s="18" t="s">
        <v>305</v>
      </c>
      <c r="B37" s="18"/>
      <c r="C37" s="27">
        <v>0.0</v>
      </c>
      <c r="D37" s="27">
        <v>0.0</v>
      </c>
      <c r="E37" s="27">
        <v>0.0</v>
      </c>
      <c r="F37" s="27">
        <v>0.0</v>
      </c>
      <c r="G37" s="1">
        <v>1.0</v>
      </c>
      <c r="H37" s="1">
        <v>0.0</v>
      </c>
      <c r="I37" s="1">
        <v>1.0</v>
      </c>
      <c r="J37" s="1">
        <v>0.0</v>
      </c>
      <c r="K37" s="1">
        <v>1.2</v>
      </c>
      <c r="L37" s="1">
        <v>0.0</v>
      </c>
      <c r="M37" s="1">
        <v>0.4</v>
      </c>
      <c r="N37" s="1">
        <v>0.4</v>
      </c>
      <c r="O37" s="2">
        <f t="shared" si="6"/>
        <v>4</v>
      </c>
      <c r="P37" s="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8.0" customHeight="1">
      <c r="A38" s="18" t="s">
        <v>306</v>
      </c>
      <c r="B38" s="18"/>
      <c r="C38" s="27">
        <v>11.94</v>
      </c>
      <c r="D38" s="27">
        <v>22.09</v>
      </c>
      <c r="E38" s="27">
        <v>15.38</v>
      </c>
      <c r="F38" s="27">
        <v>11.74</v>
      </c>
      <c r="G38" s="1">
        <v>12.55</v>
      </c>
      <c r="H38" s="1">
        <v>7.37</v>
      </c>
      <c r="I38" s="1">
        <v>20.53</v>
      </c>
      <c r="J38" s="1">
        <v>14.48</v>
      </c>
      <c r="K38" s="1">
        <v>7.86</v>
      </c>
      <c r="L38" s="1">
        <v>10.5</v>
      </c>
      <c r="M38" s="1">
        <v>14.31</v>
      </c>
      <c r="N38" s="1">
        <v>9.77</v>
      </c>
      <c r="O38" s="2">
        <f t="shared" si="6"/>
        <v>158.52</v>
      </c>
      <c r="P38" s="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8.0" customHeight="1">
      <c r="A39" s="18" t="s">
        <v>307</v>
      </c>
      <c r="B39" s="18"/>
      <c r="C39" s="27">
        <v>0.0</v>
      </c>
      <c r="D39" s="27">
        <v>0.0</v>
      </c>
      <c r="E39" s="27">
        <v>0.0</v>
      </c>
      <c r="F39" s="27">
        <v>0.0</v>
      </c>
      <c r="G39" s="1">
        <v>0.0</v>
      </c>
      <c r="H39" s="1">
        <v>0.0</v>
      </c>
      <c r="I39" s="1">
        <v>0.0</v>
      </c>
      <c r="J39" s="1">
        <v>0.0</v>
      </c>
      <c r="K39" s="1">
        <v>0.0</v>
      </c>
      <c r="L39" s="1">
        <v>0.0</v>
      </c>
      <c r="M39" s="1">
        <v>11.13</v>
      </c>
      <c r="N39" s="1">
        <v>3.8</v>
      </c>
      <c r="O39" s="2">
        <f t="shared" si="6"/>
        <v>14.93</v>
      </c>
      <c r="P39" s="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8.0" customHeight="1">
      <c r="A40" s="8" t="s">
        <v>290</v>
      </c>
      <c r="B40" s="18"/>
      <c r="C40" s="27">
        <v>0.55</v>
      </c>
      <c r="D40" s="27">
        <v>39.23</v>
      </c>
      <c r="E40" s="27">
        <v>44.8</v>
      </c>
      <c r="F40" s="27">
        <v>7.56</v>
      </c>
      <c r="G40" s="1">
        <v>61.64</v>
      </c>
      <c r="H40" s="1">
        <v>44.16</v>
      </c>
      <c r="I40" s="1">
        <v>20.18</v>
      </c>
      <c r="J40" s="1">
        <v>7.48</v>
      </c>
      <c r="K40" s="1">
        <v>2.04</v>
      </c>
      <c r="L40" s="1">
        <v>0.0</v>
      </c>
      <c r="M40" s="1">
        <v>0.0</v>
      </c>
      <c r="N40" s="1">
        <v>0.0</v>
      </c>
      <c r="O40" s="7">
        <f t="shared" si="6"/>
        <v>227.64</v>
      </c>
      <c r="P40" s="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8.0" customHeight="1">
      <c r="A41" s="8" t="s">
        <v>254</v>
      </c>
      <c r="B41" s="18"/>
      <c r="C41" s="27">
        <v>0.0</v>
      </c>
      <c r="D41" s="27">
        <v>0.0</v>
      </c>
      <c r="E41" s="27">
        <v>9.31</v>
      </c>
      <c r="F41" s="27">
        <v>85.48</v>
      </c>
      <c r="G41" s="1">
        <v>121.51</v>
      </c>
      <c r="H41" s="1">
        <v>311.78</v>
      </c>
      <c r="I41" s="1">
        <v>191.78</v>
      </c>
      <c r="J41" s="1">
        <v>636.81</v>
      </c>
      <c r="K41" s="1">
        <v>620.42</v>
      </c>
      <c r="L41" s="1">
        <v>168.69</v>
      </c>
      <c r="M41" s="1">
        <v>0.0</v>
      </c>
      <c r="N41" s="1">
        <v>0.0</v>
      </c>
      <c r="O41" s="7">
        <f t="shared" si="6"/>
        <v>2145.78</v>
      </c>
      <c r="P41" s="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8.75" customHeight="1">
      <c r="A42" s="24" t="s">
        <v>46</v>
      </c>
      <c r="B42" s="24"/>
      <c r="C42" s="25">
        <f t="shared" ref="C42:O42" si="7">SUM(C25:C41)</f>
        <v>17.64</v>
      </c>
      <c r="D42" s="25">
        <f t="shared" si="7"/>
        <v>66.45</v>
      </c>
      <c r="E42" s="25">
        <f t="shared" si="7"/>
        <v>73.33</v>
      </c>
      <c r="F42" s="25">
        <f t="shared" si="7"/>
        <v>107.963</v>
      </c>
      <c r="G42" s="25">
        <f t="shared" si="7"/>
        <v>205.21</v>
      </c>
      <c r="H42" s="25">
        <f t="shared" si="7"/>
        <v>370.18</v>
      </c>
      <c r="I42" s="25">
        <f t="shared" si="7"/>
        <v>239.69</v>
      </c>
      <c r="J42" s="25">
        <f t="shared" si="7"/>
        <v>665.05</v>
      </c>
      <c r="K42" s="25">
        <f t="shared" si="7"/>
        <v>641.28</v>
      </c>
      <c r="L42" s="25">
        <f t="shared" si="7"/>
        <v>189.12</v>
      </c>
      <c r="M42" s="25">
        <f t="shared" si="7"/>
        <v>31.86</v>
      </c>
      <c r="N42" s="25">
        <f t="shared" si="7"/>
        <v>20.9</v>
      </c>
      <c r="O42" s="25">
        <f t="shared" si="7"/>
        <v>2628.673</v>
      </c>
      <c r="P42" s="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9.5" customHeight="1">
      <c r="A43" s="155" t="s">
        <v>257</v>
      </c>
      <c r="B43" s="156"/>
      <c r="C43" s="157">
        <f t="shared" ref="C43:O43" si="8">SUM(C9,C16,C20,C42)</f>
        <v>105.07</v>
      </c>
      <c r="D43" s="157">
        <f t="shared" si="8"/>
        <v>164.12</v>
      </c>
      <c r="E43" s="157">
        <f t="shared" si="8"/>
        <v>151.42</v>
      </c>
      <c r="F43" s="157">
        <f t="shared" si="8"/>
        <v>185.693</v>
      </c>
      <c r="G43" s="163">
        <f t="shared" si="8"/>
        <v>289.15</v>
      </c>
      <c r="H43" s="163">
        <f t="shared" si="8"/>
        <v>446.73</v>
      </c>
      <c r="I43" s="163">
        <f t="shared" si="8"/>
        <v>323.15</v>
      </c>
      <c r="J43" s="163">
        <f t="shared" si="8"/>
        <v>765.6</v>
      </c>
      <c r="K43" s="163">
        <f t="shared" si="8"/>
        <v>728.86</v>
      </c>
      <c r="L43" s="163">
        <f t="shared" si="8"/>
        <v>269.43</v>
      </c>
      <c r="M43" s="163">
        <f t="shared" si="8"/>
        <v>96.64</v>
      </c>
      <c r="N43" s="163">
        <f t="shared" si="8"/>
        <v>78.25</v>
      </c>
      <c r="O43" s="163">
        <f t="shared" si="8"/>
        <v>3604.113</v>
      </c>
      <c r="P43" s="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9.5" customHeight="1">
      <c r="A44" s="45" t="s">
        <v>52</v>
      </c>
      <c r="B44" s="45"/>
      <c r="C44" s="46"/>
      <c r="D44" s="46"/>
      <c r="E44" s="46"/>
      <c r="F44" s="46"/>
      <c r="G44" s="7"/>
      <c r="H44" s="7"/>
      <c r="I44" s="7"/>
      <c r="J44" s="7"/>
      <c r="K44" s="7"/>
      <c r="L44" s="7"/>
      <c r="M44" s="7"/>
      <c r="N44" s="7"/>
      <c r="O44" s="7"/>
      <c r="P44" s="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8.0" customHeight="1">
      <c r="A45" s="47" t="s">
        <v>53</v>
      </c>
      <c r="B45" s="48"/>
      <c r="C45" s="49" t="s">
        <v>8</v>
      </c>
      <c r="D45" s="49" t="s">
        <v>9</v>
      </c>
      <c r="E45" s="49" t="s">
        <v>10</v>
      </c>
      <c r="F45" s="49" t="s">
        <v>11</v>
      </c>
      <c r="G45" s="50" t="s">
        <v>12</v>
      </c>
      <c r="H45" s="50" t="s">
        <v>13</v>
      </c>
      <c r="I45" s="50" t="s">
        <v>31</v>
      </c>
      <c r="J45" s="50" t="s">
        <v>15</v>
      </c>
      <c r="K45" s="50" t="s">
        <v>16</v>
      </c>
      <c r="L45" s="50" t="s">
        <v>23</v>
      </c>
      <c r="M45" s="50" t="s">
        <v>18</v>
      </c>
      <c r="N45" s="50" t="s">
        <v>19</v>
      </c>
      <c r="O45" s="51" t="s">
        <v>20</v>
      </c>
      <c r="P45" s="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8.0" customHeight="1">
      <c r="A46" s="18" t="s">
        <v>308</v>
      </c>
      <c r="B46" s="18"/>
      <c r="C46" s="27">
        <v>127.3</v>
      </c>
      <c r="D46" s="27">
        <v>132.38</v>
      </c>
      <c r="E46" s="27">
        <v>125.93</v>
      </c>
      <c r="F46" s="27">
        <v>132.56</v>
      </c>
      <c r="G46" s="1">
        <v>105.68</v>
      </c>
      <c r="H46" s="1">
        <v>105.68</v>
      </c>
      <c r="I46" s="1">
        <v>105.68</v>
      </c>
      <c r="J46" s="1">
        <v>105.68</v>
      </c>
      <c r="K46" s="1">
        <v>134.3</v>
      </c>
      <c r="L46" s="1">
        <v>134.3</v>
      </c>
      <c r="M46" s="1">
        <v>127.53</v>
      </c>
      <c r="N46" s="1">
        <v>100.73</v>
      </c>
      <c r="O46" s="2">
        <f t="shared" ref="O46:O49" si="9">SUM(C46:N46)</f>
        <v>1437.75</v>
      </c>
      <c r="P46" s="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8.0" customHeight="1">
      <c r="A47" s="18" t="s">
        <v>55</v>
      </c>
      <c r="B47" s="18"/>
      <c r="C47" s="27">
        <v>87.21</v>
      </c>
      <c r="D47" s="27">
        <v>121.81</v>
      </c>
      <c r="E47" s="27">
        <v>117.29</v>
      </c>
      <c r="F47" s="27">
        <v>142.93</v>
      </c>
      <c r="G47" s="1">
        <v>82.73</v>
      </c>
      <c r="H47" s="1">
        <v>53.86</v>
      </c>
      <c r="I47" s="1">
        <v>60.31</v>
      </c>
      <c r="J47" s="1">
        <v>53.86</v>
      </c>
      <c r="K47" s="1">
        <v>147.79</v>
      </c>
      <c r="L47" s="1">
        <v>132.51</v>
      </c>
      <c r="M47" s="1">
        <v>114.9</v>
      </c>
      <c r="N47" s="1">
        <v>114.44</v>
      </c>
      <c r="O47" s="2">
        <f t="shared" si="9"/>
        <v>1229.64</v>
      </c>
      <c r="P47" s="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8.0" customHeight="1">
      <c r="A48" s="18" t="s">
        <v>56</v>
      </c>
      <c r="B48" s="18"/>
      <c r="C48" s="27">
        <v>18.9</v>
      </c>
      <c r="D48" s="27">
        <v>14.98</v>
      </c>
      <c r="E48" s="27">
        <v>24.11</v>
      </c>
      <c r="F48" s="27">
        <v>18.83</v>
      </c>
      <c r="G48" s="1">
        <v>51.37</v>
      </c>
      <c r="H48" s="1">
        <v>19.4</v>
      </c>
      <c r="I48" s="1">
        <v>17.84</v>
      </c>
      <c r="J48" s="1">
        <v>19.4</v>
      </c>
      <c r="K48" s="1">
        <v>14.45</v>
      </c>
      <c r="L48" s="1">
        <v>22.51</v>
      </c>
      <c r="M48" s="1">
        <v>11.59</v>
      </c>
      <c r="N48" s="1">
        <v>17.94</v>
      </c>
      <c r="O48" s="2">
        <f t="shared" si="9"/>
        <v>251.32</v>
      </c>
      <c r="P48" s="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8.0" customHeight="1">
      <c r="A49" s="8" t="s">
        <v>231</v>
      </c>
      <c r="B49" s="18"/>
      <c r="C49" s="27">
        <v>2.57</v>
      </c>
      <c r="D49" s="27">
        <v>11.45</v>
      </c>
      <c r="E49" s="27">
        <v>20.63</v>
      </c>
      <c r="F49" s="27">
        <v>23.41</v>
      </c>
      <c r="G49" s="1">
        <v>52.33</v>
      </c>
      <c r="H49" s="1">
        <v>32.97</v>
      </c>
      <c r="I49" s="1">
        <v>13.38</v>
      </c>
      <c r="J49" s="1">
        <v>4.38</v>
      </c>
      <c r="K49" s="1">
        <v>2.12</v>
      </c>
      <c r="L49" s="1">
        <v>2.5</v>
      </c>
      <c r="M49" s="1">
        <v>2.67</v>
      </c>
      <c r="N49" s="1">
        <v>1.95</v>
      </c>
      <c r="O49" s="2">
        <f t="shared" si="9"/>
        <v>170.36</v>
      </c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8.0" customHeight="1">
      <c r="A50" s="77" t="s">
        <v>60</v>
      </c>
      <c r="B50" s="78"/>
      <c r="C50" s="141">
        <f t="shared" ref="C50:O50" si="10">SUM(C46:C49)</f>
        <v>235.98</v>
      </c>
      <c r="D50" s="141">
        <f t="shared" si="10"/>
        <v>280.62</v>
      </c>
      <c r="E50" s="141">
        <f t="shared" si="10"/>
        <v>287.96</v>
      </c>
      <c r="F50" s="141">
        <f t="shared" si="10"/>
        <v>317.73</v>
      </c>
      <c r="G50" s="79">
        <f t="shared" si="10"/>
        <v>292.11</v>
      </c>
      <c r="H50" s="79">
        <f t="shared" si="10"/>
        <v>211.91</v>
      </c>
      <c r="I50" s="79">
        <f t="shared" si="10"/>
        <v>197.21</v>
      </c>
      <c r="J50" s="79">
        <f t="shared" si="10"/>
        <v>183.32</v>
      </c>
      <c r="K50" s="79">
        <f t="shared" si="10"/>
        <v>298.66</v>
      </c>
      <c r="L50" s="79">
        <f t="shared" si="10"/>
        <v>291.82</v>
      </c>
      <c r="M50" s="79">
        <f t="shared" si="10"/>
        <v>256.69</v>
      </c>
      <c r="N50" s="79">
        <f t="shared" si="10"/>
        <v>235.06</v>
      </c>
      <c r="O50" s="79">
        <f t="shared" si="10"/>
        <v>3089.07</v>
      </c>
      <c r="P50" s="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8.75" customHeight="1">
      <c r="A51" s="60"/>
      <c r="B51" s="60"/>
      <c r="C51" s="61"/>
      <c r="D51" s="61"/>
      <c r="E51" s="61"/>
      <c r="F51" s="61"/>
      <c r="G51" s="150"/>
      <c r="H51" s="150"/>
      <c r="I51" s="150"/>
      <c r="J51" s="150"/>
      <c r="K51" s="150"/>
      <c r="L51" s="150"/>
      <c r="M51" s="150"/>
      <c r="N51" s="150"/>
      <c r="O51" s="150"/>
      <c r="P51" s="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9.5" customHeight="1">
      <c r="A52" s="62" t="s">
        <v>62</v>
      </c>
      <c r="B52" s="62"/>
      <c r="C52" s="63">
        <f t="shared" ref="C52:O52" si="11">C43+C50</f>
        <v>341.05</v>
      </c>
      <c r="D52" s="63">
        <f t="shared" si="11"/>
        <v>444.74</v>
      </c>
      <c r="E52" s="63">
        <f t="shared" si="11"/>
        <v>439.38</v>
      </c>
      <c r="F52" s="63">
        <f t="shared" si="11"/>
        <v>503.423</v>
      </c>
      <c r="G52" s="64">
        <f t="shared" si="11"/>
        <v>581.26</v>
      </c>
      <c r="H52" s="64">
        <f t="shared" si="11"/>
        <v>658.64</v>
      </c>
      <c r="I52" s="64">
        <f t="shared" si="11"/>
        <v>520.36</v>
      </c>
      <c r="J52" s="64">
        <f t="shared" si="11"/>
        <v>948.92</v>
      </c>
      <c r="K52" s="64">
        <f t="shared" si="11"/>
        <v>1027.52</v>
      </c>
      <c r="L52" s="64">
        <f t="shared" si="11"/>
        <v>561.25</v>
      </c>
      <c r="M52" s="64">
        <f t="shared" si="11"/>
        <v>353.33</v>
      </c>
      <c r="N52" s="64">
        <f t="shared" si="11"/>
        <v>313.31</v>
      </c>
      <c r="O52" s="64">
        <f t="shared" si="11"/>
        <v>6693.183</v>
      </c>
      <c r="P52" s="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9.5" customHeight="1">
      <c r="A53" s="151"/>
      <c r="B53" s="151"/>
      <c r="C53" s="152"/>
      <c r="D53" s="152"/>
      <c r="E53" s="152"/>
      <c r="F53" s="152"/>
      <c r="G53" s="153"/>
      <c r="H53" s="153"/>
      <c r="I53" s="153"/>
      <c r="J53" s="153"/>
      <c r="K53" s="153"/>
      <c r="L53" s="153"/>
      <c r="M53" s="153"/>
      <c r="N53" s="153"/>
      <c r="O53" s="153"/>
      <c r="P53" s="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8.0" customHeight="1">
      <c r="A54" s="158" t="s">
        <v>63</v>
      </c>
      <c r="B54" s="159"/>
      <c r="C54" s="160">
        <f t="shared" ref="C54:O54" si="12">C43/C52</f>
        <v>0.3080779944</v>
      </c>
      <c r="D54" s="160">
        <f t="shared" si="12"/>
        <v>0.3690245986</v>
      </c>
      <c r="E54" s="160">
        <f t="shared" si="12"/>
        <v>0.3446219673</v>
      </c>
      <c r="F54" s="160">
        <f t="shared" si="12"/>
        <v>0.3688607791</v>
      </c>
      <c r="G54" s="69">
        <f t="shared" si="12"/>
        <v>0.4974538072</v>
      </c>
      <c r="H54" s="69">
        <f t="shared" si="12"/>
        <v>0.6782612656</v>
      </c>
      <c r="I54" s="69">
        <f t="shared" si="12"/>
        <v>0.621012376</v>
      </c>
      <c r="J54" s="69">
        <f t="shared" si="12"/>
        <v>0.8068119546</v>
      </c>
      <c r="K54" s="69">
        <f t="shared" si="12"/>
        <v>0.709338991</v>
      </c>
      <c r="L54" s="69">
        <f t="shared" si="12"/>
        <v>0.4800534521</v>
      </c>
      <c r="M54" s="69">
        <f t="shared" si="12"/>
        <v>0.2735120143</v>
      </c>
      <c r="N54" s="69">
        <f t="shared" si="12"/>
        <v>0.2497526412</v>
      </c>
      <c r="O54" s="69">
        <f t="shared" si="12"/>
        <v>0.5384751918</v>
      </c>
      <c r="P54" s="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8.0" customHeight="1">
      <c r="A55" s="68"/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8.0" customHeight="1">
      <c r="A56" s="68" t="s">
        <v>171</v>
      </c>
      <c r="B56" s="68"/>
      <c r="C56" s="2">
        <f t="shared" ref="C56:O56" si="13">C43-C41</f>
        <v>105.07</v>
      </c>
      <c r="D56" s="2">
        <f t="shared" si="13"/>
        <v>164.12</v>
      </c>
      <c r="E56" s="2">
        <f t="shared" si="13"/>
        <v>142.11</v>
      </c>
      <c r="F56" s="2">
        <f t="shared" si="13"/>
        <v>100.213</v>
      </c>
      <c r="G56" s="2">
        <f t="shared" si="13"/>
        <v>167.64</v>
      </c>
      <c r="H56" s="2">
        <f t="shared" si="13"/>
        <v>134.95</v>
      </c>
      <c r="I56" s="2">
        <f t="shared" si="13"/>
        <v>131.37</v>
      </c>
      <c r="J56" s="2">
        <f t="shared" si="13"/>
        <v>128.79</v>
      </c>
      <c r="K56" s="2">
        <f t="shared" si="13"/>
        <v>108.44</v>
      </c>
      <c r="L56" s="2">
        <f t="shared" si="13"/>
        <v>100.74</v>
      </c>
      <c r="M56" s="2">
        <f t="shared" si="13"/>
        <v>96.64</v>
      </c>
      <c r="N56" s="2">
        <f t="shared" si="13"/>
        <v>78.25</v>
      </c>
      <c r="O56" s="2">
        <f t="shared" si="13"/>
        <v>1458.333</v>
      </c>
      <c r="P56" s="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8.0" customHeight="1">
      <c r="A57" s="68" t="s">
        <v>233</v>
      </c>
      <c r="B57" s="68"/>
      <c r="C57" s="2">
        <f t="shared" ref="C57:O57" si="14">C50-C49</f>
        <v>233.41</v>
      </c>
      <c r="D57" s="2">
        <f t="shared" si="14"/>
        <v>269.17</v>
      </c>
      <c r="E57" s="2">
        <f t="shared" si="14"/>
        <v>267.33</v>
      </c>
      <c r="F57" s="2">
        <f t="shared" si="14"/>
        <v>294.32</v>
      </c>
      <c r="G57" s="2">
        <f t="shared" si="14"/>
        <v>239.78</v>
      </c>
      <c r="H57" s="2">
        <f t="shared" si="14"/>
        <v>178.94</v>
      </c>
      <c r="I57" s="2">
        <f t="shared" si="14"/>
        <v>183.83</v>
      </c>
      <c r="J57" s="2">
        <f t="shared" si="14"/>
        <v>178.94</v>
      </c>
      <c r="K57" s="2">
        <f t="shared" si="14"/>
        <v>296.54</v>
      </c>
      <c r="L57" s="2">
        <f t="shared" si="14"/>
        <v>289.32</v>
      </c>
      <c r="M57" s="2">
        <f t="shared" si="14"/>
        <v>254.02</v>
      </c>
      <c r="N57" s="2">
        <f t="shared" si="14"/>
        <v>233.11</v>
      </c>
      <c r="O57" s="2">
        <f t="shared" si="14"/>
        <v>2918.71</v>
      </c>
      <c r="P57" s="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8.0" customHeight="1">
      <c r="A58" s="68"/>
      <c r="B58" s="68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8.0" customHeight="1">
      <c r="A59" s="68" t="s">
        <v>234</v>
      </c>
      <c r="B59" s="68"/>
      <c r="C59" s="2">
        <f t="shared" ref="C59:O59" si="15">SUM(C56:C57)</f>
        <v>338.48</v>
      </c>
      <c r="D59" s="2">
        <f t="shared" si="15"/>
        <v>433.29</v>
      </c>
      <c r="E59" s="2">
        <f t="shared" si="15"/>
        <v>409.44</v>
      </c>
      <c r="F59" s="2">
        <f t="shared" si="15"/>
        <v>394.533</v>
      </c>
      <c r="G59" s="2">
        <f t="shared" si="15"/>
        <v>407.42</v>
      </c>
      <c r="H59" s="2">
        <f t="shared" si="15"/>
        <v>313.89</v>
      </c>
      <c r="I59" s="2">
        <f t="shared" si="15"/>
        <v>315.2</v>
      </c>
      <c r="J59" s="2">
        <f t="shared" si="15"/>
        <v>307.73</v>
      </c>
      <c r="K59" s="2">
        <f t="shared" si="15"/>
        <v>404.98</v>
      </c>
      <c r="L59" s="2">
        <f t="shared" si="15"/>
        <v>390.06</v>
      </c>
      <c r="M59" s="2">
        <f t="shared" si="15"/>
        <v>350.66</v>
      </c>
      <c r="N59" s="2">
        <f t="shared" si="15"/>
        <v>311.36</v>
      </c>
      <c r="O59" s="2">
        <f t="shared" si="15"/>
        <v>4377.043</v>
      </c>
      <c r="P59" s="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8.0" customHeight="1">
      <c r="A60" s="68"/>
      <c r="B60" s="68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8.0" customHeight="1">
      <c r="A61" s="161" t="s">
        <v>309</v>
      </c>
      <c r="B61" s="161"/>
      <c r="C61" s="162">
        <f t="shared" ref="C61:O61" si="16">C56/C59</f>
        <v>0.3104171591</v>
      </c>
      <c r="D61" s="162">
        <f t="shared" si="16"/>
        <v>0.3787763392</v>
      </c>
      <c r="E61" s="162">
        <f t="shared" si="16"/>
        <v>0.3470838218</v>
      </c>
      <c r="F61" s="162">
        <f t="shared" si="16"/>
        <v>0.2540041011</v>
      </c>
      <c r="G61" s="162">
        <f t="shared" si="16"/>
        <v>0.4114672819</v>
      </c>
      <c r="H61" s="162">
        <f t="shared" si="16"/>
        <v>0.4299276817</v>
      </c>
      <c r="I61" s="162">
        <f t="shared" si="16"/>
        <v>0.4167829949</v>
      </c>
      <c r="J61" s="162">
        <f t="shared" si="16"/>
        <v>0.4185162318</v>
      </c>
      <c r="K61" s="162">
        <f t="shared" si="16"/>
        <v>0.2677663094</v>
      </c>
      <c r="L61" s="162">
        <f t="shared" si="16"/>
        <v>0.2582679588</v>
      </c>
      <c r="M61" s="162">
        <f t="shared" si="16"/>
        <v>0.2755945931</v>
      </c>
      <c r="N61" s="162">
        <f t="shared" si="16"/>
        <v>0.2513168037</v>
      </c>
      <c r="O61" s="162">
        <f t="shared" si="16"/>
        <v>0.3331776727</v>
      </c>
      <c r="P61" s="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8.0" customHeight="1">
      <c r="A62" s="68"/>
      <c r="B62" s="68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8.0" customHeight="1">
      <c r="A63" s="164" t="s">
        <v>294</v>
      </c>
      <c r="B63" s="164"/>
      <c r="C63" s="165">
        <v>63.53</v>
      </c>
      <c r="D63" s="165">
        <v>57.24</v>
      </c>
      <c r="E63" s="165">
        <v>62.094</v>
      </c>
      <c r="F63" s="165">
        <v>71.7</v>
      </c>
      <c r="G63" s="165">
        <v>57.93</v>
      </c>
      <c r="H63" s="165">
        <v>63.69</v>
      </c>
      <c r="I63" s="165">
        <v>72.66</v>
      </c>
      <c r="J63" s="165">
        <v>61.6</v>
      </c>
      <c r="K63" s="165">
        <v>75.1</v>
      </c>
      <c r="L63" s="165">
        <v>65.52</v>
      </c>
      <c r="M63" s="165">
        <v>61.97</v>
      </c>
      <c r="N63" s="165">
        <v>79.68</v>
      </c>
      <c r="O63" s="165">
        <f>SUM(C63:N63)</f>
        <v>792.714</v>
      </c>
      <c r="P63" s="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8.75" customHeight="1">
      <c r="A64" s="68"/>
      <c r="B64" s="68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8.0" customHeight="1">
      <c r="A65" s="47" t="s">
        <v>264</v>
      </c>
      <c r="B65" s="48"/>
      <c r="C65" s="50" t="s">
        <v>8</v>
      </c>
      <c r="D65" s="50" t="s">
        <v>9</v>
      </c>
      <c r="E65" s="50" t="s">
        <v>10</v>
      </c>
      <c r="F65" s="50" t="s">
        <v>11</v>
      </c>
      <c r="G65" s="50" t="s">
        <v>12</v>
      </c>
      <c r="H65" s="50" t="s">
        <v>13</v>
      </c>
      <c r="I65" s="50" t="s">
        <v>31</v>
      </c>
      <c r="J65" s="50" t="s">
        <v>15</v>
      </c>
      <c r="K65" s="50" t="s">
        <v>16</v>
      </c>
      <c r="L65" s="50" t="s">
        <v>23</v>
      </c>
      <c r="M65" s="50" t="s">
        <v>18</v>
      </c>
      <c r="N65" s="50" t="s">
        <v>19</v>
      </c>
      <c r="O65" s="51" t="s">
        <v>20</v>
      </c>
      <c r="P65" s="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8.0" customHeight="1">
      <c r="A66" s="18" t="s">
        <v>295</v>
      </c>
      <c r="B66" s="18"/>
      <c r="C66" s="1">
        <v>11.0</v>
      </c>
      <c r="D66" s="1">
        <v>11.0</v>
      </c>
      <c r="E66" s="1">
        <v>11.0</v>
      </c>
      <c r="F66" s="1">
        <v>11.0</v>
      </c>
      <c r="G66" s="1">
        <v>11.0</v>
      </c>
      <c r="H66" s="1">
        <v>11.0</v>
      </c>
      <c r="I66" s="1">
        <v>11.0</v>
      </c>
      <c r="J66" s="1">
        <v>11.0</v>
      </c>
      <c r="K66" s="1">
        <v>11.0</v>
      </c>
      <c r="L66" s="1">
        <v>11.0</v>
      </c>
      <c r="M66" s="1">
        <v>11.0</v>
      </c>
      <c r="N66" s="1">
        <v>11.0</v>
      </c>
      <c r="O66" s="2">
        <f t="shared" ref="O66:O68" si="17">SUM(C66:N66)</f>
        <v>132</v>
      </c>
      <c r="P66" s="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8.0" customHeight="1">
      <c r="A67" s="18" t="s">
        <v>55</v>
      </c>
      <c r="B67" s="18"/>
      <c r="C67" s="1">
        <v>257.24</v>
      </c>
      <c r="D67" s="1">
        <v>283.72</v>
      </c>
      <c r="E67" s="1">
        <v>339.92</v>
      </c>
      <c r="F67" s="1">
        <v>283.26</v>
      </c>
      <c r="G67" s="1">
        <v>279.39</v>
      </c>
      <c r="H67" s="1">
        <v>311.03</v>
      </c>
      <c r="I67" s="1">
        <v>276.05</v>
      </c>
      <c r="J67" s="1">
        <v>273.79</v>
      </c>
      <c r="K67" s="1">
        <v>284.52</v>
      </c>
      <c r="L67" s="1">
        <v>306.51</v>
      </c>
      <c r="M67" s="1">
        <v>299.51</v>
      </c>
      <c r="N67" s="1">
        <v>303.57</v>
      </c>
      <c r="O67" s="2">
        <f t="shared" si="17"/>
        <v>3498.51</v>
      </c>
      <c r="P67" s="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8.0" customHeight="1">
      <c r="A68" s="18" t="s">
        <v>56</v>
      </c>
      <c r="B68" s="18"/>
      <c r="C68" s="1">
        <v>14.0</v>
      </c>
      <c r="D68" s="1">
        <v>17.68</v>
      </c>
      <c r="E68" s="1">
        <v>31.04</v>
      </c>
      <c r="F68" s="1">
        <v>26.56</v>
      </c>
      <c r="G68" s="1">
        <v>21.08</v>
      </c>
      <c r="H68" s="1">
        <v>27.78</v>
      </c>
      <c r="I68" s="1">
        <v>27.06</v>
      </c>
      <c r="J68" s="1">
        <v>20.29</v>
      </c>
      <c r="K68" s="1">
        <v>17.14</v>
      </c>
      <c r="L68" s="1">
        <v>21.03</v>
      </c>
      <c r="M68" s="1">
        <v>16.43</v>
      </c>
      <c r="N68" s="1">
        <v>15.49</v>
      </c>
      <c r="O68" s="2">
        <f t="shared" si="17"/>
        <v>255.58</v>
      </c>
      <c r="P68" s="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8.0" customHeight="1">
      <c r="A69" s="77" t="s">
        <v>267</v>
      </c>
      <c r="B69" s="78"/>
      <c r="C69" s="79">
        <f t="shared" ref="C69:O69" si="18">SUM(C66:C68)</f>
        <v>282.24</v>
      </c>
      <c r="D69" s="79">
        <f t="shared" si="18"/>
        <v>312.4</v>
      </c>
      <c r="E69" s="79">
        <f t="shared" si="18"/>
        <v>381.96</v>
      </c>
      <c r="F69" s="79">
        <f t="shared" si="18"/>
        <v>320.82</v>
      </c>
      <c r="G69" s="79">
        <f t="shared" si="18"/>
        <v>311.47</v>
      </c>
      <c r="H69" s="79">
        <f t="shared" si="18"/>
        <v>349.81</v>
      </c>
      <c r="I69" s="79">
        <f t="shared" si="18"/>
        <v>314.11</v>
      </c>
      <c r="J69" s="79">
        <f t="shared" si="18"/>
        <v>305.08</v>
      </c>
      <c r="K69" s="79">
        <f t="shared" si="18"/>
        <v>312.66</v>
      </c>
      <c r="L69" s="79">
        <f t="shared" si="18"/>
        <v>338.54</v>
      </c>
      <c r="M69" s="79">
        <f t="shared" si="18"/>
        <v>326.94</v>
      </c>
      <c r="N69" s="79">
        <f t="shared" si="18"/>
        <v>330.06</v>
      </c>
      <c r="O69" s="79">
        <f t="shared" si="18"/>
        <v>3886.09</v>
      </c>
      <c r="P69" s="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8.0" customHeight="1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8.0" customHeight="1">
      <c r="A71" s="45" t="s">
        <v>78</v>
      </c>
      <c r="B71" s="1"/>
      <c r="C71" s="2">
        <f t="shared" ref="C71:O71" si="19">SUM(C63+C69)</f>
        <v>345.77</v>
      </c>
      <c r="D71" s="2">
        <f t="shared" si="19"/>
        <v>369.64</v>
      </c>
      <c r="E71" s="2">
        <f t="shared" si="19"/>
        <v>444.054</v>
      </c>
      <c r="F71" s="2">
        <f t="shared" si="19"/>
        <v>392.52</v>
      </c>
      <c r="G71" s="2">
        <f t="shared" si="19"/>
        <v>369.4</v>
      </c>
      <c r="H71" s="2">
        <f t="shared" si="19"/>
        <v>413.5</v>
      </c>
      <c r="I71" s="2">
        <f t="shared" si="19"/>
        <v>386.77</v>
      </c>
      <c r="J71" s="2">
        <f t="shared" si="19"/>
        <v>366.68</v>
      </c>
      <c r="K71" s="2">
        <f t="shared" si="19"/>
        <v>387.76</v>
      </c>
      <c r="L71" s="2">
        <f t="shared" si="19"/>
        <v>404.06</v>
      </c>
      <c r="M71" s="2">
        <f t="shared" si="19"/>
        <v>388.91</v>
      </c>
      <c r="N71" s="2">
        <f t="shared" si="19"/>
        <v>409.74</v>
      </c>
      <c r="O71" s="2">
        <f t="shared" si="19"/>
        <v>4678.804</v>
      </c>
      <c r="P71" s="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8.0" customHeight="1">
      <c r="A72" s="45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8.0" customHeight="1">
      <c r="A73" s="8" t="s">
        <v>268</v>
      </c>
      <c r="B73" s="1"/>
      <c r="C73" s="69">
        <f t="shared" ref="C73:O73" si="20">C63/C71</f>
        <v>0.1837348526</v>
      </c>
      <c r="D73" s="69">
        <f t="shared" si="20"/>
        <v>0.1548533708</v>
      </c>
      <c r="E73" s="69">
        <f t="shared" si="20"/>
        <v>0.1398343445</v>
      </c>
      <c r="F73" s="69">
        <f t="shared" si="20"/>
        <v>0.1826658514</v>
      </c>
      <c r="G73" s="69">
        <f t="shared" si="20"/>
        <v>0.1568218733</v>
      </c>
      <c r="H73" s="69">
        <f t="shared" si="20"/>
        <v>0.1540266022</v>
      </c>
      <c r="I73" s="69">
        <f t="shared" si="20"/>
        <v>0.1878635882</v>
      </c>
      <c r="J73" s="69">
        <f t="shared" si="20"/>
        <v>0.1679938911</v>
      </c>
      <c r="K73" s="69">
        <f t="shared" si="20"/>
        <v>0.1936765009</v>
      </c>
      <c r="L73" s="69">
        <f t="shared" si="20"/>
        <v>0.1621541355</v>
      </c>
      <c r="M73" s="69">
        <f t="shared" si="20"/>
        <v>0.1593427785</v>
      </c>
      <c r="N73" s="69">
        <f t="shared" si="20"/>
        <v>0.1944647825</v>
      </c>
      <c r="O73" s="69">
        <f t="shared" si="20"/>
        <v>0.1694266313</v>
      </c>
      <c r="P73" s="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83"/>
      <c r="B74" s="83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83"/>
      <c r="B75" s="83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3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83"/>
      <c r="B76" s="83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3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83"/>
      <c r="B77" s="83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3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0" customHeight="1">
      <c r="A78" s="3"/>
      <c r="B78" s="3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3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58.0"/>
    <col customWidth="1" hidden="1" min="2" max="2" width="39.29"/>
    <col customWidth="1" min="3" max="3" width="8.71"/>
    <col customWidth="1" min="4" max="4" width="10.71"/>
    <col customWidth="1" min="5" max="5" width="8.86"/>
    <col customWidth="1" min="6" max="7" width="9.14"/>
    <col customWidth="1" min="8" max="9" width="9.71"/>
    <col customWidth="1" min="10" max="10" width="8.29"/>
    <col customWidth="1" min="11" max="11" width="8.14"/>
    <col customWidth="1" min="12" max="12" width="9.86"/>
    <col customWidth="1" min="13" max="13" width="8.71"/>
    <col customWidth="1" min="14" max="14" width="8.86"/>
    <col customWidth="1" min="15" max="15" width="13.29"/>
    <col customWidth="1" min="16" max="25" width="9.0"/>
    <col customWidth="1" min="26" max="26" width="17.14"/>
  </cols>
  <sheetData>
    <row r="1" ht="12.75" customHeight="1">
      <c r="A1" s="167"/>
      <c r="B1" s="167"/>
      <c r="C1" s="168"/>
      <c r="D1" s="168"/>
      <c r="E1" s="168"/>
      <c r="F1" s="168"/>
      <c r="G1" s="169"/>
      <c r="H1" s="169"/>
      <c r="I1" s="169"/>
      <c r="J1" s="169"/>
      <c r="K1" s="169"/>
      <c r="L1" s="169"/>
      <c r="M1" s="169"/>
      <c r="N1" s="169"/>
      <c r="O1" s="169"/>
      <c r="P1" s="3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170" t="s">
        <v>330</v>
      </c>
      <c r="B2" s="171" t="s">
        <v>1</v>
      </c>
      <c r="C2" s="172"/>
      <c r="D2" s="172"/>
      <c r="E2" s="172"/>
      <c r="F2" s="172"/>
      <c r="G2" s="172"/>
      <c r="H2" s="172" t="s">
        <v>2</v>
      </c>
      <c r="I2" s="172"/>
      <c r="J2" s="172"/>
      <c r="K2" s="172"/>
      <c r="L2" s="172"/>
      <c r="M2" s="172"/>
      <c r="N2" s="172"/>
      <c r="O2" s="172"/>
      <c r="P2" s="3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170"/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3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70" t="s">
        <v>3</v>
      </c>
      <c r="B4" s="171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3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173" t="s">
        <v>331</v>
      </c>
      <c r="B5" s="174" t="s">
        <v>5</v>
      </c>
      <c r="C5" s="175"/>
      <c r="D5" s="175"/>
      <c r="E5" s="175"/>
      <c r="F5" s="175"/>
      <c r="G5" s="175"/>
      <c r="H5" s="175"/>
      <c r="I5" s="176" t="s">
        <v>6</v>
      </c>
      <c r="J5" s="175"/>
      <c r="K5" s="175"/>
      <c r="L5" s="175"/>
      <c r="M5" s="175"/>
      <c r="N5" s="175"/>
      <c r="O5" s="176"/>
      <c r="P5" s="3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77" t="s">
        <v>7</v>
      </c>
      <c r="B6" s="178"/>
      <c r="C6" s="179" t="s">
        <v>8</v>
      </c>
      <c r="D6" s="179" t="s">
        <v>9</v>
      </c>
      <c r="E6" s="179" t="s">
        <v>10</v>
      </c>
      <c r="F6" s="179" t="s">
        <v>11</v>
      </c>
      <c r="G6" s="179" t="s">
        <v>12</v>
      </c>
      <c r="H6" s="179" t="s">
        <v>13</v>
      </c>
      <c r="I6" s="179" t="s">
        <v>14</v>
      </c>
      <c r="J6" s="179" t="s">
        <v>15</v>
      </c>
      <c r="K6" s="179" t="s">
        <v>16</v>
      </c>
      <c r="L6" s="179" t="s">
        <v>23</v>
      </c>
      <c r="M6" s="179" t="s">
        <v>18</v>
      </c>
      <c r="N6" s="179" t="s">
        <v>19</v>
      </c>
      <c r="O6" s="180" t="s">
        <v>20</v>
      </c>
      <c r="P6" s="3"/>
      <c r="Q6" s="4"/>
      <c r="R6" s="4"/>
      <c r="S6" s="4"/>
      <c r="T6" s="4"/>
      <c r="U6" s="4"/>
      <c r="V6" s="4"/>
      <c r="W6" s="4"/>
      <c r="X6" s="4"/>
      <c r="Y6" s="4"/>
      <c r="Z6" s="4"/>
    </row>
    <row r="7" ht="14.25" customHeight="1">
      <c r="A7" s="181" t="s">
        <v>312</v>
      </c>
      <c r="B7" s="181" t="s">
        <v>272</v>
      </c>
      <c r="C7" s="182">
        <v>0.03</v>
      </c>
      <c r="D7" s="182">
        <v>0.07</v>
      </c>
      <c r="E7" s="182">
        <v>0.1</v>
      </c>
      <c r="F7" s="182">
        <v>0.11</v>
      </c>
      <c r="G7" s="182">
        <v>0.08</v>
      </c>
      <c r="H7" s="182">
        <v>0.09</v>
      </c>
      <c r="I7" s="182">
        <v>0.08</v>
      </c>
      <c r="J7" s="182">
        <v>0.13</v>
      </c>
      <c r="K7" s="182">
        <v>0.0</v>
      </c>
      <c r="L7" s="182">
        <v>0.08</v>
      </c>
      <c r="M7" s="182">
        <v>0.0</v>
      </c>
      <c r="N7" s="182">
        <v>0.06</v>
      </c>
      <c r="O7" s="182">
        <f t="shared" ref="O7:O8" si="1">SUM(C7:N7)</f>
        <v>0.83</v>
      </c>
      <c r="P7" s="3"/>
      <c r="Q7" s="4"/>
      <c r="R7" s="4"/>
      <c r="S7" s="4"/>
      <c r="T7" s="4"/>
      <c r="U7" s="4"/>
      <c r="V7" s="4"/>
      <c r="W7" s="4"/>
      <c r="X7" s="4"/>
      <c r="Y7" s="4"/>
      <c r="Z7" s="4"/>
    </row>
    <row r="8" ht="14.25" customHeight="1">
      <c r="A8" s="181" t="s">
        <v>313</v>
      </c>
      <c r="B8" s="181" t="s">
        <v>218</v>
      </c>
      <c r="C8" s="182">
        <v>6.4</v>
      </c>
      <c r="D8" s="183">
        <v>10.08</v>
      </c>
      <c r="E8" s="184">
        <v>12.28</v>
      </c>
      <c r="F8" s="184">
        <v>5.29</v>
      </c>
      <c r="G8" s="184">
        <v>9.77</v>
      </c>
      <c r="H8" s="182">
        <v>17.86</v>
      </c>
      <c r="I8" s="182">
        <v>10.15</v>
      </c>
      <c r="J8" s="182">
        <v>9.18</v>
      </c>
      <c r="K8" s="182">
        <v>16.48</v>
      </c>
      <c r="L8" s="182">
        <v>8.16</v>
      </c>
      <c r="M8" s="182">
        <v>19.69</v>
      </c>
      <c r="N8" s="182">
        <v>6.24</v>
      </c>
      <c r="O8" s="182">
        <f t="shared" si="1"/>
        <v>131.58</v>
      </c>
      <c r="P8" s="3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185" t="s">
        <v>220</v>
      </c>
      <c r="B9" s="185"/>
      <c r="C9" s="213">
        <f t="shared" ref="C9:O9" si="2">SUM(C7:C8)</f>
        <v>6.43</v>
      </c>
      <c r="D9" s="213">
        <f t="shared" si="2"/>
        <v>10.15</v>
      </c>
      <c r="E9" s="213">
        <f t="shared" si="2"/>
        <v>12.38</v>
      </c>
      <c r="F9" s="213">
        <f t="shared" si="2"/>
        <v>5.4</v>
      </c>
      <c r="G9" s="186">
        <f t="shared" si="2"/>
        <v>9.85</v>
      </c>
      <c r="H9" s="186">
        <f t="shared" si="2"/>
        <v>17.95</v>
      </c>
      <c r="I9" s="186">
        <f t="shared" si="2"/>
        <v>10.23</v>
      </c>
      <c r="J9" s="186">
        <f t="shared" si="2"/>
        <v>9.31</v>
      </c>
      <c r="K9" s="186">
        <f t="shared" si="2"/>
        <v>16.48</v>
      </c>
      <c r="L9" s="186">
        <f t="shared" si="2"/>
        <v>8.24</v>
      </c>
      <c r="M9" s="186">
        <f t="shared" si="2"/>
        <v>19.69</v>
      </c>
      <c r="N9" s="186">
        <f t="shared" si="2"/>
        <v>6.3</v>
      </c>
      <c r="O9" s="186">
        <f t="shared" si="2"/>
        <v>132.41</v>
      </c>
      <c r="P9" s="3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214" t="s">
        <v>332</v>
      </c>
      <c r="B10" s="170"/>
      <c r="C10" s="172"/>
      <c r="D10" s="172"/>
      <c r="E10" s="172" t="s">
        <v>2</v>
      </c>
      <c r="F10" s="172"/>
      <c r="G10" s="172"/>
      <c r="H10" s="172"/>
      <c r="I10" s="172"/>
      <c r="J10" s="172"/>
      <c r="K10" s="172"/>
      <c r="L10" s="172"/>
      <c r="M10" s="172"/>
      <c r="N10" s="172"/>
      <c r="O10" s="172" t="s">
        <v>2</v>
      </c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177" t="s">
        <v>273</v>
      </c>
      <c r="B11" s="178"/>
      <c r="C11" s="179" t="s">
        <v>8</v>
      </c>
      <c r="D11" s="179" t="s">
        <v>9</v>
      </c>
      <c r="E11" s="179" t="s">
        <v>10</v>
      </c>
      <c r="F11" s="179" t="s">
        <v>11</v>
      </c>
      <c r="G11" s="179" t="s">
        <v>12</v>
      </c>
      <c r="H11" s="179" t="s">
        <v>13</v>
      </c>
      <c r="I11" s="179" t="s">
        <v>14</v>
      </c>
      <c r="J11" s="179" t="s">
        <v>15</v>
      </c>
      <c r="K11" s="179" t="s">
        <v>16</v>
      </c>
      <c r="L11" s="179" t="s">
        <v>125</v>
      </c>
      <c r="M11" s="179" t="s">
        <v>18</v>
      </c>
      <c r="N11" s="179" t="s">
        <v>19</v>
      </c>
      <c r="O11" s="180" t="s">
        <v>20</v>
      </c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4.25" customHeight="1">
      <c r="A12" s="181" t="s">
        <v>333</v>
      </c>
      <c r="B12" s="181" t="s">
        <v>25</v>
      </c>
      <c r="C12" s="184">
        <v>4.66</v>
      </c>
      <c r="D12" s="184">
        <v>5.98</v>
      </c>
      <c r="E12" s="184">
        <v>3.35</v>
      </c>
      <c r="F12" s="215">
        <v>9.9</v>
      </c>
      <c r="G12" s="184">
        <v>5.08</v>
      </c>
      <c r="H12" s="184">
        <v>4.92</v>
      </c>
      <c r="I12" s="184">
        <v>6.55</v>
      </c>
      <c r="J12" s="184">
        <v>7.28</v>
      </c>
      <c r="K12" s="184">
        <v>7.93</v>
      </c>
      <c r="L12" s="184">
        <v>4.92</v>
      </c>
      <c r="M12" s="184">
        <v>5.58</v>
      </c>
      <c r="N12" s="184">
        <v>2.5</v>
      </c>
      <c r="O12" s="182">
        <f t="shared" ref="O12:O15" si="3">SUM(C12:N12)</f>
        <v>68.65</v>
      </c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4.25" customHeight="1">
      <c r="A13" s="181" t="s">
        <v>334</v>
      </c>
      <c r="B13" s="181"/>
      <c r="C13" s="184">
        <v>12.74</v>
      </c>
      <c r="D13" s="184">
        <v>16.98</v>
      </c>
      <c r="E13" s="184">
        <v>16.98</v>
      </c>
      <c r="F13" s="215">
        <v>16.98</v>
      </c>
      <c r="G13" s="184">
        <v>16.98</v>
      </c>
      <c r="H13" s="184">
        <v>16.98</v>
      </c>
      <c r="I13" s="184">
        <v>16.98</v>
      </c>
      <c r="J13" s="184">
        <v>16.98</v>
      </c>
      <c r="K13" s="184">
        <v>17.62</v>
      </c>
      <c r="L13" s="184">
        <v>17.62</v>
      </c>
      <c r="M13" s="184">
        <v>17.62</v>
      </c>
      <c r="N13" s="215">
        <v>13.22</v>
      </c>
      <c r="O13" s="182">
        <f t="shared" si="3"/>
        <v>197.68</v>
      </c>
      <c r="P13" s="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4.25" customHeight="1">
      <c r="A14" s="181" t="s">
        <v>335</v>
      </c>
      <c r="B14" s="181" t="s">
        <v>25</v>
      </c>
      <c r="C14" s="184">
        <v>20.17</v>
      </c>
      <c r="D14" s="184">
        <v>23.22</v>
      </c>
      <c r="E14" s="184">
        <v>24.54</v>
      </c>
      <c r="F14" s="215">
        <v>28.64</v>
      </c>
      <c r="G14" s="184">
        <v>30.89</v>
      </c>
      <c r="H14" s="184">
        <v>29.51</v>
      </c>
      <c r="I14" s="184">
        <v>54.36</v>
      </c>
      <c r="J14" s="184">
        <v>28.17</v>
      </c>
      <c r="K14" s="184">
        <v>32.81</v>
      </c>
      <c r="L14" s="184">
        <v>25.53</v>
      </c>
      <c r="M14" s="184">
        <v>27.05</v>
      </c>
      <c r="N14" s="184">
        <v>28.23</v>
      </c>
      <c r="O14" s="182">
        <f t="shared" si="3"/>
        <v>353.12</v>
      </c>
      <c r="P14" s="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4.25" customHeight="1">
      <c r="A15" s="181" t="s">
        <v>318</v>
      </c>
      <c r="B15" s="181"/>
      <c r="C15" s="184">
        <v>14.63</v>
      </c>
      <c r="D15" s="184">
        <v>10.73</v>
      </c>
      <c r="E15" s="184">
        <v>13.37</v>
      </c>
      <c r="F15" s="184">
        <v>13.66</v>
      </c>
      <c r="G15" s="184">
        <v>14.67</v>
      </c>
      <c r="H15" s="184">
        <v>8.08</v>
      </c>
      <c r="I15" s="184">
        <v>28.24</v>
      </c>
      <c r="J15" s="184">
        <v>14.74</v>
      </c>
      <c r="K15" s="184">
        <v>10.99</v>
      </c>
      <c r="L15" s="184">
        <v>10.02</v>
      </c>
      <c r="M15" s="184">
        <v>8.62</v>
      </c>
      <c r="N15" s="184">
        <v>6.35</v>
      </c>
      <c r="O15" s="182">
        <f t="shared" si="3"/>
        <v>154.1</v>
      </c>
      <c r="P15" s="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185" t="s">
        <v>27</v>
      </c>
      <c r="B16" s="185"/>
      <c r="C16" s="213">
        <f t="shared" ref="C16:O16" si="4">SUM(C12:C15)</f>
        <v>52.2</v>
      </c>
      <c r="D16" s="213">
        <f t="shared" si="4"/>
        <v>56.91</v>
      </c>
      <c r="E16" s="213">
        <f t="shared" si="4"/>
        <v>58.24</v>
      </c>
      <c r="F16" s="213">
        <f t="shared" si="4"/>
        <v>69.18</v>
      </c>
      <c r="G16" s="186">
        <f t="shared" si="4"/>
        <v>67.62</v>
      </c>
      <c r="H16" s="186">
        <f t="shared" si="4"/>
        <v>59.49</v>
      </c>
      <c r="I16" s="186">
        <f t="shared" si="4"/>
        <v>106.13</v>
      </c>
      <c r="J16" s="186">
        <f t="shared" si="4"/>
        <v>67.17</v>
      </c>
      <c r="K16" s="186">
        <f t="shared" si="4"/>
        <v>69.35</v>
      </c>
      <c r="L16" s="186">
        <f t="shared" si="4"/>
        <v>58.09</v>
      </c>
      <c r="M16" s="186">
        <f t="shared" si="4"/>
        <v>58.87</v>
      </c>
      <c r="N16" s="186">
        <f t="shared" si="4"/>
        <v>50.3</v>
      </c>
      <c r="O16" s="186">
        <f t="shared" si="4"/>
        <v>773.55</v>
      </c>
      <c r="P16" s="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181"/>
      <c r="B17" s="181"/>
      <c r="C17" s="182"/>
      <c r="D17" s="182"/>
      <c r="E17" s="182" t="s">
        <v>2</v>
      </c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177" t="s">
        <v>278</v>
      </c>
      <c r="B18" s="178"/>
      <c r="C18" s="179" t="s">
        <v>30</v>
      </c>
      <c r="D18" s="179" t="s">
        <v>9</v>
      </c>
      <c r="E18" s="179" t="s">
        <v>10</v>
      </c>
      <c r="F18" s="179" t="s">
        <v>11</v>
      </c>
      <c r="G18" s="179" t="s">
        <v>12</v>
      </c>
      <c r="H18" s="179" t="s">
        <v>13</v>
      </c>
      <c r="I18" s="179" t="s">
        <v>31</v>
      </c>
      <c r="J18" s="179" t="s">
        <v>15</v>
      </c>
      <c r="K18" s="179" t="s">
        <v>16</v>
      </c>
      <c r="L18" s="179" t="s">
        <v>23</v>
      </c>
      <c r="M18" s="179" t="s">
        <v>18</v>
      </c>
      <c r="N18" s="179" t="s">
        <v>19</v>
      </c>
      <c r="O18" s="180" t="s">
        <v>20</v>
      </c>
      <c r="P18" s="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4.25" customHeight="1">
      <c r="A19" s="181" t="s">
        <v>301</v>
      </c>
      <c r="B19" s="181" t="s">
        <v>280</v>
      </c>
      <c r="C19" s="184">
        <v>1.22</v>
      </c>
      <c r="D19" s="184">
        <v>3.52</v>
      </c>
      <c r="E19" s="184">
        <v>3.59</v>
      </c>
      <c r="F19" s="184">
        <v>2.13</v>
      </c>
      <c r="G19" s="184">
        <v>4.46</v>
      </c>
      <c r="H19" s="184">
        <v>1.09</v>
      </c>
      <c r="I19" s="184">
        <v>2.19</v>
      </c>
      <c r="J19" s="184">
        <v>2.41</v>
      </c>
      <c r="K19" s="184">
        <v>2.98</v>
      </c>
      <c r="L19" s="184">
        <v>3.22</v>
      </c>
      <c r="M19" s="184">
        <v>3.0</v>
      </c>
      <c r="N19" s="184">
        <v>1.18</v>
      </c>
      <c r="O19" s="182">
        <f>SUM(C19:N19)</f>
        <v>30.99</v>
      </c>
      <c r="P19" s="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185" t="s">
        <v>281</v>
      </c>
      <c r="B20" s="185"/>
      <c r="C20" s="186">
        <f t="shared" ref="C20:N20" si="5">C19</f>
        <v>1.22</v>
      </c>
      <c r="D20" s="186">
        <f t="shared" si="5"/>
        <v>3.52</v>
      </c>
      <c r="E20" s="186">
        <f t="shared" si="5"/>
        <v>3.59</v>
      </c>
      <c r="F20" s="186">
        <f t="shared" si="5"/>
        <v>2.13</v>
      </c>
      <c r="G20" s="186">
        <f t="shared" si="5"/>
        <v>4.46</v>
      </c>
      <c r="H20" s="186">
        <f t="shared" si="5"/>
        <v>1.09</v>
      </c>
      <c r="I20" s="186">
        <f t="shared" si="5"/>
        <v>2.19</v>
      </c>
      <c r="J20" s="186">
        <f t="shared" si="5"/>
        <v>2.41</v>
      </c>
      <c r="K20" s="186">
        <f t="shared" si="5"/>
        <v>2.98</v>
      </c>
      <c r="L20" s="186">
        <f t="shared" si="5"/>
        <v>3.22</v>
      </c>
      <c r="M20" s="186">
        <f t="shared" si="5"/>
        <v>3</v>
      </c>
      <c r="N20" s="186">
        <f t="shared" si="5"/>
        <v>1.18</v>
      </c>
      <c r="O20" s="186">
        <f>SUM(O19)</f>
        <v>30.99</v>
      </c>
      <c r="P20" s="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214" t="s">
        <v>336</v>
      </c>
      <c r="B21" s="181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177" t="s">
        <v>29</v>
      </c>
      <c r="B22" s="178"/>
      <c r="C22" s="179" t="s">
        <v>30</v>
      </c>
      <c r="D22" s="179" t="s">
        <v>9</v>
      </c>
      <c r="E22" s="179" t="s">
        <v>10</v>
      </c>
      <c r="F22" s="179" t="s">
        <v>11</v>
      </c>
      <c r="G22" s="179" t="s">
        <v>12</v>
      </c>
      <c r="H22" s="179" t="s">
        <v>13</v>
      </c>
      <c r="I22" s="179" t="s">
        <v>31</v>
      </c>
      <c r="J22" s="179" t="s">
        <v>15</v>
      </c>
      <c r="K22" s="179" t="s">
        <v>16</v>
      </c>
      <c r="L22" s="179" t="s">
        <v>23</v>
      </c>
      <c r="M22" s="179" t="s">
        <v>18</v>
      </c>
      <c r="N22" s="179" t="s">
        <v>19</v>
      </c>
      <c r="O22" s="180" t="s">
        <v>20</v>
      </c>
      <c r="P22" s="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4.25" hidden="1" customHeight="1">
      <c r="A23" s="181" t="s">
        <v>2</v>
      </c>
      <c r="B23" s="181" t="s">
        <v>32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4.25" hidden="1" customHeight="1">
      <c r="A24" s="181" t="s">
        <v>2</v>
      </c>
      <c r="B24" s="181" t="s">
        <v>32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4.25" customHeight="1">
      <c r="A25" s="181" t="s">
        <v>320</v>
      </c>
      <c r="B25" s="181"/>
      <c r="C25" s="184">
        <v>0.0</v>
      </c>
      <c r="D25" s="184">
        <v>0.63</v>
      </c>
      <c r="E25" s="184">
        <v>0.04</v>
      </c>
      <c r="F25" s="184">
        <v>1.27</v>
      </c>
      <c r="G25" s="184">
        <v>0.0</v>
      </c>
      <c r="H25" s="184">
        <v>0.0</v>
      </c>
      <c r="I25" s="184">
        <v>1.5</v>
      </c>
      <c r="J25" s="184">
        <v>0.0</v>
      </c>
      <c r="K25" s="184">
        <v>0.79</v>
      </c>
      <c r="L25" s="184">
        <v>0.0</v>
      </c>
      <c r="M25" s="184">
        <v>0.67</v>
      </c>
      <c r="N25" s="184">
        <v>0.0</v>
      </c>
      <c r="O25" s="182">
        <f t="shared" ref="O25:O40" si="6">SUM(C25:N25)</f>
        <v>4.9</v>
      </c>
      <c r="P25" s="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4.25" customHeight="1">
      <c r="A26" s="181" t="s">
        <v>337</v>
      </c>
      <c r="B26" s="181"/>
      <c r="C26" s="215">
        <v>4.12</v>
      </c>
      <c r="D26" s="215">
        <v>4.0</v>
      </c>
      <c r="E26" s="215">
        <v>4.09</v>
      </c>
      <c r="F26" s="215">
        <v>2.17</v>
      </c>
      <c r="G26" s="184">
        <v>2.79</v>
      </c>
      <c r="H26" s="184">
        <v>4.01</v>
      </c>
      <c r="I26" s="184">
        <v>2.89</v>
      </c>
      <c r="J26" s="184">
        <v>4.38</v>
      </c>
      <c r="K26" s="184">
        <v>4.18</v>
      </c>
      <c r="L26" s="184">
        <v>2.84</v>
      </c>
      <c r="M26" s="184">
        <v>1.59</v>
      </c>
      <c r="N26" s="184">
        <v>0.0</v>
      </c>
      <c r="O26" s="182">
        <f t="shared" si="6"/>
        <v>37.06</v>
      </c>
      <c r="P26" s="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4.25" hidden="1" customHeight="1">
      <c r="A27" s="181" t="s">
        <v>2</v>
      </c>
      <c r="B27" s="181" t="s">
        <v>36</v>
      </c>
      <c r="C27" s="215"/>
      <c r="D27" s="215"/>
      <c r="E27" s="215"/>
      <c r="F27" s="215"/>
      <c r="G27" s="184"/>
      <c r="H27" s="184"/>
      <c r="I27" s="184"/>
      <c r="J27" s="184"/>
      <c r="K27" s="184"/>
      <c r="L27" s="184"/>
      <c r="M27" s="184"/>
      <c r="N27" s="184"/>
      <c r="O27" s="182">
        <f t="shared" si="6"/>
        <v>0</v>
      </c>
      <c r="P27" s="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4.25" customHeight="1">
      <c r="A28" s="181" t="s">
        <v>338</v>
      </c>
      <c r="B28" s="181" t="s">
        <v>323</v>
      </c>
      <c r="C28" s="215">
        <v>1.5</v>
      </c>
      <c r="D28" s="215">
        <v>0.4</v>
      </c>
      <c r="E28" s="215">
        <v>0.0</v>
      </c>
      <c r="F28" s="215">
        <v>0.0</v>
      </c>
      <c r="G28" s="184">
        <v>0.0</v>
      </c>
      <c r="H28" s="184">
        <v>0.0</v>
      </c>
      <c r="I28" s="184">
        <v>0.0</v>
      </c>
      <c r="J28" s="184">
        <v>0.0</v>
      </c>
      <c r="K28" s="184">
        <v>0.0</v>
      </c>
      <c r="L28" s="184">
        <v>0.0</v>
      </c>
      <c r="M28" s="184">
        <v>0.0</v>
      </c>
      <c r="N28" s="184">
        <v>0.0</v>
      </c>
      <c r="O28" s="182">
        <f t="shared" si="6"/>
        <v>1.9</v>
      </c>
      <c r="P28" s="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4.25" hidden="1" customHeight="1">
      <c r="A29" s="181" t="s">
        <v>2</v>
      </c>
      <c r="B29" s="181" t="s">
        <v>37</v>
      </c>
      <c r="C29" s="215"/>
      <c r="D29" s="215"/>
      <c r="E29" s="215"/>
      <c r="F29" s="215"/>
      <c r="G29" s="184"/>
      <c r="H29" s="184"/>
      <c r="I29" s="184"/>
      <c r="J29" s="184"/>
      <c r="K29" s="184"/>
      <c r="L29" s="184"/>
      <c r="M29" s="184"/>
      <c r="N29" s="184"/>
      <c r="O29" s="182">
        <f t="shared" si="6"/>
        <v>0</v>
      </c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4.25" hidden="1" customHeight="1">
      <c r="A30" s="181" t="s">
        <v>2</v>
      </c>
      <c r="B30" s="181" t="s">
        <v>32</v>
      </c>
      <c r="C30" s="215"/>
      <c r="D30" s="215"/>
      <c r="E30" s="215"/>
      <c r="F30" s="215"/>
      <c r="G30" s="184"/>
      <c r="H30" s="184"/>
      <c r="I30" s="184"/>
      <c r="J30" s="184"/>
      <c r="K30" s="184"/>
      <c r="L30" s="184"/>
      <c r="M30" s="184"/>
      <c r="N30" s="184"/>
      <c r="O30" s="182">
        <f t="shared" si="6"/>
        <v>0</v>
      </c>
      <c r="P30" s="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4.25" customHeight="1">
      <c r="A31" s="181" t="s">
        <v>284</v>
      </c>
      <c r="B31" s="181"/>
      <c r="C31" s="215">
        <v>1.5</v>
      </c>
      <c r="D31" s="215">
        <v>1.5</v>
      </c>
      <c r="E31" s="215">
        <v>0.98</v>
      </c>
      <c r="F31" s="215">
        <v>0.25</v>
      </c>
      <c r="G31" s="184">
        <v>0.3</v>
      </c>
      <c r="H31" s="184">
        <v>0.26</v>
      </c>
      <c r="I31" s="184">
        <v>0.05</v>
      </c>
      <c r="J31" s="184">
        <v>0.13</v>
      </c>
      <c r="K31" s="184">
        <v>0.3</v>
      </c>
      <c r="L31" s="184">
        <v>0.0</v>
      </c>
      <c r="M31" s="184">
        <v>0.21</v>
      </c>
      <c r="N31" s="184">
        <v>0.15</v>
      </c>
      <c r="O31" s="182">
        <f t="shared" si="6"/>
        <v>5.63</v>
      </c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4.25" customHeight="1">
      <c r="A32" s="181" t="s">
        <v>324</v>
      </c>
      <c r="B32" s="181"/>
      <c r="C32" s="215">
        <v>0.5</v>
      </c>
      <c r="D32" s="215">
        <v>0.5</v>
      </c>
      <c r="E32" s="215">
        <v>0.5</v>
      </c>
      <c r="F32" s="215">
        <v>0.5</v>
      </c>
      <c r="G32" s="184">
        <v>0.5</v>
      </c>
      <c r="H32" s="184">
        <v>0.5</v>
      </c>
      <c r="I32" s="184">
        <v>0.5</v>
      </c>
      <c r="J32" s="184">
        <v>0.5</v>
      </c>
      <c r="K32" s="184">
        <v>0.5</v>
      </c>
      <c r="L32" s="184">
        <v>0.5</v>
      </c>
      <c r="M32" s="184">
        <v>0.5</v>
      </c>
      <c r="N32" s="184">
        <v>0.5</v>
      </c>
      <c r="O32" s="182">
        <f t="shared" si="6"/>
        <v>6</v>
      </c>
      <c r="P32" s="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4.25" customHeight="1">
      <c r="A33" s="181" t="s">
        <v>339</v>
      </c>
      <c r="B33" s="181"/>
      <c r="C33" s="215">
        <v>0.1</v>
      </c>
      <c r="D33" s="215">
        <v>0.1</v>
      </c>
      <c r="E33" s="215">
        <v>0.32</v>
      </c>
      <c r="F33" s="215">
        <v>0.41</v>
      </c>
      <c r="G33" s="184">
        <v>0.35</v>
      </c>
      <c r="H33" s="184">
        <v>0.35</v>
      </c>
      <c r="I33" s="184">
        <v>0.18</v>
      </c>
      <c r="J33" s="184">
        <v>0.1</v>
      </c>
      <c r="K33" s="184">
        <v>0.17</v>
      </c>
      <c r="L33" s="184">
        <v>0.61</v>
      </c>
      <c r="M33" s="184">
        <v>0.18</v>
      </c>
      <c r="N33" s="184">
        <v>0.11</v>
      </c>
      <c r="O33" s="182">
        <f t="shared" si="6"/>
        <v>2.98</v>
      </c>
      <c r="P33" s="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4.25" hidden="1" customHeight="1">
      <c r="A34" s="181" t="s">
        <v>2</v>
      </c>
      <c r="B34" s="181" t="s">
        <v>32</v>
      </c>
      <c r="C34" s="215"/>
      <c r="D34" s="215"/>
      <c r="E34" s="215"/>
      <c r="F34" s="215"/>
      <c r="G34" s="184"/>
      <c r="H34" s="184"/>
      <c r="I34" s="184"/>
      <c r="J34" s="184"/>
      <c r="K34" s="184"/>
      <c r="L34" s="184"/>
      <c r="M34" s="184"/>
      <c r="N34" s="184"/>
      <c r="O34" s="182">
        <f t="shared" si="6"/>
        <v>0</v>
      </c>
      <c r="P34" s="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4.25" customHeight="1">
      <c r="A35" s="181" t="s">
        <v>340</v>
      </c>
      <c r="B35" s="181"/>
      <c r="C35" s="215">
        <v>0.0</v>
      </c>
      <c r="D35" s="215">
        <v>0.45</v>
      </c>
      <c r="E35" s="215">
        <v>0.0</v>
      </c>
      <c r="F35" s="215">
        <v>0.23</v>
      </c>
      <c r="G35" s="184">
        <v>0.0</v>
      </c>
      <c r="H35" s="184">
        <v>0.3</v>
      </c>
      <c r="I35" s="184">
        <v>0.0</v>
      </c>
      <c r="J35" s="184">
        <v>0.25</v>
      </c>
      <c r="K35" s="184">
        <v>0.0</v>
      </c>
      <c r="L35" s="184">
        <v>0.3</v>
      </c>
      <c r="M35" s="184">
        <v>0.0</v>
      </c>
      <c r="N35" s="184">
        <v>0.0</v>
      </c>
      <c r="O35" s="182">
        <f t="shared" si="6"/>
        <v>1.53</v>
      </c>
      <c r="P35" s="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4.25" customHeight="1">
      <c r="A36" s="181" t="s">
        <v>341</v>
      </c>
      <c r="B36" s="181"/>
      <c r="C36" s="215"/>
      <c r="D36" s="215"/>
      <c r="E36" s="215"/>
      <c r="F36" s="215"/>
      <c r="G36" s="184">
        <v>0.61</v>
      </c>
      <c r="H36" s="184"/>
      <c r="I36" s="184">
        <v>0.0</v>
      </c>
      <c r="J36" s="184">
        <v>0.0</v>
      </c>
      <c r="K36" s="184">
        <v>0.0</v>
      </c>
      <c r="L36" s="184">
        <v>0.0</v>
      </c>
      <c r="M36" s="184">
        <v>0.0</v>
      </c>
      <c r="N36" s="184">
        <v>0.0</v>
      </c>
      <c r="O36" s="182">
        <f t="shared" si="6"/>
        <v>0.61</v>
      </c>
      <c r="P36" s="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4.25" customHeight="1">
      <c r="A37" s="181" t="s">
        <v>342</v>
      </c>
      <c r="B37" s="181"/>
      <c r="C37" s="215">
        <v>0.0</v>
      </c>
      <c r="D37" s="215">
        <v>0.56</v>
      </c>
      <c r="E37" s="215">
        <v>0.0</v>
      </c>
      <c r="F37" s="215">
        <v>0.59</v>
      </c>
      <c r="G37" s="184">
        <v>0.0</v>
      </c>
      <c r="H37" s="184">
        <v>0.6</v>
      </c>
      <c r="I37" s="184">
        <v>0.0</v>
      </c>
      <c r="J37" s="184">
        <v>0.33</v>
      </c>
      <c r="K37" s="184">
        <v>0.0</v>
      </c>
      <c r="L37" s="184">
        <v>0.6</v>
      </c>
      <c r="M37" s="184">
        <v>0.0</v>
      </c>
      <c r="N37" s="184">
        <v>0.0</v>
      </c>
      <c r="O37" s="182">
        <f t="shared" si="6"/>
        <v>2.68</v>
      </c>
      <c r="P37" s="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4.25" customHeight="1">
      <c r="A38" s="181" t="s">
        <v>327</v>
      </c>
      <c r="B38" s="181"/>
      <c r="C38" s="215">
        <v>0.0</v>
      </c>
      <c r="D38" s="215">
        <v>0.0</v>
      </c>
      <c r="E38" s="215">
        <v>0.0</v>
      </c>
      <c r="F38" s="215">
        <v>0.0</v>
      </c>
      <c r="G38" s="184">
        <v>0.0</v>
      </c>
      <c r="H38" s="184">
        <v>0.0</v>
      </c>
      <c r="I38" s="184">
        <v>0.0</v>
      </c>
      <c r="J38" s="184">
        <v>0.82</v>
      </c>
      <c r="K38" s="184">
        <v>0.0</v>
      </c>
      <c r="L38" s="184">
        <v>0.0</v>
      </c>
      <c r="M38" s="184">
        <v>0.0</v>
      </c>
      <c r="N38" s="184">
        <v>0.0</v>
      </c>
      <c r="O38" s="182">
        <f t="shared" si="6"/>
        <v>0.82</v>
      </c>
      <c r="P38" s="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4.25" customHeight="1">
      <c r="A39" s="181" t="s">
        <v>343</v>
      </c>
      <c r="B39" s="181"/>
      <c r="C39" s="215">
        <v>0.0</v>
      </c>
      <c r="D39" s="215">
        <v>0.0</v>
      </c>
      <c r="E39" s="215">
        <v>0.0</v>
      </c>
      <c r="F39" s="215">
        <v>3.16</v>
      </c>
      <c r="G39" s="184">
        <v>12.8</v>
      </c>
      <c r="H39" s="184">
        <v>13.48</v>
      </c>
      <c r="I39" s="184">
        <v>21.72</v>
      </c>
      <c r="J39" s="184">
        <v>18.21</v>
      </c>
      <c r="K39" s="184">
        <v>6.38</v>
      </c>
      <c r="L39" s="184">
        <v>6.22</v>
      </c>
      <c r="M39" s="184">
        <v>5.5</v>
      </c>
      <c r="N39" s="184">
        <v>3.31</v>
      </c>
      <c r="O39" s="182">
        <f t="shared" si="6"/>
        <v>90.78</v>
      </c>
      <c r="P39" s="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170" t="s">
        <v>344</v>
      </c>
      <c r="B40" s="181"/>
      <c r="C40" s="215">
        <v>317.37</v>
      </c>
      <c r="D40" s="215">
        <v>446.49</v>
      </c>
      <c r="E40" s="215">
        <v>280.43</v>
      </c>
      <c r="F40" s="215">
        <v>227.34</v>
      </c>
      <c r="G40" s="184">
        <v>140.82</v>
      </c>
      <c r="H40" s="184">
        <v>161.14</v>
      </c>
      <c r="I40" s="184">
        <v>153.53</v>
      </c>
      <c r="J40" s="184">
        <v>118.13</v>
      </c>
      <c r="K40" s="184">
        <v>240.57</v>
      </c>
      <c r="L40" s="184">
        <v>87.75</v>
      </c>
      <c r="M40" s="184">
        <v>56.08</v>
      </c>
      <c r="N40" s="184">
        <v>66.53</v>
      </c>
      <c r="O40" s="172">
        <f t="shared" si="6"/>
        <v>2296.18</v>
      </c>
      <c r="P40" s="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185" t="s">
        <v>46</v>
      </c>
      <c r="B41" s="185"/>
      <c r="C41" s="213">
        <f t="shared" ref="C41:O41" si="7">SUM(C25:C40)</f>
        <v>325.09</v>
      </c>
      <c r="D41" s="213">
        <f t="shared" si="7"/>
        <v>454.63</v>
      </c>
      <c r="E41" s="213">
        <f t="shared" si="7"/>
        <v>286.36</v>
      </c>
      <c r="F41" s="213">
        <f t="shared" si="7"/>
        <v>235.92</v>
      </c>
      <c r="G41" s="186">
        <f t="shared" si="7"/>
        <v>158.17</v>
      </c>
      <c r="H41" s="186">
        <f t="shared" si="7"/>
        <v>180.64</v>
      </c>
      <c r="I41" s="186">
        <f t="shared" si="7"/>
        <v>180.37</v>
      </c>
      <c r="J41" s="186">
        <f t="shared" si="7"/>
        <v>142.85</v>
      </c>
      <c r="K41" s="186">
        <f t="shared" si="7"/>
        <v>252.89</v>
      </c>
      <c r="L41" s="186">
        <f t="shared" si="7"/>
        <v>98.82</v>
      </c>
      <c r="M41" s="186">
        <f t="shared" si="7"/>
        <v>64.73</v>
      </c>
      <c r="N41" s="186">
        <f t="shared" si="7"/>
        <v>70.6</v>
      </c>
      <c r="O41" s="186">
        <f t="shared" si="7"/>
        <v>2451.07</v>
      </c>
      <c r="P41" s="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6.5" customHeight="1">
      <c r="A42" s="216" t="s">
        <v>257</v>
      </c>
      <c r="B42" s="217"/>
      <c r="C42" s="218">
        <f t="shared" ref="C42:O42" si="8">SUM(C9,C16,C20,C41)</f>
        <v>384.94</v>
      </c>
      <c r="D42" s="218">
        <f t="shared" si="8"/>
        <v>525.21</v>
      </c>
      <c r="E42" s="218">
        <f t="shared" si="8"/>
        <v>360.57</v>
      </c>
      <c r="F42" s="218">
        <f t="shared" si="8"/>
        <v>312.63</v>
      </c>
      <c r="G42" s="188">
        <f t="shared" si="8"/>
        <v>240.1</v>
      </c>
      <c r="H42" s="188">
        <f t="shared" si="8"/>
        <v>259.17</v>
      </c>
      <c r="I42" s="188">
        <f t="shared" si="8"/>
        <v>298.92</v>
      </c>
      <c r="J42" s="188">
        <f t="shared" si="8"/>
        <v>221.74</v>
      </c>
      <c r="K42" s="188">
        <f t="shared" si="8"/>
        <v>341.7</v>
      </c>
      <c r="L42" s="188">
        <f t="shared" si="8"/>
        <v>168.37</v>
      </c>
      <c r="M42" s="188">
        <f t="shared" si="8"/>
        <v>146.29</v>
      </c>
      <c r="N42" s="188">
        <f t="shared" si="8"/>
        <v>128.38</v>
      </c>
      <c r="O42" s="188">
        <f t="shared" si="8"/>
        <v>3388.02</v>
      </c>
      <c r="P42" s="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6.5" customHeight="1">
      <c r="A43" s="189" t="s">
        <v>52</v>
      </c>
      <c r="B43" s="189"/>
      <c r="C43" s="219"/>
      <c r="D43" s="219"/>
      <c r="E43" s="219"/>
      <c r="F43" s="219"/>
      <c r="G43" s="172"/>
      <c r="H43" s="172"/>
      <c r="I43" s="172"/>
      <c r="J43" s="172"/>
      <c r="K43" s="172"/>
      <c r="L43" s="172"/>
      <c r="M43" s="172"/>
      <c r="N43" s="172"/>
      <c r="O43" s="172"/>
      <c r="P43" s="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190" t="s">
        <v>53</v>
      </c>
      <c r="B44" s="191"/>
      <c r="C44" s="220" t="s">
        <v>8</v>
      </c>
      <c r="D44" s="220" t="s">
        <v>9</v>
      </c>
      <c r="E44" s="220" t="s">
        <v>10</v>
      </c>
      <c r="F44" s="220" t="s">
        <v>11</v>
      </c>
      <c r="G44" s="192" t="s">
        <v>12</v>
      </c>
      <c r="H44" s="192" t="s">
        <v>13</v>
      </c>
      <c r="I44" s="192" t="s">
        <v>31</v>
      </c>
      <c r="J44" s="192" t="s">
        <v>15</v>
      </c>
      <c r="K44" s="192" t="s">
        <v>16</v>
      </c>
      <c r="L44" s="192" t="s">
        <v>23</v>
      </c>
      <c r="M44" s="192" t="s">
        <v>18</v>
      </c>
      <c r="N44" s="192" t="s">
        <v>19</v>
      </c>
      <c r="O44" s="193" t="s">
        <v>20</v>
      </c>
      <c r="P44" s="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4.25" customHeight="1">
      <c r="A45" s="181" t="s">
        <v>345</v>
      </c>
      <c r="B45" s="181"/>
      <c r="C45" s="215">
        <v>76.84</v>
      </c>
      <c r="D45" s="215">
        <v>102.46</v>
      </c>
      <c r="E45" s="215">
        <v>102.46</v>
      </c>
      <c r="F45" s="215">
        <v>102.46</v>
      </c>
      <c r="G45" s="184">
        <v>92.21</v>
      </c>
      <c r="H45" s="184">
        <v>92.21</v>
      </c>
      <c r="I45" s="184">
        <v>92.21</v>
      </c>
      <c r="J45" s="184">
        <v>92.21</v>
      </c>
      <c r="K45" s="184">
        <v>102.46</v>
      </c>
      <c r="L45" s="184">
        <v>102.46</v>
      </c>
      <c r="M45" s="184">
        <v>102.46</v>
      </c>
      <c r="N45" s="184">
        <v>76.84</v>
      </c>
      <c r="O45" s="182">
        <f t="shared" ref="O45:O48" si="9">SUM(C45:N45)</f>
        <v>1137.28</v>
      </c>
      <c r="P45" s="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4.25" customHeight="1">
      <c r="A46" s="181" t="s">
        <v>55</v>
      </c>
      <c r="B46" s="181"/>
      <c r="C46" s="215">
        <v>95.0</v>
      </c>
      <c r="D46" s="215">
        <v>114.08</v>
      </c>
      <c r="E46" s="215">
        <v>99.4</v>
      </c>
      <c r="F46" s="215">
        <v>123.88</v>
      </c>
      <c r="G46" s="184">
        <v>68.8</v>
      </c>
      <c r="H46" s="184">
        <v>47.42</v>
      </c>
      <c r="I46" s="184">
        <v>57.61</v>
      </c>
      <c r="J46" s="184">
        <v>95.14</v>
      </c>
      <c r="K46" s="184">
        <v>128.18</v>
      </c>
      <c r="L46" s="184">
        <v>135.1</v>
      </c>
      <c r="M46" s="184">
        <v>130.32</v>
      </c>
      <c r="N46" s="184">
        <v>77.18</v>
      </c>
      <c r="O46" s="182">
        <f t="shared" si="9"/>
        <v>1172.11</v>
      </c>
      <c r="P46" s="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4.25" customHeight="1">
      <c r="A47" s="181" t="s">
        <v>56</v>
      </c>
      <c r="B47" s="181"/>
      <c r="C47" s="215">
        <v>25.0</v>
      </c>
      <c r="D47" s="215">
        <v>20.66</v>
      </c>
      <c r="E47" s="215">
        <v>29.71</v>
      </c>
      <c r="F47" s="215">
        <v>38.46</v>
      </c>
      <c r="G47" s="184">
        <v>56.01</v>
      </c>
      <c r="H47" s="184">
        <v>19.15</v>
      </c>
      <c r="I47" s="184">
        <v>18.33</v>
      </c>
      <c r="J47" s="184">
        <v>31.28</v>
      </c>
      <c r="K47" s="184">
        <v>15.89</v>
      </c>
      <c r="L47" s="184">
        <v>11.56</v>
      </c>
      <c r="M47" s="184">
        <v>20.0</v>
      </c>
      <c r="N47" s="184">
        <v>12.22</v>
      </c>
      <c r="O47" s="182">
        <f t="shared" si="9"/>
        <v>298.27</v>
      </c>
      <c r="P47" s="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170" t="s">
        <v>231</v>
      </c>
      <c r="B48" s="181"/>
      <c r="C48" s="215">
        <v>122.3</v>
      </c>
      <c r="D48" s="215">
        <v>137.04</v>
      </c>
      <c r="E48" s="215">
        <v>56.3</v>
      </c>
      <c r="F48" s="215">
        <v>42.27</v>
      </c>
      <c r="G48" s="184">
        <v>9.96</v>
      </c>
      <c r="H48" s="184">
        <v>17.2</v>
      </c>
      <c r="I48" s="184">
        <v>19.51</v>
      </c>
      <c r="J48" s="184">
        <v>26.56</v>
      </c>
      <c r="K48" s="184">
        <v>27.82</v>
      </c>
      <c r="L48" s="184">
        <v>19.82</v>
      </c>
      <c r="M48" s="184">
        <v>39.92</v>
      </c>
      <c r="N48" s="184">
        <v>23.14</v>
      </c>
      <c r="O48" s="182">
        <f t="shared" si="9"/>
        <v>541.84</v>
      </c>
      <c r="P48" s="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194" t="s">
        <v>60</v>
      </c>
      <c r="B49" s="195"/>
      <c r="C49" s="221">
        <f t="shared" ref="C49:O49" si="10">SUM(C45:C48)</f>
        <v>319.14</v>
      </c>
      <c r="D49" s="221">
        <f t="shared" si="10"/>
        <v>374.24</v>
      </c>
      <c r="E49" s="221">
        <f t="shared" si="10"/>
        <v>287.87</v>
      </c>
      <c r="F49" s="221">
        <f t="shared" si="10"/>
        <v>307.07</v>
      </c>
      <c r="G49" s="196">
        <f t="shared" si="10"/>
        <v>226.98</v>
      </c>
      <c r="H49" s="196">
        <f t="shared" si="10"/>
        <v>175.98</v>
      </c>
      <c r="I49" s="196">
        <f t="shared" si="10"/>
        <v>187.66</v>
      </c>
      <c r="J49" s="196">
        <f t="shared" si="10"/>
        <v>245.19</v>
      </c>
      <c r="K49" s="196">
        <f t="shared" si="10"/>
        <v>274.35</v>
      </c>
      <c r="L49" s="196">
        <f t="shared" si="10"/>
        <v>268.94</v>
      </c>
      <c r="M49" s="196">
        <f t="shared" si="10"/>
        <v>292.7</v>
      </c>
      <c r="N49" s="196">
        <f t="shared" si="10"/>
        <v>189.38</v>
      </c>
      <c r="O49" s="196">
        <f t="shared" si="10"/>
        <v>3149.5</v>
      </c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197"/>
      <c r="B50" s="197"/>
      <c r="C50" s="222"/>
      <c r="D50" s="222"/>
      <c r="E50" s="222"/>
      <c r="F50" s="222"/>
      <c r="G50" s="198"/>
      <c r="H50" s="198"/>
      <c r="I50" s="198"/>
      <c r="J50" s="198"/>
      <c r="K50" s="198"/>
      <c r="L50" s="198"/>
      <c r="M50" s="198"/>
      <c r="N50" s="198"/>
      <c r="O50" s="198"/>
      <c r="P50" s="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6.5" customHeight="1">
      <c r="A51" s="199" t="s">
        <v>62</v>
      </c>
      <c r="B51" s="199"/>
      <c r="C51" s="223">
        <f t="shared" ref="C51:O51" si="11">C42+C49</f>
        <v>704.08</v>
      </c>
      <c r="D51" s="223">
        <f t="shared" si="11"/>
        <v>899.45</v>
      </c>
      <c r="E51" s="223">
        <f t="shared" si="11"/>
        <v>648.44</v>
      </c>
      <c r="F51" s="223">
        <f t="shared" si="11"/>
        <v>619.7</v>
      </c>
      <c r="G51" s="200">
        <f t="shared" si="11"/>
        <v>467.08</v>
      </c>
      <c r="H51" s="200">
        <f t="shared" si="11"/>
        <v>435.15</v>
      </c>
      <c r="I51" s="200">
        <f t="shared" si="11"/>
        <v>486.58</v>
      </c>
      <c r="J51" s="200">
        <f t="shared" si="11"/>
        <v>466.93</v>
      </c>
      <c r="K51" s="200">
        <f t="shared" si="11"/>
        <v>616.05</v>
      </c>
      <c r="L51" s="200">
        <f t="shared" si="11"/>
        <v>437.31</v>
      </c>
      <c r="M51" s="200">
        <f t="shared" si="11"/>
        <v>438.99</v>
      </c>
      <c r="N51" s="200">
        <f t="shared" si="11"/>
        <v>317.76</v>
      </c>
      <c r="O51" s="200">
        <f t="shared" si="11"/>
        <v>6537.52</v>
      </c>
      <c r="P51" s="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6.5" customHeight="1">
      <c r="A52" s="201"/>
      <c r="B52" s="201"/>
      <c r="C52" s="224"/>
      <c r="D52" s="224"/>
      <c r="E52" s="224"/>
      <c r="F52" s="224"/>
      <c r="G52" s="202"/>
      <c r="H52" s="202"/>
      <c r="I52" s="202"/>
      <c r="J52" s="202"/>
      <c r="K52" s="202"/>
      <c r="L52" s="202"/>
      <c r="M52" s="202"/>
      <c r="N52" s="202"/>
      <c r="O52" s="202"/>
      <c r="P52" s="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4.25" customHeight="1">
      <c r="A53" s="225" t="s">
        <v>63</v>
      </c>
      <c r="B53" s="226"/>
      <c r="C53" s="227">
        <f t="shared" ref="C53:O53" si="12">C42/C51</f>
        <v>0.5467276446</v>
      </c>
      <c r="D53" s="227">
        <f t="shared" si="12"/>
        <v>0.5839235088</v>
      </c>
      <c r="E53" s="227">
        <f t="shared" si="12"/>
        <v>0.5560576152</v>
      </c>
      <c r="F53" s="227">
        <f t="shared" si="12"/>
        <v>0.5044860416</v>
      </c>
      <c r="G53" s="204">
        <f t="shared" si="12"/>
        <v>0.5140447033</v>
      </c>
      <c r="H53" s="204">
        <f t="shared" si="12"/>
        <v>0.5955877284</v>
      </c>
      <c r="I53" s="204">
        <f t="shared" si="12"/>
        <v>0.6143285791</v>
      </c>
      <c r="J53" s="204">
        <f t="shared" si="12"/>
        <v>0.4748891697</v>
      </c>
      <c r="K53" s="204">
        <f t="shared" si="12"/>
        <v>0.5546627709</v>
      </c>
      <c r="L53" s="204">
        <f t="shared" si="12"/>
        <v>0.3850129199</v>
      </c>
      <c r="M53" s="204">
        <f t="shared" si="12"/>
        <v>0.3332422151</v>
      </c>
      <c r="N53" s="204">
        <f t="shared" si="12"/>
        <v>0.4040156093</v>
      </c>
      <c r="O53" s="204">
        <f t="shared" si="12"/>
        <v>0.5182423916</v>
      </c>
      <c r="P53" s="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4.25" customHeight="1">
      <c r="A54" s="203"/>
      <c r="B54" s="203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4.25" customHeight="1">
      <c r="A55" s="203" t="s">
        <v>171</v>
      </c>
      <c r="B55" s="203"/>
      <c r="C55" s="182">
        <f t="shared" ref="C55:O55" si="13">C42-C40</f>
        <v>67.57</v>
      </c>
      <c r="D55" s="182">
        <f t="shared" si="13"/>
        <v>78.72</v>
      </c>
      <c r="E55" s="182">
        <f t="shared" si="13"/>
        <v>80.14</v>
      </c>
      <c r="F55" s="182">
        <f t="shared" si="13"/>
        <v>85.29</v>
      </c>
      <c r="G55" s="182">
        <f t="shared" si="13"/>
        <v>99.28</v>
      </c>
      <c r="H55" s="182">
        <f t="shared" si="13"/>
        <v>98.03</v>
      </c>
      <c r="I55" s="182">
        <f t="shared" si="13"/>
        <v>145.39</v>
      </c>
      <c r="J55" s="182">
        <f t="shared" si="13"/>
        <v>103.61</v>
      </c>
      <c r="K55" s="182">
        <f t="shared" si="13"/>
        <v>101.13</v>
      </c>
      <c r="L55" s="182">
        <f t="shared" si="13"/>
        <v>80.62</v>
      </c>
      <c r="M55" s="182">
        <f t="shared" si="13"/>
        <v>90.21</v>
      </c>
      <c r="N55" s="182">
        <f t="shared" si="13"/>
        <v>61.85</v>
      </c>
      <c r="O55" s="182">
        <f t="shared" si="13"/>
        <v>1091.84</v>
      </c>
      <c r="P55" s="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4.25" customHeight="1">
      <c r="A56" s="203" t="s">
        <v>233</v>
      </c>
      <c r="B56" s="203"/>
      <c r="C56" s="182">
        <f t="shared" ref="C56:O56" si="14">C49-C48</f>
        <v>196.84</v>
      </c>
      <c r="D56" s="182">
        <f t="shared" si="14"/>
        <v>237.2</v>
      </c>
      <c r="E56" s="182">
        <f t="shared" si="14"/>
        <v>231.57</v>
      </c>
      <c r="F56" s="182">
        <f t="shared" si="14"/>
        <v>264.8</v>
      </c>
      <c r="G56" s="182">
        <f t="shared" si="14"/>
        <v>217.02</v>
      </c>
      <c r="H56" s="182">
        <f t="shared" si="14"/>
        <v>158.78</v>
      </c>
      <c r="I56" s="182">
        <f t="shared" si="14"/>
        <v>168.15</v>
      </c>
      <c r="J56" s="182">
        <f t="shared" si="14"/>
        <v>218.63</v>
      </c>
      <c r="K56" s="182">
        <f t="shared" si="14"/>
        <v>246.53</v>
      </c>
      <c r="L56" s="182">
        <f t="shared" si="14"/>
        <v>249.12</v>
      </c>
      <c r="M56" s="182">
        <f t="shared" si="14"/>
        <v>252.78</v>
      </c>
      <c r="N56" s="182">
        <f t="shared" si="14"/>
        <v>166.24</v>
      </c>
      <c r="O56" s="182">
        <f t="shared" si="14"/>
        <v>2607.66</v>
      </c>
      <c r="P56" s="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4.25" customHeight="1">
      <c r="A57" s="203"/>
      <c r="B57" s="203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4.25" customHeight="1">
      <c r="A58" s="203" t="s">
        <v>234</v>
      </c>
      <c r="B58" s="203"/>
      <c r="C58" s="182">
        <f t="shared" ref="C58:O58" si="15">SUM(C55:C56)</f>
        <v>264.41</v>
      </c>
      <c r="D58" s="182">
        <f t="shared" si="15"/>
        <v>315.92</v>
      </c>
      <c r="E58" s="182">
        <f t="shared" si="15"/>
        <v>311.71</v>
      </c>
      <c r="F58" s="182">
        <f t="shared" si="15"/>
        <v>350.09</v>
      </c>
      <c r="G58" s="182">
        <f t="shared" si="15"/>
        <v>316.3</v>
      </c>
      <c r="H58" s="182">
        <f t="shared" si="15"/>
        <v>256.81</v>
      </c>
      <c r="I58" s="182">
        <f t="shared" si="15"/>
        <v>313.54</v>
      </c>
      <c r="J58" s="182">
        <f t="shared" si="15"/>
        <v>322.24</v>
      </c>
      <c r="K58" s="182">
        <f t="shared" si="15"/>
        <v>347.66</v>
      </c>
      <c r="L58" s="182">
        <f t="shared" si="15"/>
        <v>329.74</v>
      </c>
      <c r="M58" s="182">
        <f t="shared" si="15"/>
        <v>342.99</v>
      </c>
      <c r="N58" s="182">
        <f t="shared" si="15"/>
        <v>228.09</v>
      </c>
      <c r="O58" s="182">
        <f t="shared" si="15"/>
        <v>3699.5</v>
      </c>
      <c r="P58" s="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4.25" customHeight="1">
      <c r="A59" s="203"/>
      <c r="B59" s="203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205" t="s">
        <v>346</v>
      </c>
      <c r="B60" s="205"/>
      <c r="C60" s="206">
        <f t="shared" ref="C60:O60" si="16">C55/C58</f>
        <v>0.2555500927</v>
      </c>
      <c r="D60" s="206">
        <f t="shared" si="16"/>
        <v>0.2491770068</v>
      </c>
      <c r="E60" s="206">
        <f t="shared" si="16"/>
        <v>0.2570979436</v>
      </c>
      <c r="F60" s="206">
        <f t="shared" si="16"/>
        <v>0.2436230684</v>
      </c>
      <c r="G60" s="206">
        <f t="shared" si="16"/>
        <v>0.3138792286</v>
      </c>
      <c r="H60" s="206">
        <f t="shared" si="16"/>
        <v>0.3817218956</v>
      </c>
      <c r="I60" s="206">
        <f t="shared" si="16"/>
        <v>0.4637047905</v>
      </c>
      <c r="J60" s="206">
        <f t="shared" si="16"/>
        <v>0.3215305362</v>
      </c>
      <c r="K60" s="206">
        <f t="shared" si="16"/>
        <v>0.2908876489</v>
      </c>
      <c r="L60" s="206">
        <f t="shared" si="16"/>
        <v>0.2444956632</v>
      </c>
      <c r="M60" s="206">
        <f t="shared" si="16"/>
        <v>0.2630105834</v>
      </c>
      <c r="N60" s="206">
        <f t="shared" si="16"/>
        <v>0.2711648911</v>
      </c>
      <c r="O60" s="206">
        <f t="shared" si="16"/>
        <v>0.2951317746</v>
      </c>
      <c r="P60" s="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4.25" customHeight="1">
      <c r="A61" s="203"/>
      <c r="B61" s="203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4.25" customHeight="1">
      <c r="A62" s="207" t="s">
        <v>294</v>
      </c>
      <c r="B62" s="207"/>
      <c r="C62" s="208">
        <v>66.57</v>
      </c>
      <c r="D62" s="208">
        <v>61.56</v>
      </c>
      <c r="E62" s="208">
        <v>57.91</v>
      </c>
      <c r="F62" s="208">
        <v>56.27</v>
      </c>
      <c r="G62" s="208">
        <v>71.82</v>
      </c>
      <c r="H62" s="208">
        <v>58.95</v>
      </c>
      <c r="I62" s="208">
        <v>64.75</v>
      </c>
      <c r="J62" s="208">
        <v>55.36</v>
      </c>
      <c r="K62" s="208">
        <v>60.93</v>
      </c>
      <c r="L62" s="208">
        <v>74.39</v>
      </c>
      <c r="M62" s="208">
        <v>59.63</v>
      </c>
      <c r="N62" s="208">
        <v>72.84</v>
      </c>
      <c r="O62" s="208">
        <f>SUM(C62:N62)</f>
        <v>760.98</v>
      </c>
      <c r="P62" s="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203"/>
      <c r="B63" s="203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190" t="s">
        <v>264</v>
      </c>
      <c r="B64" s="191"/>
      <c r="C64" s="192" t="s">
        <v>8</v>
      </c>
      <c r="D64" s="192" t="s">
        <v>9</v>
      </c>
      <c r="E64" s="192" t="s">
        <v>10</v>
      </c>
      <c r="F64" s="192" t="s">
        <v>11</v>
      </c>
      <c r="G64" s="192" t="s">
        <v>12</v>
      </c>
      <c r="H64" s="192" t="s">
        <v>13</v>
      </c>
      <c r="I64" s="192" t="s">
        <v>31</v>
      </c>
      <c r="J64" s="192" t="s">
        <v>15</v>
      </c>
      <c r="K64" s="192" t="s">
        <v>16</v>
      </c>
      <c r="L64" s="192" t="s">
        <v>23</v>
      </c>
      <c r="M64" s="192" t="s">
        <v>18</v>
      </c>
      <c r="N64" s="192" t="s">
        <v>19</v>
      </c>
      <c r="O64" s="193" t="s">
        <v>20</v>
      </c>
      <c r="P64" s="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4.25" customHeight="1">
      <c r="A65" s="181" t="s">
        <v>295</v>
      </c>
      <c r="B65" s="181"/>
      <c r="C65" s="184">
        <v>10.75</v>
      </c>
      <c r="D65" s="184">
        <v>10.75</v>
      </c>
      <c r="E65" s="184">
        <v>10.75</v>
      </c>
      <c r="F65" s="184">
        <v>10.75</v>
      </c>
      <c r="G65" s="184">
        <v>10.75</v>
      </c>
      <c r="H65" s="184">
        <v>10.75</v>
      </c>
      <c r="I65" s="184">
        <v>10.75</v>
      </c>
      <c r="J65" s="184">
        <v>10.75</v>
      </c>
      <c r="K65" s="184">
        <v>10.75</v>
      </c>
      <c r="L65" s="184">
        <v>10.75</v>
      </c>
      <c r="M65" s="184">
        <v>10.75</v>
      </c>
      <c r="N65" s="184">
        <v>10.75</v>
      </c>
      <c r="O65" s="182">
        <f t="shared" ref="O65:O67" si="17">SUM(C65:N65)</f>
        <v>129</v>
      </c>
      <c r="P65" s="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4.25" customHeight="1">
      <c r="A66" s="181" t="s">
        <v>55</v>
      </c>
      <c r="B66" s="181"/>
      <c r="C66" s="184">
        <v>314.38</v>
      </c>
      <c r="D66" s="184">
        <v>268.27</v>
      </c>
      <c r="E66" s="184">
        <v>308.58</v>
      </c>
      <c r="F66" s="184">
        <v>310.05</v>
      </c>
      <c r="G66" s="184">
        <v>333.74</v>
      </c>
      <c r="H66" s="184">
        <v>315.15</v>
      </c>
      <c r="I66" s="184">
        <v>313.68</v>
      </c>
      <c r="J66" s="184">
        <v>280.76</v>
      </c>
      <c r="K66" s="184">
        <v>302.39</v>
      </c>
      <c r="L66" s="184">
        <v>284.81</v>
      </c>
      <c r="M66" s="184">
        <v>304.52</v>
      </c>
      <c r="N66" s="184">
        <v>278.81</v>
      </c>
      <c r="O66" s="182">
        <f t="shared" si="17"/>
        <v>3615.14</v>
      </c>
      <c r="P66" s="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4.25" customHeight="1">
      <c r="A67" s="181" t="s">
        <v>56</v>
      </c>
      <c r="B67" s="181"/>
      <c r="C67" s="184">
        <v>12.29</v>
      </c>
      <c r="D67" s="184">
        <v>17.43</v>
      </c>
      <c r="E67" s="184">
        <v>28.63</v>
      </c>
      <c r="F67" s="184">
        <v>22.78</v>
      </c>
      <c r="G67" s="184">
        <v>13.11</v>
      </c>
      <c r="H67" s="184">
        <v>13.81</v>
      </c>
      <c r="I67" s="184">
        <v>18.32</v>
      </c>
      <c r="J67" s="184">
        <v>11.13</v>
      </c>
      <c r="K67" s="184">
        <v>15.52</v>
      </c>
      <c r="L67" s="184">
        <v>25.99</v>
      </c>
      <c r="M67" s="184">
        <v>30.73</v>
      </c>
      <c r="N67" s="184">
        <v>21.16</v>
      </c>
      <c r="O67" s="182">
        <f t="shared" si="17"/>
        <v>230.9</v>
      </c>
      <c r="P67" s="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194" t="s">
        <v>267</v>
      </c>
      <c r="B68" s="195"/>
      <c r="C68" s="196">
        <f t="shared" ref="C68:O68" si="18">SUM(C65:C67)</f>
        <v>337.42</v>
      </c>
      <c r="D68" s="196">
        <f t="shared" si="18"/>
        <v>296.45</v>
      </c>
      <c r="E68" s="196">
        <f t="shared" si="18"/>
        <v>347.96</v>
      </c>
      <c r="F68" s="196">
        <f t="shared" si="18"/>
        <v>343.58</v>
      </c>
      <c r="G68" s="196">
        <f t="shared" si="18"/>
        <v>357.6</v>
      </c>
      <c r="H68" s="196">
        <f t="shared" si="18"/>
        <v>339.71</v>
      </c>
      <c r="I68" s="196">
        <f t="shared" si="18"/>
        <v>342.75</v>
      </c>
      <c r="J68" s="196">
        <f t="shared" si="18"/>
        <v>302.64</v>
      </c>
      <c r="K68" s="196">
        <f t="shared" si="18"/>
        <v>328.66</v>
      </c>
      <c r="L68" s="196">
        <f t="shared" si="18"/>
        <v>321.55</v>
      </c>
      <c r="M68" s="196">
        <f t="shared" si="18"/>
        <v>346</v>
      </c>
      <c r="N68" s="196">
        <f t="shared" si="18"/>
        <v>310.72</v>
      </c>
      <c r="O68" s="196">
        <f t="shared" si="18"/>
        <v>3975.04</v>
      </c>
      <c r="P68" s="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0" customHeight="1">
      <c r="A69" s="184"/>
      <c r="B69" s="184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210" t="s">
        <v>78</v>
      </c>
      <c r="B70" s="184"/>
      <c r="C70" s="209">
        <f t="shared" ref="C70:O70" si="19">SUM(C62+C68)</f>
        <v>403.99</v>
      </c>
      <c r="D70" s="209">
        <f t="shared" si="19"/>
        <v>358.01</v>
      </c>
      <c r="E70" s="209">
        <f t="shared" si="19"/>
        <v>405.87</v>
      </c>
      <c r="F70" s="209">
        <f t="shared" si="19"/>
        <v>399.85</v>
      </c>
      <c r="G70" s="209">
        <f t="shared" si="19"/>
        <v>429.42</v>
      </c>
      <c r="H70" s="209">
        <f t="shared" si="19"/>
        <v>398.66</v>
      </c>
      <c r="I70" s="209">
        <f t="shared" si="19"/>
        <v>407.5</v>
      </c>
      <c r="J70" s="209">
        <f t="shared" si="19"/>
        <v>358</v>
      </c>
      <c r="K70" s="209">
        <f t="shared" si="19"/>
        <v>389.59</v>
      </c>
      <c r="L70" s="209">
        <f t="shared" si="19"/>
        <v>395.94</v>
      </c>
      <c r="M70" s="209">
        <f t="shared" si="19"/>
        <v>405.63</v>
      </c>
      <c r="N70" s="209">
        <f t="shared" si="19"/>
        <v>383.56</v>
      </c>
      <c r="O70" s="209">
        <f t="shared" si="19"/>
        <v>4736.02</v>
      </c>
      <c r="P70" s="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210"/>
      <c r="B71" s="184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211" t="s">
        <v>268</v>
      </c>
      <c r="B72" s="184"/>
      <c r="C72" s="212">
        <f t="shared" ref="C72:O72" si="20">C62/C70</f>
        <v>0.1647813065</v>
      </c>
      <c r="D72" s="212">
        <f t="shared" si="20"/>
        <v>0.1719505042</v>
      </c>
      <c r="E72" s="212">
        <f t="shared" si="20"/>
        <v>0.1426811541</v>
      </c>
      <c r="F72" s="212">
        <f t="shared" si="20"/>
        <v>0.1407277729</v>
      </c>
      <c r="G72" s="212">
        <f t="shared" si="20"/>
        <v>0.1672488473</v>
      </c>
      <c r="H72" s="212">
        <f t="shared" si="20"/>
        <v>0.1478703657</v>
      </c>
      <c r="I72" s="212">
        <f t="shared" si="20"/>
        <v>0.1588957055</v>
      </c>
      <c r="J72" s="212">
        <f t="shared" si="20"/>
        <v>0.1546368715</v>
      </c>
      <c r="K72" s="212">
        <f t="shared" si="20"/>
        <v>0.1563951847</v>
      </c>
      <c r="L72" s="212">
        <f t="shared" si="20"/>
        <v>0.1878820023</v>
      </c>
      <c r="M72" s="212">
        <f t="shared" si="20"/>
        <v>0.1470058921</v>
      </c>
      <c r="N72" s="212">
        <f t="shared" si="20"/>
        <v>0.1899050996</v>
      </c>
      <c r="O72" s="212">
        <f t="shared" si="20"/>
        <v>0.1606792201</v>
      </c>
      <c r="P72" s="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0" customHeight="1">
      <c r="A73" s="3"/>
      <c r="B73" s="3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55.29"/>
    <col customWidth="1" hidden="1" min="2" max="2" width="39.29"/>
    <col customWidth="1" min="3" max="3" width="8.71"/>
    <col customWidth="1" min="4" max="4" width="10.71"/>
    <col customWidth="1" min="5" max="6" width="8.86"/>
    <col customWidth="1" min="7" max="7" width="9.14"/>
    <col customWidth="1" min="8" max="9" width="9.71"/>
    <col customWidth="1" min="10" max="10" width="8.29"/>
    <col customWidth="1" min="11" max="11" width="8.14"/>
    <col customWidth="1" min="12" max="12" width="9.86"/>
    <col customWidth="1" min="13" max="13" width="8.71"/>
    <col customWidth="1" min="14" max="14" width="8.86"/>
    <col customWidth="1" min="15" max="15" width="13.29"/>
    <col customWidth="1" min="16" max="16" width="29.86"/>
    <col customWidth="1" min="17" max="26" width="9.0"/>
  </cols>
  <sheetData>
    <row r="1" ht="12.75" customHeight="1">
      <c r="A1" s="167"/>
      <c r="B1" s="167"/>
      <c r="C1" s="168"/>
      <c r="D1" s="168"/>
      <c r="E1" s="168"/>
      <c r="F1" s="168"/>
      <c r="G1" s="169"/>
      <c r="H1" s="169"/>
      <c r="I1" s="169"/>
      <c r="J1" s="169"/>
      <c r="K1" s="169"/>
      <c r="L1" s="169"/>
      <c r="M1" s="169"/>
      <c r="N1" s="169"/>
      <c r="O1" s="169"/>
      <c r="P1" s="3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170" t="s">
        <v>310</v>
      </c>
      <c r="B2" s="171" t="s">
        <v>1</v>
      </c>
      <c r="C2" s="172"/>
      <c r="D2" s="172"/>
      <c r="E2" s="172"/>
      <c r="F2" s="172"/>
      <c r="G2" s="172"/>
      <c r="H2" s="172" t="s">
        <v>2</v>
      </c>
      <c r="I2" s="172"/>
      <c r="J2" s="172"/>
      <c r="K2" s="172"/>
      <c r="L2" s="172"/>
      <c r="M2" s="172"/>
      <c r="N2" s="172"/>
      <c r="O2" s="172"/>
      <c r="P2" s="3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170"/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3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70" t="s">
        <v>3</v>
      </c>
      <c r="B4" s="171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3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173" t="s">
        <v>311</v>
      </c>
      <c r="B5" s="174" t="s">
        <v>5</v>
      </c>
      <c r="C5" s="175"/>
      <c r="D5" s="175"/>
      <c r="E5" s="175"/>
      <c r="F5" s="175"/>
      <c r="G5" s="175"/>
      <c r="H5" s="175"/>
      <c r="I5" s="176" t="s">
        <v>6</v>
      </c>
      <c r="J5" s="175"/>
      <c r="K5" s="175"/>
      <c r="L5" s="175"/>
      <c r="M5" s="175"/>
      <c r="N5" s="175"/>
      <c r="O5" s="176"/>
      <c r="P5" s="3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77" t="s">
        <v>7</v>
      </c>
      <c r="B6" s="178"/>
      <c r="C6" s="179" t="s">
        <v>8</v>
      </c>
      <c r="D6" s="179" t="s">
        <v>9</v>
      </c>
      <c r="E6" s="179" t="s">
        <v>10</v>
      </c>
      <c r="F6" s="179" t="s">
        <v>11</v>
      </c>
      <c r="G6" s="179" t="s">
        <v>12</v>
      </c>
      <c r="H6" s="179" t="s">
        <v>13</v>
      </c>
      <c r="I6" s="179" t="s">
        <v>14</v>
      </c>
      <c r="J6" s="179" t="s">
        <v>15</v>
      </c>
      <c r="K6" s="179" t="s">
        <v>16</v>
      </c>
      <c r="L6" s="179" t="s">
        <v>23</v>
      </c>
      <c r="M6" s="179" t="s">
        <v>18</v>
      </c>
      <c r="N6" s="179" t="s">
        <v>19</v>
      </c>
      <c r="O6" s="180" t="s">
        <v>20</v>
      </c>
      <c r="P6" s="3"/>
      <c r="Q6" s="4"/>
      <c r="R6" s="4"/>
      <c r="S6" s="4"/>
      <c r="T6" s="4"/>
      <c r="U6" s="4"/>
      <c r="V6" s="4"/>
      <c r="W6" s="4"/>
      <c r="X6" s="4"/>
      <c r="Y6" s="4"/>
      <c r="Z6" s="4"/>
    </row>
    <row r="7" ht="14.25" customHeight="1">
      <c r="A7" s="181" t="s">
        <v>312</v>
      </c>
      <c r="B7" s="181" t="s">
        <v>272</v>
      </c>
      <c r="C7" s="182">
        <v>0.07</v>
      </c>
      <c r="D7" s="182">
        <v>0.01</v>
      </c>
      <c r="E7" s="182">
        <v>0.04</v>
      </c>
      <c r="F7" s="182">
        <v>0.08</v>
      </c>
      <c r="G7" s="182">
        <v>0.08</v>
      </c>
      <c r="H7" s="182">
        <v>0.02</v>
      </c>
      <c r="I7" s="182">
        <v>0.03</v>
      </c>
      <c r="J7" s="182">
        <v>0.022</v>
      </c>
      <c r="K7" s="182">
        <v>0.1</v>
      </c>
      <c r="L7" s="182">
        <v>0.16</v>
      </c>
      <c r="M7" s="182">
        <v>0.02</v>
      </c>
      <c r="N7" s="182">
        <v>0.06</v>
      </c>
      <c r="O7" s="182">
        <f t="shared" ref="O7:O8" si="1">SUM(C7:N7)</f>
        <v>0.692</v>
      </c>
      <c r="P7" s="3"/>
      <c r="Q7" s="4"/>
      <c r="R7" s="4"/>
      <c r="S7" s="4"/>
      <c r="T7" s="4"/>
      <c r="U7" s="4"/>
      <c r="V7" s="4"/>
      <c r="W7" s="4"/>
      <c r="X7" s="4"/>
      <c r="Y7" s="4"/>
      <c r="Z7" s="4"/>
    </row>
    <row r="8" ht="14.25" customHeight="1">
      <c r="A8" s="181" t="s">
        <v>313</v>
      </c>
      <c r="B8" s="181" t="s">
        <v>218</v>
      </c>
      <c r="C8" s="182">
        <v>13.72</v>
      </c>
      <c r="D8" s="183">
        <v>6.58</v>
      </c>
      <c r="E8" s="184">
        <v>30.09</v>
      </c>
      <c r="F8" s="184">
        <v>12.13</v>
      </c>
      <c r="G8" s="184">
        <v>6.66</v>
      </c>
      <c r="H8" s="182">
        <v>10.67</v>
      </c>
      <c r="I8" s="182">
        <v>12.69</v>
      </c>
      <c r="J8" s="182">
        <v>5.79</v>
      </c>
      <c r="K8" s="182">
        <v>14.97</v>
      </c>
      <c r="L8" s="182">
        <v>11.23</v>
      </c>
      <c r="M8" s="182">
        <v>4.78</v>
      </c>
      <c r="N8" s="182">
        <v>7.27</v>
      </c>
      <c r="O8" s="182">
        <f t="shared" si="1"/>
        <v>136.58</v>
      </c>
      <c r="P8" s="3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185" t="s">
        <v>220</v>
      </c>
      <c r="B9" s="185"/>
      <c r="C9" s="186">
        <f t="shared" ref="C9:O9" si="2">SUM(C7:C8)</f>
        <v>13.79</v>
      </c>
      <c r="D9" s="186">
        <f t="shared" si="2"/>
        <v>6.59</v>
      </c>
      <c r="E9" s="186">
        <f t="shared" si="2"/>
        <v>30.13</v>
      </c>
      <c r="F9" s="186">
        <f t="shared" si="2"/>
        <v>12.21</v>
      </c>
      <c r="G9" s="186">
        <f t="shared" si="2"/>
        <v>6.74</v>
      </c>
      <c r="H9" s="186">
        <f t="shared" si="2"/>
        <v>10.69</v>
      </c>
      <c r="I9" s="186">
        <f t="shared" si="2"/>
        <v>12.72</v>
      </c>
      <c r="J9" s="186">
        <f t="shared" si="2"/>
        <v>5.812</v>
      </c>
      <c r="K9" s="186">
        <f t="shared" si="2"/>
        <v>15.07</v>
      </c>
      <c r="L9" s="186">
        <f t="shared" si="2"/>
        <v>11.39</v>
      </c>
      <c r="M9" s="186">
        <f t="shared" si="2"/>
        <v>4.8</v>
      </c>
      <c r="N9" s="186">
        <f t="shared" si="2"/>
        <v>7.33</v>
      </c>
      <c r="O9" s="186">
        <f t="shared" si="2"/>
        <v>137.272</v>
      </c>
      <c r="P9" s="3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170"/>
      <c r="B10" s="170"/>
      <c r="C10" s="172"/>
      <c r="D10" s="172"/>
      <c r="E10" s="172" t="s">
        <v>2</v>
      </c>
      <c r="F10" s="172"/>
      <c r="G10" s="172"/>
      <c r="H10" s="172"/>
      <c r="I10" s="172"/>
      <c r="J10" s="172"/>
      <c r="K10" s="172"/>
      <c r="L10" s="172"/>
      <c r="M10" s="172"/>
      <c r="N10" s="172"/>
      <c r="O10" s="172" t="s">
        <v>2</v>
      </c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177" t="s">
        <v>273</v>
      </c>
      <c r="B11" s="178"/>
      <c r="C11" s="179" t="s">
        <v>8</v>
      </c>
      <c r="D11" s="179" t="s">
        <v>9</v>
      </c>
      <c r="E11" s="179" t="s">
        <v>10</v>
      </c>
      <c r="F11" s="179" t="s">
        <v>11</v>
      </c>
      <c r="G11" s="179" t="s">
        <v>12</v>
      </c>
      <c r="H11" s="179" t="s">
        <v>13</v>
      </c>
      <c r="I11" s="179" t="s">
        <v>14</v>
      </c>
      <c r="J11" s="179" t="s">
        <v>15</v>
      </c>
      <c r="K11" s="179" t="s">
        <v>16</v>
      </c>
      <c r="L11" s="179" t="s">
        <v>125</v>
      </c>
      <c r="M11" s="179" t="s">
        <v>18</v>
      </c>
      <c r="N11" s="179" t="s">
        <v>19</v>
      </c>
      <c r="O11" s="180" t="s">
        <v>20</v>
      </c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4.25" customHeight="1">
      <c r="A12" s="181" t="s">
        <v>314</v>
      </c>
      <c r="B12" s="181" t="s">
        <v>25</v>
      </c>
      <c r="C12" s="184">
        <v>4.83</v>
      </c>
      <c r="D12" s="184">
        <v>3.05</v>
      </c>
      <c r="E12" s="184">
        <v>6.12</v>
      </c>
      <c r="F12" s="184">
        <v>6.41</v>
      </c>
      <c r="G12" s="184">
        <v>3.34</v>
      </c>
      <c r="H12" s="184">
        <v>4.68</v>
      </c>
      <c r="I12" s="184">
        <v>3.46</v>
      </c>
      <c r="J12" s="184">
        <v>9.63</v>
      </c>
      <c r="K12" s="184">
        <v>5.88</v>
      </c>
      <c r="L12" s="184">
        <v>9.35</v>
      </c>
      <c r="M12" s="184">
        <v>2.34</v>
      </c>
      <c r="N12" s="184">
        <v>12.41</v>
      </c>
      <c r="O12" s="182">
        <f t="shared" ref="O12:O16" si="3">SUM(C12:N12)</f>
        <v>71.5</v>
      </c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4.25" customHeight="1">
      <c r="A13" s="181" t="s">
        <v>315</v>
      </c>
      <c r="B13" s="181"/>
      <c r="C13" s="184">
        <v>12.25</v>
      </c>
      <c r="D13" s="184">
        <v>12.56</v>
      </c>
      <c r="E13" s="184">
        <v>12.56</v>
      </c>
      <c r="F13" s="184">
        <v>12.56</v>
      </c>
      <c r="G13" s="184">
        <v>11.92</v>
      </c>
      <c r="H13" s="184">
        <v>11.92</v>
      </c>
      <c r="I13" s="184">
        <v>11.92</v>
      </c>
      <c r="J13" s="184">
        <v>11.92</v>
      </c>
      <c r="K13" s="184">
        <v>14.0</v>
      </c>
      <c r="L13" s="184">
        <v>24.51</v>
      </c>
      <c r="M13" s="184">
        <v>24.51</v>
      </c>
      <c r="N13" s="184">
        <v>17.38</v>
      </c>
      <c r="O13" s="182">
        <f t="shared" si="3"/>
        <v>178.01</v>
      </c>
      <c r="P13" s="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4.25" customHeight="1">
      <c r="A14" s="181" t="s">
        <v>316</v>
      </c>
      <c r="B14" s="181"/>
      <c r="C14" s="184">
        <v>0.43</v>
      </c>
      <c r="D14" s="184">
        <v>0.22</v>
      </c>
      <c r="E14" s="184">
        <v>0.0</v>
      </c>
      <c r="F14" s="184">
        <v>0.0</v>
      </c>
      <c r="G14" s="184">
        <v>0.0</v>
      </c>
      <c r="H14" s="184">
        <v>0.0</v>
      </c>
      <c r="I14" s="184">
        <v>0.0</v>
      </c>
      <c r="J14" s="184">
        <v>1.27</v>
      </c>
      <c r="K14" s="184">
        <v>0.0</v>
      </c>
      <c r="L14" s="184">
        <v>0.0</v>
      </c>
      <c r="M14" s="184">
        <v>0.0</v>
      </c>
      <c r="N14" s="184">
        <v>0.0</v>
      </c>
      <c r="O14" s="182">
        <f t="shared" si="3"/>
        <v>1.92</v>
      </c>
      <c r="P14" s="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4.25" customHeight="1">
      <c r="A15" s="181" t="s">
        <v>317</v>
      </c>
      <c r="B15" s="181" t="s">
        <v>25</v>
      </c>
      <c r="C15" s="184">
        <v>40.53</v>
      </c>
      <c r="D15" s="184">
        <v>29.23</v>
      </c>
      <c r="E15" s="184">
        <v>29.1</v>
      </c>
      <c r="F15" s="184">
        <v>35.5</v>
      </c>
      <c r="G15" s="184">
        <v>44.13</v>
      </c>
      <c r="H15" s="184">
        <v>35.31</v>
      </c>
      <c r="I15" s="184">
        <v>28.87</v>
      </c>
      <c r="J15" s="184">
        <v>24.7</v>
      </c>
      <c r="K15" s="184">
        <v>32.81</v>
      </c>
      <c r="L15" s="184">
        <v>28.53</v>
      </c>
      <c r="M15" s="184">
        <v>12.95</v>
      </c>
      <c r="N15" s="184">
        <v>33.89</v>
      </c>
      <c r="O15" s="182">
        <f t="shared" si="3"/>
        <v>375.55</v>
      </c>
      <c r="P15" s="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4.25" customHeight="1">
      <c r="A16" s="181" t="s">
        <v>318</v>
      </c>
      <c r="B16" s="181"/>
      <c r="C16" s="184">
        <v>22.96</v>
      </c>
      <c r="D16" s="184">
        <v>25.82</v>
      </c>
      <c r="E16" s="184">
        <v>16.61</v>
      </c>
      <c r="F16" s="184">
        <v>17.7</v>
      </c>
      <c r="G16" s="184">
        <v>16.42</v>
      </c>
      <c r="H16" s="184">
        <v>19.28</v>
      </c>
      <c r="I16" s="184">
        <v>16.01</v>
      </c>
      <c r="J16" s="184">
        <v>16.06</v>
      </c>
      <c r="K16" s="184">
        <v>15.16</v>
      </c>
      <c r="L16" s="184">
        <v>13.79</v>
      </c>
      <c r="M16" s="184">
        <v>21.06</v>
      </c>
      <c r="N16" s="184">
        <v>15.48</v>
      </c>
      <c r="O16" s="182">
        <f t="shared" si="3"/>
        <v>216.35</v>
      </c>
      <c r="P16" s="3" t="s">
        <v>2</v>
      </c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185" t="s">
        <v>27</v>
      </c>
      <c r="B17" s="185"/>
      <c r="C17" s="186">
        <f t="shared" ref="C17:O17" si="4">SUM(C12:C16)</f>
        <v>81</v>
      </c>
      <c r="D17" s="186">
        <f t="shared" si="4"/>
        <v>70.88</v>
      </c>
      <c r="E17" s="186">
        <f t="shared" si="4"/>
        <v>64.39</v>
      </c>
      <c r="F17" s="186">
        <f t="shared" si="4"/>
        <v>72.17</v>
      </c>
      <c r="G17" s="186">
        <f t="shared" si="4"/>
        <v>75.81</v>
      </c>
      <c r="H17" s="186">
        <f t="shared" si="4"/>
        <v>71.19</v>
      </c>
      <c r="I17" s="186">
        <f t="shared" si="4"/>
        <v>60.26</v>
      </c>
      <c r="J17" s="186">
        <f t="shared" si="4"/>
        <v>63.58</v>
      </c>
      <c r="K17" s="186">
        <f t="shared" si="4"/>
        <v>67.85</v>
      </c>
      <c r="L17" s="186">
        <f t="shared" si="4"/>
        <v>76.18</v>
      </c>
      <c r="M17" s="186">
        <f t="shared" si="4"/>
        <v>60.86</v>
      </c>
      <c r="N17" s="186">
        <f t="shared" si="4"/>
        <v>79.16</v>
      </c>
      <c r="O17" s="186">
        <f t="shared" si="4"/>
        <v>843.33</v>
      </c>
      <c r="P17" s="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181"/>
      <c r="B18" s="181"/>
      <c r="C18" s="182"/>
      <c r="D18" s="182"/>
      <c r="E18" s="182" t="s">
        <v>2</v>
      </c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177" t="s">
        <v>278</v>
      </c>
      <c r="B19" s="178"/>
      <c r="C19" s="179" t="s">
        <v>30</v>
      </c>
      <c r="D19" s="179" t="s">
        <v>9</v>
      </c>
      <c r="E19" s="179" t="s">
        <v>10</v>
      </c>
      <c r="F19" s="179" t="s">
        <v>11</v>
      </c>
      <c r="G19" s="179" t="s">
        <v>12</v>
      </c>
      <c r="H19" s="179" t="s">
        <v>13</v>
      </c>
      <c r="I19" s="179" t="s">
        <v>31</v>
      </c>
      <c r="J19" s="179" t="s">
        <v>15</v>
      </c>
      <c r="K19" s="179" t="s">
        <v>16</v>
      </c>
      <c r="L19" s="179" t="s">
        <v>23</v>
      </c>
      <c r="M19" s="179" t="s">
        <v>18</v>
      </c>
      <c r="N19" s="179" t="s">
        <v>19</v>
      </c>
      <c r="O19" s="180" t="s">
        <v>20</v>
      </c>
      <c r="P19" s="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4.25" customHeight="1">
      <c r="A20" s="181" t="s">
        <v>319</v>
      </c>
      <c r="B20" s="181" t="s">
        <v>280</v>
      </c>
      <c r="C20" s="184">
        <v>1.97</v>
      </c>
      <c r="D20" s="184">
        <v>1.63</v>
      </c>
      <c r="E20" s="184">
        <v>2.76</v>
      </c>
      <c r="F20" s="184">
        <v>2.41</v>
      </c>
      <c r="G20" s="184">
        <v>2.11</v>
      </c>
      <c r="H20" s="184">
        <v>1.12</v>
      </c>
      <c r="I20" s="184">
        <v>1.72</v>
      </c>
      <c r="J20" s="184">
        <v>0.98</v>
      </c>
      <c r="K20" s="184">
        <v>3.26</v>
      </c>
      <c r="L20" s="184">
        <v>1.98</v>
      </c>
      <c r="M20" s="184">
        <v>3.46</v>
      </c>
      <c r="N20" s="184">
        <v>2.27</v>
      </c>
      <c r="O20" s="182">
        <f>SUM(C20:N20)</f>
        <v>25.67</v>
      </c>
      <c r="P20" s="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85" t="s">
        <v>281</v>
      </c>
      <c r="B21" s="185"/>
      <c r="C21" s="186">
        <f t="shared" ref="C21:N21" si="5">C20</f>
        <v>1.97</v>
      </c>
      <c r="D21" s="186">
        <f t="shared" si="5"/>
        <v>1.63</v>
      </c>
      <c r="E21" s="186">
        <f t="shared" si="5"/>
        <v>2.76</v>
      </c>
      <c r="F21" s="186">
        <f t="shared" si="5"/>
        <v>2.41</v>
      </c>
      <c r="G21" s="186">
        <f t="shared" si="5"/>
        <v>2.11</v>
      </c>
      <c r="H21" s="186">
        <f t="shared" si="5"/>
        <v>1.12</v>
      </c>
      <c r="I21" s="186">
        <f t="shared" si="5"/>
        <v>1.72</v>
      </c>
      <c r="J21" s="186">
        <f t="shared" si="5"/>
        <v>0.98</v>
      </c>
      <c r="K21" s="186">
        <f t="shared" si="5"/>
        <v>3.26</v>
      </c>
      <c r="L21" s="186">
        <f t="shared" si="5"/>
        <v>1.98</v>
      </c>
      <c r="M21" s="186">
        <f t="shared" si="5"/>
        <v>3.46</v>
      </c>
      <c r="N21" s="186">
        <f t="shared" si="5"/>
        <v>2.27</v>
      </c>
      <c r="O21" s="186">
        <f>SUM(O20)</f>
        <v>25.67</v>
      </c>
      <c r="P21" s="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181"/>
      <c r="B22" s="181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177" t="s">
        <v>29</v>
      </c>
      <c r="B23" s="178"/>
      <c r="C23" s="179" t="s">
        <v>30</v>
      </c>
      <c r="D23" s="179" t="s">
        <v>9</v>
      </c>
      <c r="E23" s="179" t="s">
        <v>10</v>
      </c>
      <c r="F23" s="179" t="s">
        <v>11</v>
      </c>
      <c r="G23" s="179" t="s">
        <v>12</v>
      </c>
      <c r="H23" s="179" t="s">
        <v>13</v>
      </c>
      <c r="I23" s="179" t="s">
        <v>31</v>
      </c>
      <c r="J23" s="179" t="s">
        <v>15</v>
      </c>
      <c r="K23" s="179" t="s">
        <v>16</v>
      </c>
      <c r="L23" s="179" t="s">
        <v>23</v>
      </c>
      <c r="M23" s="179" t="s">
        <v>18</v>
      </c>
      <c r="N23" s="179" t="s">
        <v>19</v>
      </c>
      <c r="O23" s="180" t="s">
        <v>20</v>
      </c>
      <c r="P23" s="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4.25" hidden="1" customHeight="1">
      <c r="A24" s="181" t="s">
        <v>2</v>
      </c>
      <c r="B24" s="181" t="s">
        <v>32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4.25" hidden="1" customHeight="1">
      <c r="A25" s="181" t="s">
        <v>2</v>
      </c>
      <c r="B25" s="181" t="s">
        <v>32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4.25" customHeight="1">
      <c r="A26" s="181" t="s">
        <v>320</v>
      </c>
      <c r="B26" s="181"/>
      <c r="C26" s="184">
        <v>0.52</v>
      </c>
      <c r="D26" s="184">
        <v>0.0</v>
      </c>
      <c r="E26" s="184">
        <v>0.95</v>
      </c>
      <c r="F26" s="184">
        <v>0.49</v>
      </c>
      <c r="G26" s="184">
        <v>0.05</v>
      </c>
      <c r="H26" s="184">
        <v>0.04</v>
      </c>
      <c r="I26" s="184">
        <v>1.34</v>
      </c>
      <c r="J26" s="184">
        <v>0.0</v>
      </c>
      <c r="K26" s="184">
        <v>1.41</v>
      </c>
      <c r="L26" s="184">
        <v>0.09</v>
      </c>
      <c r="M26" s="184">
        <v>1.45</v>
      </c>
      <c r="N26" s="184">
        <v>0.03</v>
      </c>
      <c r="O26" s="182">
        <f t="shared" ref="O26:O37" si="6">SUM(C26:N26)</f>
        <v>6.37</v>
      </c>
      <c r="P26" s="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4.25" customHeight="1">
      <c r="A27" s="181" t="s">
        <v>321</v>
      </c>
      <c r="B27" s="181"/>
      <c r="C27" s="184">
        <v>2.19</v>
      </c>
      <c r="D27" s="184">
        <v>2.19</v>
      </c>
      <c r="E27" s="184">
        <v>1.87</v>
      </c>
      <c r="F27" s="184">
        <v>1.33</v>
      </c>
      <c r="G27" s="184">
        <v>0.77</v>
      </c>
      <c r="H27" s="184">
        <v>4.22</v>
      </c>
      <c r="I27" s="184">
        <v>7.44</v>
      </c>
      <c r="J27" s="184">
        <v>3.25</v>
      </c>
      <c r="K27" s="184">
        <v>4.15</v>
      </c>
      <c r="L27" s="184">
        <v>2.6</v>
      </c>
      <c r="M27" s="184">
        <v>2.03</v>
      </c>
      <c r="N27" s="184">
        <v>2.25</v>
      </c>
      <c r="O27" s="182">
        <f t="shared" si="6"/>
        <v>34.29</v>
      </c>
      <c r="P27" s="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4.25" hidden="1" customHeight="1">
      <c r="A28" s="181" t="s">
        <v>2</v>
      </c>
      <c r="B28" s="181" t="s">
        <v>36</v>
      </c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2">
        <f t="shared" si="6"/>
        <v>0</v>
      </c>
      <c r="P28" s="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4.25" customHeight="1">
      <c r="A29" s="181" t="s">
        <v>322</v>
      </c>
      <c r="B29" s="181" t="s">
        <v>323</v>
      </c>
      <c r="C29" s="184"/>
      <c r="D29" s="184">
        <v>1.5</v>
      </c>
      <c r="E29" s="184"/>
      <c r="F29" s="184">
        <v>1.5</v>
      </c>
      <c r="G29" s="184">
        <v>1.5</v>
      </c>
      <c r="H29" s="184">
        <v>1.5</v>
      </c>
      <c r="I29" s="184">
        <v>1.5</v>
      </c>
      <c r="J29" s="184">
        <v>0.0</v>
      </c>
      <c r="K29" s="184">
        <v>1.5</v>
      </c>
      <c r="L29" s="184">
        <v>1.5</v>
      </c>
      <c r="M29" s="184">
        <v>1.5</v>
      </c>
      <c r="N29" s="184">
        <v>1.5</v>
      </c>
      <c r="O29" s="182">
        <f t="shared" si="6"/>
        <v>13.5</v>
      </c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4.25" hidden="1" customHeight="1">
      <c r="A30" s="181" t="s">
        <v>2</v>
      </c>
      <c r="B30" s="181" t="s">
        <v>37</v>
      </c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2">
        <f t="shared" si="6"/>
        <v>0</v>
      </c>
      <c r="P30" s="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4.25" hidden="1" customHeight="1">
      <c r="A31" s="181" t="s">
        <v>2</v>
      </c>
      <c r="B31" s="181" t="s">
        <v>32</v>
      </c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2">
        <f t="shared" si="6"/>
        <v>0</v>
      </c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4.25" customHeight="1">
      <c r="A32" s="181" t="s">
        <v>324</v>
      </c>
      <c r="B32" s="181"/>
      <c r="C32" s="184">
        <v>0.15</v>
      </c>
      <c r="D32" s="184">
        <v>0.15</v>
      </c>
      <c r="E32" s="184">
        <v>0.15</v>
      </c>
      <c r="F32" s="184">
        <v>0.15</v>
      </c>
      <c r="G32" s="184">
        <v>0.15</v>
      </c>
      <c r="H32" s="184">
        <v>0.15</v>
      </c>
      <c r="I32" s="184">
        <v>0.15</v>
      </c>
      <c r="J32" s="184">
        <v>0.15</v>
      </c>
      <c r="K32" s="184">
        <v>0.15</v>
      </c>
      <c r="L32" s="184">
        <v>0.15</v>
      </c>
      <c r="M32" s="184">
        <v>0.15</v>
      </c>
      <c r="N32" s="184">
        <v>0.15</v>
      </c>
      <c r="O32" s="182">
        <f t="shared" si="6"/>
        <v>1.8</v>
      </c>
      <c r="P32" s="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4.25" customHeight="1">
      <c r="A33" s="181" t="s">
        <v>325</v>
      </c>
      <c r="B33" s="181"/>
      <c r="C33" s="184">
        <v>0.19</v>
      </c>
      <c r="D33" s="184">
        <v>0.1</v>
      </c>
      <c r="E33" s="184">
        <v>0.14</v>
      </c>
      <c r="F33" s="184">
        <v>0.1</v>
      </c>
      <c r="G33" s="184">
        <v>0.14</v>
      </c>
      <c r="H33" s="184">
        <v>0.15</v>
      </c>
      <c r="I33" s="184">
        <v>0.1</v>
      </c>
      <c r="J33" s="184">
        <v>0.14</v>
      </c>
      <c r="K33" s="184">
        <v>0.15</v>
      </c>
      <c r="L33" s="184">
        <v>0.15</v>
      </c>
      <c r="M33" s="184">
        <v>0.15</v>
      </c>
      <c r="N33" s="184">
        <v>0.15</v>
      </c>
      <c r="O33" s="182">
        <f t="shared" si="6"/>
        <v>1.66</v>
      </c>
      <c r="P33" s="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4.25" hidden="1" customHeight="1">
      <c r="A34" s="181" t="s">
        <v>2</v>
      </c>
      <c r="B34" s="181" t="s">
        <v>32</v>
      </c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2">
        <f t="shared" si="6"/>
        <v>0</v>
      </c>
      <c r="P34" s="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4.25" customHeight="1">
      <c r="A35" s="181" t="s">
        <v>326</v>
      </c>
      <c r="B35" s="181"/>
      <c r="C35" s="184">
        <v>0.42</v>
      </c>
      <c r="D35" s="184">
        <v>0.42</v>
      </c>
      <c r="E35" s="184">
        <v>0.42</v>
      </c>
      <c r="F35" s="184">
        <v>0.42</v>
      </c>
      <c r="G35" s="184">
        <v>0.42</v>
      </c>
      <c r="H35" s="184">
        <v>0.42</v>
      </c>
      <c r="I35" s="184">
        <v>0.42</v>
      </c>
      <c r="J35" s="184">
        <v>0.42</v>
      </c>
      <c r="K35" s="184">
        <v>0.42</v>
      </c>
      <c r="L35" s="184">
        <v>0.42</v>
      </c>
      <c r="M35" s="184">
        <v>0.42</v>
      </c>
      <c r="N35" s="184">
        <v>0.42</v>
      </c>
      <c r="O35" s="182">
        <f t="shared" si="6"/>
        <v>5.04</v>
      </c>
      <c r="P35" s="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4.25" customHeight="1">
      <c r="A36" s="181" t="s">
        <v>327</v>
      </c>
      <c r="B36" s="181"/>
      <c r="C36" s="184">
        <v>0.5</v>
      </c>
      <c r="D36" s="184">
        <v>0.5</v>
      </c>
      <c r="E36" s="184">
        <v>0.5</v>
      </c>
      <c r="F36" s="184">
        <v>0.5</v>
      </c>
      <c r="G36" s="184">
        <v>0.5</v>
      </c>
      <c r="H36" s="184">
        <v>0.5</v>
      </c>
      <c r="I36" s="184">
        <v>0.5</v>
      </c>
      <c r="J36" s="184">
        <v>0.5</v>
      </c>
      <c r="K36" s="184">
        <v>0.5</v>
      </c>
      <c r="L36" s="184">
        <v>0.5</v>
      </c>
      <c r="M36" s="184">
        <v>0.5</v>
      </c>
      <c r="N36" s="184">
        <v>0.5</v>
      </c>
      <c r="O36" s="182">
        <f t="shared" si="6"/>
        <v>6</v>
      </c>
      <c r="P36" s="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170" t="s">
        <v>328</v>
      </c>
      <c r="B37" s="181"/>
      <c r="C37" s="184">
        <v>6.1</v>
      </c>
      <c r="D37" s="184">
        <v>42.27</v>
      </c>
      <c r="E37" s="184">
        <v>67.75</v>
      </c>
      <c r="F37" s="184">
        <v>31.03</v>
      </c>
      <c r="G37" s="184">
        <v>40.75</v>
      </c>
      <c r="H37" s="184">
        <v>41.34</v>
      </c>
      <c r="I37" s="184">
        <v>63.4</v>
      </c>
      <c r="J37" s="184">
        <v>78.34</v>
      </c>
      <c r="K37" s="184">
        <v>33.96</v>
      </c>
      <c r="L37" s="184">
        <v>53.09</v>
      </c>
      <c r="M37" s="184">
        <v>85.91</v>
      </c>
      <c r="N37" s="184">
        <v>88.52</v>
      </c>
      <c r="O37" s="172">
        <f t="shared" si="6"/>
        <v>632.46</v>
      </c>
      <c r="P37" s="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185" t="s">
        <v>46</v>
      </c>
      <c r="B38" s="185"/>
      <c r="C38" s="186">
        <f t="shared" ref="C38:O38" si="7">SUM(C26:C37)</f>
        <v>10.07</v>
      </c>
      <c r="D38" s="186">
        <f t="shared" si="7"/>
        <v>47.13</v>
      </c>
      <c r="E38" s="186">
        <f t="shared" si="7"/>
        <v>71.78</v>
      </c>
      <c r="F38" s="186">
        <f t="shared" si="7"/>
        <v>35.52</v>
      </c>
      <c r="G38" s="186">
        <f t="shared" si="7"/>
        <v>44.28</v>
      </c>
      <c r="H38" s="186">
        <f t="shared" si="7"/>
        <v>48.32</v>
      </c>
      <c r="I38" s="186">
        <f t="shared" si="7"/>
        <v>74.85</v>
      </c>
      <c r="J38" s="186">
        <f t="shared" si="7"/>
        <v>82.8</v>
      </c>
      <c r="K38" s="186">
        <f t="shared" si="7"/>
        <v>42.24</v>
      </c>
      <c r="L38" s="186">
        <f t="shared" si="7"/>
        <v>58.5</v>
      </c>
      <c r="M38" s="186">
        <f t="shared" si="7"/>
        <v>92.11</v>
      </c>
      <c r="N38" s="186">
        <f t="shared" si="7"/>
        <v>93.52</v>
      </c>
      <c r="O38" s="186">
        <f t="shared" si="7"/>
        <v>701.12</v>
      </c>
      <c r="P38" s="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6.5" customHeight="1">
      <c r="A39" s="187" t="s">
        <v>257</v>
      </c>
      <c r="B39" s="187"/>
      <c r="C39" s="188">
        <f t="shared" ref="C39:O39" si="8">SUM(C9,C17,C21,C38)</f>
        <v>106.83</v>
      </c>
      <c r="D39" s="188">
        <f t="shared" si="8"/>
        <v>126.23</v>
      </c>
      <c r="E39" s="188">
        <f t="shared" si="8"/>
        <v>169.06</v>
      </c>
      <c r="F39" s="188">
        <f t="shared" si="8"/>
        <v>122.31</v>
      </c>
      <c r="G39" s="188">
        <f t="shared" si="8"/>
        <v>128.94</v>
      </c>
      <c r="H39" s="188">
        <f t="shared" si="8"/>
        <v>131.32</v>
      </c>
      <c r="I39" s="188">
        <f t="shared" si="8"/>
        <v>149.55</v>
      </c>
      <c r="J39" s="188">
        <f t="shared" si="8"/>
        <v>153.172</v>
      </c>
      <c r="K39" s="188">
        <f t="shared" si="8"/>
        <v>128.42</v>
      </c>
      <c r="L39" s="188">
        <f t="shared" si="8"/>
        <v>148.05</v>
      </c>
      <c r="M39" s="188">
        <f t="shared" si="8"/>
        <v>161.23</v>
      </c>
      <c r="N39" s="188">
        <f t="shared" si="8"/>
        <v>182.28</v>
      </c>
      <c r="O39" s="188">
        <f t="shared" si="8"/>
        <v>1707.392</v>
      </c>
      <c r="P39" s="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6.5" customHeight="1">
      <c r="A40" s="189" t="s">
        <v>52</v>
      </c>
      <c r="B40" s="189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190" t="s">
        <v>53</v>
      </c>
      <c r="B41" s="191"/>
      <c r="C41" s="192" t="s">
        <v>8</v>
      </c>
      <c r="D41" s="192" t="s">
        <v>9</v>
      </c>
      <c r="E41" s="192" t="s">
        <v>10</v>
      </c>
      <c r="F41" s="192" t="s">
        <v>11</v>
      </c>
      <c r="G41" s="192" t="s">
        <v>12</v>
      </c>
      <c r="H41" s="192" t="s">
        <v>13</v>
      </c>
      <c r="I41" s="192" t="s">
        <v>31</v>
      </c>
      <c r="J41" s="192" t="s">
        <v>15</v>
      </c>
      <c r="K41" s="192" t="s">
        <v>16</v>
      </c>
      <c r="L41" s="192" t="s">
        <v>23</v>
      </c>
      <c r="M41" s="192" t="s">
        <v>18</v>
      </c>
      <c r="N41" s="192" t="s">
        <v>19</v>
      </c>
      <c r="O41" s="193" t="s">
        <v>20</v>
      </c>
      <c r="P41" s="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4.25" customHeight="1">
      <c r="A42" s="181" t="s">
        <v>295</v>
      </c>
      <c r="B42" s="181"/>
      <c r="C42" s="184">
        <v>110.38</v>
      </c>
      <c r="D42" s="184">
        <v>111.92</v>
      </c>
      <c r="E42" s="184">
        <v>112.0</v>
      </c>
      <c r="F42" s="184">
        <v>112.0</v>
      </c>
      <c r="G42" s="184">
        <v>111.46</v>
      </c>
      <c r="H42" s="184">
        <v>112.71</v>
      </c>
      <c r="I42" s="184">
        <v>115.96</v>
      </c>
      <c r="J42" s="184">
        <v>115.96</v>
      </c>
      <c r="K42" s="184">
        <v>118.97</v>
      </c>
      <c r="L42" s="184">
        <v>108.46</v>
      </c>
      <c r="M42" s="184">
        <v>111.21</v>
      </c>
      <c r="N42" s="184">
        <v>100.09</v>
      </c>
      <c r="O42" s="182">
        <f t="shared" ref="O42:O45" si="9">SUM(C42:N42)</f>
        <v>1341.12</v>
      </c>
      <c r="P42" s="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4.25" customHeight="1">
      <c r="A43" s="181" t="s">
        <v>55</v>
      </c>
      <c r="B43" s="181"/>
      <c r="C43" s="184">
        <v>113.54</v>
      </c>
      <c r="D43" s="184">
        <v>140.71</v>
      </c>
      <c r="E43" s="184">
        <v>119.47</v>
      </c>
      <c r="F43" s="184">
        <v>134.77</v>
      </c>
      <c r="G43" s="184">
        <v>105.24</v>
      </c>
      <c r="H43" s="184">
        <v>64.19</v>
      </c>
      <c r="I43" s="184">
        <v>73.62</v>
      </c>
      <c r="J43" s="184">
        <v>97.18</v>
      </c>
      <c r="K43" s="184">
        <v>153.12</v>
      </c>
      <c r="L43" s="184">
        <v>160.21</v>
      </c>
      <c r="M43" s="184">
        <v>129.94</v>
      </c>
      <c r="N43" s="184">
        <v>84.78</v>
      </c>
      <c r="O43" s="182">
        <f t="shared" si="9"/>
        <v>1376.77</v>
      </c>
      <c r="P43" s="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4.25" customHeight="1">
      <c r="A44" s="181" t="s">
        <v>56</v>
      </c>
      <c r="B44" s="181"/>
      <c r="C44" s="184">
        <v>37.74</v>
      </c>
      <c r="D44" s="184">
        <v>35.59</v>
      </c>
      <c r="E44" s="184">
        <v>31.42</v>
      </c>
      <c r="F44" s="184">
        <v>43.43</v>
      </c>
      <c r="G44" s="184">
        <v>51.84</v>
      </c>
      <c r="H44" s="184">
        <v>27.35</v>
      </c>
      <c r="I44" s="184">
        <v>29.0</v>
      </c>
      <c r="J44" s="184">
        <v>31.74</v>
      </c>
      <c r="K44" s="184">
        <v>31.69</v>
      </c>
      <c r="L44" s="184">
        <v>33.69</v>
      </c>
      <c r="M44" s="184">
        <v>22.81</v>
      </c>
      <c r="N44" s="184">
        <v>31.06</v>
      </c>
      <c r="O44" s="182">
        <f t="shared" si="9"/>
        <v>407.36</v>
      </c>
      <c r="P44" s="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170" t="s">
        <v>231</v>
      </c>
      <c r="B45" s="181"/>
      <c r="C45" s="184">
        <v>1.56</v>
      </c>
      <c r="D45" s="184">
        <v>14.7</v>
      </c>
      <c r="E45" s="184">
        <v>27.73</v>
      </c>
      <c r="F45" s="184">
        <v>17.33</v>
      </c>
      <c r="G45" s="184">
        <v>25.55</v>
      </c>
      <c r="H45" s="184">
        <v>18.26</v>
      </c>
      <c r="I45" s="184">
        <v>36.69</v>
      </c>
      <c r="J45" s="184">
        <v>24.02</v>
      </c>
      <c r="K45" s="184">
        <v>10.68</v>
      </c>
      <c r="L45" s="184">
        <v>2.85</v>
      </c>
      <c r="M45" s="184">
        <v>7.54</v>
      </c>
      <c r="N45" s="184">
        <v>58.48</v>
      </c>
      <c r="O45" s="182">
        <f t="shared" si="9"/>
        <v>245.39</v>
      </c>
      <c r="P45" s="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194" t="s">
        <v>60</v>
      </c>
      <c r="B46" s="195"/>
      <c r="C46" s="196">
        <f t="shared" ref="C46:O46" si="10">SUM(C42:C45)</f>
        <v>263.22</v>
      </c>
      <c r="D46" s="196">
        <f t="shared" si="10"/>
        <v>302.92</v>
      </c>
      <c r="E46" s="196">
        <f t="shared" si="10"/>
        <v>290.62</v>
      </c>
      <c r="F46" s="196">
        <f t="shared" si="10"/>
        <v>307.53</v>
      </c>
      <c r="G46" s="196">
        <f t="shared" si="10"/>
        <v>294.09</v>
      </c>
      <c r="H46" s="196">
        <f t="shared" si="10"/>
        <v>222.51</v>
      </c>
      <c r="I46" s="196">
        <f t="shared" si="10"/>
        <v>255.27</v>
      </c>
      <c r="J46" s="196">
        <f t="shared" si="10"/>
        <v>268.9</v>
      </c>
      <c r="K46" s="196">
        <f t="shared" si="10"/>
        <v>314.46</v>
      </c>
      <c r="L46" s="196">
        <f t="shared" si="10"/>
        <v>305.21</v>
      </c>
      <c r="M46" s="196">
        <f t="shared" si="10"/>
        <v>271.5</v>
      </c>
      <c r="N46" s="196">
        <f t="shared" si="10"/>
        <v>274.41</v>
      </c>
      <c r="O46" s="196">
        <f t="shared" si="10"/>
        <v>3370.64</v>
      </c>
      <c r="P46" s="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197"/>
      <c r="B47" s="197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6.5" customHeight="1">
      <c r="A48" s="199" t="s">
        <v>62</v>
      </c>
      <c r="B48" s="199"/>
      <c r="C48" s="200">
        <f t="shared" ref="C48:O48" si="11">C39+C46</f>
        <v>370.05</v>
      </c>
      <c r="D48" s="200">
        <f t="shared" si="11"/>
        <v>429.15</v>
      </c>
      <c r="E48" s="200">
        <f t="shared" si="11"/>
        <v>459.68</v>
      </c>
      <c r="F48" s="200">
        <f t="shared" si="11"/>
        <v>429.84</v>
      </c>
      <c r="G48" s="200">
        <f t="shared" si="11"/>
        <v>423.03</v>
      </c>
      <c r="H48" s="200">
        <f t="shared" si="11"/>
        <v>353.83</v>
      </c>
      <c r="I48" s="200">
        <f t="shared" si="11"/>
        <v>404.82</v>
      </c>
      <c r="J48" s="200">
        <f t="shared" si="11"/>
        <v>422.072</v>
      </c>
      <c r="K48" s="200">
        <f t="shared" si="11"/>
        <v>442.88</v>
      </c>
      <c r="L48" s="200">
        <f t="shared" si="11"/>
        <v>453.26</v>
      </c>
      <c r="M48" s="200">
        <f t="shared" si="11"/>
        <v>432.73</v>
      </c>
      <c r="N48" s="200">
        <f t="shared" si="11"/>
        <v>456.69</v>
      </c>
      <c r="O48" s="200">
        <f t="shared" si="11"/>
        <v>5078.032</v>
      </c>
      <c r="P48" s="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6.5" customHeight="1">
      <c r="A49" s="201"/>
      <c r="B49" s="201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4.25" customHeight="1">
      <c r="A50" s="203" t="s">
        <v>63</v>
      </c>
      <c r="B50" s="203"/>
      <c r="C50" s="204">
        <f t="shared" ref="C50:O50" si="12">C39/C48</f>
        <v>0.2886907175</v>
      </c>
      <c r="D50" s="204">
        <f t="shared" si="12"/>
        <v>0.2941395782</v>
      </c>
      <c r="E50" s="204">
        <f t="shared" si="12"/>
        <v>0.3677775844</v>
      </c>
      <c r="F50" s="204">
        <f t="shared" si="12"/>
        <v>0.2845477387</v>
      </c>
      <c r="G50" s="204">
        <f t="shared" si="12"/>
        <v>0.3048010779</v>
      </c>
      <c r="H50" s="204">
        <f t="shared" si="12"/>
        <v>0.3711386824</v>
      </c>
      <c r="I50" s="204">
        <f t="shared" si="12"/>
        <v>0.3694234475</v>
      </c>
      <c r="J50" s="204">
        <f t="shared" si="12"/>
        <v>0.3629049072</v>
      </c>
      <c r="K50" s="204">
        <f t="shared" si="12"/>
        <v>0.2899656792</v>
      </c>
      <c r="L50" s="204">
        <f t="shared" si="12"/>
        <v>0.3266337202</v>
      </c>
      <c r="M50" s="204">
        <f t="shared" si="12"/>
        <v>0.3725879879</v>
      </c>
      <c r="N50" s="204">
        <f t="shared" si="12"/>
        <v>0.399132891</v>
      </c>
      <c r="O50" s="204">
        <f t="shared" si="12"/>
        <v>0.3362310438</v>
      </c>
      <c r="P50" s="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4.25" customHeight="1">
      <c r="A51" s="203"/>
      <c r="B51" s="203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4.25" customHeight="1">
      <c r="A52" s="203" t="s">
        <v>171</v>
      </c>
      <c r="B52" s="203"/>
      <c r="C52" s="182">
        <f t="shared" ref="C52:O52" si="13">C39-C37</f>
        <v>100.73</v>
      </c>
      <c r="D52" s="182">
        <f t="shared" si="13"/>
        <v>83.96</v>
      </c>
      <c r="E52" s="182">
        <f t="shared" si="13"/>
        <v>101.31</v>
      </c>
      <c r="F52" s="182">
        <f t="shared" si="13"/>
        <v>91.28</v>
      </c>
      <c r="G52" s="182">
        <f t="shared" si="13"/>
        <v>88.19</v>
      </c>
      <c r="H52" s="182">
        <f t="shared" si="13"/>
        <v>89.98</v>
      </c>
      <c r="I52" s="182">
        <f t="shared" si="13"/>
        <v>86.15</v>
      </c>
      <c r="J52" s="182">
        <f t="shared" si="13"/>
        <v>74.832</v>
      </c>
      <c r="K52" s="182">
        <f t="shared" si="13"/>
        <v>94.46</v>
      </c>
      <c r="L52" s="182">
        <f t="shared" si="13"/>
        <v>94.96</v>
      </c>
      <c r="M52" s="182">
        <f t="shared" si="13"/>
        <v>75.32</v>
      </c>
      <c r="N52" s="182">
        <f t="shared" si="13"/>
        <v>93.76</v>
      </c>
      <c r="O52" s="182">
        <f t="shared" si="13"/>
        <v>1074.932</v>
      </c>
      <c r="P52" s="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4.25" customHeight="1">
      <c r="A53" s="203" t="s">
        <v>233</v>
      </c>
      <c r="B53" s="203"/>
      <c r="C53" s="182">
        <f t="shared" ref="C53:O53" si="14">C46-C45</f>
        <v>261.66</v>
      </c>
      <c r="D53" s="182">
        <f t="shared" si="14"/>
        <v>288.22</v>
      </c>
      <c r="E53" s="182">
        <f t="shared" si="14"/>
        <v>262.89</v>
      </c>
      <c r="F53" s="182">
        <f t="shared" si="14"/>
        <v>290.2</v>
      </c>
      <c r="G53" s="182">
        <f t="shared" si="14"/>
        <v>268.54</v>
      </c>
      <c r="H53" s="182">
        <f t="shared" si="14"/>
        <v>204.25</v>
      </c>
      <c r="I53" s="182">
        <f t="shared" si="14"/>
        <v>218.58</v>
      </c>
      <c r="J53" s="182">
        <f t="shared" si="14"/>
        <v>244.88</v>
      </c>
      <c r="K53" s="182">
        <f t="shared" si="14"/>
        <v>303.78</v>
      </c>
      <c r="L53" s="182">
        <f t="shared" si="14"/>
        <v>302.36</v>
      </c>
      <c r="M53" s="182">
        <f t="shared" si="14"/>
        <v>263.96</v>
      </c>
      <c r="N53" s="182">
        <f t="shared" si="14"/>
        <v>215.93</v>
      </c>
      <c r="O53" s="182">
        <f t="shared" si="14"/>
        <v>3125.25</v>
      </c>
      <c r="P53" s="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4.25" customHeight="1">
      <c r="A54" s="203"/>
      <c r="B54" s="203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4.25" customHeight="1">
      <c r="A55" s="203" t="s">
        <v>234</v>
      </c>
      <c r="B55" s="203"/>
      <c r="C55" s="182">
        <f t="shared" ref="C55:O55" si="15">SUM(C52:C53)</f>
        <v>362.39</v>
      </c>
      <c r="D55" s="182">
        <f t="shared" si="15"/>
        <v>372.18</v>
      </c>
      <c r="E55" s="182">
        <f t="shared" si="15"/>
        <v>364.2</v>
      </c>
      <c r="F55" s="182">
        <f t="shared" si="15"/>
        <v>381.48</v>
      </c>
      <c r="G55" s="182">
        <f t="shared" si="15"/>
        <v>356.73</v>
      </c>
      <c r="H55" s="182">
        <f t="shared" si="15"/>
        <v>294.23</v>
      </c>
      <c r="I55" s="182">
        <f t="shared" si="15"/>
        <v>304.73</v>
      </c>
      <c r="J55" s="182">
        <f t="shared" si="15"/>
        <v>319.712</v>
      </c>
      <c r="K55" s="182">
        <f t="shared" si="15"/>
        <v>398.24</v>
      </c>
      <c r="L55" s="182">
        <f t="shared" si="15"/>
        <v>397.32</v>
      </c>
      <c r="M55" s="182">
        <f t="shared" si="15"/>
        <v>339.28</v>
      </c>
      <c r="N55" s="182">
        <f t="shared" si="15"/>
        <v>309.69</v>
      </c>
      <c r="O55" s="182">
        <f t="shared" si="15"/>
        <v>4200.182</v>
      </c>
      <c r="P55" s="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4.25" customHeight="1">
      <c r="A56" s="203"/>
      <c r="B56" s="203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205" t="s">
        <v>329</v>
      </c>
      <c r="B57" s="205"/>
      <c r="C57" s="206">
        <f t="shared" ref="C57:O57" si="16">C52/C55</f>
        <v>0.2779602086</v>
      </c>
      <c r="D57" s="206">
        <f t="shared" si="16"/>
        <v>0.2255897684</v>
      </c>
      <c r="E57" s="206">
        <f t="shared" si="16"/>
        <v>0.2781713344</v>
      </c>
      <c r="F57" s="206">
        <f t="shared" si="16"/>
        <v>0.2392785991</v>
      </c>
      <c r="G57" s="206">
        <f t="shared" si="16"/>
        <v>0.2472177838</v>
      </c>
      <c r="H57" s="206">
        <f t="shared" si="16"/>
        <v>0.3058151786</v>
      </c>
      <c r="I57" s="206">
        <f t="shared" si="16"/>
        <v>0.2827092836</v>
      </c>
      <c r="J57" s="206">
        <f t="shared" si="16"/>
        <v>0.2340606546</v>
      </c>
      <c r="K57" s="206">
        <f t="shared" si="16"/>
        <v>0.2371936521</v>
      </c>
      <c r="L57" s="206">
        <f t="shared" si="16"/>
        <v>0.2390013088</v>
      </c>
      <c r="M57" s="206">
        <f t="shared" si="16"/>
        <v>0.2219995284</v>
      </c>
      <c r="N57" s="206">
        <f t="shared" si="16"/>
        <v>0.3027543673</v>
      </c>
      <c r="O57" s="206">
        <f t="shared" si="16"/>
        <v>0.2559251004</v>
      </c>
      <c r="P57" s="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4.25" customHeight="1">
      <c r="A58" s="203"/>
      <c r="B58" s="203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4.25" customHeight="1">
      <c r="A59" s="207" t="s">
        <v>294</v>
      </c>
      <c r="B59" s="207"/>
      <c r="C59" s="208">
        <v>19.85</v>
      </c>
      <c r="D59" s="208">
        <v>25.53</v>
      </c>
      <c r="E59" s="208">
        <v>28.22</v>
      </c>
      <c r="F59" s="208">
        <v>32.77</v>
      </c>
      <c r="G59" s="208">
        <v>45.42</v>
      </c>
      <c r="H59" s="208">
        <v>38.61</v>
      </c>
      <c r="I59" s="208">
        <v>40.45</v>
      </c>
      <c r="J59" s="208">
        <v>38.75</v>
      </c>
      <c r="K59" s="208">
        <v>46.81</v>
      </c>
      <c r="L59" s="208">
        <v>52.69</v>
      </c>
      <c r="M59" s="208">
        <v>61.31</v>
      </c>
      <c r="N59" s="208">
        <v>46.22</v>
      </c>
      <c r="O59" s="208">
        <f>SUM(C59:N59)</f>
        <v>476.63</v>
      </c>
      <c r="P59" s="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203"/>
      <c r="B60" s="203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190" t="s">
        <v>264</v>
      </c>
      <c r="B61" s="191"/>
      <c r="C61" s="192" t="s">
        <v>8</v>
      </c>
      <c r="D61" s="192" t="s">
        <v>9</v>
      </c>
      <c r="E61" s="192" t="s">
        <v>10</v>
      </c>
      <c r="F61" s="192" t="s">
        <v>11</v>
      </c>
      <c r="G61" s="192" t="s">
        <v>12</v>
      </c>
      <c r="H61" s="192" t="s">
        <v>13</v>
      </c>
      <c r="I61" s="192" t="s">
        <v>31</v>
      </c>
      <c r="J61" s="192" t="s">
        <v>15</v>
      </c>
      <c r="K61" s="192" t="s">
        <v>16</v>
      </c>
      <c r="L61" s="192" t="s">
        <v>23</v>
      </c>
      <c r="M61" s="192" t="s">
        <v>18</v>
      </c>
      <c r="N61" s="192" t="s">
        <v>19</v>
      </c>
      <c r="O61" s="193" t="s">
        <v>20</v>
      </c>
      <c r="P61" s="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4.25" customHeight="1">
      <c r="A62" s="181" t="s">
        <v>295</v>
      </c>
      <c r="B62" s="181"/>
      <c r="C62" s="184">
        <v>10.75</v>
      </c>
      <c r="D62" s="184">
        <v>10.75</v>
      </c>
      <c r="E62" s="184">
        <v>10.75</v>
      </c>
      <c r="F62" s="184">
        <v>10.75</v>
      </c>
      <c r="G62" s="184">
        <v>10.75</v>
      </c>
      <c r="H62" s="184">
        <v>10.75</v>
      </c>
      <c r="I62" s="184">
        <v>10.75</v>
      </c>
      <c r="J62" s="184">
        <v>10.75</v>
      </c>
      <c r="K62" s="184">
        <v>10.75</v>
      </c>
      <c r="L62" s="184">
        <v>10.75</v>
      </c>
      <c r="M62" s="184">
        <v>10.75</v>
      </c>
      <c r="N62" s="184">
        <v>10.75</v>
      </c>
      <c r="O62" s="182">
        <f t="shared" ref="O62:O64" si="17">SUM(C62:N62)</f>
        <v>129</v>
      </c>
      <c r="P62" s="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4.25" customHeight="1">
      <c r="A63" s="181" t="s">
        <v>55</v>
      </c>
      <c r="B63" s="181"/>
      <c r="C63" s="184">
        <v>317.38</v>
      </c>
      <c r="D63" s="184">
        <v>314.84</v>
      </c>
      <c r="E63" s="184">
        <v>313.39</v>
      </c>
      <c r="F63" s="184">
        <v>320.71</v>
      </c>
      <c r="G63" s="184">
        <v>313.36</v>
      </c>
      <c r="H63" s="184">
        <v>304.66</v>
      </c>
      <c r="I63" s="184">
        <v>333.36</v>
      </c>
      <c r="J63" s="184">
        <v>302.21</v>
      </c>
      <c r="K63" s="184">
        <v>306.04</v>
      </c>
      <c r="L63" s="184">
        <v>301.01</v>
      </c>
      <c r="M63" s="184">
        <v>285.24</v>
      </c>
      <c r="N63" s="184">
        <v>295.61</v>
      </c>
      <c r="O63" s="182">
        <f t="shared" si="17"/>
        <v>3707.81</v>
      </c>
      <c r="P63" s="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4.25" customHeight="1">
      <c r="A64" s="181" t="s">
        <v>56</v>
      </c>
      <c r="B64" s="181"/>
      <c r="C64" s="184">
        <v>28.14</v>
      </c>
      <c r="D64" s="184">
        <v>19.55</v>
      </c>
      <c r="E64" s="184">
        <v>21.48</v>
      </c>
      <c r="F64" s="184">
        <v>21.52</v>
      </c>
      <c r="G64" s="184">
        <v>14.58</v>
      </c>
      <c r="H64" s="184">
        <v>19.79</v>
      </c>
      <c r="I64" s="184">
        <v>17.78</v>
      </c>
      <c r="J64" s="184">
        <v>20.63</v>
      </c>
      <c r="K64" s="184">
        <v>11.11</v>
      </c>
      <c r="L64" s="184">
        <v>15.0</v>
      </c>
      <c r="M64" s="184">
        <v>13.91</v>
      </c>
      <c r="N64" s="184">
        <v>18.21</v>
      </c>
      <c r="O64" s="182">
        <f t="shared" si="17"/>
        <v>221.7</v>
      </c>
      <c r="P64" s="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194" t="s">
        <v>267</v>
      </c>
      <c r="B65" s="195"/>
      <c r="C65" s="196">
        <f t="shared" ref="C65:O65" si="18">SUM(C62:C64)</f>
        <v>356.27</v>
      </c>
      <c r="D65" s="196">
        <f t="shared" si="18"/>
        <v>345.14</v>
      </c>
      <c r="E65" s="196">
        <f t="shared" si="18"/>
        <v>345.62</v>
      </c>
      <c r="F65" s="196">
        <f t="shared" si="18"/>
        <v>352.98</v>
      </c>
      <c r="G65" s="196">
        <f t="shared" si="18"/>
        <v>338.69</v>
      </c>
      <c r="H65" s="196">
        <f t="shared" si="18"/>
        <v>335.2</v>
      </c>
      <c r="I65" s="196">
        <f t="shared" si="18"/>
        <v>361.89</v>
      </c>
      <c r="J65" s="196">
        <f t="shared" si="18"/>
        <v>333.59</v>
      </c>
      <c r="K65" s="196">
        <f t="shared" si="18"/>
        <v>327.9</v>
      </c>
      <c r="L65" s="196">
        <f t="shared" si="18"/>
        <v>326.76</v>
      </c>
      <c r="M65" s="196">
        <f t="shared" si="18"/>
        <v>309.9</v>
      </c>
      <c r="N65" s="196">
        <f t="shared" si="18"/>
        <v>324.57</v>
      </c>
      <c r="O65" s="196">
        <f t="shared" si="18"/>
        <v>4058.51</v>
      </c>
      <c r="P65" s="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0" customHeight="1">
      <c r="A66" s="184"/>
      <c r="B66" s="184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210" t="s">
        <v>78</v>
      </c>
      <c r="B67" s="184"/>
      <c r="C67" s="209">
        <f t="shared" ref="C67:O67" si="19">SUM(C59+C65)</f>
        <v>376.12</v>
      </c>
      <c r="D67" s="209">
        <f t="shared" si="19"/>
        <v>370.67</v>
      </c>
      <c r="E67" s="209">
        <f t="shared" si="19"/>
        <v>373.84</v>
      </c>
      <c r="F67" s="209">
        <f t="shared" si="19"/>
        <v>385.75</v>
      </c>
      <c r="G67" s="209">
        <f t="shared" si="19"/>
        <v>384.11</v>
      </c>
      <c r="H67" s="209">
        <f t="shared" si="19"/>
        <v>373.81</v>
      </c>
      <c r="I67" s="209">
        <f t="shared" si="19"/>
        <v>402.34</v>
      </c>
      <c r="J67" s="209">
        <f t="shared" si="19"/>
        <v>372.34</v>
      </c>
      <c r="K67" s="209">
        <f t="shared" si="19"/>
        <v>374.71</v>
      </c>
      <c r="L67" s="209">
        <f t="shared" si="19"/>
        <v>379.45</v>
      </c>
      <c r="M67" s="209">
        <f t="shared" si="19"/>
        <v>371.21</v>
      </c>
      <c r="N67" s="209">
        <f t="shared" si="19"/>
        <v>370.79</v>
      </c>
      <c r="O67" s="209">
        <f t="shared" si="19"/>
        <v>4535.14</v>
      </c>
      <c r="P67" s="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210"/>
      <c r="B68" s="184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211" t="s">
        <v>268</v>
      </c>
      <c r="B69" s="184"/>
      <c r="C69" s="212">
        <f t="shared" ref="C69:O69" si="20">C59/C67</f>
        <v>0.05277570988</v>
      </c>
      <c r="D69" s="212">
        <f t="shared" si="20"/>
        <v>0.0688752799</v>
      </c>
      <c r="E69" s="212">
        <f t="shared" si="20"/>
        <v>0.07548683929</v>
      </c>
      <c r="F69" s="212">
        <f t="shared" si="20"/>
        <v>0.08495139339</v>
      </c>
      <c r="G69" s="212">
        <f t="shared" si="20"/>
        <v>0.1182473771</v>
      </c>
      <c r="H69" s="212">
        <f t="shared" si="20"/>
        <v>0.1032877665</v>
      </c>
      <c r="I69" s="212">
        <f t="shared" si="20"/>
        <v>0.1005368594</v>
      </c>
      <c r="J69" s="212">
        <f t="shared" si="20"/>
        <v>0.1040715475</v>
      </c>
      <c r="K69" s="212">
        <f t="shared" si="20"/>
        <v>0.124923274</v>
      </c>
      <c r="L69" s="212">
        <f t="shared" si="20"/>
        <v>0.1388588747</v>
      </c>
      <c r="M69" s="212">
        <f t="shared" si="20"/>
        <v>0.1651625764</v>
      </c>
      <c r="N69" s="212">
        <f t="shared" si="20"/>
        <v>0.1246527684</v>
      </c>
      <c r="O69" s="212">
        <f t="shared" si="20"/>
        <v>0.1050970863</v>
      </c>
      <c r="P69" s="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0" customHeight="1">
      <c r="A70" s="3"/>
      <c r="B70" s="3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7.14"/>
    <col customWidth="1" hidden="1" min="2" max="2" width="39.29"/>
    <col customWidth="1" min="3" max="3" width="6.71"/>
    <col customWidth="1" min="4" max="4" width="7.14"/>
    <col customWidth="1" min="5" max="5" width="8.0"/>
    <col customWidth="1" min="6" max="6" width="7.14"/>
    <col customWidth="1" min="7" max="7" width="6.71"/>
    <col customWidth="1" min="8" max="8" width="7.71"/>
    <col customWidth="1" min="9" max="12" width="6.71"/>
    <col customWidth="1" min="13" max="13" width="7.0"/>
    <col customWidth="1" min="14" max="14" width="6.71"/>
    <col customWidth="1" min="15" max="15" width="11.71"/>
    <col customWidth="1" min="16" max="16" width="29.86"/>
    <col customWidth="1" min="17" max="26" width="9.0"/>
  </cols>
  <sheetData>
    <row r="1" ht="12.75" customHeight="1">
      <c r="A1" s="167"/>
      <c r="B1" s="167"/>
      <c r="C1" s="168"/>
      <c r="D1" s="168"/>
      <c r="E1" s="168"/>
      <c r="F1" s="168"/>
      <c r="G1" s="169"/>
      <c r="H1" s="169"/>
      <c r="I1" s="169"/>
      <c r="J1" s="169"/>
      <c r="K1" s="169"/>
      <c r="L1" s="169"/>
      <c r="M1" s="169"/>
      <c r="N1" s="169"/>
      <c r="O1" s="169"/>
      <c r="P1" s="3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214" t="s">
        <v>347</v>
      </c>
      <c r="B2" s="228" t="s">
        <v>1</v>
      </c>
      <c r="C2" s="229"/>
      <c r="D2" s="229"/>
      <c r="E2" s="229"/>
      <c r="F2" s="229"/>
      <c r="G2" s="229"/>
      <c r="H2" s="229" t="s">
        <v>2</v>
      </c>
      <c r="I2" s="229"/>
      <c r="J2" s="229"/>
      <c r="K2" s="229"/>
      <c r="L2" s="229"/>
      <c r="M2" s="229"/>
      <c r="N2" s="229"/>
      <c r="O2" s="229"/>
      <c r="P2" s="3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214"/>
      <c r="B3" s="228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3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214" t="s">
        <v>3</v>
      </c>
      <c r="B4" s="228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3"/>
      <c r="Q4" s="4"/>
      <c r="R4" s="4"/>
      <c r="S4" s="4"/>
      <c r="T4" s="4"/>
      <c r="U4" s="4"/>
      <c r="V4" s="4"/>
      <c r="W4" s="4"/>
      <c r="X4" s="4"/>
      <c r="Y4" s="4"/>
      <c r="Z4" s="4"/>
    </row>
    <row r="5" ht="13.5" customHeight="1">
      <c r="A5" s="230" t="s">
        <v>348</v>
      </c>
      <c r="B5" s="231" t="s">
        <v>5</v>
      </c>
      <c r="C5" s="232"/>
      <c r="D5" s="232"/>
      <c r="E5" s="232"/>
      <c r="F5" s="232"/>
      <c r="G5" s="232"/>
      <c r="H5" s="232"/>
      <c r="I5" s="233" t="s">
        <v>6</v>
      </c>
      <c r="J5" s="232"/>
      <c r="K5" s="232"/>
      <c r="L5" s="232"/>
      <c r="M5" s="232"/>
      <c r="N5" s="232"/>
      <c r="O5" s="233"/>
      <c r="P5" s="3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234" t="s">
        <v>7</v>
      </c>
      <c r="B6" s="235"/>
      <c r="C6" s="236" t="s">
        <v>8</v>
      </c>
      <c r="D6" s="236" t="s">
        <v>9</v>
      </c>
      <c r="E6" s="236" t="s">
        <v>10</v>
      </c>
      <c r="F6" s="236" t="s">
        <v>11</v>
      </c>
      <c r="G6" s="236" t="s">
        <v>12</v>
      </c>
      <c r="H6" s="236" t="s">
        <v>13</v>
      </c>
      <c r="I6" s="236" t="s">
        <v>14</v>
      </c>
      <c r="J6" s="236" t="s">
        <v>15</v>
      </c>
      <c r="K6" s="236" t="s">
        <v>16</v>
      </c>
      <c r="L6" s="236" t="s">
        <v>23</v>
      </c>
      <c r="M6" s="236" t="s">
        <v>18</v>
      </c>
      <c r="N6" s="236" t="s">
        <v>19</v>
      </c>
      <c r="O6" s="237" t="s">
        <v>20</v>
      </c>
      <c r="P6" s="3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238" t="s">
        <v>349</v>
      </c>
      <c r="B7" s="238" t="s">
        <v>272</v>
      </c>
      <c r="C7" s="169">
        <v>0.45</v>
      </c>
      <c r="D7" s="169">
        <v>0.08</v>
      </c>
      <c r="E7" s="169">
        <v>0.18</v>
      </c>
      <c r="F7" s="169">
        <v>0.09</v>
      </c>
      <c r="G7" s="169">
        <v>0.05</v>
      </c>
      <c r="H7" s="169">
        <v>0.11</v>
      </c>
      <c r="I7" s="169">
        <v>0.14</v>
      </c>
      <c r="J7" s="169">
        <v>0.06</v>
      </c>
      <c r="K7" s="169">
        <v>0.06</v>
      </c>
      <c r="L7" s="169">
        <v>0.04</v>
      </c>
      <c r="M7" s="169">
        <v>0.1</v>
      </c>
      <c r="N7" s="169">
        <v>0.04</v>
      </c>
      <c r="O7" s="169">
        <f t="shared" ref="O7:O8" si="1">SUM(C7:N7)</f>
        <v>1.4</v>
      </c>
      <c r="P7" s="3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238" t="s">
        <v>313</v>
      </c>
      <c r="B8" s="238" t="s">
        <v>218</v>
      </c>
      <c r="C8" s="169">
        <v>11.79</v>
      </c>
      <c r="D8" s="239">
        <v>6.55</v>
      </c>
      <c r="E8" s="3">
        <v>13.75</v>
      </c>
      <c r="F8" s="3">
        <v>6.7</v>
      </c>
      <c r="G8" s="3">
        <v>8.31</v>
      </c>
      <c r="H8" s="169">
        <v>20.4</v>
      </c>
      <c r="I8" s="169">
        <v>9.13</v>
      </c>
      <c r="J8" s="169">
        <v>9.98</v>
      </c>
      <c r="K8" s="169">
        <v>3.13</v>
      </c>
      <c r="L8" s="169">
        <v>6.88</v>
      </c>
      <c r="M8" s="169">
        <v>5.37</v>
      </c>
      <c r="N8" s="169">
        <v>7.54</v>
      </c>
      <c r="O8" s="169">
        <f t="shared" si="1"/>
        <v>109.53</v>
      </c>
      <c r="P8" s="3"/>
      <c r="Q8" s="4"/>
      <c r="R8" s="4"/>
      <c r="S8" s="4"/>
      <c r="T8" s="4"/>
      <c r="U8" s="4"/>
      <c r="V8" s="4"/>
      <c r="W8" s="4"/>
      <c r="X8" s="4"/>
      <c r="Y8" s="4"/>
      <c r="Z8" s="4"/>
    </row>
    <row r="9" ht="13.5" customHeight="1">
      <c r="A9" s="240" t="s">
        <v>220</v>
      </c>
      <c r="B9" s="240"/>
      <c r="C9" s="241">
        <f t="shared" ref="C9:O9" si="2">SUM(C7:C8)</f>
        <v>12.24</v>
      </c>
      <c r="D9" s="241">
        <f t="shared" si="2"/>
        <v>6.63</v>
      </c>
      <c r="E9" s="241">
        <f t="shared" si="2"/>
        <v>13.93</v>
      </c>
      <c r="F9" s="241">
        <f t="shared" si="2"/>
        <v>6.79</v>
      </c>
      <c r="G9" s="241">
        <f t="shared" si="2"/>
        <v>8.36</v>
      </c>
      <c r="H9" s="241">
        <f t="shared" si="2"/>
        <v>20.51</v>
      </c>
      <c r="I9" s="241">
        <f t="shared" si="2"/>
        <v>9.27</v>
      </c>
      <c r="J9" s="241">
        <f t="shared" si="2"/>
        <v>10.04</v>
      </c>
      <c r="K9" s="241">
        <f t="shared" si="2"/>
        <v>3.19</v>
      </c>
      <c r="L9" s="241">
        <f t="shared" si="2"/>
        <v>6.92</v>
      </c>
      <c r="M9" s="241">
        <f t="shared" si="2"/>
        <v>5.47</v>
      </c>
      <c r="N9" s="241">
        <f t="shared" si="2"/>
        <v>7.58</v>
      </c>
      <c r="O9" s="241">
        <f t="shared" si="2"/>
        <v>110.93</v>
      </c>
      <c r="P9" s="3"/>
      <c r="Q9" s="4"/>
      <c r="R9" s="4"/>
      <c r="S9" s="4"/>
      <c r="T9" s="4"/>
      <c r="U9" s="4"/>
      <c r="V9" s="4"/>
      <c r="W9" s="4"/>
      <c r="X9" s="4"/>
      <c r="Y9" s="4"/>
      <c r="Z9" s="4"/>
    </row>
    <row r="10" ht="13.5" customHeight="1">
      <c r="A10" s="242"/>
      <c r="B10" s="242"/>
      <c r="C10" s="229"/>
      <c r="D10" s="229"/>
      <c r="E10" s="229" t="s">
        <v>2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 t="s">
        <v>2</v>
      </c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234" t="s">
        <v>273</v>
      </c>
      <c r="B11" s="235"/>
      <c r="C11" s="236" t="s">
        <v>8</v>
      </c>
      <c r="D11" s="236" t="s">
        <v>9</v>
      </c>
      <c r="E11" s="236" t="s">
        <v>10</v>
      </c>
      <c r="F11" s="236" t="s">
        <v>11</v>
      </c>
      <c r="G11" s="236" t="s">
        <v>12</v>
      </c>
      <c r="H11" s="236" t="s">
        <v>13</v>
      </c>
      <c r="I11" s="236" t="s">
        <v>14</v>
      </c>
      <c r="J11" s="236" t="s">
        <v>15</v>
      </c>
      <c r="K11" s="236" t="s">
        <v>16</v>
      </c>
      <c r="L11" s="236" t="s">
        <v>125</v>
      </c>
      <c r="M11" s="236" t="s">
        <v>18</v>
      </c>
      <c r="N11" s="236" t="s">
        <v>19</v>
      </c>
      <c r="O11" s="237" t="s">
        <v>20</v>
      </c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238" t="s">
        <v>350</v>
      </c>
      <c r="B12" s="238" t="s">
        <v>25</v>
      </c>
      <c r="C12" s="3">
        <v>2.67</v>
      </c>
      <c r="D12" s="3">
        <v>3.16</v>
      </c>
      <c r="E12" s="3">
        <v>3.35</v>
      </c>
      <c r="F12" s="3">
        <v>4.11</v>
      </c>
      <c r="G12" s="3">
        <v>2.69</v>
      </c>
      <c r="H12" s="3">
        <v>3.44</v>
      </c>
      <c r="I12" s="3">
        <v>3.08</v>
      </c>
      <c r="J12" s="3">
        <v>5.5</v>
      </c>
      <c r="K12" s="3">
        <v>3.45</v>
      </c>
      <c r="L12" s="3">
        <v>9.74</v>
      </c>
      <c r="M12" s="3">
        <v>6.49</v>
      </c>
      <c r="N12" s="3">
        <v>3.59</v>
      </c>
      <c r="O12" s="169">
        <f t="shared" ref="O12:O19" si="3">SUM(C12:N12)</f>
        <v>51.27</v>
      </c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238" t="s">
        <v>351</v>
      </c>
      <c r="B13" s="238"/>
      <c r="C13" s="3">
        <v>10.08</v>
      </c>
      <c r="D13" s="3">
        <v>13.15</v>
      </c>
      <c r="E13" s="3">
        <v>14.11</v>
      </c>
      <c r="F13" s="3">
        <v>15.92</v>
      </c>
      <c r="G13" s="3">
        <v>11.76</v>
      </c>
      <c r="H13" s="3">
        <v>8.56</v>
      </c>
      <c r="I13" s="3">
        <v>12.65</v>
      </c>
      <c r="J13" s="3">
        <v>12.65</v>
      </c>
      <c r="K13" s="3">
        <v>12.65</v>
      </c>
      <c r="L13" s="3">
        <v>12.65</v>
      </c>
      <c r="M13" s="3">
        <v>12.65</v>
      </c>
      <c r="N13" s="3">
        <v>12.65</v>
      </c>
      <c r="O13" s="169">
        <f t="shared" si="3"/>
        <v>149.48</v>
      </c>
      <c r="P13" s="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238" t="s">
        <v>316</v>
      </c>
      <c r="B14" s="238"/>
      <c r="C14" s="3">
        <v>4.32</v>
      </c>
      <c r="D14" s="3">
        <v>1.81</v>
      </c>
      <c r="E14" s="3">
        <v>0.54</v>
      </c>
      <c r="F14" s="3">
        <v>0.28</v>
      </c>
      <c r="G14" s="3">
        <v>0.22</v>
      </c>
      <c r="H14" s="3">
        <v>0.96</v>
      </c>
      <c r="I14" s="3">
        <v>0.3</v>
      </c>
      <c r="J14" s="3">
        <v>5.15</v>
      </c>
      <c r="K14" s="3">
        <v>0.4</v>
      </c>
      <c r="L14" s="3">
        <v>0.18</v>
      </c>
      <c r="M14" s="3">
        <v>0.0</v>
      </c>
      <c r="N14" s="3">
        <v>0.43</v>
      </c>
      <c r="O14" s="169">
        <f t="shared" si="3"/>
        <v>14.59</v>
      </c>
      <c r="P14" s="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238" t="s">
        <v>352</v>
      </c>
      <c r="B15" s="238" t="s">
        <v>25</v>
      </c>
      <c r="C15" s="3">
        <v>2.15</v>
      </c>
      <c r="D15" s="3">
        <v>2.71</v>
      </c>
      <c r="E15" s="3">
        <v>3.83</v>
      </c>
      <c r="F15" s="3">
        <v>4.53</v>
      </c>
      <c r="G15" s="3">
        <v>3.93</v>
      </c>
      <c r="H15" s="3">
        <v>3.01</v>
      </c>
      <c r="I15" s="3">
        <v>0.0</v>
      </c>
      <c r="J15" s="3">
        <v>0.0</v>
      </c>
      <c r="K15" s="3">
        <v>0.0</v>
      </c>
      <c r="L15" s="3">
        <v>0.0</v>
      </c>
      <c r="M15" s="3">
        <v>0.0</v>
      </c>
      <c r="N15" s="3">
        <v>0.0</v>
      </c>
      <c r="O15" s="169">
        <f t="shared" si="3"/>
        <v>20.16</v>
      </c>
      <c r="P15" s="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A16" s="238" t="s">
        <v>353</v>
      </c>
      <c r="B16" s="238"/>
      <c r="C16" s="3">
        <v>5.82</v>
      </c>
      <c r="D16" s="3">
        <v>3.29</v>
      </c>
      <c r="E16" s="3">
        <v>3.35</v>
      </c>
      <c r="F16" s="3">
        <v>3.07</v>
      </c>
      <c r="G16" s="3">
        <v>4.07</v>
      </c>
      <c r="H16" s="3">
        <v>3.69</v>
      </c>
      <c r="I16" s="3">
        <v>3.79</v>
      </c>
      <c r="J16" s="3">
        <v>6.67</v>
      </c>
      <c r="K16" s="3">
        <v>4.47</v>
      </c>
      <c r="L16" s="3">
        <v>8.8</v>
      </c>
      <c r="M16" s="3">
        <v>4.0</v>
      </c>
      <c r="N16" s="3">
        <v>4.0</v>
      </c>
      <c r="O16" s="169">
        <f t="shared" si="3"/>
        <v>55.02</v>
      </c>
      <c r="P16" s="3" t="s">
        <v>354</v>
      </c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238" t="s">
        <v>355</v>
      </c>
      <c r="B17" s="238" t="s">
        <v>25</v>
      </c>
      <c r="C17" s="3">
        <v>4.63</v>
      </c>
      <c r="D17" s="3">
        <v>4.32</v>
      </c>
      <c r="E17" s="3">
        <v>6.12</v>
      </c>
      <c r="F17" s="3">
        <v>2.35</v>
      </c>
      <c r="G17" s="3">
        <v>0.31</v>
      </c>
      <c r="H17" s="3">
        <v>0.0</v>
      </c>
      <c r="I17" s="3">
        <v>0.0</v>
      </c>
      <c r="J17" s="3">
        <v>0.0</v>
      </c>
      <c r="K17" s="3">
        <v>0.0</v>
      </c>
      <c r="L17" s="3">
        <v>0.0</v>
      </c>
      <c r="M17" s="3">
        <v>0.0</v>
      </c>
      <c r="N17" s="3">
        <v>0.0</v>
      </c>
      <c r="O17" s="169">
        <f t="shared" si="3"/>
        <v>17.73</v>
      </c>
      <c r="P17" s="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238" t="s">
        <v>356</v>
      </c>
      <c r="B18" s="238" t="s">
        <v>25</v>
      </c>
      <c r="C18" s="3">
        <v>1.19</v>
      </c>
      <c r="D18" s="3">
        <v>2.55</v>
      </c>
      <c r="E18" s="3">
        <v>4.16</v>
      </c>
      <c r="F18" s="3">
        <v>1.42</v>
      </c>
      <c r="G18" s="3">
        <v>1.09</v>
      </c>
      <c r="H18" s="3">
        <v>0.0</v>
      </c>
      <c r="I18" s="3">
        <v>0.0</v>
      </c>
      <c r="J18" s="3">
        <v>0.0</v>
      </c>
      <c r="K18" s="3">
        <v>0.0</v>
      </c>
      <c r="L18" s="3">
        <v>0.0</v>
      </c>
      <c r="M18" s="3">
        <v>0.0</v>
      </c>
      <c r="N18" s="3">
        <v>0.0</v>
      </c>
      <c r="O18" s="169">
        <f t="shared" si="3"/>
        <v>10.41</v>
      </c>
      <c r="P18" s="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238" t="s">
        <v>357</v>
      </c>
      <c r="B19" s="238" t="s">
        <v>25</v>
      </c>
      <c r="C19" s="3">
        <v>15.0</v>
      </c>
      <c r="D19" s="3">
        <v>15.93</v>
      </c>
      <c r="E19" s="3">
        <v>21.5</v>
      </c>
      <c r="F19" s="3">
        <v>26.16</v>
      </c>
      <c r="G19" s="3">
        <v>26.69</v>
      </c>
      <c r="H19" s="3">
        <v>23.87</v>
      </c>
      <c r="I19" s="3">
        <v>26.53</v>
      </c>
      <c r="J19" s="3">
        <v>51.26</v>
      </c>
      <c r="K19" s="3">
        <v>28.01</v>
      </c>
      <c r="L19" s="3">
        <v>27.7</v>
      </c>
      <c r="M19" s="3">
        <v>27.55</v>
      </c>
      <c r="N19" s="3">
        <v>31.14</v>
      </c>
      <c r="O19" s="169">
        <f t="shared" si="3"/>
        <v>321.34</v>
      </c>
      <c r="P19" s="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3.5" customHeight="1">
      <c r="A20" s="240" t="s">
        <v>27</v>
      </c>
      <c r="B20" s="240"/>
      <c r="C20" s="241">
        <f t="shared" ref="C20:O20" si="4">SUM(C12:C19)</f>
        <v>45.86</v>
      </c>
      <c r="D20" s="241">
        <f t="shared" si="4"/>
        <v>46.92</v>
      </c>
      <c r="E20" s="241">
        <f t="shared" si="4"/>
        <v>56.96</v>
      </c>
      <c r="F20" s="241">
        <f t="shared" si="4"/>
        <v>57.84</v>
      </c>
      <c r="G20" s="241">
        <f t="shared" si="4"/>
        <v>50.76</v>
      </c>
      <c r="H20" s="241">
        <f t="shared" si="4"/>
        <v>43.53</v>
      </c>
      <c r="I20" s="241">
        <f t="shared" si="4"/>
        <v>46.35</v>
      </c>
      <c r="J20" s="241">
        <f t="shared" si="4"/>
        <v>81.23</v>
      </c>
      <c r="K20" s="241">
        <f t="shared" si="4"/>
        <v>48.98</v>
      </c>
      <c r="L20" s="241">
        <f t="shared" si="4"/>
        <v>59.07</v>
      </c>
      <c r="M20" s="241">
        <f t="shared" si="4"/>
        <v>50.69</v>
      </c>
      <c r="N20" s="241">
        <f t="shared" si="4"/>
        <v>51.81</v>
      </c>
      <c r="O20" s="241">
        <f t="shared" si="4"/>
        <v>640</v>
      </c>
      <c r="P20" s="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3.5" customHeight="1">
      <c r="A21" s="238"/>
      <c r="B21" s="238"/>
      <c r="C21" s="169"/>
      <c r="D21" s="169"/>
      <c r="E21" s="169" t="s">
        <v>2</v>
      </c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234" t="s">
        <v>358</v>
      </c>
      <c r="B22" s="235"/>
      <c r="C22" s="236" t="s">
        <v>30</v>
      </c>
      <c r="D22" s="236" t="s">
        <v>9</v>
      </c>
      <c r="E22" s="236" t="s">
        <v>10</v>
      </c>
      <c r="F22" s="236" t="s">
        <v>11</v>
      </c>
      <c r="G22" s="236" t="s">
        <v>12</v>
      </c>
      <c r="H22" s="236" t="s">
        <v>13</v>
      </c>
      <c r="I22" s="236" t="s">
        <v>31</v>
      </c>
      <c r="J22" s="236" t="s">
        <v>15</v>
      </c>
      <c r="K22" s="236" t="s">
        <v>16</v>
      </c>
      <c r="L22" s="236" t="s">
        <v>23</v>
      </c>
      <c r="M22" s="236" t="s">
        <v>18</v>
      </c>
      <c r="N22" s="236" t="s">
        <v>19</v>
      </c>
      <c r="O22" s="237" t="s">
        <v>20</v>
      </c>
      <c r="P22" s="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238" t="s">
        <v>319</v>
      </c>
      <c r="B23" s="238" t="s">
        <v>280</v>
      </c>
      <c r="C23" s="3">
        <v>1.2</v>
      </c>
      <c r="D23" s="3">
        <v>1.31</v>
      </c>
      <c r="E23" s="3">
        <v>1.31</v>
      </c>
      <c r="F23" s="3">
        <v>1.52</v>
      </c>
      <c r="G23" s="3">
        <v>2.23</v>
      </c>
      <c r="H23" s="3">
        <v>2.0</v>
      </c>
      <c r="I23" s="3">
        <v>1.12</v>
      </c>
      <c r="J23" s="3">
        <v>2.7</v>
      </c>
      <c r="K23" s="3">
        <v>2.38</v>
      </c>
      <c r="L23" s="3">
        <v>4.31</v>
      </c>
      <c r="M23" s="3">
        <v>2.12</v>
      </c>
      <c r="N23" s="3">
        <v>0.98</v>
      </c>
      <c r="O23" s="169">
        <f>SUM(C23:N23)</f>
        <v>23.18</v>
      </c>
      <c r="P23" s="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3.5" customHeight="1">
      <c r="A24" s="240" t="s">
        <v>281</v>
      </c>
      <c r="B24" s="240"/>
      <c r="C24" s="241">
        <f t="shared" ref="C24:N24" si="5">C23</f>
        <v>1.2</v>
      </c>
      <c r="D24" s="241">
        <f t="shared" si="5"/>
        <v>1.31</v>
      </c>
      <c r="E24" s="241">
        <f t="shared" si="5"/>
        <v>1.31</v>
      </c>
      <c r="F24" s="241">
        <f t="shared" si="5"/>
        <v>1.52</v>
      </c>
      <c r="G24" s="241">
        <f t="shared" si="5"/>
        <v>2.23</v>
      </c>
      <c r="H24" s="241">
        <f t="shared" si="5"/>
        <v>2</v>
      </c>
      <c r="I24" s="241">
        <f t="shared" si="5"/>
        <v>1.12</v>
      </c>
      <c r="J24" s="241">
        <f t="shared" si="5"/>
        <v>2.7</v>
      </c>
      <c r="K24" s="241">
        <f t="shared" si="5"/>
        <v>2.38</v>
      </c>
      <c r="L24" s="241">
        <f t="shared" si="5"/>
        <v>4.31</v>
      </c>
      <c r="M24" s="241">
        <f t="shared" si="5"/>
        <v>2.12</v>
      </c>
      <c r="N24" s="241">
        <f t="shared" si="5"/>
        <v>0.98</v>
      </c>
      <c r="O24" s="241">
        <f>SUM(O23)</f>
        <v>23.18</v>
      </c>
      <c r="P24" s="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3.5" customHeight="1">
      <c r="A25" s="238"/>
      <c r="B25" s="238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234" t="s">
        <v>29</v>
      </c>
      <c r="B26" s="235"/>
      <c r="C26" s="236" t="s">
        <v>30</v>
      </c>
      <c r="D26" s="236" t="s">
        <v>9</v>
      </c>
      <c r="E26" s="236" t="s">
        <v>10</v>
      </c>
      <c r="F26" s="236" t="s">
        <v>11</v>
      </c>
      <c r="G26" s="236" t="s">
        <v>12</v>
      </c>
      <c r="H26" s="236" t="s">
        <v>13</v>
      </c>
      <c r="I26" s="236" t="s">
        <v>31</v>
      </c>
      <c r="J26" s="236" t="s">
        <v>15</v>
      </c>
      <c r="K26" s="236" t="s">
        <v>16</v>
      </c>
      <c r="L26" s="236" t="s">
        <v>23</v>
      </c>
      <c r="M26" s="236" t="s">
        <v>18</v>
      </c>
      <c r="N26" s="236" t="s">
        <v>19</v>
      </c>
      <c r="O26" s="237" t="s">
        <v>20</v>
      </c>
      <c r="P26" s="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hidden="1" customHeight="1">
      <c r="A27" s="238" t="s">
        <v>2</v>
      </c>
      <c r="B27" s="238" t="s">
        <v>32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hidden="1" customHeight="1">
      <c r="A28" s="238" t="s">
        <v>2</v>
      </c>
      <c r="B28" s="238" t="s">
        <v>32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238" t="s">
        <v>320</v>
      </c>
      <c r="B29" s="238"/>
      <c r="C29" s="3">
        <v>1.44</v>
      </c>
      <c r="D29" s="3">
        <v>0.0</v>
      </c>
      <c r="E29" s="3">
        <v>0.79</v>
      </c>
      <c r="F29" s="3">
        <v>0.94</v>
      </c>
      <c r="G29" s="3">
        <v>1.17</v>
      </c>
      <c r="H29" s="3">
        <v>0.0</v>
      </c>
      <c r="I29" s="3">
        <v>0.29</v>
      </c>
      <c r="J29" s="3">
        <v>0.29</v>
      </c>
      <c r="K29" s="3">
        <v>0.06</v>
      </c>
      <c r="L29" s="3">
        <v>0.0</v>
      </c>
      <c r="M29" s="3">
        <v>0.43</v>
      </c>
      <c r="N29" s="3">
        <v>0.0</v>
      </c>
      <c r="O29" s="169">
        <f t="shared" ref="O29:O41" si="6">SUM(C29:N29)</f>
        <v>5.41</v>
      </c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238" t="s">
        <v>359</v>
      </c>
      <c r="B30" s="238"/>
      <c r="C30" s="3">
        <v>0.0</v>
      </c>
      <c r="D30" s="3">
        <v>0.0</v>
      </c>
      <c r="E30" s="3">
        <v>0.0</v>
      </c>
      <c r="F30" s="3">
        <v>0.0</v>
      </c>
      <c r="G30" s="3">
        <v>0.0</v>
      </c>
      <c r="H30" s="3">
        <v>0.0</v>
      </c>
      <c r="I30" s="3">
        <v>0.0</v>
      </c>
      <c r="J30" s="3">
        <v>0.0</v>
      </c>
      <c r="K30" s="3">
        <v>0.0</v>
      </c>
      <c r="L30" s="3">
        <v>0.0</v>
      </c>
      <c r="M30" s="3"/>
      <c r="N30" s="3"/>
      <c r="O30" s="169">
        <f t="shared" si="6"/>
        <v>0</v>
      </c>
      <c r="P30" s="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238" t="s">
        <v>321</v>
      </c>
      <c r="B31" s="238"/>
      <c r="C31" s="3">
        <v>0.98</v>
      </c>
      <c r="D31" s="3">
        <v>0.0</v>
      </c>
      <c r="E31" s="3">
        <v>0.51</v>
      </c>
      <c r="F31" s="3">
        <v>2.29</v>
      </c>
      <c r="G31" s="3">
        <v>5.78</v>
      </c>
      <c r="H31" s="3">
        <v>0.8</v>
      </c>
      <c r="I31" s="3">
        <v>1.34</v>
      </c>
      <c r="J31" s="3">
        <v>1.95</v>
      </c>
      <c r="K31" s="3">
        <v>3.6</v>
      </c>
      <c r="L31" s="3">
        <v>1.96</v>
      </c>
      <c r="M31" s="3">
        <v>3.86</v>
      </c>
      <c r="N31" s="3">
        <v>1.84</v>
      </c>
      <c r="O31" s="169">
        <f t="shared" si="6"/>
        <v>24.91</v>
      </c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hidden="1" customHeight="1">
      <c r="A32" s="238" t="s">
        <v>2</v>
      </c>
      <c r="B32" s="238" t="s">
        <v>36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69">
        <f t="shared" si="6"/>
        <v>0</v>
      </c>
      <c r="P32" s="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238" t="s">
        <v>360</v>
      </c>
      <c r="B33" s="238" t="s">
        <v>36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69">
        <f t="shared" si="6"/>
        <v>0</v>
      </c>
      <c r="P33" s="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238" t="s">
        <v>322</v>
      </c>
      <c r="B34" s="238" t="s">
        <v>323</v>
      </c>
      <c r="C34" s="3">
        <v>0.0</v>
      </c>
      <c r="D34" s="3">
        <v>0.0</v>
      </c>
      <c r="E34" s="3">
        <v>0.0</v>
      </c>
      <c r="F34" s="3">
        <v>0.0</v>
      </c>
      <c r="G34" s="3">
        <v>1.5</v>
      </c>
      <c r="H34" s="3">
        <v>1.5</v>
      </c>
      <c r="I34" s="3">
        <v>1.5</v>
      </c>
      <c r="J34" s="3">
        <v>1.5</v>
      </c>
      <c r="K34" s="3">
        <v>1.5</v>
      </c>
      <c r="L34" s="3">
        <v>0.0</v>
      </c>
      <c r="M34" s="3">
        <v>1.5</v>
      </c>
      <c r="N34" s="3">
        <v>1.5</v>
      </c>
      <c r="O34" s="169">
        <f t="shared" si="6"/>
        <v>10.5</v>
      </c>
      <c r="P34" s="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hidden="1" customHeight="1">
      <c r="A35" s="238" t="s">
        <v>2</v>
      </c>
      <c r="B35" s="238" t="s">
        <v>37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69">
        <f t="shared" si="6"/>
        <v>0</v>
      </c>
      <c r="P35" s="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hidden="1" customHeight="1">
      <c r="A36" s="238" t="s">
        <v>2</v>
      </c>
      <c r="B36" s="238" t="s">
        <v>32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69">
        <f t="shared" si="6"/>
        <v>0</v>
      </c>
      <c r="P36" s="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238" t="s">
        <v>361</v>
      </c>
      <c r="B37" s="238"/>
      <c r="C37" s="3">
        <v>0.75</v>
      </c>
      <c r="D37" s="3">
        <v>0.75</v>
      </c>
      <c r="E37" s="3">
        <v>0.75</v>
      </c>
      <c r="F37" s="3">
        <v>0.75</v>
      </c>
      <c r="G37" s="3">
        <v>0.75</v>
      </c>
      <c r="H37" s="3">
        <v>0.75</v>
      </c>
      <c r="I37" s="3">
        <v>0.75</v>
      </c>
      <c r="J37" s="3">
        <v>0.75</v>
      </c>
      <c r="K37" s="3">
        <v>0.75</v>
      </c>
      <c r="L37" s="3">
        <v>0.75</v>
      </c>
      <c r="M37" s="3">
        <v>0.75</v>
      </c>
      <c r="N37" s="3">
        <v>0.75</v>
      </c>
      <c r="O37" s="169">
        <f t="shared" si="6"/>
        <v>9</v>
      </c>
      <c r="P37" s="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238" t="s">
        <v>362</v>
      </c>
      <c r="B38" s="238"/>
      <c r="C38" s="3">
        <v>0.15</v>
      </c>
      <c r="D38" s="3">
        <v>0.15</v>
      </c>
      <c r="E38" s="3">
        <v>0.15</v>
      </c>
      <c r="F38" s="3">
        <v>0.15</v>
      </c>
      <c r="G38" s="3">
        <v>0.15</v>
      </c>
      <c r="H38" s="3">
        <v>0.15</v>
      </c>
      <c r="I38" s="3">
        <v>0.15</v>
      </c>
      <c r="J38" s="3">
        <v>0.15</v>
      </c>
      <c r="K38" s="3">
        <v>0.15</v>
      </c>
      <c r="L38" s="3">
        <v>0.15</v>
      </c>
      <c r="M38" s="3">
        <v>0.15</v>
      </c>
      <c r="N38" s="3">
        <v>0.15</v>
      </c>
      <c r="O38" s="169">
        <f t="shared" si="6"/>
        <v>1.8</v>
      </c>
      <c r="P38" s="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238" t="s">
        <v>363</v>
      </c>
      <c r="B39" s="238"/>
      <c r="C39" s="3">
        <v>75.9</v>
      </c>
      <c r="D39" s="3">
        <v>0.0</v>
      </c>
      <c r="E39" s="3">
        <v>0.0</v>
      </c>
      <c r="F39" s="3">
        <v>0.0</v>
      </c>
      <c r="G39" s="3">
        <v>0.0</v>
      </c>
      <c r="H39" s="3">
        <v>0.0</v>
      </c>
      <c r="I39" s="3">
        <v>0.0</v>
      </c>
      <c r="J39" s="3">
        <v>0.0</v>
      </c>
      <c r="K39" s="3">
        <v>0.0</v>
      </c>
      <c r="L39" s="3">
        <v>0.0</v>
      </c>
      <c r="M39" s="3"/>
      <c r="N39" s="3"/>
      <c r="O39" s="169">
        <f t="shared" si="6"/>
        <v>75.9</v>
      </c>
      <c r="P39" s="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238" t="s">
        <v>325</v>
      </c>
      <c r="B40" s="238"/>
      <c r="C40" s="3">
        <v>0.18</v>
      </c>
      <c r="D40" s="3">
        <v>0.0</v>
      </c>
      <c r="E40" s="3">
        <v>0.18</v>
      </c>
      <c r="F40" s="3">
        <v>0.12</v>
      </c>
      <c r="G40" s="3">
        <v>0.18</v>
      </c>
      <c r="H40" s="3">
        <v>0.06</v>
      </c>
      <c r="I40" s="3">
        <v>0.12</v>
      </c>
      <c r="J40" s="3">
        <v>0.15</v>
      </c>
      <c r="K40" s="3">
        <v>0.12</v>
      </c>
      <c r="L40" s="3">
        <v>0.15</v>
      </c>
      <c r="M40" s="3">
        <v>0.18</v>
      </c>
      <c r="N40" s="3">
        <v>0.03</v>
      </c>
      <c r="O40" s="169">
        <f t="shared" si="6"/>
        <v>1.47</v>
      </c>
      <c r="P40" s="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hidden="1" customHeight="1">
      <c r="A41" s="238" t="s">
        <v>2</v>
      </c>
      <c r="B41" s="238" t="s">
        <v>32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69">
        <f t="shared" si="6"/>
        <v>0</v>
      </c>
      <c r="P41" s="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3.5" customHeight="1">
      <c r="A42" s="240" t="s">
        <v>46</v>
      </c>
      <c r="B42" s="240"/>
      <c r="C42" s="241">
        <f t="shared" ref="C42:N42" si="7">SUM(C29:C40)</f>
        <v>79.4</v>
      </c>
      <c r="D42" s="241">
        <f t="shared" si="7"/>
        <v>0.9</v>
      </c>
      <c r="E42" s="241">
        <f t="shared" si="7"/>
        <v>2.38</v>
      </c>
      <c r="F42" s="241">
        <f t="shared" si="7"/>
        <v>4.25</v>
      </c>
      <c r="G42" s="241">
        <f t="shared" si="7"/>
        <v>9.53</v>
      </c>
      <c r="H42" s="241">
        <f t="shared" si="7"/>
        <v>3.26</v>
      </c>
      <c r="I42" s="241">
        <f t="shared" si="7"/>
        <v>4.15</v>
      </c>
      <c r="J42" s="241">
        <f t="shared" si="7"/>
        <v>4.79</v>
      </c>
      <c r="K42" s="241">
        <f t="shared" si="7"/>
        <v>6.18</v>
      </c>
      <c r="L42" s="241">
        <f t="shared" si="7"/>
        <v>3.01</v>
      </c>
      <c r="M42" s="241">
        <f t="shared" si="7"/>
        <v>6.87</v>
      </c>
      <c r="N42" s="241">
        <f t="shared" si="7"/>
        <v>4.27</v>
      </c>
      <c r="O42" s="241">
        <f>SUM(O27:O41)</f>
        <v>128.99</v>
      </c>
      <c r="P42" s="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3.5" customHeight="1">
      <c r="A43" s="238" t="s">
        <v>364</v>
      </c>
      <c r="B43" s="238"/>
      <c r="C43" s="169">
        <v>22.85</v>
      </c>
      <c r="D43" s="169">
        <v>18.63</v>
      </c>
      <c r="E43" s="169">
        <v>25.14</v>
      </c>
      <c r="F43" s="169">
        <v>21.99</v>
      </c>
      <c r="G43" s="169">
        <v>23.71</v>
      </c>
      <c r="H43" s="169">
        <v>27.47</v>
      </c>
      <c r="I43" s="169">
        <v>18.15</v>
      </c>
      <c r="J43" s="169">
        <v>23.39</v>
      </c>
      <c r="K43" s="169">
        <v>15.93</v>
      </c>
      <c r="L43" s="169">
        <v>22.72</v>
      </c>
      <c r="M43" s="169">
        <v>22.0</v>
      </c>
      <c r="N43" s="169">
        <v>22.0</v>
      </c>
      <c r="O43" s="241">
        <f>SUM(C43:N43)</f>
        <v>263.98</v>
      </c>
      <c r="P43" s="3" t="s">
        <v>354</v>
      </c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4.25" customHeight="1">
      <c r="A44" s="243" t="s">
        <v>257</v>
      </c>
      <c r="B44" s="243"/>
      <c r="C44" s="244">
        <f t="shared" ref="C44:O44" si="8">SUM(C9,C20,C24,C42,C43)</f>
        <v>161.55</v>
      </c>
      <c r="D44" s="244">
        <f t="shared" si="8"/>
        <v>74.39</v>
      </c>
      <c r="E44" s="244">
        <f t="shared" si="8"/>
        <v>99.72</v>
      </c>
      <c r="F44" s="244">
        <f t="shared" si="8"/>
        <v>92.39</v>
      </c>
      <c r="G44" s="244">
        <f t="shared" si="8"/>
        <v>94.59</v>
      </c>
      <c r="H44" s="244">
        <f t="shared" si="8"/>
        <v>96.77</v>
      </c>
      <c r="I44" s="244">
        <f t="shared" si="8"/>
        <v>79.04</v>
      </c>
      <c r="J44" s="244">
        <f t="shared" si="8"/>
        <v>122.15</v>
      </c>
      <c r="K44" s="244">
        <f t="shared" si="8"/>
        <v>76.66</v>
      </c>
      <c r="L44" s="244">
        <f t="shared" si="8"/>
        <v>96.03</v>
      </c>
      <c r="M44" s="244">
        <f t="shared" si="8"/>
        <v>87.15</v>
      </c>
      <c r="N44" s="244">
        <f t="shared" si="8"/>
        <v>86.64</v>
      </c>
      <c r="O44" s="244">
        <f t="shared" si="8"/>
        <v>1167.08</v>
      </c>
      <c r="P44" s="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4.25" customHeight="1">
      <c r="A45" s="245" t="s">
        <v>52</v>
      </c>
      <c r="B45" s="245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246" t="s">
        <v>53</v>
      </c>
      <c r="B46" s="247"/>
      <c r="C46" s="248" t="s">
        <v>8</v>
      </c>
      <c r="D46" s="248" t="s">
        <v>9</v>
      </c>
      <c r="E46" s="248" t="s">
        <v>10</v>
      </c>
      <c r="F46" s="248" t="s">
        <v>11</v>
      </c>
      <c r="G46" s="248" t="s">
        <v>12</v>
      </c>
      <c r="H46" s="248" t="s">
        <v>13</v>
      </c>
      <c r="I46" s="248" t="s">
        <v>31</v>
      </c>
      <c r="J46" s="248" t="s">
        <v>15</v>
      </c>
      <c r="K46" s="248" t="s">
        <v>16</v>
      </c>
      <c r="L46" s="248" t="s">
        <v>23</v>
      </c>
      <c r="M46" s="248" t="s">
        <v>18</v>
      </c>
      <c r="N46" s="248" t="s">
        <v>19</v>
      </c>
      <c r="O46" s="249" t="s">
        <v>20</v>
      </c>
      <c r="P46" s="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238" t="s">
        <v>71</v>
      </c>
      <c r="B47" s="238"/>
      <c r="C47" s="3">
        <v>124.69</v>
      </c>
      <c r="D47" s="3">
        <v>146.56</v>
      </c>
      <c r="E47" s="3">
        <v>162.4</v>
      </c>
      <c r="F47" s="3">
        <v>172.15</v>
      </c>
      <c r="G47" s="3">
        <v>153.07</v>
      </c>
      <c r="H47" s="3">
        <v>131.71</v>
      </c>
      <c r="I47" s="3">
        <v>118.37</v>
      </c>
      <c r="J47" s="3">
        <v>118.37</v>
      </c>
      <c r="K47" s="3">
        <v>118.37</v>
      </c>
      <c r="L47" s="3">
        <v>118.37</v>
      </c>
      <c r="M47" s="3">
        <v>118.37</v>
      </c>
      <c r="N47" s="3">
        <v>118.37</v>
      </c>
      <c r="O47" s="169">
        <f t="shared" ref="O47:O49" si="9">SUM(C47:N47)</f>
        <v>1600.8</v>
      </c>
      <c r="P47" s="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238" t="s">
        <v>55</v>
      </c>
      <c r="B48" s="238"/>
      <c r="C48" s="3">
        <v>77.18</v>
      </c>
      <c r="D48" s="3">
        <v>103.95</v>
      </c>
      <c r="E48" s="3">
        <v>120.64</v>
      </c>
      <c r="F48" s="3">
        <v>121.69</v>
      </c>
      <c r="G48" s="3">
        <v>84.4</v>
      </c>
      <c r="H48" s="3">
        <v>75.56</v>
      </c>
      <c r="I48" s="3">
        <v>81.92</v>
      </c>
      <c r="J48" s="3">
        <v>106.94</v>
      </c>
      <c r="K48" s="3">
        <v>125.25</v>
      </c>
      <c r="L48" s="3">
        <v>157.48</v>
      </c>
      <c r="M48" s="3">
        <v>149.46</v>
      </c>
      <c r="N48" s="3">
        <v>104.67</v>
      </c>
      <c r="O48" s="169">
        <f t="shared" si="9"/>
        <v>1309.14</v>
      </c>
      <c r="P48" s="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238" t="s">
        <v>56</v>
      </c>
      <c r="B49" s="238"/>
      <c r="C49" s="3">
        <v>52.09</v>
      </c>
      <c r="D49" s="3">
        <v>81.11</v>
      </c>
      <c r="E49" s="3">
        <v>64.42</v>
      </c>
      <c r="F49" s="3">
        <v>50.08</v>
      </c>
      <c r="G49" s="3">
        <v>125.34</v>
      </c>
      <c r="H49" s="3">
        <v>36.31</v>
      </c>
      <c r="I49" s="3">
        <v>28.11</v>
      </c>
      <c r="J49" s="3">
        <v>38.64</v>
      </c>
      <c r="K49" s="3">
        <v>29.7</v>
      </c>
      <c r="L49" s="3">
        <v>22.96</v>
      </c>
      <c r="M49" s="3">
        <v>25.74</v>
      </c>
      <c r="N49" s="3">
        <v>29.33</v>
      </c>
      <c r="O49" s="169">
        <f t="shared" si="9"/>
        <v>583.83</v>
      </c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250" t="s">
        <v>60</v>
      </c>
      <c r="B50" s="251"/>
      <c r="C50" s="252">
        <f t="shared" ref="C50:O50" si="10">SUM(C47:C49)</f>
        <v>253.96</v>
      </c>
      <c r="D50" s="252">
        <f t="shared" si="10"/>
        <v>331.62</v>
      </c>
      <c r="E50" s="252">
        <f t="shared" si="10"/>
        <v>347.46</v>
      </c>
      <c r="F50" s="252">
        <f t="shared" si="10"/>
        <v>343.92</v>
      </c>
      <c r="G50" s="252">
        <f t="shared" si="10"/>
        <v>362.81</v>
      </c>
      <c r="H50" s="252">
        <f t="shared" si="10"/>
        <v>243.58</v>
      </c>
      <c r="I50" s="252">
        <f t="shared" si="10"/>
        <v>228.4</v>
      </c>
      <c r="J50" s="252">
        <f t="shared" si="10"/>
        <v>263.95</v>
      </c>
      <c r="K50" s="252">
        <f t="shared" si="10"/>
        <v>273.32</v>
      </c>
      <c r="L50" s="252">
        <f t="shared" si="10"/>
        <v>298.81</v>
      </c>
      <c r="M50" s="252">
        <f t="shared" si="10"/>
        <v>293.57</v>
      </c>
      <c r="N50" s="252">
        <f t="shared" si="10"/>
        <v>252.37</v>
      </c>
      <c r="O50" s="252">
        <f t="shared" si="10"/>
        <v>3493.77</v>
      </c>
      <c r="P50" s="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3.5" customHeight="1">
      <c r="A51" s="253"/>
      <c r="B51" s="253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4.25" customHeight="1">
      <c r="A52" s="255" t="s">
        <v>62</v>
      </c>
      <c r="B52" s="256"/>
      <c r="C52" s="257">
        <f t="shared" ref="C52:O52" si="11">C44+C50</f>
        <v>415.51</v>
      </c>
      <c r="D52" s="257">
        <f t="shared" si="11"/>
        <v>406.01</v>
      </c>
      <c r="E52" s="257">
        <f t="shared" si="11"/>
        <v>447.18</v>
      </c>
      <c r="F52" s="257">
        <f t="shared" si="11"/>
        <v>436.31</v>
      </c>
      <c r="G52" s="257">
        <f t="shared" si="11"/>
        <v>457.4</v>
      </c>
      <c r="H52" s="257">
        <f t="shared" si="11"/>
        <v>340.35</v>
      </c>
      <c r="I52" s="257">
        <f t="shared" si="11"/>
        <v>307.44</v>
      </c>
      <c r="J52" s="257">
        <f t="shared" si="11"/>
        <v>386.1</v>
      </c>
      <c r="K52" s="257">
        <f t="shared" si="11"/>
        <v>349.98</v>
      </c>
      <c r="L52" s="257">
        <f t="shared" si="11"/>
        <v>394.84</v>
      </c>
      <c r="M52" s="257">
        <f t="shared" si="11"/>
        <v>380.72</v>
      </c>
      <c r="N52" s="257">
        <f t="shared" si="11"/>
        <v>339.01</v>
      </c>
      <c r="O52" s="257">
        <f t="shared" si="11"/>
        <v>4660.85</v>
      </c>
      <c r="P52" s="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4.25" customHeight="1">
      <c r="A53" s="258"/>
      <c r="B53" s="258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260" t="s">
        <v>63</v>
      </c>
      <c r="B54" s="260"/>
      <c r="C54" s="261">
        <f t="shared" ref="C54:O54" si="12">C44/C52</f>
        <v>0.3887993069</v>
      </c>
      <c r="D54" s="261">
        <f t="shared" si="12"/>
        <v>0.1832220881</v>
      </c>
      <c r="E54" s="261">
        <f t="shared" si="12"/>
        <v>0.2229974507</v>
      </c>
      <c r="F54" s="261">
        <f t="shared" si="12"/>
        <v>0.2117531113</v>
      </c>
      <c r="G54" s="261">
        <f t="shared" si="12"/>
        <v>0.2067993004</v>
      </c>
      <c r="H54" s="261">
        <f t="shared" si="12"/>
        <v>0.2843249596</v>
      </c>
      <c r="I54" s="261">
        <f t="shared" si="12"/>
        <v>0.2570908145</v>
      </c>
      <c r="J54" s="261">
        <f t="shared" si="12"/>
        <v>0.3163688164</v>
      </c>
      <c r="K54" s="261">
        <f t="shared" si="12"/>
        <v>0.2190410881</v>
      </c>
      <c r="L54" s="261">
        <f t="shared" si="12"/>
        <v>0.2432124405</v>
      </c>
      <c r="M54" s="261">
        <f t="shared" si="12"/>
        <v>0.2289083841</v>
      </c>
      <c r="N54" s="261">
        <f t="shared" si="12"/>
        <v>0.2555676824</v>
      </c>
      <c r="O54" s="261">
        <f t="shared" si="12"/>
        <v>0.250400678</v>
      </c>
      <c r="P54" s="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260"/>
      <c r="B55" s="260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262"/>
      <c r="B56" s="262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167" t="s">
        <v>2</v>
      </c>
      <c r="B57" s="167"/>
      <c r="C57" s="168"/>
      <c r="D57" s="168"/>
      <c r="E57" s="168"/>
      <c r="F57" s="168"/>
      <c r="G57" s="169"/>
      <c r="H57" s="169"/>
      <c r="I57" s="169"/>
      <c r="J57" s="169"/>
      <c r="K57" s="169"/>
      <c r="L57" s="169"/>
      <c r="M57" s="169"/>
      <c r="N57" s="169"/>
      <c r="O57" s="169"/>
      <c r="P57" s="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245"/>
      <c r="B58" s="245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263"/>
      <c r="B59" s="263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0" customHeight="1">
      <c r="A60" s="3"/>
      <c r="B60" s="3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85.71"/>
    <col customWidth="1" hidden="1" min="2" max="2" width="39.29"/>
    <col customWidth="1" min="3" max="3" width="12.29"/>
    <col customWidth="1" min="4" max="4" width="10.71"/>
    <col customWidth="1" min="5" max="5" width="11.71"/>
    <col customWidth="1" min="6" max="6" width="10.71"/>
    <col customWidth="1" min="7" max="7" width="10.29"/>
    <col customWidth="1" min="8" max="8" width="10.71"/>
    <col customWidth="1" min="9" max="9" width="11.86"/>
    <col customWidth="1" min="10" max="10" width="10.29"/>
    <col customWidth="1" min="11" max="11" width="10.14"/>
    <col customWidth="1" min="12" max="13" width="11.29"/>
    <col customWidth="1" min="14" max="14" width="12.0"/>
    <col customWidth="1" min="15" max="15" width="13.29"/>
    <col customWidth="1" min="16" max="25" width="9.0"/>
    <col customWidth="1" min="26" max="26" width="17.14"/>
  </cols>
  <sheetData>
    <row r="1" ht="18.0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8" t="s">
        <v>76</v>
      </c>
      <c r="B2" s="6" t="s">
        <v>1</v>
      </c>
      <c r="C2" s="7"/>
      <c r="D2" s="7"/>
      <c r="E2" s="7"/>
      <c r="F2" s="7"/>
      <c r="G2" s="2"/>
      <c r="H2" s="7" t="s">
        <v>2</v>
      </c>
      <c r="I2" s="7"/>
      <c r="J2" s="7"/>
      <c r="K2" s="7"/>
      <c r="L2" s="7"/>
      <c r="M2" s="7"/>
      <c r="N2" s="7"/>
      <c r="O2" s="7"/>
      <c r="P2" s="3"/>
      <c r="Q2" s="4"/>
      <c r="R2" s="4"/>
      <c r="S2" s="4"/>
      <c r="T2" s="4"/>
      <c r="U2" s="4"/>
      <c r="V2" s="4"/>
      <c r="W2" s="4"/>
      <c r="X2" s="4"/>
      <c r="Y2" s="4"/>
      <c r="Z2" s="4"/>
    </row>
    <row r="3" ht="18.0" customHeight="1">
      <c r="A3" s="8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3"/>
      <c r="Q3" s="4"/>
      <c r="R3" s="4"/>
      <c r="S3" s="4"/>
      <c r="T3" s="4"/>
      <c r="U3" s="4"/>
      <c r="V3" s="4"/>
      <c r="W3" s="4"/>
      <c r="X3" s="4"/>
      <c r="Y3" s="4"/>
      <c r="Z3" s="4"/>
    </row>
    <row r="4" ht="18.0" customHeight="1">
      <c r="A4" s="8" t="s">
        <v>3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"/>
      <c r="Q4" s="4"/>
      <c r="R4" s="4"/>
      <c r="S4" s="4"/>
      <c r="T4" s="4"/>
      <c r="U4" s="4"/>
      <c r="V4" s="4"/>
      <c r="W4" s="4"/>
      <c r="X4" s="4"/>
      <c r="Y4" s="4"/>
      <c r="Z4" s="4"/>
    </row>
    <row r="5" ht="18.75" customHeight="1">
      <c r="A5" s="80" t="s">
        <v>77</v>
      </c>
      <c r="B5" s="10" t="s">
        <v>5</v>
      </c>
      <c r="C5" s="11"/>
      <c r="D5" s="11"/>
      <c r="E5" s="11"/>
      <c r="F5" s="11"/>
      <c r="G5" s="11"/>
      <c r="H5" s="11"/>
      <c r="I5" s="12" t="s">
        <v>6</v>
      </c>
      <c r="J5" s="11"/>
      <c r="K5" s="11"/>
      <c r="L5" s="11"/>
      <c r="M5" s="11"/>
      <c r="N5" s="11"/>
      <c r="O5" s="12"/>
      <c r="P5" s="3"/>
      <c r="Q5" s="4"/>
      <c r="R5" s="4"/>
      <c r="S5" s="4"/>
      <c r="T5" s="4"/>
      <c r="U5" s="4"/>
      <c r="V5" s="4"/>
      <c r="W5" s="4"/>
      <c r="X5" s="4"/>
      <c r="Y5" s="4"/>
      <c r="Z5" s="4"/>
    </row>
    <row r="6" ht="18.0" customHeight="1">
      <c r="A6" s="13" t="s">
        <v>7</v>
      </c>
      <c r="B6" s="14"/>
      <c r="C6" s="15" t="s">
        <v>8</v>
      </c>
      <c r="D6" s="15" t="s">
        <v>9</v>
      </c>
      <c r="E6" s="15" t="s">
        <v>10</v>
      </c>
      <c r="F6" s="15" t="s">
        <v>11</v>
      </c>
      <c r="G6" s="15" t="s">
        <v>12</v>
      </c>
      <c r="H6" s="15" t="s">
        <v>13</v>
      </c>
      <c r="I6" s="15" t="s">
        <v>14</v>
      </c>
      <c r="J6" s="15" t="s">
        <v>15</v>
      </c>
      <c r="K6" s="15" t="s">
        <v>16</v>
      </c>
      <c r="L6" s="15" t="s">
        <v>17</v>
      </c>
      <c r="M6" s="15" t="s">
        <v>18</v>
      </c>
      <c r="N6" s="15" t="s">
        <v>19</v>
      </c>
      <c r="O6" s="16" t="s">
        <v>20</v>
      </c>
      <c r="P6" s="3"/>
      <c r="Q6" s="4"/>
      <c r="R6" s="4"/>
      <c r="S6" s="4"/>
      <c r="T6" s="4"/>
      <c r="U6" s="4"/>
      <c r="V6" s="4"/>
      <c r="W6" s="4"/>
      <c r="X6" s="4"/>
      <c r="Y6" s="4"/>
      <c r="Z6" s="4"/>
    </row>
    <row r="7" ht="18.75" customHeight="1">
      <c r="A7" s="17" t="s">
        <v>21</v>
      </c>
      <c r="B7" s="18"/>
      <c r="C7" s="19">
        <v>17.13</v>
      </c>
      <c r="D7" s="20">
        <v>17.49</v>
      </c>
      <c r="E7" s="20">
        <v>6.07</v>
      </c>
      <c r="F7" s="20">
        <v>9.09</v>
      </c>
      <c r="G7" s="20">
        <v>9.72</v>
      </c>
      <c r="H7" s="21">
        <v>12.31</v>
      </c>
      <c r="I7" s="21">
        <v>5.64</v>
      </c>
      <c r="J7" s="22">
        <v>6.39</v>
      </c>
      <c r="K7" s="22">
        <v>3.29</v>
      </c>
      <c r="L7" s="22">
        <v>22.77</v>
      </c>
      <c r="M7" s="2"/>
      <c r="N7" s="2"/>
      <c r="O7" s="2">
        <f>SUM(C7:N7)</f>
        <v>109.9</v>
      </c>
      <c r="P7" s="3"/>
      <c r="Q7" s="4"/>
      <c r="R7" s="4"/>
      <c r="S7" s="4"/>
      <c r="T7" s="4"/>
      <c r="U7" s="4"/>
      <c r="V7" s="4"/>
      <c r="W7" s="4"/>
      <c r="X7" s="4"/>
      <c r="Y7" s="4"/>
      <c r="Z7" s="4"/>
    </row>
    <row r="8" ht="18.0" customHeight="1">
      <c r="A8" s="13" t="s">
        <v>22</v>
      </c>
      <c r="B8" s="14"/>
      <c r="C8" s="15" t="s">
        <v>8</v>
      </c>
      <c r="D8" s="15" t="s">
        <v>9</v>
      </c>
      <c r="E8" s="15" t="s">
        <v>10</v>
      </c>
      <c r="F8" s="15" t="s">
        <v>11</v>
      </c>
      <c r="G8" s="15" t="s">
        <v>12</v>
      </c>
      <c r="H8" s="15" t="s">
        <v>13</v>
      </c>
      <c r="I8" s="15" t="s">
        <v>14</v>
      </c>
      <c r="J8" s="15" t="s">
        <v>15</v>
      </c>
      <c r="K8" s="15" t="s">
        <v>16</v>
      </c>
      <c r="L8" s="15" t="s">
        <v>23</v>
      </c>
      <c r="M8" s="15" t="s">
        <v>18</v>
      </c>
      <c r="N8" s="15" t="s">
        <v>19</v>
      </c>
      <c r="O8" s="16" t="s">
        <v>20</v>
      </c>
      <c r="P8" s="3"/>
      <c r="Q8" s="4"/>
      <c r="R8" s="4"/>
      <c r="S8" s="4"/>
      <c r="T8" s="4"/>
      <c r="U8" s="4"/>
      <c r="V8" s="4"/>
      <c r="W8" s="4"/>
      <c r="X8" s="4"/>
      <c r="Y8" s="4"/>
      <c r="Z8" s="4"/>
    </row>
    <row r="9" ht="18.0" customHeight="1">
      <c r="A9" s="18" t="s">
        <v>24</v>
      </c>
      <c r="B9" s="18" t="s">
        <v>25</v>
      </c>
      <c r="C9" s="1">
        <v>43.04</v>
      </c>
      <c r="D9" s="20">
        <v>48.12</v>
      </c>
      <c r="E9" s="20">
        <v>47.07</v>
      </c>
      <c r="F9" s="23">
        <v>34.94</v>
      </c>
      <c r="G9" s="20">
        <v>51.52</v>
      </c>
      <c r="H9" s="20">
        <v>22.38</v>
      </c>
      <c r="I9" s="20">
        <v>27.09</v>
      </c>
      <c r="J9" s="20">
        <v>51.08</v>
      </c>
      <c r="K9" s="20">
        <v>40.48</v>
      </c>
      <c r="L9" s="20">
        <v>43.21</v>
      </c>
      <c r="M9" s="20">
        <v>56.61</v>
      </c>
      <c r="N9" s="20">
        <v>46.83</v>
      </c>
      <c r="O9" s="2">
        <f t="shared" ref="O9:O10" si="1">SUM(C9:N9)</f>
        <v>512.37</v>
      </c>
      <c r="P9" s="3"/>
      <c r="Q9" s="4"/>
      <c r="R9" s="4"/>
      <c r="S9" s="4"/>
      <c r="T9" s="4"/>
      <c r="U9" s="4"/>
      <c r="V9" s="4"/>
      <c r="W9" s="4"/>
      <c r="X9" s="4"/>
      <c r="Y9" s="4"/>
      <c r="Z9" s="4"/>
    </row>
    <row r="10" ht="18.0" customHeight="1">
      <c r="A10" s="18" t="s">
        <v>26</v>
      </c>
      <c r="B10" s="18"/>
      <c r="C10" s="20">
        <v>31.38</v>
      </c>
      <c r="D10" s="20">
        <v>30.49</v>
      </c>
      <c r="E10" s="20">
        <v>32.1</v>
      </c>
      <c r="F10" s="20">
        <v>30.0</v>
      </c>
      <c r="G10" s="20">
        <v>33.67</v>
      </c>
      <c r="H10" s="20">
        <v>34.78</v>
      </c>
      <c r="I10" s="20">
        <v>29.78</v>
      </c>
      <c r="J10" s="20">
        <v>32.256</v>
      </c>
      <c r="K10" s="20">
        <v>22.2</v>
      </c>
      <c r="L10" s="20">
        <v>22.419</v>
      </c>
      <c r="M10" s="20">
        <v>22.275</v>
      </c>
      <c r="N10" s="20">
        <v>26.106</v>
      </c>
      <c r="O10" s="2">
        <f t="shared" si="1"/>
        <v>347.456</v>
      </c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8.75" customHeight="1">
      <c r="A11" s="24" t="s">
        <v>27</v>
      </c>
      <c r="B11" s="24"/>
      <c r="C11" s="25">
        <f t="shared" ref="C11:O11" si="2">SUM(C9:C10)</f>
        <v>74.42</v>
      </c>
      <c r="D11" s="25">
        <f t="shared" si="2"/>
        <v>78.61</v>
      </c>
      <c r="E11" s="25">
        <f t="shared" si="2"/>
        <v>79.17</v>
      </c>
      <c r="F11" s="25">
        <f t="shared" si="2"/>
        <v>64.94</v>
      </c>
      <c r="G11" s="26">
        <f t="shared" si="2"/>
        <v>85.19</v>
      </c>
      <c r="H11" s="26">
        <f t="shared" si="2"/>
        <v>57.16</v>
      </c>
      <c r="I11" s="26">
        <f t="shared" si="2"/>
        <v>56.87</v>
      </c>
      <c r="J11" s="26">
        <f t="shared" si="2"/>
        <v>83.336</v>
      </c>
      <c r="K11" s="26">
        <f t="shared" si="2"/>
        <v>62.68</v>
      </c>
      <c r="L11" s="26">
        <f t="shared" si="2"/>
        <v>65.629</v>
      </c>
      <c r="M11" s="26">
        <f t="shared" si="2"/>
        <v>78.885</v>
      </c>
      <c r="N11" s="26">
        <f t="shared" si="2"/>
        <v>72.936</v>
      </c>
      <c r="O11" s="26">
        <f t="shared" si="2"/>
        <v>859.826</v>
      </c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8.75" customHeight="1">
      <c r="A12" s="18" t="s">
        <v>28</v>
      </c>
      <c r="B12" s="18"/>
      <c r="C12" s="2" t="s">
        <v>2</v>
      </c>
      <c r="D12" s="2"/>
      <c r="E12" s="2" t="s">
        <v>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8.0" customHeight="1">
      <c r="A13" s="13" t="s">
        <v>29</v>
      </c>
      <c r="B13" s="14"/>
      <c r="C13" s="15" t="s">
        <v>30</v>
      </c>
      <c r="D13" s="15" t="s">
        <v>9</v>
      </c>
      <c r="E13" s="15" t="s">
        <v>10</v>
      </c>
      <c r="F13" s="15" t="s">
        <v>11</v>
      </c>
      <c r="G13" s="15" t="s">
        <v>12</v>
      </c>
      <c r="H13" s="15" t="s">
        <v>13</v>
      </c>
      <c r="I13" s="15" t="s">
        <v>31</v>
      </c>
      <c r="J13" s="15" t="s">
        <v>15</v>
      </c>
      <c r="K13" s="15" t="s">
        <v>16</v>
      </c>
      <c r="L13" s="15" t="s">
        <v>23</v>
      </c>
      <c r="M13" s="15" t="s">
        <v>18</v>
      </c>
      <c r="N13" s="15" t="s">
        <v>19</v>
      </c>
      <c r="O13" s="16" t="s">
        <v>20</v>
      </c>
      <c r="P13" s="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8.0" hidden="1" customHeight="1">
      <c r="A14" s="18" t="s">
        <v>2</v>
      </c>
      <c r="B14" s="18" t="s">
        <v>32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8.0" hidden="1" customHeight="1">
      <c r="A15" s="18" t="s">
        <v>2</v>
      </c>
      <c r="B15" s="18" t="s">
        <v>32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8.0" customHeight="1">
      <c r="A16" s="18" t="s">
        <v>33</v>
      </c>
      <c r="B16" s="18"/>
      <c r="C16" s="20">
        <v>1.055</v>
      </c>
      <c r="D16" s="20">
        <v>0.93</v>
      </c>
      <c r="E16" s="20">
        <v>0.58</v>
      </c>
      <c r="F16" s="20">
        <v>1.38</v>
      </c>
      <c r="G16" s="20">
        <v>0.0</v>
      </c>
      <c r="H16" s="20">
        <v>1.274</v>
      </c>
      <c r="I16" s="20">
        <v>0.8175</v>
      </c>
      <c r="J16" s="20">
        <v>1.02</v>
      </c>
      <c r="K16" s="20">
        <v>0.734</v>
      </c>
      <c r="L16" s="20">
        <v>0.8815</v>
      </c>
      <c r="M16" s="1"/>
      <c r="N16" s="20">
        <v>0.6355</v>
      </c>
      <c r="O16" s="2">
        <f t="shared" ref="O16:O30" si="3">SUM(C16:N16)</f>
        <v>9.3075</v>
      </c>
      <c r="P16" s="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8.0" customHeight="1">
      <c r="A17" s="18" t="s">
        <v>34</v>
      </c>
      <c r="B17" s="18"/>
      <c r="C17" s="20">
        <v>0.0</v>
      </c>
      <c r="D17" s="20">
        <v>0.0</v>
      </c>
      <c r="E17" s="20">
        <v>4.08</v>
      </c>
      <c r="F17" s="20">
        <v>0.7618</v>
      </c>
      <c r="G17" s="20">
        <v>0.0</v>
      </c>
      <c r="H17" s="20">
        <v>4.346</v>
      </c>
      <c r="I17" s="20">
        <v>2.476</v>
      </c>
      <c r="J17" s="20">
        <v>4.947</v>
      </c>
      <c r="K17" s="20">
        <v>3.755</v>
      </c>
      <c r="L17" s="20">
        <v>3.72</v>
      </c>
      <c r="M17" s="1"/>
      <c r="N17" s="20">
        <v>2.693</v>
      </c>
      <c r="O17" s="2">
        <f t="shared" si="3"/>
        <v>26.7788</v>
      </c>
      <c r="P17" s="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8.0" customHeight="1">
      <c r="A18" s="18" t="s">
        <v>35</v>
      </c>
      <c r="B18" s="18"/>
      <c r="C18" s="20">
        <v>0.82</v>
      </c>
      <c r="D18" s="20">
        <v>0.84</v>
      </c>
      <c r="E18" s="20">
        <v>1.61</v>
      </c>
      <c r="F18" s="20">
        <v>2.0</v>
      </c>
      <c r="G18" s="20">
        <v>1.07</v>
      </c>
      <c r="H18" s="20"/>
      <c r="I18" s="20"/>
      <c r="J18" s="20">
        <v>0.45</v>
      </c>
      <c r="K18" s="20">
        <v>0.28</v>
      </c>
      <c r="L18" s="20">
        <v>0.91</v>
      </c>
      <c r="M18" s="20">
        <v>2.49</v>
      </c>
      <c r="N18" s="1"/>
      <c r="O18" s="2">
        <f t="shared" si="3"/>
        <v>10.47</v>
      </c>
      <c r="P18" s="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8.0" hidden="1" customHeight="1">
      <c r="A19" s="18" t="s">
        <v>2</v>
      </c>
      <c r="B19" s="18" t="s">
        <v>36</v>
      </c>
      <c r="C19" s="27"/>
      <c r="D19" s="27"/>
      <c r="E19" s="27"/>
      <c r="F19" s="27"/>
      <c r="G19" s="1"/>
      <c r="H19" s="1"/>
      <c r="I19" s="1"/>
      <c r="J19" s="1"/>
      <c r="K19" s="1"/>
      <c r="L19" s="1"/>
      <c r="M19" s="1"/>
      <c r="N19" s="1"/>
      <c r="O19" s="2">
        <f t="shared" si="3"/>
        <v>0</v>
      </c>
      <c r="P19" s="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8.0" hidden="1" customHeight="1">
      <c r="A20" s="18" t="s">
        <v>2</v>
      </c>
      <c r="B20" s="18" t="s">
        <v>37</v>
      </c>
      <c r="C20" s="27"/>
      <c r="D20" s="27"/>
      <c r="E20" s="27"/>
      <c r="F20" s="27"/>
      <c r="G20" s="1"/>
      <c r="H20" s="1"/>
      <c r="I20" s="1"/>
      <c r="J20" s="1"/>
      <c r="K20" s="1"/>
      <c r="L20" s="1"/>
      <c r="M20" s="1"/>
      <c r="N20" s="1"/>
      <c r="O20" s="2">
        <f t="shared" si="3"/>
        <v>0</v>
      </c>
      <c r="P20" s="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8.0" hidden="1" customHeight="1">
      <c r="A21" s="18" t="s">
        <v>2</v>
      </c>
      <c r="B21" s="18" t="s">
        <v>32</v>
      </c>
      <c r="C21" s="27"/>
      <c r="D21" s="27"/>
      <c r="E21" s="27"/>
      <c r="F21" s="27"/>
      <c r="G21" s="1"/>
      <c r="H21" s="1"/>
      <c r="I21" s="1"/>
      <c r="J21" s="1"/>
      <c r="K21" s="1"/>
      <c r="L21" s="1"/>
      <c r="M21" s="1"/>
      <c r="N21" s="1"/>
      <c r="O21" s="2">
        <f t="shared" si="3"/>
        <v>0</v>
      </c>
      <c r="P21" s="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8.0" customHeight="1">
      <c r="A22" s="28" t="s">
        <v>38</v>
      </c>
      <c r="B22" s="28"/>
      <c r="C22" s="29">
        <v>1.12</v>
      </c>
      <c r="D22" s="29">
        <v>11.59</v>
      </c>
      <c r="E22" s="29">
        <v>15.86</v>
      </c>
      <c r="F22" s="29">
        <v>8.4</v>
      </c>
      <c r="G22" s="29">
        <v>9.9</v>
      </c>
      <c r="H22" s="29">
        <v>6.1675</v>
      </c>
      <c r="I22" s="29">
        <v>4.803</v>
      </c>
      <c r="J22" s="29">
        <v>14.875</v>
      </c>
      <c r="K22" s="29">
        <v>2.541</v>
      </c>
      <c r="L22" s="29">
        <v>5.707</v>
      </c>
      <c r="M22" s="29">
        <v>4.18</v>
      </c>
      <c r="N22" s="30"/>
      <c r="O22" s="31">
        <f t="shared" si="3"/>
        <v>85.1435</v>
      </c>
      <c r="P22" s="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8.0" customHeight="1">
      <c r="A23" s="18" t="s">
        <v>39</v>
      </c>
      <c r="B23" s="18"/>
      <c r="C23" s="32">
        <v>0.25</v>
      </c>
      <c r="D23" s="23">
        <v>0.25</v>
      </c>
      <c r="E23" s="32">
        <v>0.25</v>
      </c>
      <c r="F23" s="23">
        <v>0.25</v>
      </c>
      <c r="G23" s="20">
        <v>0.25</v>
      </c>
      <c r="H23" s="20">
        <v>0.25</v>
      </c>
      <c r="I23" s="20">
        <v>0.25</v>
      </c>
      <c r="J23" s="20">
        <v>0.25</v>
      </c>
      <c r="K23" s="20">
        <v>0.25</v>
      </c>
      <c r="L23" s="20">
        <v>0.25</v>
      </c>
      <c r="M23" s="1"/>
      <c r="N23" s="1"/>
      <c r="O23" s="2">
        <f t="shared" si="3"/>
        <v>2.5</v>
      </c>
      <c r="P23" s="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8.0" customHeight="1">
      <c r="A24" s="18" t="s">
        <v>40</v>
      </c>
      <c r="B24" s="18"/>
      <c r="C24" s="23">
        <v>0.15</v>
      </c>
      <c r="D24" s="23">
        <v>0.15</v>
      </c>
      <c r="E24" s="23">
        <v>0.15</v>
      </c>
      <c r="F24" s="23">
        <v>0.15</v>
      </c>
      <c r="G24" s="20">
        <v>0.15</v>
      </c>
      <c r="H24" s="20">
        <v>0.15</v>
      </c>
      <c r="I24" s="20">
        <v>0.15</v>
      </c>
      <c r="J24" s="20">
        <v>0.15</v>
      </c>
      <c r="K24" s="20">
        <v>0.15</v>
      </c>
      <c r="L24" s="20">
        <v>0.15</v>
      </c>
      <c r="M24" s="1"/>
      <c r="N24" s="1"/>
      <c r="O24" s="2">
        <f t="shared" si="3"/>
        <v>1.5</v>
      </c>
      <c r="P24" s="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8.0" hidden="1" customHeight="1">
      <c r="A25" s="18" t="s">
        <v>2</v>
      </c>
      <c r="B25" s="18" t="s">
        <v>32</v>
      </c>
      <c r="C25" s="27"/>
      <c r="D25" s="27"/>
      <c r="E25" s="27"/>
      <c r="F25" s="27"/>
      <c r="G25" s="1"/>
      <c r="H25" s="1"/>
      <c r="I25" s="1"/>
      <c r="J25" s="1"/>
      <c r="K25" s="1"/>
      <c r="L25" s="1"/>
      <c r="M25" s="1"/>
      <c r="N25" s="1"/>
      <c r="O25" s="2">
        <f t="shared" si="3"/>
        <v>0</v>
      </c>
      <c r="P25" s="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8.0" customHeight="1">
      <c r="A26" s="18" t="s">
        <v>41</v>
      </c>
      <c r="B26" s="18"/>
      <c r="C26" s="23">
        <v>0.0</v>
      </c>
      <c r="D26" s="23">
        <v>0.0</v>
      </c>
      <c r="E26" s="23">
        <v>0.0</v>
      </c>
      <c r="F26" s="23"/>
      <c r="G26" s="20"/>
      <c r="H26" s="20"/>
      <c r="I26" s="20"/>
      <c r="J26" s="20"/>
      <c r="K26" s="20"/>
      <c r="L26" s="20"/>
      <c r="M26" s="1"/>
      <c r="N26" s="1" t="s">
        <v>2</v>
      </c>
      <c r="O26" s="2">
        <f t="shared" si="3"/>
        <v>0</v>
      </c>
      <c r="P26" s="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8.0" customHeight="1">
      <c r="A27" s="18" t="s">
        <v>42</v>
      </c>
      <c r="B27" s="18"/>
      <c r="C27" s="23">
        <v>0.0</v>
      </c>
      <c r="D27" s="23">
        <v>0.3</v>
      </c>
      <c r="E27" s="23">
        <v>0.0</v>
      </c>
      <c r="F27" s="23">
        <v>0.0</v>
      </c>
      <c r="G27" s="20">
        <v>0.0</v>
      </c>
      <c r="H27" s="20">
        <v>0.0</v>
      </c>
      <c r="I27" s="20">
        <v>0.0</v>
      </c>
      <c r="J27" s="20">
        <v>0.0</v>
      </c>
      <c r="K27" s="20">
        <v>0.0</v>
      </c>
      <c r="L27" s="20">
        <v>0.375</v>
      </c>
      <c r="M27" s="1"/>
      <c r="N27" s="1"/>
      <c r="O27" s="2">
        <f t="shared" si="3"/>
        <v>0.675</v>
      </c>
      <c r="P27" s="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8.0" customHeight="1">
      <c r="A28" s="18" t="s">
        <v>43</v>
      </c>
      <c r="B28" s="18"/>
      <c r="C28" s="23">
        <v>0.0</v>
      </c>
      <c r="D28" s="23">
        <v>0.53</v>
      </c>
      <c r="E28" s="23">
        <v>0.0</v>
      </c>
      <c r="F28" s="23">
        <v>0.0</v>
      </c>
      <c r="G28" s="20">
        <v>0.0</v>
      </c>
      <c r="H28" s="20">
        <v>0.0</v>
      </c>
      <c r="I28" s="20">
        <v>0.0</v>
      </c>
      <c r="J28" s="20">
        <v>0.0</v>
      </c>
      <c r="K28" s="20">
        <v>0.0</v>
      </c>
      <c r="L28" s="20">
        <v>0.7575</v>
      </c>
      <c r="M28" s="1"/>
      <c r="N28" s="1"/>
      <c r="O28" s="2">
        <f t="shared" si="3"/>
        <v>1.2875</v>
      </c>
      <c r="P28" s="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8.0" customHeight="1">
      <c r="A29" s="18" t="s">
        <v>44</v>
      </c>
      <c r="B29" s="18"/>
      <c r="C29" s="23">
        <v>0.0</v>
      </c>
      <c r="D29" s="23">
        <v>0.98</v>
      </c>
      <c r="E29" s="23">
        <v>0.0</v>
      </c>
      <c r="F29" s="23">
        <v>0.0</v>
      </c>
      <c r="G29" s="20">
        <v>0.0</v>
      </c>
      <c r="H29" s="20">
        <v>0.0</v>
      </c>
      <c r="I29" s="20">
        <v>0.0</v>
      </c>
      <c r="J29" s="20">
        <v>0.0</v>
      </c>
      <c r="K29" s="20">
        <v>0.0</v>
      </c>
      <c r="L29" s="20">
        <v>2.142</v>
      </c>
      <c r="M29" s="1"/>
      <c r="N29" s="1"/>
      <c r="O29" s="2">
        <f t="shared" si="3"/>
        <v>3.122</v>
      </c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8.0" customHeight="1">
      <c r="A30" s="18" t="s">
        <v>80</v>
      </c>
      <c r="B30" s="18"/>
      <c r="C30" s="23">
        <v>34.76</v>
      </c>
      <c r="D30" s="23">
        <v>10.92</v>
      </c>
      <c r="E30" s="23">
        <v>17.99</v>
      </c>
      <c r="F30" s="23">
        <v>5.65</v>
      </c>
      <c r="G30" s="20">
        <v>11.05</v>
      </c>
      <c r="H30" s="20">
        <v>24.97</v>
      </c>
      <c r="I30" s="20">
        <v>12.99</v>
      </c>
      <c r="J30" s="20">
        <v>20.44</v>
      </c>
      <c r="K30" s="20">
        <v>15.428</v>
      </c>
      <c r="L30" s="20">
        <v>21.09</v>
      </c>
      <c r="M30" s="1"/>
      <c r="N30" s="1"/>
      <c r="O30" s="2">
        <f t="shared" si="3"/>
        <v>175.288</v>
      </c>
      <c r="P30" s="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8.0" customHeight="1">
      <c r="A31" s="33" t="s">
        <v>46</v>
      </c>
      <c r="B31" s="34"/>
      <c r="C31" s="35">
        <v>0.0</v>
      </c>
      <c r="D31" s="35">
        <f t="shared" ref="D31:O31" si="4">SUM(D16:D30)</f>
        <v>26.49</v>
      </c>
      <c r="E31" s="35">
        <f t="shared" si="4"/>
        <v>40.52</v>
      </c>
      <c r="F31" s="35">
        <f t="shared" si="4"/>
        <v>18.5918</v>
      </c>
      <c r="G31" s="35">
        <f t="shared" si="4"/>
        <v>22.42</v>
      </c>
      <c r="H31" s="35">
        <f t="shared" si="4"/>
        <v>37.1575</v>
      </c>
      <c r="I31" s="35">
        <f t="shared" si="4"/>
        <v>21.4865</v>
      </c>
      <c r="J31" s="35">
        <f t="shared" si="4"/>
        <v>42.132</v>
      </c>
      <c r="K31" s="35">
        <f t="shared" si="4"/>
        <v>23.138</v>
      </c>
      <c r="L31" s="35">
        <f t="shared" si="4"/>
        <v>35.983</v>
      </c>
      <c r="M31" s="35">
        <f t="shared" si="4"/>
        <v>6.67</v>
      </c>
      <c r="N31" s="35">
        <f t="shared" si="4"/>
        <v>3.3285</v>
      </c>
      <c r="O31" s="35">
        <f t="shared" si="4"/>
        <v>316.0723</v>
      </c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8.0" customHeight="1">
      <c r="A32" s="36" t="s">
        <v>47</v>
      </c>
      <c r="B32" s="37"/>
      <c r="C32" s="38">
        <f t="shared" ref="C32:O32" si="5">SUM(C7,C11,C31)</f>
        <v>91.55</v>
      </c>
      <c r="D32" s="38">
        <f t="shared" si="5"/>
        <v>122.59</v>
      </c>
      <c r="E32" s="38">
        <f t="shared" si="5"/>
        <v>125.76</v>
      </c>
      <c r="F32" s="38">
        <f t="shared" si="5"/>
        <v>92.6218</v>
      </c>
      <c r="G32" s="38">
        <f t="shared" si="5"/>
        <v>117.33</v>
      </c>
      <c r="H32" s="38">
        <f t="shared" si="5"/>
        <v>106.6275</v>
      </c>
      <c r="I32" s="38">
        <f t="shared" si="5"/>
        <v>83.9965</v>
      </c>
      <c r="J32" s="38">
        <f t="shared" si="5"/>
        <v>131.858</v>
      </c>
      <c r="K32" s="38">
        <f t="shared" si="5"/>
        <v>89.108</v>
      </c>
      <c r="L32" s="38">
        <f t="shared" si="5"/>
        <v>124.382</v>
      </c>
      <c r="M32" s="38">
        <f t="shared" si="5"/>
        <v>85.555</v>
      </c>
      <c r="N32" s="38">
        <f t="shared" si="5"/>
        <v>76.2645</v>
      </c>
      <c r="O32" s="38">
        <f t="shared" si="5"/>
        <v>1285.7983</v>
      </c>
      <c r="P32" s="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8.0" customHeight="1">
      <c r="A33" s="39" t="s">
        <v>48</v>
      </c>
      <c r="B33" s="18"/>
      <c r="C33" s="27"/>
      <c r="D33" s="27"/>
      <c r="E33" s="27"/>
      <c r="F33" s="27"/>
      <c r="G33" s="1"/>
      <c r="H33" s="1"/>
      <c r="I33" s="1"/>
      <c r="J33" s="1"/>
      <c r="K33" s="1"/>
      <c r="L33" s="1"/>
      <c r="M33" s="1"/>
      <c r="N33" s="1"/>
      <c r="O33" s="2">
        <f t="shared" ref="O33:O34" si="6">SUM(C33:N33)</f>
        <v>0</v>
      </c>
      <c r="P33" s="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8.0" customHeight="1">
      <c r="A34" s="39" t="s">
        <v>49</v>
      </c>
      <c r="B34" s="18"/>
      <c r="C34" s="23">
        <v>127.45</v>
      </c>
      <c r="D34" s="23">
        <v>143.54</v>
      </c>
      <c r="E34" s="23">
        <v>84.16</v>
      </c>
      <c r="F34" s="23">
        <v>41.57</v>
      </c>
      <c r="G34" s="20">
        <v>50.41</v>
      </c>
      <c r="H34" s="1"/>
      <c r="I34" s="1"/>
      <c r="J34" s="1"/>
      <c r="K34" s="1"/>
      <c r="L34" s="1"/>
      <c r="M34" s="1"/>
      <c r="N34" s="1"/>
      <c r="O34" s="2">
        <f t="shared" si="6"/>
        <v>447.13</v>
      </c>
      <c r="P34" s="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8.75" customHeight="1">
      <c r="A35" s="40" t="s">
        <v>50</v>
      </c>
      <c r="B35" s="40"/>
      <c r="C35" s="41">
        <f t="shared" ref="C35:J35" si="7">SUM(C33,C34)</f>
        <v>127.45</v>
      </c>
      <c r="D35" s="41">
        <f t="shared" si="7"/>
        <v>143.54</v>
      </c>
      <c r="E35" s="41">
        <f t="shared" si="7"/>
        <v>84.16</v>
      </c>
      <c r="F35" s="41">
        <f t="shared" si="7"/>
        <v>41.57</v>
      </c>
      <c r="G35" s="41">
        <f t="shared" si="7"/>
        <v>50.41</v>
      </c>
      <c r="H35" s="41">
        <f t="shared" si="7"/>
        <v>0</v>
      </c>
      <c r="I35" s="41">
        <f t="shared" si="7"/>
        <v>0</v>
      </c>
      <c r="J35" s="41">
        <f t="shared" si="7"/>
        <v>0</v>
      </c>
      <c r="K35" s="41">
        <f t="shared" ref="K35:O35" si="8">SUM(K33:K34)</f>
        <v>0</v>
      </c>
      <c r="L35" s="41">
        <f t="shared" si="8"/>
        <v>0</v>
      </c>
      <c r="M35" s="41">
        <f t="shared" si="8"/>
        <v>0</v>
      </c>
      <c r="N35" s="41">
        <f t="shared" si="8"/>
        <v>0</v>
      </c>
      <c r="O35" s="41">
        <f t="shared" si="8"/>
        <v>447.13</v>
      </c>
      <c r="P35" s="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9.5" customHeight="1">
      <c r="A36" s="42" t="s">
        <v>51</v>
      </c>
      <c r="B36" s="43"/>
      <c r="C36" s="44">
        <f t="shared" ref="C36:N36" si="9">SUM(C32,C35)</f>
        <v>219</v>
      </c>
      <c r="D36" s="44">
        <f t="shared" si="9"/>
        <v>266.13</v>
      </c>
      <c r="E36" s="44">
        <f t="shared" si="9"/>
        <v>209.92</v>
      </c>
      <c r="F36" s="44">
        <f t="shared" si="9"/>
        <v>134.1918</v>
      </c>
      <c r="G36" s="44">
        <f t="shared" si="9"/>
        <v>167.74</v>
      </c>
      <c r="H36" s="44">
        <f t="shared" si="9"/>
        <v>106.6275</v>
      </c>
      <c r="I36" s="44">
        <f t="shared" si="9"/>
        <v>83.9965</v>
      </c>
      <c r="J36" s="44">
        <f t="shared" si="9"/>
        <v>131.858</v>
      </c>
      <c r="K36" s="44">
        <f t="shared" si="9"/>
        <v>89.108</v>
      </c>
      <c r="L36" s="44">
        <f t="shared" si="9"/>
        <v>124.382</v>
      </c>
      <c r="M36" s="44">
        <f t="shared" si="9"/>
        <v>85.555</v>
      </c>
      <c r="N36" s="44">
        <f t="shared" si="9"/>
        <v>76.2645</v>
      </c>
      <c r="O36" s="44">
        <f>SUM(O7,O11,O31,O35)</f>
        <v>1732.9283</v>
      </c>
      <c r="P36" s="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9.5" customHeight="1">
      <c r="A37" s="45" t="s">
        <v>52</v>
      </c>
      <c r="B37" s="45"/>
      <c r="C37" s="46"/>
      <c r="D37" s="46"/>
      <c r="E37" s="46"/>
      <c r="F37" s="46"/>
      <c r="G37" s="7"/>
      <c r="H37" s="7"/>
      <c r="I37" s="7"/>
      <c r="J37" s="7"/>
      <c r="K37" s="7"/>
      <c r="L37" s="7"/>
      <c r="M37" s="7"/>
      <c r="N37" s="7"/>
      <c r="O37" s="7"/>
      <c r="P37" s="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8.0" customHeight="1">
      <c r="A38" s="47" t="s">
        <v>53</v>
      </c>
      <c r="B38" s="48"/>
      <c r="C38" s="49" t="s">
        <v>8</v>
      </c>
      <c r="D38" s="49" t="s">
        <v>9</v>
      </c>
      <c r="E38" s="49" t="s">
        <v>10</v>
      </c>
      <c r="F38" s="49" t="s">
        <v>11</v>
      </c>
      <c r="G38" s="50" t="s">
        <v>12</v>
      </c>
      <c r="H38" s="50" t="s">
        <v>13</v>
      </c>
      <c r="I38" s="50" t="s">
        <v>31</v>
      </c>
      <c r="J38" s="50" t="s">
        <v>15</v>
      </c>
      <c r="K38" s="50" t="s">
        <v>16</v>
      </c>
      <c r="L38" s="50" t="s">
        <v>23</v>
      </c>
      <c r="M38" s="50" t="s">
        <v>18</v>
      </c>
      <c r="N38" s="50" t="s">
        <v>19</v>
      </c>
      <c r="O38" s="51" t="s">
        <v>20</v>
      </c>
      <c r="P38" s="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8.0" customHeight="1">
      <c r="A39" s="18" t="s">
        <v>54</v>
      </c>
      <c r="B39" s="18"/>
      <c r="C39" s="27">
        <v>110.71</v>
      </c>
      <c r="D39" s="23">
        <v>120.67</v>
      </c>
      <c r="E39" s="23">
        <v>124.79</v>
      </c>
      <c r="F39" s="23">
        <v>149.72</v>
      </c>
      <c r="G39" s="20">
        <v>98.48</v>
      </c>
      <c r="H39" s="20">
        <v>109.08</v>
      </c>
      <c r="I39" s="20">
        <v>90.16</v>
      </c>
      <c r="J39" s="20">
        <v>108.83</v>
      </c>
      <c r="K39" s="20">
        <v>130.28</v>
      </c>
      <c r="L39" s="20">
        <v>156.82</v>
      </c>
      <c r="M39" s="20">
        <v>153.87</v>
      </c>
      <c r="N39" s="20">
        <v>122.67</v>
      </c>
      <c r="O39" s="2">
        <f t="shared" ref="O39:O41" si="10">SUM(C39:N39)</f>
        <v>1476.08</v>
      </c>
      <c r="P39" s="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8.0" customHeight="1">
      <c r="A40" s="18" t="s">
        <v>55</v>
      </c>
      <c r="B40" s="18"/>
      <c r="C40" s="27">
        <v>94.22</v>
      </c>
      <c r="D40" s="23">
        <v>119.56</v>
      </c>
      <c r="E40" s="23">
        <v>116.54</v>
      </c>
      <c r="F40" s="23">
        <v>161.49</v>
      </c>
      <c r="G40" s="20">
        <v>110.34</v>
      </c>
      <c r="H40" s="20">
        <v>47.48</v>
      </c>
      <c r="I40" s="20">
        <v>58.77</v>
      </c>
      <c r="J40" s="20">
        <v>78.51</v>
      </c>
      <c r="K40" s="20">
        <v>143.6</v>
      </c>
      <c r="L40" s="20">
        <v>136.99</v>
      </c>
      <c r="M40" s="20">
        <v>144.68</v>
      </c>
      <c r="N40" s="20">
        <v>91.35</v>
      </c>
      <c r="O40" s="2">
        <f t="shared" si="10"/>
        <v>1303.53</v>
      </c>
      <c r="P40" s="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8.0" customHeight="1">
      <c r="A41" s="18" t="s">
        <v>56</v>
      </c>
      <c r="B41" s="18"/>
      <c r="C41" s="27">
        <v>13.76</v>
      </c>
      <c r="D41" s="23">
        <v>11.97</v>
      </c>
      <c r="E41" s="23">
        <v>27.11</v>
      </c>
      <c r="F41" s="23">
        <v>19.71</v>
      </c>
      <c r="G41" s="20">
        <v>63.1</v>
      </c>
      <c r="H41" s="20">
        <v>25.79</v>
      </c>
      <c r="I41" s="20">
        <v>22.79</v>
      </c>
      <c r="J41" s="20">
        <v>28.71</v>
      </c>
      <c r="K41" s="20">
        <v>20.05</v>
      </c>
      <c r="L41" s="20">
        <v>27.73</v>
      </c>
      <c r="M41" s="20">
        <v>32.24</v>
      </c>
      <c r="N41" s="20">
        <v>28.02</v>
      </c>
      <c r="O41" s="2">
        <f t="shared" si="10"/>
        <v>320.98</v>
      </c>
      <c r="P41" s="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8.0" customHeight="1">
      <c r="A42" s="52" t="s">
        <v>57</v>
      </c>
      <c r="B42" s="53"/>
      <c r="C42" s="54">
        <f t="shared" ref="C42:O42" si="11">SUM(C39:C41)</f>
        <v>218.69</v>
      </c>
      <c r="D42" s="54">
        <f t="shared" si="11"/>
        <v>252.2</v>
      </c>
      <c r="E42" s="54">
        <f t="shared" si="11"/>
        <v>268.44</v>
      </c>
      <c r="F42" s="54">
        <f t="shared" si="11"/>
        <v>330.92</v>
      </c>
      <c r="G42" s="54">
        <f t="shared" si="11"/>
        <v>271.92</v>
      </c>
      <c r="H42" s="54">
        <f t="shared" si="11"/>
        <v>182.35</v>
      </c>
      <c r="I42" s="54">
        <f t="shared" si="11"/>
        <v>171.72</v>
      </c>
      <c r="J42" s="54">
        <f t="shared" si="11"/>
        <v>216.05</v>
      </c>
      <c r="K42" s="54">
        <f t="shared" si="11"/>
        <v>293.93</v>
      </c>
      <c r="L42" s="54">
        <f t="shared" si="11"/>
        <v>321.54</v>
      </c>
      <c r="M42" s="54">
        <f t="shared" si="11"/>
        <v>330.79</v>
      </c>
      <c r="N42" s="54">
        <f t="shared" si="11"/>
        <v>242.04</v>
      </c>
      <c r="O42" s="56">
        <f t="shared" si="11"/>
        <v>3100.59</v>
      </c>
      <c r="P42" s="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8.0" customHeight="1">
      <c r="A43" s="8" t="s">
        <v>58</v>
      </c>
      <c r="B43" s="18"/>
      <c r="C43" s="23">
        <v>1.83</v>
      </c>
      <c r="D43" s="23">
        <v>0.58</v>
      </c>
      <c r="E43" s="23">
        <v>0.95</v>
      </c>
      <c r="F43" s="23">
        <v>0.3</v>
      </c>
      <c r="G43" s="20">
        <v>0.58</v>
      </c>
      <c r="H43" s="20">
        <v>1.3</v>
      </c>
      <c r="I43" s="20">
        <v>0.684</v>
      </c>
      <c r="J43" s="20">
        <v>1.076</v>
      </c>
      <c r="K43" s="20">
        <v>0.812</v>
      </c>
      <c r="L43" s="20">
        <v>1.11</v>
      </c>
      <c r="M43" s="1"/>
      <c r="N43" s="1"/>
      <c r="O43" s="2">
        <f t="shared" ref="O43:O44" si="12">SUM(C43:N43)</f>
        <v>9.222</v>
      </c>
      <c r="P43" s="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8.0" customHeight="1">
      <c r="A44" s="8" t="s">
        <v>59</v>
      </c>
      <c r="B44" s="18"/>
      <c r="C44" s="23">
        <v>16.68</v>
      </c>
      <c r="D44" s="23">
        <v>22.39</v>
      </c>
      <c r="E44" s="23">
        <v>14.44</v>
      </c>
      <c r="F44" s="23">
        <v>9.18</v>
      </c>
      <c r="G44" s="20">
        <v>12.78</v>
      </c>
      <c r="H44" s="1"/>
      <c r="I44" s="1"/>
      <c r="J44" s="1"/>
      <c r="K44" s="1"/>
      <c r="L44" s="1"/>
      <c r="M44" s="1"/>
      <c r="N44" s="1"/>
      <c r="O44" s="2">
        <f t="shared" si="12"/>
        <v>75.47</v>
      </c>
      <c r="P44" s="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8.0" customHeight="1">
      <c r="A45" s="57" t="s">
        <v>60</v>
      </c>
      <c r="B45" s="58"/>
      <c r="C45" s="59">
        <f t="shared" ref="C45:O45" si="13">SUM(C42:C44)</f>
        <v>237.2</v>
      </c>
      <c r="D45" s="59">
        <f t="shared" si="13"/>
        <v>275.17</v>
      </c>
      <c r="E45" s="59">
        <f t="shared" si="13"/>
        <v>283.83</v>
      </c>
      <c r="F45" s="59">
        <f t="shared" si="13"/>
        <v>340.4</v>
      </c>
      <c r="G45" s="59">
        <f t="shared" si="13"/>
        <v>285.28</v>
      </c>
      <c r="H45" s="59">
        <f t="shared" si="13"/>
        <v>183.65</v>
      </c>
      <c r="I45" s="59">
        <f t="shared" si="13"/>
        <v>172.404</v>
      </c>
      <c r="J45" s="59">
        <f t="shared" si="13"/>
        <v>217.126</v>
      </c>
      <c r="K45" s="59">
        <f t="shared" si="13"/>
        <v>294.742</v>
      </c>
      <c r="L45" s="59">
        <f t="shared" si="13"/>
        <v>322.65</v>
      </c>
      <c r="M45" s="59">
        <f t="shared" si="13"/>
        <v>330.79</v>
      </c>
      <c r="N45" s="59">
        <f t="shared" si="13"/>
        <v>242.04</v>
      </c>
      <c r="O45" s="59">
        <f t="shared" si="13"/>
        <v>3185.282</v>
      </c>
      <c r="P45" s="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9.5" customHeight="1">
      <c r="A46" s="60" t="s">
        <v>61</v>
      </c>
      <c r="B46" s="60"/>
      <c r="C46" s="61">
        <f>C32+C42</f>
        <v>310.24</v>
      </c>
      <c r="D46" s="61">
        <f t="shared" ref="D46:O46" si="14">D32+D45</f>
        <v>397.76</v>
      </c>
      <c r="E46" s="61">
        <f t="shared" si="14"/>
        <v>409.59</v>
      </c>
      <c r="F46" s="61">
        <f t="shared" si="14"/>
        <v>433.0218</v>
      </c>
      <c r="G46" s="61">
        <f t="shared" si="14"/>
        <v>402.61</v>
      </c>
      <c r="H46" s="61">
        <f t="shared" si="14"/>
        <v>290.2775</v>
      </c>
      <c r="I46" s="61">
        <f t="shared" si="14"/>
        <v>256.4005</v>
      </c>
      <c r="J46" s="61">
        <f t="shared" si="14"/>
        <v>348.984</v>
      </c>
      <c r="K46" s="61">
        <f t="shared" si="14"/>
        <v>383.85</v>
      </c>
      <c r="L46" s="61">
        <f t="shared" si="14"/>
        <v>447.032</v>
      </c>
      <c r="M46" s="61">
        <f t="shared" si="14"/>
        <v>416.345</v>
      </c>
      <c r="N46" s="61">
        <f t="shared" si="14"/>
        <v>318.3045</v>
      </c>
      <c r="O46" s="61">
        <f t="shared" si="14"/>
        <v>4471.0803</v>
      </c>
      <c r="P46" s="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9.5" customHeight="1">
      <c r="A47" s="62" t="s">
        <v>62</v>
      </c>
      <c r="B47" s="62"/>
      <c r="C47" s="63">
        <f t="shared" ref="C47:O47" si="15">C36+C45</f>
        <v>456.2</v>
      </c>
      <c r="D47" s="63">
        <f t="shared" si="15"/>
        <v>541.3</v>
      </c>
      <c r="E47" s="63">
        <f t="shared" si="15"/>
        <v>493.75</v>
      </c>
      <c r="F47" s="63">
        <f t="shared" si="15"/>
        <v>474.5918</v>
      </c>
      <c r="G47" s="64">
        <f t="shared" si="15"/>
        <v>453.02</v>
      </c>
      <c r="H47" s="64">
        <f t="shared" si="15"/>
        <v>290.2775</v>
      </c>
      <c r="I47" s="64">
        <f t="shared" si="15"/>
        <v>256.4005</v>
      </c>
      <c r="J47" s="64">
        <f t="shared" si="15"/>
        <v>348.984</v>
      </c>
      <c r="K47" s="64">
        <f t="shared" si="15"/>
        <v>383.85</v>
      </c>
      <c r="L47" s="64">
        <f t="shared" si="15"/>
        <v>447.032</v>
      </c>
      <c r="M47" s="64">
        <f t="shared" si="15"/>
        <v>416.345</v>
      </c>
      <c r="N47" s="64">
        <f t="shared" si="15"/>
        <v>318.3045</v>
      </c>
      <c r="O47" s="64">
        <f t="shared" si="15"/>
        <v>4918.2103</v>
      </c>
      <c r="P47" s="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8.75" customHeight="1">
      <c r="A48" s="65" t="s">
        <v>63</v>
      </c>
      <c r="B48" s="66"/>
      <c r="C48" s="67">
        <f t="shared" ref="C48:O48" si="16">C36/C47</f>
        <v>0.4800526085</v>
      </c>
      <c r="D48" s="67">
        <f t="shared" si="16"/>
        <v>0.4916497321</v>
      </c>
      <c r="E48" s="67">
        <f t="shared" si="16"/>
        <v>0.4251544304</v>
      </c>
      <c r="F48" s="67">
        <f t="shared" si="16"/>
        <v>0.2827520408</v>
      </c>
      <c r="G48" s="67">
        <f t="shared" si="16"/>
        <v>0.3702706282</v>
      </c>
      <c r="H48" s="67">
        <f t="shared" si="16"/>
        <v>0.3673295381</v>
      </c>
      <c r="I48" s="67">
        <f t="shared" si="16"/>
        <v>0.3275988151</v>
      </c>
      <c r="J48" s="67">
        <f t="shared" si="16"/>
        <v>0.3778339408</v>
      </c>
      <c r="K48" s="67">
        <f t="shared" si="16"/>
        <v>0.2321427641</v>
      </c>
      <c r="L48" s="67">
        <f t="shared" si="16"/>
        <v>0.2782395891</v>
      </c>
      <c r="M48" s="67">
        <f t="shared" si="16"/>
        <v>0.2054906388</v>
      </c>
      <c r="N48" s="67">
        <f t="shared" si="16"/>
        <v>0.2395960472</v>
      </c>
      <c r="O48" s="67">
        <f t="shared" si="16"/>
        <v>0.3523493699</v>
      </c>
      <c r="P48" s="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8.0" customHeight="1">
      <c r="A49" s="68"/>
      <c r="B49" s="68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8.0" customHeight="1">
      <c r="A50" s="68"/>
      <c r="B50" s="68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8.0" customHeight="1">
      <c r="A51" s="70" t="s">
        <v>64</v>
      </c>
      <c r="B51" s="70"/>
      <c r="C51" s="71">
        <f t="shared" ref="C51:O51" si="17">C32/C46</f>
        <v>0.2950941207</v>
      </c>
      <c r="D51" s="71">
        <f t="shared" si="17"/>
        <v>0.3082009252</v>
      </c>
      <c r="E51" s="71">
        <f t="shared" si="17"/>
        <v>0.3070387461</v>
      </c>
      <c r="F51" s="71">
        <f t="shared" si="17"/>
        <v>0.2138963904</v>
      </c>
      <c r="G51" s="71">
        <f t="shared" si="17"/>
        <v>0.2914234619</v>
      </c>
      <c r="H51" s="71">
        <f t="shared" si="17"/>
        <v>0.3673295381</v>
      </c>
      <c r="I51" s="71">
        <f t="shared" si="17"/>
        <v>0.3275988151</v>
      </c>
      <c r="J51" s="71">
        <f t="shared" si="17"/>
        <v>0.3778339408</v>
      </c>
      <c r="K51" s="71">
        <f t="shared" si="17"/>
        <v>0.2321427641</v>
      </c>
      <c r="L51" s="71">
        <f t="shared" si="17"/>
        <v>0.2782395891</v>
      </c>
      <c r="M51" s="71">
        <f t="shared" si="17"/>
        <v>0.2054906388</v>
      </c>
      <c r="N51" s="71">
        <f t="shared" si="17"/>
        <v>0.2395960472</v>
      </c>
      <c r="O51" s="71">
        <f t="shared" si="17"/>
        <v>0.2875811244</v>
      </c>
      <c r="P51" s="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8.0" customHeight="1">
      <c r="A52" s="68"/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8.0" customHeight="1">
      <c r="A53" s="72" t="s">
        <v>65</v>
      </c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8.0" customHeight="1">
      <c r="A54" s="72"/>
      <c r="B54" s="68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8.0" customHeight="1">
      <c r="A55" s="72"/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8.0" customHeight="1">
      <c r="A56" s="68" t="s">
        <v>66</v>
      </c>
      <c r="B56" s="68"/>
      <c r="C56" s="22">
        <v>22.473</v>
      </c>
      <c r="D56" s="22">
        <v>18.297</v>
      </c>
      <c r="E56" s="22">
        <v>20.822</v>
      </c>
      <c r="F56" s="22">
        <v>18.91</v>
      </c>
      <c r="G56" s="22">
        <v>21.18</v>
      </c>
      <c r="H56" s="22">
        <v>20.034</v>
      </c>
      <c r="I56" s="22">
        <v>19.463</v>
      </c>
      <c r="J56" s="22">
        <v>21.695</v>
      </c>
      <c r="K56" s="22">
        <v>27.43</v>
      </c>
      <c r="L56" s="22">
        <v>20.835</v>
      </c>
      <c r="M56" s="22">
        <v>21.42</v>
      </c>
      <c r="N56" s="22">
        <v>18.71</v>
      </c>
      <c r="O56" s="2">
        <f t="shared" ref="O56:O58" si="18">SUM(C56:N56)</f>
        <v>251.269</v>
      </c>
      <c r="P56" s="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8.75" customHeight="1">
      <c r="A57" s="73" t="s">
        <v>67</v>
      </c>
      <c r="B57" s="6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>
        <f t="shared" si="18"/>
        <v>0</v>
      </c>
      <c r="P57" s="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8.0" customHeight="1">
      <c r="A58" s="68" t="s">
        <v>68</v>
      </c>
      <c r="B58" s="68"/>
      <c r="C58" s="22">
        <v>4.3</v>
      </c>
      <c r="D58" s="22">
        <v>2.36</v>
      </c>
      <c r="E58" s="22">
        <v>3.17</v>
      </c>
      <c r="F58" s="22">
        <v>6.5</v>
      </c>
      <c r="G58" s="22">
        <v>3.11</v>
      </c>
      <c r="H58" s="22">
        <v>3.37</v>
      </c>
      <c r="I58" s="22">
        <v>6.66</v>
      </c>
      <c r="J58" s="22">
        <v>4.15</v>
      </c>
      <c r="K58" s="22">
        <v>3.49</v>
      </c>
      <c r="L58" s="22">
        <v>7.03</v>
      </c>
      <c r="M58" s="22">
        <v>3.42</v>
      </c>
      <c r="N58" s="22">
        <v>3.27</v>
      </c>
      <c r="O58" s="2">
        <f t="shared" si="18"/>
        <v>50.83</v>
      </c>
      <c r="P58" s="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8.75" customHeight="1">
      <c r="A59" s="68" t="s">
        <v>69</v>
      </c>
      <c r="B59" s="68"/>
      <c r="C59" s="2">
        <f t="shared" ref="C59:O59" si="19">SUM(C56:C58)</f>
        <v>26.773</v>
      </c>
      <c r="D59" s="2">
        <f t="shared" si="19"/>
        <v>20.657</v>
      </c>
      <c r="E59" s="2">
        <f t="shared" si="19"/>
        <v>23.992</v>
      </c>
      <c r="F59" s="2">
        <f t="shared" si="19"/>
        <v>25.41</v>
      </c>
      <c r="G59" s="2">
        <f t="shared" si="19"/>
        <v>24.29</v>
      </c>
      <c r="H59" s="2">
        <f t="shared" si="19"/>
        <v>23.404</v>
      </c>
      <c r="I59" s="2">
        <f t="shared" si="19"/>
        <v>26.123</v>
      </c>
      <c r="J59" s="2">
        <f t="shared" si="19"/>
        <v>25.845</v>
      </c>
      <c r="K59" s="2">
        <f t="shared" si="19"/>
        <v>30.92</v>
      </c>
      <c r="L59" s="2">
        <f t="shared" si="19"/>
        <v>27.865</v>
      </c>
      <c r="M59" s="2">
        <f t="shared" si="19"/>
        <v>24.84</v>
      </c>
      <c r="N59" s="2">
        <f t="shared" si="19"/>
        <v>21.98</v>
      </c>
      <c r="O59" s="2">
        <f t="shared" si="19"/>
        <v>302.099</v>
      </c>
      <c r="P59" s="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8.0" customHeight="1">
      <c r="A60" s="47" t="s">
        <v>70</v>
      </c>
      <c r="B60" s="48"/>
      <c r="C60" s="50" t="s">
        <v>8</v>
      </c>
      <c r="D60" s="50" t="s">
        <v>9</v>
      </c>
      <c r="E60" s="50" t="s">
        <v>10</v>
      </c>
      <c r="F60" s="50" t="s">
        <v>11</v>
      </c>
      <c r="G60" s="50" t="s">
        <v>12</v>
      </c>
      <c r="H60" s="50" t="s">
        <v>13</v>
      </c>
      <c r="I60" s="50" t="s">
        <v>31</v>
      </c>
      <c r="J60" s="50" t="s">
        <v>15</v>
      </c>
      <c r="K60" s="50" t="s">
        <v>16</v>
      </c>
      <c r="L60" s="50" t="s">
        <v>23</v>
      </c>
      <c r="M60" s="50" t="s">
        <v>18</v>
      </c>
      <c r="N60" s="50" t="s">
        <v>19</v>
      </c>
      <c r="O60" s="51" t="s">
        <v>20</v>
      </c>
      <c r="P60" s="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8.0" customHeight="1">
      <c r="A61" s="18" t="s">
        <v>71</v>
      </c>
      <c r="B61" s="18"/>
      <c r="C61" s="20">
        <v>15.15</v>
      </c>
      <c r="D61" s="20">
        <v>12.41</v>
      </c>
      <c r="E61" s="20">
        <v>15.16</v>
      </c>
      <c r="F61" s="20">
        <v>17.61</v>
      </c>
      <c r="G61" s="20">
        <v>17.9</v>
      </c>
      <c r="H61" s="20">
        <v>17.49</v>
      </c>
      <c r="I61" s="20">
        <v>16.04</v>
      </c>
      <c r="J61" s="20">
        <v>19.06</v>
      </c>
      <c r="K61" s="20">
        <v>19.9</v>
      </c>
      <c r="L61" s="20">
        <v>22.25</v>
      </c>
      <c r="M61" s="20">
        <v>17.64</v>
      </c>
      <c r="N61" s="20">
        <v>18.86</v>
      </c>
      <c r="O61" s="2">
        <f t="shared" ref="O61:O64" si="20">SUM(C61:N61)</f>
        <v>209.47</v>
      </c>
      <c r="P61" s="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8.0" customHeight="1">
      <c r="A62" s="74" t="s">
        <v>72</v>
      </c>
      <c r="B62" s="18"/>
      <c r="C62" s="20">
        <v>271.92</v>
      </c>
      <c r="D62" s="20">
        <v>252.5</v>
      </c>
      <c r="E62" s="20">
        <v>309.12</v>
      </c>
      <c r="F62" s="20">
        <v>293.19</v>
      </c>
      <c r="G62" s="20">
        <v>341.93</v>
      </c>
      <c r="H62" s="20">
        <v>325.23</v>
      </c>
      <c r="I62" s="20">
        <v>287.05</v>
      </c>
      <c r="J62" s="20">
        <v>322.09</v>
      </c>
      <c r="K62" s="20">
        <v>321.88</v>
      </c>
      <c r="L62" s="75">
        <v>323.0</v>
      </c>
      <c r="M62" s="20">
        <v>288.71</v>
      </c>
      <c r="N62" s="20">
        <v>339.51</v>
      </c>
      <c r="O62" s="2">
        <f t="shared" si="20"/>
        <v>3676.13</v>
      </c>
      <c r="P62" s="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8.0" customHeight="1">
      <c r="A63" s="18" t="s">
        <v>73</v>
      </c>
      <c r="B63" s="18"/>
      <c r="C63" s="20">
        <v>26.41</v>
      </c>
      <c r="D63" s="20">
        <v>31.23</v>
      </c>
      <c r="E63" s="20">
        <v>42.15</v>
      </c>
      <c r="F63" s="20">
        <v>55.83</v>
      </c>
      <c r="G63" s="20">
        <v>52.28</v>
      </c>
      <c r="H63" s="20">
        <v>53.99</v>
      </c>
      <c r="I63" s="20">
        <v>36.84</v>
      </c>
      <c r="J63" s="20">
        <v>63.09</v>
      </c>
      <c r="K63" s="20">
        <v>57.03</v>
      </c>
      <c r="L63" s="75">
        <v>73.2</v>
      </c>
      <c r="M63" s="20">
        <v>67.7</v>
      </c>
      <c r="N63" s="20">
        <v>54.54</v>
      </c>
      <c r="O63" s="2">
        <f t="shared" si="20"/>
        <v>614.29</v>
      </c>
      <c r="P63" s="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8.0" customHeight="1">
      <c r="A64" s="18" t="s">
        <v>74</v>
      </c>
      <c r="B64" s="18"/>
      <c r="C64" s="1"/>
      <c r="D64" s="1"/>
      <c r="E64" s="1"/>
      <c r="F64" s="1"/>
      <c r="G64" s="1"/>
      <c r="H64" s="1"/>
      <c r="I64" s="1"/>
      <c r="J64" s="1"/>
      <c r="K64" s="1"/>
      <c r="L64" s="76"/>
      <c r="M64" s="1"/>
      <c r="N64" s="1"/>
      <c r="O64" s="2">
        <f t="shared" si="20"/>
        <v>0</v>
      </c>
      <c r="P64" s="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8.0" customHeight="1">
      <c r="A65" s="77" t="s">
        <v>75</v>
      </c>
      <c r="B65" s="78"/>
      <c r="C65" s="79">
        <f t="shared" ref="C65:F65" si="21">SUM(C61:C64)</f>
        <v>313.48</v>
      </c>
      <c r="D65" s="79">
        <f t="shared" si="21"/>
        <v>296.14</v>
      </c>
      <c r="E65" s="79">
        <f t="shared" si="21"/>
        <v>366.43</v>
      </c>
      <c r="F65" s="79">
        <f t="shared" si="21"/>
        <v>366.63</v>
      </c>
      <c r="G65" s="79">
        <f>SUM(G61:G63)</f>
        <v>412.11</v>
      </c>
      <c r="H65" s="79">
        <f t="shared" ref="H65:M65" si="22">SUM(H61:H64)</f>
        <v>396.71</v>
      </c>
      <c r="I65" s="79">
        <f t="shared" si="22"/>
        <v>339.93</v>
      </c>
      <c r="J65" s="79">
        <f t="shared" si="22"/>
        <v>404.24</v>
      </c>
      <c r="K65" s="79">
        <f t="shared" si="22"/>
        <v>398.81</v>
      </c>
      <c r="L65" s="79">
        <f t="shared" si="22"/>
        <v>418.45</v>
      </c>
      <c r="M65" s="79">
        <f t="shared" si="22"/>
        <v>374.05</v>
      </c>
      <c r="N65" s="79">
        <f>SUM(N61:N63)</f>
        <v>412.91</v>
      </c>
      <c r="O65" s="79">
        <f>SUM(O61:O64)</f>
        <v>4499.89</v>
      </c>
      <c r="P65" s="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8.0" customHeight="1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8.0" customHeight="1">
      <c r="A67" s="45" t="s">
        <v>78</v>
      </c>
      <c r="B67" s="1"/>
      <c r="C67" s="2">
        <f t="shared" ref="C67:O67" si="23">SUM(C59+C65)</f>
        <v>340.253</v>
      </c>
      <c r="D67" s="2">
        <f t="shared" si="23"/>
        <v>316.797</v>
      </c>
      <c r="E67" s="2">
        <f t="shared" si="23"/>
        <v>390.422</v>
      </c>
      <c r="F67" s="2">
        <f t="shared" si="23"/>
        <v>392.04</v>
      </c>
      <c r="G67" s="2">
        <f t="shared" si="23"/>
        <v>436.4</v>
      </c>
      <c r="H67" s="2">
        <f t="shared" si="23"/>
        <v>420.114</v>
      </c>
      <c r="I67" s="2">
        <f t="shared" si="23"/>
        <v>366.053</v>
      </c>
      <c r="J67" s="2">
        <f t="shared" si="23"/>
        <v>430.085</v>
      </c>
      <c r="K67" s="2">
        <f t="shared" si="23"/>
        <v>429.73</v>
      </c>
      <c r="L67" s="2">
        <f t="shared" si="23"/>
        <v>446.315</v>
      </c>
      <c r="M67" s="2">
        <f t="shared" si="23"/>
        <v>398.89</v>
      </c>
      <c r="N67" s="2">
        <f t="shared" si="23"/>
        <v>434.89</v>
      </c>
      <c r="O67" s="2">
        <f t="shared" si="23"/>
        <v>4801.989</v>
      </c>
      <c r="P67" s="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8.0" customHeight="1">
      <c r="A68" s="45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8.0" customHeight="1">
      <c r="A69" s="81" t="s">
        <v>79</v>
      </c>
      <c r="B69" s="82"/>
      <c r="C69" s="71">
        <f t="shared" ref="C69:O69" si="24">C59/C67</f>
        <v>0.07868556633</v>
      </c>
      <c r="D69" s="71">
        <f t="shared" si="24"/>
        <v>0.06520579425</v>
      </c>
      <c r="E69" s="71">
        <f t="shared" si="24"/>
        <v>0.06145145509</v>
      </c>
      <c r="F69" s="71">
        <f t="shared" si="24"/>
        <v>0.06481481481</v>
      </c>
      <c r="G69" s="71">
        <f t="shared" si="24"/>
        <v>0.055659945</v>
      </c>
      <c r="H69" s="71">
        <f t="shared" si="24"/>
        <v>0.05570868859</v>
      </c>
      <c r="I69" s="71">
        <f t="shared" si="24"/>
        <v>0.07136398281</v>
      </c>
      <c r="J69" s="71">
        <f t="shared" si="24"/>
        <v>0.06009277236</v>
      </c>
      <c r="K69" s="71">
        <f t="shared" si="24"/>
        <v>0.071952156</v>
      </c>
      <c r="L69" s="71">
        <f t="shared" si="24"/>
        <v>0.06243348308</v>
      </c>
      <c r="M69" s="71">
        <f t="shared" si="24"/>
        <v>0.06227280704</v>
      </c>
      <c r="N69" s="71">
        <f t="shared" si="24"/>
        <v>0.05054151625</v>
      </c>
      <c r="O69" s="71">
        <f t="shared" si="24"/>
        <v>0.06291122283</v>
      </c>
      <c r="P69" s="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83"/>
      <c r="B70" s="83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83"/>
      <c r="B71" s="83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83"/>
      <c r="B72" s="83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83"/>
      <c r="B73" s="83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0" customHeight="1">
      <c r="A74" s="3"/>
      <c r="B74" s="3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</sheetData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103.29"/>
    <col customWidth="1" min="2" max="2" width="13.71"/>
    <col customWidth="1" min="3" max="3" width="10.71"/>
    <col customWidth="1" min="4" max="4" width="11.71"/>
    <col customWidth="1" min="5" max="5" width="10.71"/>
    <col customWidth="1" min="6" max="6" width="10.29"/>
    <col customWidth="1" min="7" max="7" width="10.71"/>
    <col customWidth="1" min="8" max="8" width="11.86"/>
    <col customWidth="1" min="9" max="9" width="10.29"/>
    <col customWidth="1" min="10" max="10" width="10.14"/>
    <col customWidth="1" min="11" max="12" width="11.29"/>
    <col customWidth="1" min="13" max="13" width="12.0"/>
    <col customWidth="1" min="14" max="14" width="16.29"/>
    <col customWidth="1" min="15" max="24" width="9.0"/>
    <col customWidth="1" min="25" max="26" width="17.14"/>
  </cols>
  <sheetData>
    <row r="1" ht="18.0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8" t="s">
        <v>81</v>
      </c>
      <c r="B2" s="7"/>
      <c r="C2" s="7"/>
      <c r="D2" s="7"/>
      <c r="E2" s="7"/>
      <c r="F2" s="7"/>
      <c r="G2" s="7" t="s">
        <v>2</v>
      </c>
      <c r="H2" s="7"/>
      <c r="I2" s="7"/>
      <c r="J2" s="7"/>
      <c r="K2" s="7"/>
      <c r="L2" s="7"/>
      <c r="M2" s="7"/>
      <c r="N2" s="7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8.0" customHeight="1">
      <c r="A3" s="8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3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8.75" customHeight="1">
      <c r="A4" s="80" t="s">
        <v>82</v>
      </c>
      <c r="B4" s="11"/>
      <c r="C4" s="11"/>
      <c r="D4" s="11"/>
      <c r="E4" s="11"/>
      <c r="F4" s="11"/>
      <c r="G4" s="11"/>
      <c r="H4" s="12" t="s">
        <v>6</v>
      </c>
      <c r="I4" s="11"/>
      <c r="J4" s="11"/>
      <c r="K4" s="11"/>
      <c r="L4" s="11"/>
      <c r="M4" s="11"/>
      <c r="N4" s="12"/>
      <c r="O4" s="3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8.0" customHeight="1">
      <c r="A5" s="13" t="s">
        <v>83</v>
      </c>
      <c r="B5" s="15" t="s">
        <v>8</v>
      </c>
      <c r="C5" s="15" t="s">
        <v>9</v>
      </c>
      <c r="D5" s="15" t="s">
        <v>10</v>
      </c>
      <c r="E5" s="15" t="s">
        <v>11</v>
      </c>
      <c r="F5" s="15" t="s">
        <v>12</v>
      </c>
      <c r="G5" s="15" t="s">
        <v>13</v>
      </c>
      <c r="H5" s="15" t="s">
        <v>14</v>
      </c>
      <c r="I5" s="15" t="s">
        <v>15</v>
      </c>
      <c r="J5" s="15" t="s">
        <v>16</v>
      </c>
      <c r="K5" s="15" t="s">
        <v>23</v>
      </c>
      <c r="L5" s="15" t="s">
        <v>18</v>
      </c>
      <c r="M5" s="15" t="s">
        <v>19</v>
      </c>
      <c r="N5" s="16" t="s">
        <v>20</v>
      </c>
      <c r="O5" s="3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8.0" customHeight="1">
      <c r="A6" s="18" t="s">
        <v>84</v>
      </c>
      <c r="B6" s="1">
        <v>16.79</v>
      </c>
      <c r="C6" s="1">
        <v>17.83</v>
      </c>
      <c r="D6" s="1">
        <v>27.33</v>
      </c>
      <c r="E6" s="27">
        <v>29.44</v>
      </c>
      <c r="F6" s="1">
        <v>19.38</v>
      </c>
      <c r="G6" s="1">
        <v>23.88</v>
      </c>
      <c r="H6" s="1">
        <v>12.97</v>
      </c>
      <c r="I6" s="1">
        <v>22.46</v>
      </c>
      <c r="J6" s="1">
        <v>22.82</v>
      </c>
      <c r="K6" s="1">
        <v>19.41</v>
      </c>
      <c r="L6" s="1">
        <v>0.0</v>
      </c>
      <c r="M6" s="1">
        <v>0.0</v>
      </c>
      <c r="N6" s="76">
        <f t="shared" ref="N6:N9" si="1">SUM(B6:M6)</f>
        <v>212.31</v>
      </c>
      <c r="O6" s="3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8.0" customHeight="1">
      <c r="A7" s="18" t="s">
        <v>85</v>
      </c>
      <c r="B7" s="1">
        <v>3.6</v>
      </c>
      <c r="C7" s="1">
        <v>6.99</v>
      </c>
      <c r="D7" s="1">
        <v>3.93</v>
      </c>
      <c r="E7" s="27">
        <v>9.99</v>
      </c>
      <c r="F7" s="1">
        <v>0.0</v>
      </c>
      <c r="G7" s="1">
        <v>7.63</v>
      </c>
      <c r="H7" s="1">
        <v>0.0</v>
      </c>
      <c r="I7" s="1">
        <v>7.67</v>
      </c>
      <c r="J7" s="1">
        <v>2.78</v>
      </c>
      <c r="K7" s="1">
        <v>7.98</v>
      </c>
      <c r="L7" s="1"/>
      <c r="M7" s="1"/>
      <c r="N7" s="76">
        <f t="shared" si="1"/>
        <v>50.57</v>
      </c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8.0" customHeight="1">
      <c r="A8" s="18" t="s">
        <v>86</v>
      </c>
      <c r="B8" s="1">
        <v>18.22</v>
      </c>
      <c r="C8" s="86">
        <v>18.6</v>
      </c>
      <c r="D8" s="1">
        <v>17.0</v>
      </c>
      <c r="E8" s="27">
        <v>19.62</v>
      </c>
      <c r="F8" s="1">
        <v>17.88</v>
      </c>
      <c r="G8" s="1">
        <v>15.16</v>
      </c>
      <c r="H8" s="1">
        <v>15.35</v>
      </c>
      <c r="I8" s="1">
        <v>13.24</v>
      </c>
      <c r="J8" s="1">
        <v>12.31</v>
      </c>
      <c r="K8" s="1">
        <v>12.54</v>
      </c>
      <c r="L8" s="1"/>
      <c r="M8" s="1"/>
      <c r="N8" s="76">
        <f t="shared" si="1"/>
        <v>159.92</v>
      </c>
      <c r="O8" s="3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8.0" customHeight="1">
      <c r="A9" s="18" t="s">
        <v>87</v>
      </c>
      <c r="B9" s="87">
        <v>2.18</v>
      </c>
      <c r="C9" s="87">
        <v>1.28</v>
      </c>
      <c r="D9" s="87">
        <v>4.63</v>
      </c>
      <c r="E9" s="87">
        <v>3.15</v>
      </c>
      <c r="F9" s="87">
        <v>2.14</v>
      </c>
      <c r="G9" s="87">
        <v>4.04</v>
      </c>
      <c r="H9" s="87">
        <v>1.15</v>
      </c>
      <c r="I9" s="87">
        <v>1.92</v>
      </c>
      <c r="J9" s="87">
        <v>0.0</v>
      </c>
      <c r="K9" s="87">
        <v>0.0</v>
      </c>
      <c r="L9" s="87">
        <v>0.0</v>
      </c>
      <c r="M9" s="87">
        <v>0.0</v>
      </c>
      <c r="N9" s="76">
        <f t="shared" si="1"/>
        <v>20.49</v>
      </c>
      <c r="O9" s="3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8.0" customHeight="1">
      <c r="A10" s="18" t="s">
        <v>88</v>
      </c>
      <c r="B10" s="1">
        <f t="shared" ref="B10:N10" si="2">SUM(B6:B8)</f>
        <v>38.61</v>
      </c>
      <c r="C10" s="1">
        <f t="shared" si="2"/>
        <v>43.42</v>
      </c>
      <c r="D10" s="1">
        <f t="shared" si="2"/>
        <v>48.26</v>
      </c>
      <c r="E10" s="1">
        <f t="shared" si="2"/>
        <v>59.05</v>
      </c>
      <c r="F10" s="1">
        <f t="shared" si="2"/>
        <v>37.26</v>
      </c>
      <c r="G10" s="1">
        <f t="shared" si="2"/>
        <v>46.67</v>
      </c>
      <c r="H10" s="1">
        <f t="shared" si="2"/>
        <v>28.32</v>
      </c>
      <c r="I10" s="1">
        <f t="shared" si="2"/>
        <v>43.37</v>
      </c>
      <c r="J10" s="1">
        <f t="shared" si="2"/>
        <v>37.91</v>
      </c>
      <c r="K10" s="1">
        <f t="shared" si="2"/>
        <v>39.93</v>
      </c>
      <c r="L10" s="1">
        <f t="shared" si="2"/>
        <v>0</v>
      </c>
      <c r="M10" s="1">
        <f t="shared" si="2"/>
        <v>0</v>
      </c>
      <c r="N10" s="76">
        <f t="shared" si="2"/>
        <v>422.8</v>
      </c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8.0" customHeight="1">
      <c r="A11" s="18" t="s">
        <v>89</v>
      </c>
      <c r="B11" s="1">
        <f t="shared" ref="B11:N11" si="3">(B10-B9)</f>
        <v>36.43</v>
      </c>
      <c r="C11" s="1">
        <f t="shared" si="3"/>
        <v>42.14</v>
      </c>
      <c r="D11" s="1">
        <f t="shared" si="3"/>
        <v>43.63</v>
      </c>
      <c r="E11" s="1">
        <f t="shared" si="3"/>
        <v>55.9</v>
      </c>
      <c r="F11" s="1">
        <f t="shared" si="3"/>
        <v>35.12</v>
      </c>
      <c r="G11" s="1">
        <f t="shared" si="3"/>
        <v>42.63</v>
      </c>
      <c r="H11" s="1">
        <f t="shared" si="3"/>
        <v>27.17</v>
      </c>
      <c r="I11" s="1">
        <f t="shared" si="3"/>
        <v>41.45</v>
      </c>
      <c r="J11" s="1">
        <f t="shared" si="3"/>
        <v>37.91</v>
      </c>
      <c r="K11" s="1">
        <f t="shared" si="3"/>
        <v>39.93</v>
      </c>
      <c r="L11" s="1">
        <f t="shared" si="3"/>
        <v>0</v>
      </c>
      <c r="M11" s="1">
        <f t="shared" si="3"/>
        <v>0</v>
      </c>
      <c r="N11" s="76">
        <f t="shared" si="3"/>
        <v>402.31</v>
      </c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8.75" customHeight="1">
      <c r="A12" s="18" t="s">
        <v>90</v>
      </c>
      <c r="B12" s="88">
        <f t="shared" ref="B12:N12" si="4">B9/B10</f>
        <v>0.05646205646</v>
      </c>
      <c r="C12" s="88">
        <f t="shared" si="4"/>
        <v>0.02947950253</v>
      </c>
      <c r="D12" s="88">
        <f t="shared" si="4"/>
        <v>0.09593866556</v>
      </c>
      <c r="E12" s="88">
        <f t="shared" si="4"/>
        <v>0.0533446232</v>
      </c>
      <c r="F12" s="88">
        <f t="shared" si="4"/>
        <v>0.05743424584</v>
      </c>
      <c r="G12" s="88">
        <f t="shared" si="4"/>
        <v>0.08656524534</v>
      </c>
      <c r="H12" s="88">
        <f t="shared" si="4"/>
        <v>0.04060734463</v>
      </c>
      <c r="I12" s="88">
        <f t="shared" si="4"/>
        <v>0.04427023288</v>
      </c>
      <c r="J12" s="88">
        <f t="shared" si="4"/>
        <v>0</v>
      </c>
      <c r="K12" s="88">
        <f t="shared" si="4"/>
        <v>0</v>
      </c>
      <c r="L12" s="88" t="str">
        <f t="shared" si="4"/>
        <v>#DIV/0!</v>
      </c>
      <c r="M12" s="88" t="str">
        <f t="shared" si="4"/>
        <v>#DIV/0!</v>
      </c>
      <c r="N12" s="89">
        <f t="shared" si="4"/>
        <v>0.04846263009</v>
      </c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8.0" customHeight="1">
      <c r="A13" s="47" t="s">
        <v>53</v>
      </c>
      <c r="B13" s="49" t="s">
        <v>8</v>
      </c>
      <c r="C13" s="49" t="s">
        <v>9</v>
      </c>
      <c r="D13" s="49" t="s">
        <v>10</v>
      </c>
      <c r="E13" s="49" t="s">
        <v>11</v>
      </c>
      <c r="F13" s="50" t="s">
        <v>12</v>
      </c>
      <c r="G13" s="50" t="s">
        <v>13</v>
      </c>
      <c r="H13" s="50" t="s">
        <v>31</v>
      </c>
      <c r="I13" s="50" t="s">
        <v>15</v>
      </c>
      <c r="J13" s="50" t="s">
        <v>16</v>
      </c>
      <c r="K13" s="50" t="s">
        <v>23</v>
      </c>
      <c r="L13" s="50" t="s">
        <v>18</v>
      </c>
      <c r="M13" s="50" t="s">
        <v>19</v>
      </c>
      <c r="N13" s="90" t="s">
        <v>20</v>
      </c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8.0" customHeight="1">
      <c r="A14" s="18" t="s">
        <v>91</v>
      </c>
      <c r="B14" s="27">
        <v>82.14</v>
      </c>
      <c r="C14" s="27">
        <v>100.61</v>
      </c>
      <c r="D14" s="27">
        <v>122.85</v>
      </c>
      <c r="E14" s="27">
        <v>127.97</v>
      </c>
      <c r="F14" s="1">
        <v>96.72</v>
      </c>
      <c r="G14" s="1">
        <v>78.27</v>
      </c>
      <c r="H14" s="1">
        <v>72.32</v>
      </c>
      <c r="I14" s="1">
        <v>89.48</v>
      </c>
      <c r="J14" s="1">
        <v>85.13</v>
      </c>
      <c r="K14" s="1">
        <v>82.31</v>
      </c>
      <c r="L14" s="1"/>
      <c r="M14" s="1"/>
      <c r="N14" s="76">
        <f t="shared" ref="N14:N18" si="5">SUM(B14:M14)</f>
        <v>937.8</v>
      </c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8.0" customHeight="1">
      <c r="A15" s="18" t="s">
        <v>55</v>
      </c>
      <c r="B15" s="27">
        <v>92.32</v>
      </c>
      <c r="C15" s="27">
        <v>136.83</v>
      </c>
      <c r="D15" s="27">
        <v>107.94</v>
      </c>
      <c r="E15" s="27">
        <v>157.13</v>
      </c>
      <c r="F15" s="1">
        <v>124.44</v>
      </c>
      <c r="G15" s="1">
        <v>41.56</v>
      </c>
      <c r="H15" s="1">
        <v>69.4</v>
      </c>
      <c r="I15" s="1">
        <v>75.23</v>
      </c>
      <c r="J15" s="1">
        <v>183.22</v>
      </c>
      <c r="K15" s="1">
        <v>123.04</v>
      </c>
      <c r="L15" s="1"/>
      <c r="M15" s="1"/>
      <c r="N15" s="76">
        <f t="shared" si="5"/>
        <v>1111.11</v>
      </c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8.0" customHeight="1">
      <c r="A16" s="18" t="s">
        <v>56</v>
      </c>
      <c r="B16" s="27">
        <v>11.5</v>
      </c>
      <c r="C16" s="27">
        <v>14.93</v>
      </c>
      <c r="D16" s="27">
        <v>24.09</v>
      </c>
      <c r="E16" s="27">
        <v>20.46</v>
      </c>
      <c r="F16" s="1">
        <v>64.92</v>
      </c>
      <c r="G16" s="1">
        <v>16.88</v>
      </c>
      <c r="H16" s="1">
        <v>20.28</v>
      </c>
      <c r="I16" s="1">
        <v>29.36</v>
      </c>
      <c r="J16" s="1">
        <v>11.29</v>
      </c>
      <c r="K16" s="1">
        <v>15.0</v>
      </c>
      <c r="L16" s="1"/>
      <c r="M16" s="1"/>
      <c r="N16" s="76">
        <f t="shared" si="5"/>
        <v>228.71</v>
      </c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8.0" customHeight="1">
      <c r="A17" s="8" t="s">
        <v>92</v>
      </c>
      <c r="B17" s="27">
        <f t="shared" ref="B17:M17" si="6">SUM(B14:B16)</f>
        <v>185.96</v>
      </c>
      <c r="C17" s="27">
        <f t="shared" si="6"/>
        <v>252.37</v>
      </c>
      <c r="D17" s="27">
        <f t="shared" si="6"/>
        <v>254.88</v>
      </c>
      <c r="E17" s="27">
        <f t="shared" si="6"/>
        <v>305.56</v>
      </c>
      <c r="F17" s="27">
        <f t="shared" si="6"/>
        <v>286.08</v>
      </c>
      <c r="G17" s="27">
        <f t="shared" si="6"/>
        <v>136.71</v>
      </c>
      <c r="H17" s="27">
        <f t="shared" si="6"/>
        <v>162</v>
      </c>
      <c r="I17" s="27">
        <f t="shared" si="6"/>
        <v>194.07</v>
      </c>
      <c r="J17" s="27">
        <f t="shared" si="6"/>
        <v>279.64</v>
      </c>
      <c r="K17" s="27">
        <f t="shared" si="6"/>
        <v>220.35</v>
      </c>
      <c r="L17" s="27">
        <f t="shared" si="6"/>
        <v>0</v>
      </c>
      <c r="M17" s="27">
        <f t="shared" si="6"/>
        <v>0</v>
      </c>
      <c r="N17" s="76">
        <f t="shared" si="5"/>
        <v>2277.62</v>
      </c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8.0" customHeight="1">
      <c r="A18" s="8" t="s">
        <v>93</v>
      </c>
      <c r="B18" s="27">
        <f t="shared" ref="B18:M18" si="7">(B11+B17)</f>
        <v>222.39</v>
      </c>
      <c r="C18" s="27">
        <f t="shared" si="7"/>
        <v>294.51</v>
      </c>
      <c r="D18" s="27">
        <f t="shared" si="7"/>
        <v>298.51</v>
      </c>
      <c r="E18" s="27">
        <f t="shared" si="7"/>
        <v>361.46</v>
      </c>
      <c r="F18" s="27">
        <f t="shared" si="7"/>
        <v>321.2</v>
      </c>
      <c r="G18" s="27">
        <f t="shared" si="7"/>
        <v>179.34</v>
      </c>
      <c r="H18" s="27">
        <f t="shared" si="7"/>
        <v>189.17</v>
      </c>
      <c r="I18" s="27">
        <f t="shared" si="7"/>
        <v>235.52</v>
      </c>
      <c r="J18" s="27">
        <f t="shared" si="7"/>
        <v>317.55</v>
      </c>
      <c r="K18" s="27">
        <f t="shared" si="7"/>
        <v>260.28</v>
      </c>
      <c r="L18" s="27">
        <f t="shared" si="7"/>
        <v>0</v>
      </c>
      <c r="M18" s="27">
        <f t="shared" si="7"/>
        <v>0</v>
      </c>
      <c r="N18" s="76">
        <f t="shared" si="5"/>
        <v>2679.93</v>
      </c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8.0" customHeight="1">
      <c r="A19" s="65" t="s">
        <v>94</v>
      </c>
      <c r="B19" s="91">
        <f t="shared" ref="B19:N19" si="8">B11/B18</f>
        <v>0.1638113225</v>
      </c>
      <c r="C19" s="91">
        <f t="shared" si="8"/>
        <v>0.1430851244</v>
      </c>
      <c r="D19" s="91">
        <f t="shared" si="8"/>
        <v>0.1461592576</v>
      </c>
      <c r="E19" s="91">
        <f t="shared" si="8"/>
        <v>0.1546505837</v>
      </c>
      <c r="F19" s="91">
        <f t="shared" si="8"/>
        <v>0.1093399751</v>
      </c>
      <c r="G19" s="91">
        <f t="shared" si="8"/>
        <v>0.237704918</v>
      </c>
      <c r="H19" s="91">
        <f t="shared" si="8"/>
        <v>0.1436274251</v>
      </c>
      <c r="I19" s="91">
        <f t="shared" si="8"/>
        <v>0.1759935462</v>
      </c>
      <c r="J19" s="91">
        <f t="shared" si="8"/>
        <v>0.1193827744</v>
      </c>
      <c r="K19" s="91">
        <f t="shared" si="8"/>
        <v>0.1534117105</v>
      </c>
      <c r="L19" s="91" t="str">
        <f t="shared" si="8"/>
        <v>#DIV/0!</v>
      </c>
      <c r="M19" s="91" t="str">
        <f t="shared" si="8"/>
        <v>#DIV/0!</v>
      </c>
      <c r="N19" s="91">
        <f t="shared" si="8"/>
        <v>0.1501195927</v>
      </c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8.0" hidden="1" customHeight="1">
      <c r="A20" s="68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1">
        <f t="shared" ref="N20:N21" si="9">N7/N19</f>
        <v>336.8647563</v>
      </c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8.0" hidden="1" customHeight="1">
      <c r="A21" s="8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1">
        <f t="shared" si="9"/>
        <v>0.4747305766</v>
      </c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8.0" customHeight="1">
      <c r="A22" s="8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/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8.0" customHeight="1">
      <c r="A23" s="95" t="s">
        <v>95</v>
      </c>
      <c r="B23" s="96">
        <v>0.3051</v>
      </c>
      <c r="C23" s="96">
        <v>0.2779</v>
      </c>
      <c r="D23" s="96">
        <v>0.2839</v>
      </c>
      <c r="E23" s="96">
        <v>0.2879</v>
      </c>
      <c r="F23" s="96">
        <v>0.3365</v>
      </c>
      <c r="G23" s="96">
        <v>0.5121</v>
      </c>
      <c r="H23" s="96">
        <v>0.4003</v>
      </c>
      <c r="I23" s="96">
        <v>0.4242</v>
      </c>
      <c r="J23" s="96">
        <v>0.3021</v>
      </c>
      <c r="K23" s="96">
        <v>0.0</v>
      </c>
      <c r="L23" s="96">
        <v>0.0</v>
      </c>
      <c r="M23" s="96">
        <v>0.0</v>
      </c>
      <c r="N23" s="94"/>
      <c r="O23" s="3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8.0" customHeight="1">
      <c r="A24" s="45" t="s">
        <v>96</v>
      </c>
      <c r="B24" s="97">
        <f t="shared" ref="B24:M24" si="10">B19/B23</f>
        <v>0.536910267</v>
      </c>
      <c r="C24" s="97">
        <f t="shared" si="10"/>
        <v>0.5148799008</v>
      </c>
      <c r="D24" s="97">
        <f t="shared" si="10"/>
        <v>0.5148265504</v>
      </c>
      <c r="E24" s="97">
        <f t="shared" si="10"/>
        <v>0.5371677101</v>
      </c>
      <c r="F24" s="97">
        <f t="shared" si="10"/>
        <v>0.3249330612</v>
      </c>
      <c r="G24" s="97">
        <f t="shared" si="10"/>
        <v>0.4641767585</v>
      </c>
      <c r="H24" s="97">
        <f t="shared" si="10"/>
        <v>0.3587994631</v>
      </c>
      <c r="I24" s="97">
        <f t="shared" si="10"/>
        <v>0.4148834187</v>
      </c>
      <c r="J24" s="97">
        <f t="shared" si="10"/>
        <v>0.3951763468</v>
      </c>
      <c r="K24" s="97" t="str">
        <f t="shared" si="10"/>
        <v>#DIV/0!</v>
      </c>
      <c r="L24" s="97" t="str">
        <f t="shared" si="10"/>
        <v>#DIV/0!</v>
      </c>
      <c r="M24" s="97" t="str">
        <f t="shared" si="10"/>
        <v>#DIV/0!</v>
      </c>
      <c r="N24" s="97"/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8.0" customHeight="1">
      <c r="A25" s="1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8.0" customHeight="1">
      <c r="A26" s="1" t="s">
        <v>97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8.0" customHeight="1">
      <c r="A27" s="1" t="s">
        <v>98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8.0" hidden="1" customHeight="1">
      <c r="A28" s="98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8.0" hidden="1" customHeight="1">
      <c r="A29" s="98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3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8.0" hidden="1" customHeight="1">
      <c r="A30" s="98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8.0" customHeight="1">
      <c r="A31" s="98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8.0" customHeight="1">
      <c r="A32" s="45" t="s">
        <v>99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8.0" customHeight="1">
      <c r="A33" s="45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8.0" customHeight="1">
      <c r="A34" s="1" t="s">
        <v>100</v>
      </c>
      <c r="B34" s="76">
        <v>0.0</v>
      </c>
      <c r="C34" s="76">
        <v>3.04</v>
      </c>
      <c r="D34" s="76">
        <v>0.0</v>
      </c>
      <c r="E34" s="76">
        <v>3.09</v>
      </c>
      <c r="F34" s="76">
        <v>0.0</v>
      </c>
      <c r="G34" s="76">
        <v>3.64</v>
      </c>
      <c r="H34" s="76">
        <v>0.0</v>
      </c>
      <c r="I34" s="76">
        <v>3.52</v>
      </c>
      <c r="J34" s="76">
        <v>0.0</v>
      </c>
      <c r="K34" s="76">
        <v>3.85</v>
      </c>
      <c r="L34" s="76">
        <v>0.0</v>
      </c>
      <c r="M34" s="76">
        <v>0.0</v>
      </c>
      <c r="N34" s="76">
        <f t="shared" ref="N34:N35" si="11">SUM(B34:M34)</f>
        <v>17.14</v>
      </c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8.0" customHeight="1">
      <c r="A35" s="45" t="s">
        <v>101</v>
      </c>
      <c r="B35" s="76">
        <v>6.77</v>
      </c>
      <c r="C35" s="76">
        <v>14.35</v>
      </c>
      <c r="D35" s="76">
        <v>7.24</v>
      </c>
      <c r="E35" s="76">
        <v>20.91</v>
      </c>
      <c r="F35" s="76">
        <v>7.85</v>
      </c>
      <c r="G35" s="76">
        <v>0.0</v>
      </c>
      <c r="H35" s="76">
        <v>6.09</v>
      </c>
      <c r="I35" s="76">
        <v>5.39</v>
      </c>
      <c r="J35" s="76">
        <v>13.33</v>
      </c>
      <c r="K35" s="76">
        <v>13.78</v>
      </c>
      <c r="L35" s="76">
        <v>0.0</v>
      </c>
      <c r="M35" s="76">
        <v>0.0</v>
      </c>
      <c r="N35" s="76">
        <f t="shared" si="11"/>
        <v>95.71</v>
      </c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8.0" customHeight="1">
      <c r="A36" s="1" t="s">
        <v>102</v>
      </c>
      <c r="B36" s="92">
        <f t="shared" ref="B36:N36" si="12">B34/B35</f>
        <v>0</v>
      </c>
      <c r="C36" s="92">
        <f t="shared" si="12"/>
        <v>0.2118466899</v>
      </c>
      <c r="D36" s="92">
        <f t="shared" si="12"/>
        <v>0</v>
      </c>
      <c r="E36" s="92">
        <f t="shared" si="12"/>
        <v>0.1477761836</v>
      </c>
      <c r="F36" s="92">
        <f t="shared" si="12"/>
        <v>0</v>
      </c>
      <c r="G36" s="92" t="str">
        <f t="shared" si="12"/>
        <v>#DIV/0!</v>
      </c>
      <c r="H36" s="92">
        <f t="shared" si="12"/>
        <v>0</v>
      </c>
      <c r="I36" s="92">
        <f t="shared" si="12"/>
        <v>0.6530612245</v>
      </c>
      <c r="J36" s="92">
        <f t="shared" si="12"/>
        <v>0</v>
      </c>
      <c r="K36" s="92">
        <f t="shared" si="12"/>
        <v>0.2793904209</v>
      </c>
      <c r="L36" s="92" t="str">
        <f t="shared" si="12"/>
        <v>#DIV/0!</v>
      </c>
      <c r="M36" s="92" t="str">
        <f t="shared" si="12"/>
        <v>#DIV/0!</v>
      </c>
      <c r="N36" s="96">
        <f t="shared" si="12"/>
        <v>0.1790826455</v>
      </c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8.0" customHeight="1">
      <c r="A37" s="98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8.0" customHeight="1">
      <c r="A38" s="1" t="s">
        <v>103</v>
      </c>
      <c r="B38" s="76">
        <v>3.6</v>
      </c>
      <c r="C38" s="76">
        <v>3.95</v>
      </c>
      <c r="D38" s="76">
        <v>3.93</v>
      </c>
      <c r="E38" s="76">
        <v>6.9</v>
      </c>
      <c r="F38" s="76">
        <v>0.0</v>
      </c>
      <c r="G38" s="76">
        <v>3.99</v>
      </c>
      <c r="H38" s="76">
        <v>0.0</v>
      </c>
      <c r="I38" s="76">
        <v>3.65</v>
      </c>
      <c r="J38" s="76">
        <v>4.19</v>
      </c>
      <c r="K38" s="76">
        <v>4.13</v>
      </c>
      <c r="L38" s="76">
        <v>0.0</v>
      </c>
      <c r="M38" s="76">
        <v>0.0</v>
      </c>
      <c r="N38" s="76">
        <f t="shared" ref="N38:N39" si="13">SUM(B38:M38)</f>
        <v>34.34</v>
      </c>
      <c r="O38" s="3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8.0" customHeight="1">
      <c r="A39" s="1" t="s">
        <v>104</v>
      </c>
      <c r="B39" s="76">
        <v>15.93</v>
      </c>
      <c r="C39" s="76">
        <v>14.08</v>
      </c>
      <c r="D39" s="76">
        <v>16.93</v>
      </c>
      <c r="E39" s="76">
        <v>37.44</v>
      </c>
      <c r="F39" s="76">
        <v>16.99</v>
      </c>
      <c r="G39" s="76">
        <v>0.0</v>
      </c>
      <c r="H39" s="76">
        <v>15.09</v>
      </c>
      <c r="I39" s="76">
        <v>16.2</v>
      </c>
      <c r="J39" s="76">
        <v>22.04</v>
      </c>
      <c r="K39" s="76">
        <v>22.04</v>
      </c>
      <c r="L39" s="76">
        <v>0.0</v>
      </c>
      <c r="M39" s="76">
        <v>0.0</v>
      </c>
      <c r="N39" s="76">
        <f t="shared" si="13"/>
        <v>176.74</v>
      </c>
      <c r="O39" s="3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8.0" customHeight="1">
      <c r="A40" s="1" t="s">
        <v>105</v>
      </c>
      <c r="B40" s="92">
        <f t="shared" ref="B40:N40" si="14">B38/B39</f>
        <v>0.2259887006</v>
      </c>
      <c r="C40" s="92">
        <f t="shared" si="14"/>
        <v>0.2805397727</v>
      </c>
      <c r="D40" s="92">
        <f t="shared" si="14"/>
        <v>0.2321323095</v>
      </c>
      <c r="E40" s="92">
        <f t="shared" si="14"/>
        <v>0.1842948718</v>
      </c>
      <c r="F40" s="92">
        <f t="shared" si="14"/>
        <v>0</v>
      </c>
      <c r="G40" s="92" t="str">
        <f t="shared" si="14"/>
        <v>#DIV/0!</v>
      </c>
      <c r="H40" s="92">
        <f t="shared" si="14"/>
        <v>0</v>
      </c>
      <c r="I40" s="92">
        <f t="shared" si="14"/>
        <v>0.225308642</v>
      </c>
      <c r="J40" s="92">
        <f t="shared" si="14"/>
        <v>0.1901088929</v>
      </c>
      <c r="K40" s="92">
        <f t="shared" si="14"/>
        <v>0.1873865699</v>
      </c>
      <c r="L40" s="92" t="str">
        <f t="shared" si="14"/>
        <v>#DIV/0!</v>
      </c>
      <c r="M40" s="92" t="str">
        <f t="shared" si="14"/>
        <v>#DIV/0!</v>
      </c>
      <c r="N40" s="96">
        <f t="shared" si="14"/>
        <v>0.194296707</v>
      </c>
      <c r="O40" s="3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8.0" customHeight="1">
      <c r="A41" s="1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3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8.0" customHeight="1">
      <c r="A42" s="1" t="s">
        <v>106</v>
      </c>
      <c r="B42" s="76">
        <v>0.98</v>
      </c>
      <c r="C42" s="76">
        <v>1.89</v>
      </c>
      <c r="D42" s="76">
        <v>1.88</v>
      </c>
      <c r="E42" s="76">
        <v>1.62</v>
      </c>
      <c r="F42" s="76">
        <v>1.03</v>
      </c>
      <c r="G42" s="76">
        <v>0.33</v>
      </c>
      <c r="H42" s="76">
        <v>0.47</v>
      </c>
      <c r="I42" s="76">
        <v>0.84</v>
      </c>
      <c r="J42" s="76">
        <v>1.34</v>
      </c>
      <c r="K42" s="76">
        <v>1.34</v>
      </c>
      <c r="L42" s="76">
        <v>0.0</v>
      </c>
      <c r="M42" s="76">
        <v>0.0</v>
      </c>
      <c r="N42" s="76">
        <f t="shared" ref="N42:N43" si="15">SUM(B42:M42)</f>
        <v>11.72</v>
      </c>
      <c r="O42" s="3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8.0" customHeight="1">
      <c r="A43" s="1" t="s">
        <v>107</v>
      </c>
      <c r="B43" s="76">
        <v>15.46</v>
      </c>
      <c r="C43" s="76">
        <v>24.61</v>
      </c>
      <c r="D43" s="76">
        <v>15.23</v>
      </c>
      <c r="E43" s="76">
        <v>24.88</v>
      </c>
      <c r="F43" s="76">
        <v>16.04</v>
      </c>
      <c r="G43" s="76">
        <v>0.0</v>
      </c>
      <c r="H43" s="76">
        <v>6.96</v>
      </c>
      <c r="I43" s="76">
        <v>5.27</v>
      </c>
      <c r="J43" s="76">
        <v>35.84</v>
      </c>
      <c r="K43" s="76">
        <v>18.76</v>
      </c>
      <c r="L43" s="76">
        <v>0.0</v>
      </c>
      <c r="M43" s="76">
        <v>0.0</v>
      </c>
      <c r="N43" s="76">
        <f t="shared" si="15"/>
        <v>163.05</v>
      </c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8.0" customHeight="1">
      <c r="A44" s="1" t="s">
        <v>108</v>
      </c>
      <c r="B44" s="92">
        <f t="shared" ref="B44:N44" si="16">B42/B43</f>
        <v>0.06338939198</v>
      </c>
      <c r="C44" s="92">
        <f t="shared" si="16"/>
        <v>0.07679804957</v>
      </c>
      <c r="D44" s="92">
        <f t="shared" si="16"/>
        <v>0.1234405778</v>
      </c>
      <c r="E44" s="92">
        <f t="shared" si="16"/>
        <v>0.06511254019</v>
      </c>
      <c r="F44" s="92">
        <f t="shared" si="16"/>
        <v>0.06421446384</v>
      </c>
      <c r="G44" s="92" t="str">
        <f t="shared" si="16"/>
        <v>#DIV/0!</v>
      </c>
      <c r="H44" s="92">
        <f t="shared" si="16"/>
        <v>0.06752873563</v>
      </c>
      <c r="I44" s="92">
        <f t="shared" si="16"/>
        <v>0.1593927894</v>
      </c>
      <c r="J44" s="92">
        <f t="shared" si="16"/>
        <v>0.03738839286</v>
      </c>
      <c r="K44" s="92">
        <f t="shared" si="16"/>
        <v>0.07142857143</v>
      </c>
      <c r="L44" s="92" t="str">
        <f t="shared" si="16"/>
        <v>#DIV/0!</v>
      </c>
      <c r="M44" s="92" t="str">
        <f t="shared" si="16"/>
        <v>#DIV/0!</v>
      </c>
      <c r="N44" s="96">
        <f t="shared" si="16"/>
        <v>0.07187979148</v>
      </c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8.0" customHeight="1">
      <c r="A45" s="1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8.0" customHeight="1">
      <c r="A46" s="45" t="s">
        <v>109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8.0" customHeight="1">
      <c r="A47" s="4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8.0" customHeight="1">
      <c r="A48" s="1" t="s">
        <v>110</v>
      </c>
      <c r="B48" s="76">
        <v>0.17</v>
      </c>
      <c r="C48" s="76">
        <v>0.08</v>
      </c>
      <c r="D48" s="76">
        <v>0.11</v>
      </c>
      <c r="E48" s="76">
        <v>0.23</v>
      </c>
      <c r="F48" s="76">
        <v>0.22</v>
      </c>
      <c r="G48" s="76">
        <v>0.06</v>
      </c>
      <c r="H48" s="76">
        <v>0.22</v>
      </c>
      <c r="I48" s="76">
        <v>0.29</v>
      </c>
      <c r="J48" s="76">
        <v>0.17</v>
      </c>
      <c r="K48" s="76">
        <v>0.17</v>
      </c>
      <c r="L48" s="76">
        <v>0.0</v>
      </c>
      <c r="M48" s="76">
        <v>0.0</v>
      </c>
      <c r="N48" s="76">
        <f t="shared" ref="N48:N49" si="17">SUM(B48:M48)</f>
        <v>1.72</v>
      </c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8.0" customHeight="1">
      <c r="A49" s="1" t="s">
        <v>111</v>
      </c>
      <c r="B49" s="76">
        <v>4.2</v>
      </c>
      <c r="C49" s="76">
        <v>6.02</v>
      </c>
      <c r="D49" s="76">
        <v>6.56</v>
      </c>
      <c r="E49" s="76">
        <v>8.04</v>
      </c>
      <c r="F49" s="76">
        <v>7.85</v>
      </c>
      <c r="G49" s="76">
        <v>0.0</v>
      </c>
      <c r="H49" s="76">
        <v>0.0</v>
      </c>
      <c r="I49" s="76">
        <v>0.0</v>
      </c>
      <c r="J49" s="76">
        <v>7.22</v>
      </c>
      <c r="K49" s="76">
        <v>0.0</v>
      </c>
      <c r="L49" s="76">
        <v>0.0</v>
      </c>
      <c r="M49" s="76">
        <v>0.0</v>
      </c>
      <c r="N49" s="76">
        <f t="shared" si="17"/>
        <v>39.89</v>
      </c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8.0" customHeight="1">
      <c r="A50" s="45" t="s">
        <v>112</v>
      </c>
      <c r="B50" s="92">
        <f t="shared" ref="B50:N50" si="18">B48/B49</f>
        <v>0.04047619048</v>
      </c>
      <c r="C50" s="92">
        <f t="shared" si="18"/>
        <v>0.01328903654</v>
      </c>
      <c r="D50" s="92">
        <f t="shared" si="18"/>
        <v>0.01676829268</v>
      </c>
      <c r="E50" s="92">
        <f t="shared" si="18"/>
        <v>0.02860696517</v>
      </c>
      <c r="F50" s="92">
        <f t="shared" si="18"/>
        <v>0.02802547771</v>
      </c>
      <c r="G50" s="92" t="str">
        <f t="shared" si="18"/>
        <v>#DIV/0!</v>
      </c>
      <c r="H50" s="92" t="str">
        <f t="shared" si="18"/>
        <v>#DIV/0!</v>
      </c>
      <c r="I50" s="92" t="str">
        <f t="shared" si="18"/>
        <v>#DIV/0!</v>
      </c>
      <c r="J50" s="92">
        <f t="shared" si="18"/>
        <v>0.02354570637</v>
      </c>
      <c r="K50" s="92" t="str">
        <f t="shared" si="18"/>
        <v>#DIV/0!</v>
      </c>
      <c r="L50" s="92" t="str">
        <f t="shared" si="18"/>
        <v>#DIV/0!</v>
      </c>
      <c r="M50" s="92" t="str">
        <f t="shared" si="18"/>
        <v>#DIV/0!</v>
      </c>
      <c r="N50" s="96">
        <f t="shared" si="18"/>
        <v>0.04311857608</v>
      </c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8.0" customHeight="1">
      <c r="A51" s="1" t="s">
        <v>113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8.0" customHeight="1">
      <c r="A52" s="1" t="s">
        <v>114</v>
      </c>
      <c r="B52" s="76">
        <v>0.36</v>
      </c>
      <c r="C52" s="76">
        <v>0.4</v>
      </c>
      <c r="D52" s="76">
        <v>0.9</v>
      </c>
      <c r="E52" s="76">
        <v>1.06</v>
      </c>
      <c r="F52" s="76">
        <v>0.6</v>
      </c>
      <c r="G52" s="76">
        <v>0.43</v>
      </c>
      <c r="H52" s="76">
        <v>0.58</v>
      </c>
      <c r="I52" s="76">
        <v>0.81</v>
      </c>
      <c r="J52" s="76">
        <v>0.79</v>
      </c>
      <c r="K52" s="76">
        <v>0.79</v>
      </c>
      <c r="L52" s="76">
        <v>0.0</v>
      </c>
      <c r="M52" s="76">
        <v>0.0</v>
      </c>
      <c r="N52" s="76">
        <f t="shared" ref="N52:N53" si="19">SUM(B52:M52)</f>
        <v>6.72</v>
      </c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8.0" customHeight="1">
      <c r="A53" s="1" t="s">
        <v>115</v>
      </c>
      <c r="B53" s="76">
        <v>6.57</v>
      </c>
      <c r="C53" s="76">
        <v>4.82</v>
      </c>
      <c r="D53" s="76">
        <v>3.65</v>
      </c>
      <c r="E53" s="76">
        <v>0.0</v>
      </c>
      <c r="F53" s="76">
        <v>6.88</v>
      </c>
      <c r="G53" s="76">
        <v>6.68</v>
      </c>
      <c r="H53" s="76">
        <v>0.0</v>
      </c>
      <c r="I53" s="76">
        <v>8.55</v>
      </c>
      <c r="J53" s="76">
        <v>7.1</v>
      </c>
      <c r="K53" s="76">
        <v>7.1</v>
      </c>
      <c r="L53" s="76">
        <v>0.0</v>
      </c>
      <c r="M53" s="76">
        <v>0.0</v>
      </c>
      <c r="N53" s="76">
        <f t="shared" si="19"/>
        <v>51.35</v>
      </c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8.0" hidden="1" customHeight="1">
      <c r="A54" s="3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8.0" customHeight="1">
      <c r="A55" s="1" t="s">
        <v>116</v>
      </c>
      <c r="B55" s="92">
        <f t="shared" ref="B55:N55" si="20">B52/B53</f>
        <v>0.05479452055</v>
      </c>
      <c r="C55" s="92">
        <f t="shared" si="20"/>
        <v>0.08298755187</v>
      </c>
      <c r="D55" s="92">
        <f t="shared" si="20"/>
        <v>0.2465753425</v>
      </c>
      <c r="E55" s="92" t="str">
        <f t="shared" si="20"/>
        <v>#DIV/0!</v>
      </c>
      <c r="F55" s="92">
        <f t="shared" si="20"/>
        <v>0.08720930233</v>
      </c>
      <c r="G55" s="92">
        <f t="shared" si="20"/>
        <v>0.06437125749</v>
      </c>
      <c r="H55" s="92" t="str">
        <f t="shared" si="20"/>
        <v>#DIV/0!</v>
      </c>
      <c r="I55" s="92">
        <f t="shared" si="20"/>
        <v>0.09473684211</v>
      </c>
      <c r="J55" s="92">
        <f t="shared" si="20"/>
        <v>0.1112676056</v>
      </c>
      <c r="K55" s="92">
        <f t="shared" si="20"/>
        <v>0.1112676056</v>
      </c>
      <c r="L55" s="92" t="str">
        <f t="shared" si="20"/>
        <v>#DIV/0!</v>
      </c>
      <c r="M55" s="92" t="str">
        <f t="shared" si="20"/>
        <v>#DIV/0!</v>
      </c>
      <c r="N55" s="96">
        <f t="shared" si="20"/>
        <v>0.1308666018</v>
      </c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8.0" customHeight="1">
      <c r="A56" s="83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3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8.0" customHeight="1">
      <c r="A57" s="1" t="s">
        <v>117</v>
      </c>
      <c r="B57" s="76">
        <v>0.43</v>
      </c>
      <c r="C57" s="76">
        <v>0.17</v>
      </c>
      <c r="D57" s="76">
        <v>0.73</v>
      </c>
      <c r="E57" s="76">
        <v>0.81</v>
      </c>
      <c r="F57" s="76">
        <v>0.44</v>
      </c>
      <c r="G57" s="76">
        <v>0.29</v>
      </c>
      <c r="H57" s="76">
        <v>0.19</v>
      </c>
      <c r="I57" s="76">
        <v>0.63</v>
      </c>
      <c r="J57" s="76">
        <v>0.51</v>
      </c>
      <c r="K57" s="76">
        <v>0.51</v>
      </c>
      <c r="L57" s="76">
        <v>0.0</v>
      </c>
      <c r="M57" s="76">
        <v>0.0</v>
      </c>
      <c r="N57" s="76">
        <f t="shared" ref="N57:N58" si="21">SUM(B57:M57)</f>
        <v>4.71</v>
      </c>
      <c r="O57" s="3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8.0" customHeight="1">
      <c r="A58" s="1" t="s">
        <v>118</v>
      </c>
      <c r="B58" s="76">
        <v>5.29</v>
      </c>
      <c r="C58" s="76">
        <v>5.38</v>
      </c>
      <c r="D58" s="76">
        <v>7.04</v>
      </c>
      <c r="E58" s="76">
        <v>0.0</v>
      </c>
      <c r="F58" s="76">
        <v>10.4</v>
      </c>
      <c r="G58" s="76">
        <v>0.83</v>
      </c>
      <c r="H58" s="76">
        <v>8.1</v>
      </c>
      <c r="I58" s="76">
        <v>0.0</v>
      </c>
      <c r="J58" s="76">
        <v>8.78</v>
      </c>
      <c r="K58" s="76">
        <v>8.78</v>
      </c>
      <c r="L58" s="76">
        <v>0.0</v>
      </c>
      <c r="M58" s="76">
        <v>0.0</v>
      </c>
      <c r="N58" s="76">
        <f t="shared" si="21"/>
        <v>54.6</v>
      </c>
      <c r="O58" s="3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8.0" customHeight="1">
      <c r="A59" s="1" t="s">
        <v>119</v>
      </c>
      <c r="B59" s="92">
        <f t="shared" ref="B59:N59" si="22">B57/B58</f>
        <v>0.08128544423</v>
      </c>
      <c r="C59" s="92">
        <f t="shared" si="22"/>
        <v>0.03159851301</v>
      </c>
      <c r="D59" s="92">
        <f t="shared" si="22"/>
        <v>0.1036931818</v>
      </c>
      <c r="E59" s="92" t="str">
        <f t="shared" si="22"/>
        <v>#DIV/0!</v>
      </c>
      <c r="F59" s="92">
        <f t="shared" si="22"/>
        <v>0.04230769231</v>
      </c>
      <c r="G59" s="92">
        <f t="shared" si="22"/>
        <v>0.3493975904</v>
      </c>
      <c r="H59" s="92">
        <f t="shared" si="22"/>
        <v>0.02345679012</v>
      </c>
      <c r="I59" s="92" t="str">
        <f t="shared" si="22"/>
        <v>#DIV/0!</v>
      </c>
      <c r="J59" s="92">
        <f t="shared" si="22"/>
        <v>0.05808656036</v>
      </c>
      <c r="K59" s="92">
        <f t="shared" si="22"/>
        <v>0.05808656036</v>
      </c>
      <c r="L59" s="92" t="str">
        <f t="shared" si="22"/>
        <v>#DIV/0!</v>
      </c>
      <c r="M59" s="92" t="str">
        <f t="shared" si="22"/>
        <v>#DIV/0!</v>
      </c>
      <c r="N59" s="96">
        <f t="shared" si="22"/>
        <v>0.08626373626</v>
      </c>
      <c r="O59" s="3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8.0" customHeight="1">
      <c r="A60" s="1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3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8.0" customHeight="1">
      <c r="A61" s="1" t="s">
        <v>120</v>
      </c>
      <c r="B61" s="76">
        <v>0.6</v>
      </c>
      <c r="C61" s="76">
        <v>1.24</v>
      </c>
      <c r="D61" s="76">
        <v>1.65</v>
      </c>
      <c r="E61" s="76">
        <v>1.48</v>
      </c>
      <c r="F61" s="76">
        <v>0.39</v>
      </c>
      <c r="G61" s="76">
        <v>0.18</v>
      </c>
      <c r="H61" s="76">
        <v>0.21</v>
      </c>
      <c r="I61" s="76">
        <v>0.55</v>
      </c>
      <c r="J61" s="76">
        <v>0.9</v>
      </c>
      <c r="K61" s="76">
        <v>0.9</v>
      </c>
      <c r="L61" s="76">
        <v>0.0</v>
      </c>
      <c r="M61" s="76">
        <v>0.0</v>
      </c>
      <c r="N61" s="76">
        <f t="shared" ref="N61:N62" si="23">SUM(B61:M61)</f>
        <v>8.1</v>
      </c>
      <c r="O61" s="3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8.0" customHeight="1">
      <c r="A62" s="1" t="s">
        <v>121</v>
      </c>
      <c r="B62" s="76">
        <v>1.76</v>
      </c>
      <c r="C62" s="76">
        <v>11.96</v>
      </c>
      <c r="D62" s="76">
        <v>7.07</v>
      </c>
      <c r="E62" s="76">
        <v>13.69</v>
      </c>
      <c r="F62" s="76">
        <v>6.83</v>
      </c>
      <c r="G62" s="76">
        <v>0.0</v>
      </c>
      <c r="H62" s="76">
        <v>0.0</v>
      </c>
      <c r="I62" s="76">
        <v>0.0</v>
      </c>
      <c r="J62" s="76">
        <v>16.45</v>
      </c>
      <c r="K62" s="76">
        <v>13.36</v>
      </c>
      <c r="L62" s="76">
        <v>0.0</v>
      </c>
      <c r="M62" s="76">
        <v>0.0</v>
      </c>
      <c r="N62" s="76">
        <f t="shared" si="23"/>
        <v>71.12</v>
      </c>
      <c r="O62" s="3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8.0" customHeight="1">
      <c r="A63" s="1" t="s">
        <v>122</v>
      </c>
      <c r="B63" s="92">
        <f t="shared" ref="B63:N63" si="24">B61/B62</f>
        <v>0.3409090909</v>
      </c>
      <c r="C63" s="92">
        <f t="shared" si="24"/>
        <v>0.1036789298</v>
      </c>
      <c r="D63" s="92">
        <f t="shared" si="24"/>
        <v>0.2333804809</v>
      </c>
      <c r="E63" s="92">
        <f t="shared" si="24"/>
        <v>0.1081081081</v>
      </c>
      <c r="F63" s="92">
        <f t="shared" si="24"/>
        <v>0.05710102489</v>
      </c>
      <c r="G63" s="92" t="str">
        <f t="shared" si="24"/>
        <v>#DIV/0!</v>
      </c>
      <c r="H63" s="92" t="str">
        <f t="shared" si="24"/>
        <v>#DIV/0!</v>
      </c>
      <c r="I63" s="92" t="str">
        <f t="shared" si="24"/>
        <v>#DIV/0!</v>
      </c>
      <c r="J63" s="92">
        <f t="shared" si="24"/>
        <v>0.0547112462</v>
      </c>
      <c r="K63" s="92">
        <f t="shared" si="24"/>
        <v>0.06736526946</v>
      </c>
      <c r="L63" s="92" t="str">
        <f t="shared" si="24"/>
        <v>#DIV/0!</v>
      </c>
      <c r="M63" s="92" t="str">
        <f t="shared" si="24"/>
        <v>#DIV/0!</v>
      </c>
      <c r="N63" s="96">
        <f t="shared" si="24"/>
        <v>0.1138920135</v>
      </c>
      <c r="O63" s="3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8.0" customHeight="1">
      <c r="A64" s="1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76"/>
      <c r="O64" s="3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8.0" customHeight="1">
      <c r="A65" s="3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76"/>
      <c r="O65" s="3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8.0" customHeight="1">
      <c r="A66" s="3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76"/>
      <c r="O66" s="3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0" customHeight="1">
      <c r="A67" s="3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3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84.29"/>
    <col customWidth="1" hidden="1" min="2" max="2" width="39.29"/>
    <col customWidth="1" min="3" max="3" width="12.29"/>
    <col customWidth="1" min="4" max="4" width="10.71"/>
    <col customWidth="1" min="5" max="5" width="11.71"/>
    <col customWidth="1" min="6" max="6" width="10.71"/>
    <col customWidth="1" min="7" max="7" width="10.29"/>
    <col customWidth="1" min="8" max="8" width="10.71"/>
    <col customWidth="1" min="9" max="9" width="11.86"/>
    <col customWidth="1" min="10" max="10" width="10.29"/>
    <col customWidth="1" min="11" max="11" width="10.14"/>
    <col customWidth="1" min="12" max="13" width="11.29"/>
    <col customWidth="1" min="14" max="14" width="12.0"/>
    <col customWidth="1" min="15" max="15" width="13.29"/>
    <col customWidth="1" min="16" max="25" width="9.0"/>
    <col customWidth="1" min="26" max="26" width="17.14"/>
  </cols>
  <sheetData>
    <row r="1" ht="18.0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8" t="s">
        <v>123</v>
      </c>
      <c r="B2" s="6" t="s">
        <v>1</v>
      </c>
      <c r="C2" s="7"/>
      <c r="D2" s="7"/>
      <c r="E2" s="7"/>
      <c r="F2" s="7"/>
      <c r="G2" s="7"/>
      <c r="H2" s="7" t="s">
        <v>2</v>
      </c>
      <c r="I2" s="7"/>
      <c r="J2" s="7"/>
      <c r="K2" s="7"/>
      <c r="L2" s="7"/>
      <c r="M2" s="7"/>
      <c r="N2" s="7"/>
      <c r="O2" s="7"/>
      <c r="P2" s="3"/>
      <c r="Q2" s="4"/>
      <c r="R2" s="4"/>
      <c r="S2" s="4"/>
      <c r="T2" s="4"/>
      <c r="U2" s="4"/>
      <c r="V2" s="4"/>
      <c r="W2" s="4"/>
      <c r="X2" s="4"/>
      <c r="Y2" s="4"/>
      <c r="Z2" s="4"/>
    </row>
    <row r="3" ht="18.0" customHeight="1">
      <c r="A3" s="8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3"/>
      <c r="Q3" s="4"/>
      <c r="R3" s="4"/>
      <c r="S3" s="4"/>
      <c r="T3" s="4"/>
      <c r="U3" s="4"/>
      <c r="V3" s="4"/>
      <c r="W3" s="4"/>
      <c r="X3" s="4"/>
      <c r="Y3" s="4"/>
      <c r="Z3" s="4"/>
    </row>
    <row r="4" ht="18.0" customHeight="1">
      <c r="A4" s="8" t="s">
        <v>3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"/>
      <c r="Q4" s="4"/>
      <c r="R4" s="4"/>
      <c r="S4" s="4"/>
      <c r="T4" s="4"/>
      <c r="U4" s="4"/>
      <c r="V4" s="4"/>
      <c r="W4" s="4"/>
      <c r="X4" s="4"/>
      <c r="Y4" s="4"/>
      <c r="Z4" s="4"/>
    </row>
    <row r="5" ht="18.75" customHeight="1">
      <c r="A5" s="80" t="s">
        <v>124</v>
      </c>
      <c r="B5" s="10" t="s">
        <v>5</v>
      </c>
      <c r="C5" s="11"/>
      <c r="D5" s="11"/>
      <c r="E5" s="11"/>
      <c r="F5" s="11"/>
      <c r="G5" s="11"/>
      <c r="H5" s="11"/>
      <c r="I5" s="12" t="s">
        <v>6</v>
      </c>
      <c r="J5" s="11"/>
      <c r="K5" s="11"/>
      <c r="L5" s="11"/>
      <c r="M5" s="11"/>
      <c r="N5" s="11"/>
      <c r="O5" s="12"/>
      <c r="P5" s="3"/>
      <c r="Q5" s="4"/>
      <c r="R5" s="4"/>
      <c r="S5" s="4"/>
      <c r="T5" s="4"/>
      <c r="U5" s="4"/>
      <c r="V5" s="4"/>
      <c r="W5" s="4"/>
      <c r="X5" s="4"/>
      <c r="Y5" s="4"/>
      <c r="Z5" s="4"/>
    </row>
    <row r="6" ht="18.0" customHeight="1">
      <c r="A6" s="13" t="s">
        <v>7</v>
      </c>
      <c r="B6" s="14"/>
      <c r="C6" s="15" t="s">
        <v>8</v>
      </c>
      <c r="D6" s="15" t="s">
        <v>9</v>
      </c>
      <c r="E6" s="15" t="s">
        <v>10</v>
      </c>
      <c r="F6" s="15" t="s">
        <v>11</v>
      </c>
      <c r="G6" s="15" t="s">
        <v>12</v>
      </c>
      <c r="H6" s="15" t="s">
        <v>13</v>
      </c>
      <c r="I6" s="15" t="s">
        <v>14</v>
      </c>
      <c r="J6" s="15" t="s">
        <v>15</v>
      </c>
      <c r="K6" s="15" t="s">
        <v>16</v>
      </c>
      <c r="L6" s="15" t="s">
        <v>23</v>
      </c>
      <c r="M6" s="15" t="s">
        <v>18</v>
      </c>
      <c r="N6" s="15" t="s">
        <v>19</v>
      </c>
      <c r="O6" s="16" t="s">
        <v>20</v>
      </c>
      <c r="P6" s="3"/>
      <c r="Q6" s="4"/>
      <c r="R6" s="4"/>
      <c r="S6" s="4"/>
      <c r="T6" s="4"/>
      <c r="U6" s="4"/>
      <c r="V6" s="4"/>
      <c r="W6" s="4"/>
      <c r="X6" s="4"/>
      <c r="Y6" s="4"/>
      <c r="Z6" s="4"/>
    </row>
    <row r="7" ht="18.75" customHeight="1">
      <c r="A7" s="17" t="s">
        <v>21</v>
      </c>
      <c r="B7" s="18"/>
      <c r="C7" s="86">
        <v>6.43</v>
      </c>
      <c r="D7" s="1">
        <v>5.09</v>
      </c>
      <c r="E7" s="1">
        <v>6.07</v>
      </c>
      <c r="F7" s="1">
        <v>9.78</v>
      </c>
      <c r="G7" s="1">
        <v>15.83</v>
      </c>
      <c r="H7" s="99">
        <v>15.94</v>
      </c>
      <c r="I7" s="99">
        <v>10.04</v>
      </c>
      <c r="J7" s="21">
        <v>10.34</v>
      </c>
      <c r="K7" s="21">
        <v>13.05</v>
      </c>
      <c r="L7" s="22">
        <v>10.28</v>
      </c>
      <c r="M7" s="22">
        <v>8.23</v>
      </c>
      <c r="N7" s="21">
        <v>6.12</v>
      </c>
      <c r="O7" s="2">
        <f>SUM(C7:N7)</f>
        <v>117.2</v>
      </c>
      <c r="P7" s="3"/>
      <c r="Q7" s="4"/>
      <c r="R7" s="4"/>
      <c r="S7" s="4"/>
      <c r="T7" s="4"/>
      <c r="U7" s="4"/>
      <c r="V7" s="4"/>
      <c r="W7" s="4"/>
      <c r="X7" s="4"/>
      <c r="Y7" s="4"/>
      <c r="Z7" s="4"/>
    </row>
    <row r="8" ht="18.0" customHeight="1">
      <c r="A8" s="13" t="s">
        <v>22</v>
      </c>
      <c r="B8" s="14"/>
      <c r="C8" s="15" t="s">
        <v>8</v>
      </c>
      <c r="D8" s="15" t="s">
        <v>9</v>
      </c>
      <c r="E8" s="15" t="s">
        <v>10</v>
      </c>
      <c r="F8" s="15" t="s">
        <v>11</v>
      </c>
      <c r="G8" s="15" t="s">
        <v>12</v>
      </c>
      <c r="H8" s="15" t="s">
        <v>13</v>
      </c>
      <c r="I8" s="15" t="s">
        <v>14</v>
      </c>
      <c r="J8" s="15" t="s">
        <v>15</v>
      </c>
      <c r="K8" s="15" t="s">
        <v>16</v>
      </c>
      <c r="L8" s="15" t="s">
        <v>125</v>
      </c>
      <c r="M8" s="15" t="s">
        <v>18</v>
      </c>
      <c r="N8" s="15" t="s">
        <v>19</v>
      </c>
      <c r="O8" s="16" t="s">
        <v>20</v>
      </c>
      <c r="P8" s="3"/>
      <c r="Q8" s="4"/>
      <c r="R8" s="4"/>
      <c r="S8" s="4"/>
      <c r="T8" s="4"/>
      <c r="U8" s="4"/>
      <c r="V8" s="4"/>
      <c r="W8" s="4"/>
      <c r="X8" s="4"/>
      <c r="Y8" s="4"/>
      <c r="Z8" s="4"/>
    </row>
    <row r="9" ht="18.0" customHeight="1">
      <c r="A9" s="18" t="s">
        <v>24</v>
      </c>
      <c r="B9" s="18" t="s">
        <v>25</v>
      </c>
      <c r="C9" s="1">
        <v>36.43</v>
      </c>
      <c r="D9" s="1">
        <v>42.14</v>
      </c>
      <c r="E9" s="1">
        <v>43.64</v>
      </c>
      <c r="F9" s="27">
        <v>55.9</v>
      </c>
      <c r="G9" s="1">
        <v>35.12</v>
      </c>
      <c r="H9" s="1">
        <v>42.63</v>
      </c>
      <c r="I9" s="1">
        <v>28.32</v>
      </c>
      <c r="J9" s="20">
        <v>41.45</v>
      </c>
      <c r="K9" s="20">
        <v>37.91</v>
      </c>
      <c r="L9" s="20">
        <v>39.93</v>
      </c>
      <c r="M9" s="20">
        <v>86.57</v>
      </c>
      <c r="N9" s="20">
        <v>44.5</v>
      </c>
      <c r="O9" s="2">
        <f t="shared" ref="O9:O10" si="1">SUM(C9:N9)</f>
        <v>534.54</v>
      </c>
      <c r="P9" s="3"/>
      <c r="Q9" s="4"/>
      <c r="R9" s="4"/>
      <c r="S9" s="4"/>
      <c r="T9" s="4"/>
      <c r="U9" s="4"/>
      <c r="V9" s="4"/>
      <c r="W9" s="4"/>
      <c r="X9" s="4"/>
      <c r="Y9" s="4"/>
      <c r="Z9" s="4"/>
    </row>
    <row r="10" ht="18.0" customHeight="1">
      <c r="A10" s="18" t="s">
        <v>26</v>
      </c>
      <c r="B10" s="18"/>
      <c r="C10" s="1">
        <v>24.25</v>
      </c>
      <c r="D10" s="1">
        <v>24.38</v>
      </c>
      <c r="E10" s="1">
        <v>30.1</v>
      </c>
      <c r="F10" s="1">
        <v>24.85</v>
      </c>
      <c r="G10" s="1">
        <v>28.45</v>
      </c>
      <c r="H10" s="1">
        <v>27.32</v>
      </c>
      <c r="I10" s="1">
        <v>31.25</v>
      </c>
      <c r="J10" s="1">
        <v>31.4</v>
      </c>
      <c r="K10" s="20">
        <v>30.38</v>
      </c>
      <c r="L10" s="20">
        <v>28.64</v>
      </c>
      <c r="M10" s="20">
        <v>28.78</v>
      </c>
      <c r="N10" s="20">
        <v>33.54</v>
      </c>
      <c r="O10" s="2">
        <f t="shared" si="1"/>
        <v>343.34</v>
      </c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8.75" customHeight="1">
      <c r="A11" s="24" t="s">
        <v>27</v>
      </c>
      <c r="B11" s="24"/>
      <c r="C11" s="25">
        <f t="shared" ref="C11:O11" si="2">SUM(C9:C10)</f>
        <v>60.68</v>
      </c>
      <c r="D11" s="25">
        <f t="shared" si="2"/>
        <v>66.52</v>
      </c>
      <c r="E11" s="25">
        <f t="shared" si="2"/>
        <v>73.74</v>
      </c>
      <c r="F11" s="25">
        <f t="shared" si="2"/>
        <v>80.75</v>
      </c>
      <c r="G11" s="26">
        <f t="shared" si="2"/>
        <v>63.57</v>
      </c>
      <c r="H11" s="26">
        <f t="shared" si="2"/>
        <v>69.95</v>
      </c>
      <c r="I11" s="26">
        <f t="shared" si="2"/>
        <v>59.57</v>
      </c>
      <c r="J11" s="26">
        <f t="shared" si="2"/>
        <v>72.85</v>
      </c>
      <c r="K11" s="26">
        <f t="shared" si="2"/>
        <v>68.29</v>
      </c>
      <c r="L11" s="26">
        <f t="shared" si="2"/>
        <v>68.57</v>
      </c>
      <c r="M11" s="26">
        <f t="shared" si="2"/>
        <v>115.35</v>
      </c>
      <c r="N11" s="26">
        <f t="shared" si="2"/>
        <v>78.04</v>
      </c>
      <c r="O11" s="26">
        <f t="shared" si="2"/>
        <v>877.88</v>
      </c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8.75" customHeight="1">
      <c r="A12" s="18"/>
      <c r="B12" s="18"/>
      <c r="C12" s="2" t="s">
        <v>2</v>
      </c>
      <c r="D12" s="2"/>
      <c r="E12" s="2" t="s">
        <v>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8.0" customHeight="1">
      <c r="A13" s="13" t="s">
        <v>29</v>
      </c>
      <c r="B13" s="14"/>
      <c r="C13" s="15" t="s">
        <v>30</v>
      </c>
      <c r="D13" s="15" t="s">
        <v>9</v>
      </c>
      <c r="E13" s="15" t="s">
        <v>10</v>
      </c>
      <c r="F13" s="15" t="s">
        <v>11</v>
      </c>
      <c r="G13" s="15" t="s">
        <v>12</v>
      </c>
      <c r="H13" s="15" t="s">
        <v>13</v>
      </c>
      <c r="I13" s="15" t="s">
        <v>31</v>
      </c>
      <c r="J13" s="15" t="s">
        <v>15</v>
      </c>
      <c r="K13" s="15" t="s">
        <v>16</v>
      </c>
      <c r="L13" s="15" t="s">
        <v>23</v>
      </c>
      <c r="M13" s="15" t="s">
        <v>18</v>
      </c>
      <c r="N13" s="15" t="s">
        <v>19</v>
      </c>
      <c r="O13" s="16" t="s">
        <v>20</v>
      </c>
      <c r="P13" s="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8.0" hidden="1" customHeight="1">
      <c r="A14" s="18" t="s">
        <v>2</v>
      </c>
      <c r="B14" s="18" t="s">
        <v>32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8.0" hidden="1" customHeight="1">
      <c r="A15" s="18" t="s">
        <v>2</v>
      </c>
      <c r="B15" s="18" t="s">
        <v>32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8.0" customHeight="1">
      <c r="A16" s="18" t="s">
        <v>33</v>
      </c>
      <c r="B16" s="18"/>
      <c r="C16" s="1">
        <v>0.0</v>
      </c>
      <c r="D16" s="1">
        <v>0.91</v>
      </c>
      <c r="E16" s="1">
        <v>0.65</v>
      </c>
      <c r="F16" s="1">
        <v>0.94</v>
      </c>
      <c r="G16" s="1">
        <v>0.04</v>
      </c>
      <c r="H16" s="1">
        <v>1.08</v>
      </c>
      <c r="I16" s="1">
        <v>0.78</v>
      </c>
      <c r="J16" s="1">
        <v>1.31</v>
      </c>
      <c r="K16" s="20">
        <v>0.87</v>
      </c>
      <c r="L16" s="20">
        <v>0.52</v>
      </c>
      <c r="M16" s="20">
        <v>0.53</v>
      </c>
      <c r="N16" s="20">
        <v>0.63</v>
      </c>
      <c r="O16" s="2">
        <f t="shared" ref="O16:O22" si="3">SUM(C16:N16)</f>
        <v>8.26</v>
      </c>
      <c r="P16" s="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8.0" customHeight="1">
      <c r="A17" s="18" t="s">
        <v>34</v>
      </c>
      <c r="B17" s="18"/>
      <c r="C17" s="1">
        <v>2.45</v>
      </c>
      <c r="D17" s="1">
        <v>2.45</v>
      </c>
      <c r="E17" s="1">
        <v>0.0</v>
      </c>
      <c r="F17" s="1">
        <v>4.89</v>
      </c>
      <c r="G17" s="1">
        <v>3.75</v>
      </c>
      <c r="H17" s="1">
        <v>0.0</v>
      </c>
      <c r="I17" s="1">
        <v>6.41</v>
      </c>
      <c r="J17" s="1">
        <v>5.13</v>
      </c>
      <c r="K17" s="20">
        <v>3.87</v>
      </c>
      <c r="L17" s="20">
        <v>3.15</v>
      </c>
      <c r="M17" s="20">
        <v>0.0</v>
      </c>
      <c r="N17" s="20">
        <v>4.49</v>
      </c>
      <c r="O17" s="2">
        <f t="shared" si="3"/>
        <v>36.59</v>
      </c>
      <c r="P17" s="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8.0" customHeight="1">
      <c r="A18" s="18" t="s">
        <v>35</v>
      </c>
      <c r="B18" s="18"/>
      <c r="C18" s="1">
        <v>1.44</v>
      </c>
      <c r="D18" s="1">
        <v>3.47</v>
      </c>
      <c r="E18" s="1">
        <v>4.2</v>
      </c>
      <c r="F18" s="1">
        <v>6.51</v>
      </c>
      <c r="G18" s="1">
        <v>2.06</v>
      </c>
      <c r="H18" s="1">
        <v>0.34</v>
      </c>
      <c r="I18" s="1">
        <v>0.3</v>
      </c>
      <c r="J18" s="20">
        <v>1.33</v>
      </c>
      <c r="K18" s="20">
        <v>1.69</v>
      </c>
      <c r="L18" s="20">
        <v>1.18</v>
      </c>
      <c r="M18" s="20">
        <v>1.99</v>
      </c>
      <c r="N18" s="20">
        <v>0.86</v>
      </c>
      <c r="O18" s="2">
        <f t="shared" si="3"/>
        <v>25.37</v>
      </c>
      <c r="P18" s="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8.0" hidden="1" customHeight="1">
      <c r="A19" s="18" t="s">
        <v>2</v>
      </c>
      <c r="B19" s="18" t="s">
        <v>36</v>
      </c>
      <c r="C19" s="27"/>
      <c r="D19" s="27"/>
      <c r="E19" s="27"/>
      <c r="F19" s="27"/>
      <c r="G19" s="1"/>
      <c r="H19" s="1"/>
      <c r="I19" s="1"/>
      <c r="J19" s="1"/>
      <c r="K19" s="1"/>
      <c r="L19" s="1"/>
      <c r="M19" s="1"/>
      <c r="N19" s="1"/>
      <c r="O19" s="2">
        <f t="shared" si="3"/>
        <v>0</v>
      </c>
      <c r="P19" s="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8.0" hidden="1" customHeight="1">
      <c r="A20" s="18" t="s">
        <v>2</v>
      </c>
      <c r="B20" s="18" t="s">
        <v>37</v>
      </c>
      <c r="C20" s="27"/>
      <c r="D20" s="27"/>
      <c r="E20" s="27"/>
      <c r="F20" s="27"/>
      <c r="G20" s="1"/>
      <c r="H20" s="1"/>
      <c r="I20" s="1"/>
      <c r="J20" s="1"/>
      <c r="K20" s="1"/>
      <c r="L20" s="1"/>
      <c r="M20" s="1"/>
      <c r="N20" s="1"/>
      <c r="O20" s="2">
        <f t="shared" si="3"/>
        <v>0</v>
      </c>
      <c r="P20" s="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8.0" hidden="1" customHeight="1">
      <c r="A21" s="18" t="s">
        <v>2</v>
      </c>
      <c r="B21" s="18" t="s">
        <v>32</v>
      </c>
      <c r="C21" s="27"/>
      <c r="D21" s="27"/>
      <c r="E21" s="27"/>
      <c r="F21" s="27"/>
      <c r="G21" s="1"/>
      <c r="H21" s="1"/>
      <c r="I21" s="1"/>
      <c r="J21" s="1"/>
      <c r="K21" s="1"/>
      <c r="L21" s="1"/>
      <c r="M21" s="1"/>
      <c r="N21" s="1"/>
      <c r="O21" s="2">
        <f t="shared" si="3"/>
        <v>0</v>
      </c>
      <c r="P21" s="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8.0" customHeight="1">
      <c r="A22" s="18" t="s">
        <v>126</v>
      </c>
      <c r="B22" s="18"/>
      <c r="C22" s="27">
        <v>9.98</v>
      </c>
      <c r="D22" s="27">
        <v>13.23</v>
      </c>
      <c r="E22" s="27">
        <v>10.61</v>
      </c>
      <c r="F22" s="27">
        <v>15.82</v>
      </c>
      <c r="G22" s="1">
        <v>20.89</v>
      </c>
      <c r="H22" s="1">
        <v>34.55</v>
      </c>
      <c r="I22" s="1">
        <v>25.14</v>
      </c>
      <c r="J22" s="20">
        <v>40.8</v>
      </c>
      <c r="K22" s="20">
        <v>17.39</v>
      </c>
      <c r="L22" s="20">
        <v>13.03</v>
      </c>
      <c r="M22" s="20">
        <v>20.43</v>
      </c>
      <c r="N22" s="20">
        <v>6.54</v>
      </c>
      <c r="O22" s="2">
        <f t="shared" si="3"/>
        <v>228.41</v>
      </c>
      <c r="P22" s="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8.0" customHeight="1">
      <c r="A23" s="33" t="s">
        <v>46</v>
      </c>
      <c r="B23" s="34"/>
      <c r="C23" s="35">
        <v>14.52</v>
      </c>
      <c r="D23" s="35">
        <f t="shared" ref="D23:O23" si="4">SUM(D16:D22)</f>
        <v>20.06</v>
      </c>
      <c r="E23" s="35">
        <f t="shared" si="4"/>
        <v>15.46</v>
      </c>
      <c r="F23" s="35">
        <f t="shared" si="4"/>
        <v>28.16</v>
      </c>
      <c r="G23" s="35">
        <f t="shared" si="4"/>
        <v>26.74</v>
      </c>
      <c r="H23" s="35">
        <f t="shared" si="4"/>
        <v>35.97</v>
      </c>
      <c r="I23" s="35">
        <f t="shared" si="4"/>
        <v>32.63</v>
      </c>
      <c r="J23" s="35">
        <f t="shared" si="4"/>
        <v>48.57</v>
      </c>
      <c r="K23" s="35">
        <f t="shared" si="4"/>
        <v>23.82</v>
      </c>
      <c r="L23" s="35">
        <f t="shared" si="4"/>
        <v>17.88</v>
      </c>
      <c r="M23" s="35">
        <f t="shared" si="4"/>
        <v>22.95</v>
      </c>
      <c r="N23" s="35">
        <f t="shared" si="4"/>
        <v>12.52</v>
      </c>
      <c r="O23" s="35">
        <f t="shared" si="4"/>
        <v>298.63</v>
      </c>
      <c r="P23" s="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8.0" customHeight="1">
      <c r="A24" s="36" t="s">
        <v>47</v>
      </c>
      <c r="B24" s="37"/>
      <c r="C24" s="38">
        <f t="shared" ref="C24:O24" si="5">SUM(C7,C11,C23)</f>
        <v>81.63</v>
      </c>
      <c r="D24" s="38">
        <f t="shared" si="5"/>
        <v>91.67</v>
      </c>
      <c r="E24" s="38">
        <f t="shared" si="5"/>
        <v>95.27</v>
      </c>
      <c r="F24" s="38">
        <f t="shared" si="5"/>
        <v>118.69</v>
      </c>
      <c r="G24" s="38">
        <f t="shared" si="5"/>
        <v>106.14</v>
      </c>
      <c r="H24" s="38">
        <f t="shared" si="5"/>
        <v>121.86</v>
      </c>
      <c r="I24" s="38">
        <f t="shared" si="5"/>
        <v>102.24</v>
      </c>
      <c r="J24" s="38">
        <f t="shared" si="5"/>
        <v>131.76</v>
      </c>
      <c r="K24" s="38">
        <f t="shared" si="5"/>
        <v>105.16</v>
      </c>
      <c r="L24" s="38">
        <f t="shared" si="5"/>
        <v>96.73</v>
      </c>
      <c r="M24" s="38">
        <f t="shared" si="5"/>
        <v>146.53</v>
      </c>
      <c r="N24" s="38">
        <f t="shared" si="5"/>
        <v>96.68</v>
      </c>
      <c r="O24" s="38">
        <f t="shared" si="5"/>
        <v>1293.71</v>
      </c>
      <c r="P24" s="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8.0" customHeight="1">
      <c r="A25" s="39" t="s">
        <v>48</v>
      </c>
      <c r="B25" s="18"/>
      <c r="C25" s="27">
        <v>32.25</v>
      </c>
      <c r="D25" s="27">
        <v>96.43</v>
      </c>
      <c r="E25" s="27">
        <v>111.19</v>
      </c>
      <c r="F25" s="27">
        <v>56.76</v>
      </c>
      <c r="G25" s="1">
        <v>43.01</v>
      </c>
      <c r="H25" s="1">
        <v>11.69</v>
      </c>
      <c r="I25" s="1">
        <v>17.02</v>
      </c>
      <c r="J25" s="20">
        <v>44.73</v>
      </c>
      <c r="K25" s="20">
        <v>23.06</v>
      </c>
      <c r="L25" s="20">
        <v>33.0</v>
      </c>
      <c r="M25" s="20">
        <v>24.5</v>
      </c>
      <c r="N25" s="1"/>
      <c r="O25" s="2">
        <f>SUM(C25:N25)</f>
        <v>493.64</v>
      </c>
      <c r="P25" s="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8.75" customHeight="1">
      <c r="A26" s="40" t="s">
        <v>50</v>
      </c>
      <c r="B26" s="40"/>
      <c r="C26" s="41">
        <f t="shared" ref="C26:O26" si="6">SUM(C25)</f>
        <v>32.25</v>
      </c>
      <c r="D26" s="41">
        <f t="shared" si="6"/>
        <v>96.43</v>
      </c>
      <c r="E26" s="41">
        <f t="shared" si="6"/>
        <v>111.19</v>
      </c>
      <c r="F26" s="41">
        <f t="shared" si="6"/>
        <v>56.76</v>
      </c>
      <c r="G26" s="41">
        <f t="shared" si="6"/>
        <v>43.01</v>
      </c>
      <c r="H26" s="41">
        <f t="shared" si="6"/>
        <v>11.69</v>
      </c>
      <c r="I26" s="41">
        <f t="shared" si="6"/>
        <v>17.02</v>
      </c>
      <c r="J26" s="41">
        <f t="shared" si="6"/>
        <v>44.73</v>
      </c>
      <c r="K26" s="41">
        <f t="shared" si="6"/>
        <v>23.06</v>
      </c>
      <c r="L26" s="41">
        <f t="shared" si="6"/>
        <v>33</v>
      </c>
      <c r="M26" s="41">
        <f t="shared" si="6"/>
        <v>24.5</v>
      </c>
      <c r="N26" s="41">
        <f t="shared" si="6"/>
        <v>0</v>
      </c>
      <c r="O26" s="41">
        <f t="shared" si="6"/>
        <v>493.64</v>
      </c>
      <c r="P26" s="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9.5" customHeight="1">
      <c r="A27" s="42" t="s">
        <v>51</v>
      </c>
      <c r="B27" s="43"/>
      <c r="C27" s="44">
        <f t="shared" ref="C27:N27" si="7">SUM(C24,C26)</f>
        <v>113.88</v>
      </c>
      <c r="D27" s="44">
        <f t="shared" si="7"/>
        <v>188.1</v>
      </c>
      <c r="E27" s="44">
        <f t="shared" si="7"/>
        <v>206.46</v>
      </c>
      <c r="F27" s="44">
        <f t="shared" si="7"/>
        <v>175.45</v>
      </c>
      <c r="G27" s="44">
        <f t="shared" si="7"/>
        <v>149.15</v>
      </c>
      <c r="H27" s="44">
        <f t="shared" si="7"/>
        <v>133.55</v>
      </c>
      <c r="I27" s="44">
        <f t="shared" si="7"/>
        <v>119.26</v>
      </c>
      <c r="J27" s="44">
        <f t="shared" si="7"/>
        <v>176.49</v>
      </c>
      <c r="K27" s="44">
        <f t="shared" si="7"/>
        <v>128.22</v>
      </c>
      <c r="L27" s="44">
        <f t="shared" si="7"/>
        <v>129.73</v>
      </c>
      <c r="M27" s="44">
        <f t="shared" si="7"/>
        <v>171.03</v>
      </c>
      <c r="N27" s="44">
        <f t="shared" si="7"/>
        <v>96.68</v>
      </c>
      <c r="O27" s="44">
        <f>SUM(O7,O11,O23,O26)</f>
        <v>1787.35</v>
      </c>
      <c r="P27" s="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9.5" customHeight="1">
      <c r="A28" s="45" t="s">
        <v>52</v>
      </c>
      <c r="B28" s="45"/>
      <c r="C28" s="46"/>
      <c r="D28" s="46"/>
      <c r="E28" s="46"/>
      <c r="F28" s="46"/>
      <c r="G28" s="7"/>
      <c r="H28" s="7"/>
      <c r="I28" s="7"/>
      <c r="J28" s="7"/>
      <c r="K28" s="7"/>
      <c r="L28" s="7"/>
      <c r="M28" s="7"/>
      <c r="N28" s="7"/>
      <c r="O28" s="7"/>
      <c r="P28" s="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8.0" customHeight="1">
      <c r="A29" s="47" t="s">
        <v>53</v>
      </c>
      <c r="B29" s="48"/>
      <c r="C29" s="49" t="s">
        <v>8</v>
      </c>
      <c r="D29" s="49" t="s">
        <v>9</v>
      </c>
      <c r="E29" s="49" t="s">
        <v>10</v>
      </c>
      <c r="F29" s="49" t="s">
        <v>11</v>
      </c>
      <c r="G29" s="50" t="s">
        <v>12</v>
      </c>
      <c r="H29" s="50" t="s">
        <v>13</v>
      </c>
      <c r="I29" s="50" t="s">
        <v>31</v>
      </c>
      <c r="J29" s="50" t="s">
        <v>15</v>
      </c>
      <c r="K29" s="50" t="s">
        <v>16</v>
      </c>
      <c r="L29" s="50" t="s">
        <v>23</v>
      </c>
      <c r="M29" s="50" t="s">
        <v>18</v>
      </c>
      <c r="N29" s="50" t="s">
        <v>19</v>
      </c>
      <c r="O29" s="51" t="s">
        <v>20</v>
      </c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8.0" customHeight="1">
      <c r="A30" s="18" t="s">
        <v>54</v>
      </c>
      <c r="B30" s="18"/>
      <c r="C30" s="27">
        <v>82.14</v>
      </c>
      <c r="D30" s="27">
        <v>101.89</v>
      </c>
      <c r="E30" s="27">
        <v>122.85</v>
      </c>
      <c r="F30" s="27">
        <v>127.97</v>
      </c>
      <c r="G30" s="1">
        <v>96.72</v>
      </c>
      <c r="H30" s="1">
        <v>78.27</v>
      </c>
      <c r="I30" s="1">
        <v>72.32</v>
      </c>
      <c r="J30" s="20">
        <v>89.48</v>
      </c>
      <c r="K30" s="20">
        <v>85.13</v>
      </c>
      <c r="L30" s="20">
        <v>82.31</v>
      </c>
      <c r="M30" s="20">
        <v>155.11</v>
      </c>
      <c r="N30" s="20">
        <v>130.65</v>
      </c>
      <c r="O30" s="2">
        <f t="shared" ref="O30:O32" si="8">SUM(C30:N30)</f>
        <v>1224.84</v>
      </c>
      <c r="P30" s="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8.0" customHeight="1">
      <c r="A31" s="18" t="s">
        <v>55</v>
      </c>
      <c r="B31" s="18"/>
      <c r="C31" s="27">
        <v>92.32</v>
      </c>
      <c r="D31" s="27">
        <v>136.83</v>
      </c>
      <c r="E31" s="27">
        <v>107.94</v>
      </c>
      <c r="F31" s="27">
        <v>157.13</v>
      </c>
      <c r="G31" s="1">
        <v>124.44</v>
      </c>
      <c r="H31" s="1">
        <v>41.56</v>
      </c>
      <c r="I31" s="1">
        <v>69.4</v>
      </c>
      <c r="J31" s="20">
        <v>75.23</v>
      </c>
      <c r="K31" s="20">
        <v>183.22</v>
      </c>
      <c r="L31" s="20">
        <v>123.04</v>
      </c>
      <c r="M31" s="20">
        <v>169.36</v>
      </c>
      <c r="N31" s="20">
        <v>118.19</v>
      </c>
      <c r="O31" s="2">
        <f t="shared" si="8"/>
        <v>1398.66</v>
      </c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8.0" customHeight="1">
      <c r="A32" s="18" t="s">
        <v>56</v>
      </c>
      <c r="B32" s="18"/>
      <c r="C32" s="27">
        <v>11.5</v>
      </c>
      <c r="D32" s="27">
        <v>14.93</v>
      </c>
      <c r="E32" s="27">
        <v>24.09</v>
      </c>
      <c r="F32" s="27">
        <v>20.46</v>
      </c>
      <c r="G32" s="1">
        <v>0.0</v>
      </c>
      <c r="H32" s="1">
        <v>16.88</v>
      </c>
      <c r="I32" s="1">
        <v>20.28</v>
      </c>
      <c r="J32" s="20">
        <v>29.36</v>
      </c>
      <c r="K32" s="20">
        <v>11.29</v>
      </c>
      <c r="L32" s="20">
        <v>15.0</v>
      </c>
      <c r="M32" s="20">
        <v>16.5</v>
      </c>
      <c r="N32" s="20">
        <v>18.13</v>
      </c>
      <c r="O32" s="2">
        <f t="shared" si="8"/>
        <v>198.42</v>
      </c>
      <c r="P32" s="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8.0" customHeight="1">
      <c r="A33" s="52" t="s">
        <v>57</v>
      </c>
      <c r="B33" s="53"/>
      <c r="C33" s="54">
        <f t="shared" ref="C33:O33" si="9">SUM(C30:C32)</f>
        <v>185.96</v>
      </c>
      <c r="D33" s="54">
        <f t="shared" si="9"/>
        <v>253.65</v>
      </c>
      <c r="E33" s="54">
        <f t="shared" si="9"/>
        <v>254.88</v>
      </c>
      <c r="F33" s="54">
        <f t="shared" si="9"/>
        <v>305.56</v>
      </c>
      <c r="G33" s="54">
        <f t="shared" si="9"/>
        <v>221.16</v>
      </c>
      <c r="H33" s="54">
        <f t="shared" si="9"/>
        <v>136.71</v>
      </c>
      <c r="I33" s="54">
        <f t="shared" si="9"/>
        <v>162</v>
      </c>
      <c r="J33" s="54">
        <f t="shared" si="9"/>
        <v>194.07</v>
      </c>
      <c r="K33" s="54">
        <f t="shared" si="9"/>
        <v>279.64</v>
      </c>
      <c r="L33" s="54">
        <f t="shared" si="9"/>
        <v>220.35</v>
      </c>
      <c r="M33" s="54">
        <f t="shared" si="9"/>
        <v>340.97</v>
      </c>
      <c r="N33" s="54">
        <f t="shared" si="9"/>
        <v>266.97</v>
      </c>
      <c r="O33" s="56">
        <f t="shared" si="9"/>
        <v>2821.92</v>
      </c>
      <c r="P33" s="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8.0" customHeight="1">
      <c r="A34" s="8" t="s">
        <v>58</v>
      </c>
      <c r="B34" s="18"/>
      <c r="C34" s="27">
        <v>0.52</v>
      </c>
      <c r="D34" s="27">
        <v>0.7</v>
      </c>
      <c r="E34" s="27">
        <v>0.56</v>
      </c>
      <c r="F34" s="27">
        <v>0.83</v>
      </c>
      <c r="G34" s="1">
        <v>1.1</v>
      </c>
      <c r="H34" s="1">
        <v>1.82</v>
      </c>
      <c r="I34" s="1">
        <v>1.32</v>
      </c>
      <c r="J34" s="20">
        <v>2.15</v>
      </c>
      <c r="K34" s="20">
        <v>0.91</v>
      </c>
      <c r="L34" s="20">
        <v>0.69</v>
      </c>
      <c r="M34" s="20">
        <v>1.07</v>
      </c>
      <c r="N34" s="20">
        <v>0.34</v>
      </c>
      <c r="O34" s="2">
        <f t="shared" ref="O34:O35" si="10">SUM(C34:N34)</f>
        <v>12.01</v>
      </c>
      <c r="P34" s="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8.0" customHeight="1">
      <c r="A35" s="8" t="s">
        <v>59</v>
      </c>
      <c r="B35" s="18"/>
      <c r="C35" s="27">
        <v>2.0</v>
      </c>
      <c r="D35" s="27">
        <v>2.77</v>
      </c>
      <c r="E35" s="27">
        <v>1.42</v>
      </c>
      <c r="F35" s="27">
        <v>0.77</v>
      </c>
      <c r="G35" s="1">
        <v>2.4</v>
      </c>
      <c r="H35" s="1">
        <v>0.7</v>
      </c>
      <c r="I35" s="1">
        <v>0.57</v>
      </c>
      <c r="J35" s="1"/>
      <c r="K35" s="1"/>
      <c r="L35" s="1"/>
      <c r="M35" s="1"/>
      <c r="N35" s="1"/>
      <c r="O35" s="2">
        <f t="shared" si="10"/>
        <v>10.63</v>
      </c>
      <c r="P35" s="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8.0" customHeight="1">
      <c r="A36" s="57" t="s">
        <v>60</v>
      </c>
      <c r="B36" s="58"/>
      <c r="C36" s="59">
        <f t="shared" ref="C36:O36" si="11">SUM(C33:C35)</f>
        <v>188.48</v>
      </c>
      <c r="D36" s="59">
        <f t="shared" si="11"/>
        <v>257.12</v>
      </c>
      <c r="E36" s="59">
        <f t="shared" si="11"/>
        <v>256.86</v>
      </c>
      <c r="F36" s="59">
        <f t="shared" si="11"/>
        <v>307.16</v>
      </c>
      <c r="G36" s="59">
        <f t="shared" si="11"/>
        <v>224.66</v>
      </c>
      <c r="H36" s="59">
        <f t="shared" si="11"/>
        <v>139.23</v>
      </c>
      <c r="I36" s="59">
        <f t="shared" si="11"/>
        <v>163.89</v>
      </c>
      <c r="J36" s="59">
        <f t="shared" si="11"/>
        <v>196.22</v>
      </c>
      <c r="K36" s="59">
        <f t="shared" si="11"/>
        <v>280.55</v>
      </c>
      <c r="L36" s="59">
        <f t="shared" si="11"/>
        <v>221.04</v>
      </c>
      <c r="M36" s="59">
        <f t="shared" si="11"/>
        <v>342.04</v>
      </c>
      <c r="N36" s="59">
        <f t="shared" si="11"/>
        <v>267.31</v>
      </c>
      <c r="O36" s="59">
        <f t="shared" si="11"/>
        <v>2844.56</v>
      </c>
      <c r="P36" s="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9.5" customHeight="1">
      <c r="A37" s="60" t="s">
        <v>61</v>
      </c>
      <c r="B37" s="60"/>
      <c r="C37" s="61">
        <f>C24+C33</f>
        <v>267.59</v>
      </c>
      <c r="D37" s="61">
        <f t="shared" ref="D37:O37" si="12">D24+D36</f>
        <v>348.79</v>
      </c>
      <c r="E37" s="61">
        <f t="shared" si="12"/>
        <v>352.13</v>
      </c>
      <c r="F37" s="61">
        <f t="shared" si="12"/>
        <v>425.85</v>
      </c>
      <c r="G37" s="61">
        <f t="shared" si="12"/>
        <v>330.8</v>
      </c>
      <c r="H37" s="61">
        <f t="shared" si="12"/>
        <v>261.09</v>
      </c>
      <c r="I37" s="61">
        <f t="shared" si="12"/>
        <v>266.13</v>
      </c>
      <c r="J37" s="61">
        <f t="shared" si="12"/>
        <v>327.98</v>
      </c>
      <c r="K37" s="61">
        <f t="shared" si="12"/>
        <v>385.71</v>
      </c>
      <c r="L37" s="61">
        <f t="shared" si="12"/>
        <v>317.77</v>
      </c>
      <c r="M37" s="61">
        <f t="shared" si="12"/>
        <v>488.57</v>
      </c>
      <c r="N37" s="61">
        <f t="shared" si="12"/>
        <v>363.99</v>
      </c>
      <c r="O37" s="61">
        <f t="shared" si="12"/>
        <v>4138.27</v>
      </c>
      <c r="P37" s="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9.5" customHeight="1">
      <c r="A38" s="62" t="s">
        <v>62</v>
      </c>
      <c r="B38" s="62"/>
      <c r="C38" s="63">
        <f t="shared" ref="C38:O38" si="13">C27+C36</f>
        <v>302.36</v>
      </c>
      <c r="D38" s="63">
        <f t="shared" si="13"/>
        <v>445.22</v>
      </c>
      <c r="E38" s="63">
        <f t="shared" si="13"/>
        <v>463.32</v>
      </c>
      <c r="F38" s="63">
        <f t="shared" si="13"/>
        <v>482.61</v>
      </c>
      <c r="G38" s="64">
        <f t="shared" si="13"/>
        <v>373.81</v>
      </c>
      <c r="H38" s="64">
        <f t="shared" si="13"/>
        <v>272.78</v>
      </c>
      <c r="I38" s="64">
        <f t="shared" si="13"/>
        <v>283.15</v>
      </c>
      <c r="J38" s="64">
        <f t="shared" si="13"/>
        <v>372.71</v>
      </c>
      <c r="K38" s="64">
        <f t="shared" si="13"/>
        <v>408.77</v>
      </c>
      <c r="L38" s="64">
        <f t="shared" si="13"/>
        <v>350.77</v>
      </c>
      <c r="M38" s="64">
        <f t="shared" si="13"/>
        <v>513.07</v>
      </c>
      <c r="N38" s="64">
        <f t="shared" si="13"/>
        <v>363.99</v>
      </c>
      <c r="O38" s="64">
        <f t="shared" si="13"/>
        <v>4631.91</v>
      </c>
      <c r="P38" s="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8.75" customHeight="1">
      <c r="A39" s="65" t="s">
        <v>63</v>
      </c>
      <c r="B39" s="66"/>
      <c r="C39" s="67">
        <f t="shared" ref="C39:O39" si="14">C27/C38</f>
        <v>0.3766371213</v>
      </c>
      <c r="D39" s="67">
        <f t="shared" si="14"/>
        <v>0.4224877589</v>
      </c>
      <c r="E39" s="67">
        <f t="shared" si="14"/>
        <v>0.4456099456</v>
      </c>
      <c r="F39" s="67">
        <f t="shared" si="14"/>
        <v>0.3635440625</v>
      </c>
      <c r="G39" s="67">
        <f t="shared" si="14"/>
        <v>0.3989994917</v>
      </c>
      <c r="H39" s="67">
        <f t="shared" si="14"/>
        <v>0.4895886795</v>
      </c>
      <c r="I39" s="67">
        <f t="shared" si="14"/>
        <v>0.4211901819</v>
      </c>
      <c r="J39" s="67">
        <f t="shared" si="14"/>
        <v>0.4735317002</v>
      </c>
      <c r="K39" s="67">
        <f t="shared" si="14"/>
        <v>0.3136727255</v>
      </c>
      <c r="L39" s="67">
        <f t="shared" si="14"/>
        <v>0.3698434872</v>
      </c>
      <c r="M39" s="67">
        <f t="shared" si="14"/>
        <v>0.333346327</v>
      </c>
      <c r="N39" s="67">
        <f t="shared" si="14"/>
        <v>0.2656116926</v>
      </c>
      <c r="O39" s="67">
        <f t="shared" si="14"/>
        <v>0.3858775322</v>
      </c>
      <c r="P39" s="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8.0" customHeight="1">
      <c r="A40" s="68"/>
      <c r="B40" s="68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8.0" customHeight="1">
      <c r="A41" s="68"/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8.0" customHeight="1">
      <c r="A42" s="70" t="s">
        <v>64</v>
      </c>
      <c r="B42" s="70"/>
      <c r="C42" s="71">
        <f t="shared" ref="C42:O42" si="15">C24/C37</f>
        <v>0.3050562428</v>
      </c>
      <c r="D42" s="71">
        <f t="shared" si="15"/>
        <v>0.262822902</v>
      </c>
      <c r="E42" s="71">
        <f t="shared" si="15"/>
        <v>0.2705534888</v>
      </c>
      <c r="F42" s="71">
        <f t="shared" si="15"/>
        <v>0.2787131619</v>
      </c>
      <c r="G42" s="71">
        <f t="shared" si="15"/>
        <v>0.3208585248</v>
      </c>
      <c r="H42" s="71">
        <f t="shared" si="15"/>
        <v>0.4667356084</v>
      </c>
      <c r="I42" s="71">
        <f t="shared" si="15"/>
        <v>0.3841731485</v>
      </c>
      <c r="J42" s="71">
        <f t="shared" si="15"/>
        <v>0.4017318129</v>
      </c>
      <c r="K42" s="71">
        <f t="shared" si="15"/>
        <v>0.2726400664</v>
      </c>
      <c r="L42" s="71">
        <f t="shared" si="15"/>
        <v>0.3044025553</v>
      </c>
      <c r="M42" s="71">
        <f t="shared" si="15"/>
        <v>0.2999160816</v>
      </c>
      <c r="N42" s="71">
        <f t="shared" si="15"/>
        <v>0.2656116926</v>
      </c>
      <c r="O42" s="71">
        <f t="shared" si="15"/>
        <v>0.3126209745</v>
      </c>
      <c r="P42" s="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8.0" customHeight="1">
      <c r="A43" s="68"/>
      <c r="B43" s="68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8.0" customHeight="1">
      <c r="A44" s="72" t="s">
        <v>65</v>
      </c>
      <c r="B44" s="68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8.0" customHeight="1">
      <c r="A45" s="72"/>
      <c r="B45" s="68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8.0" customHeight="1">
      <c r="A46" s="72"/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8.0" customHeight="1">
      <c r="A47" s="68" t="s">
        <v>66</v>
      </c>
      <c r="B47" s="68"/>
      <c r="C47" s="2">
        <v>16.73</v>
      </c>
      <c r="D47" s="2">
        <v>21.09</v>
      </c>
      <c r="E47" s="2">
        <v>22.1</v>
      </c>
      <c r="F47" s="2">
        <v>21.36</v>
      </c>
      <c r="G47" s="2">
        <v>21.09</v>
      </c>
      <c r="H47" s="2">
        <v>19.7</v>
      </c>
      <c r="I47" s="2">
        <v>19.61</v>
      </c>
      <c r="J47" s="2">
        <v>22.75</v>
      </c>
      <c r="K47" s="22">
        <v>20.15</v>
      </c>
      <c r="L47" s="22">
        <v>18.63</v>
      </c>
      <c r="M47" s="22">
        <v>21.1</v>
      </c>
      <c r="N47" s="22">
        <v>18.72</v>
      </c>
      <c r="O47" s="2">
        <f t="shared" ref="O47:O50" si="16">SUM(C47:N47)</f>
        <v>243.03</v>
      </c>
      <c r="P47" s="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8.0" customHeight="1">
      <c r="A48" s="68" t="s">
        <v>127</v>
      </c>
      <c r="B48" s="68"/>
      <c r="C48" s="2">
        <v>1.08</v>
      </c>
      <c r="D48" s="2">
        <v>1.12</v>
      </c>
      <c r="E48" s="22">
        <v>1.0</v>
      </c>
      <c r="F48" s="22">
        <v>1.0</v>
      </c>
      <c r="G48" s="22">
        <v>1.0</v>
      </c>
      <c r="H48" s="22">
        <v>1.0</v>
      </c>
      <c r="I48" s="22">
        <v>1.0</v>
      </c>
      <c r="J48" s="22">
        <v>1.0</v>
      </c>
      <c r="K48" s="22">
        <v>1.0</v>
      </c>
      <c r="L48" s="22">
        <v>0.0</v>
      </c>
      <c r="M48" s="22">
        <v>0.0</v>
      </c>
      <c r="N48" s="22">
        <v>0.0</v>
      </c>
      <c r="O48" s="2">
        <f t="shared" si="16"/>
        <v>9.2</v>
      </c>
      <c r="P48" s="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8.75" customHeight="1">
      <c r="A49" s="73" t="s">
        <v>67</v>
      </c>
      <c r="B49" s="68"/>
      <c r="C49" s="2">
        <v>25.51</v>
      </c>
      <c r="D49" s="2">
        <v>25.17</v>
      </c>
      <c r="E49" s="2">
        <v>29.94</v>
      </c>
      <c r="F49" s="2">
        <v>26.6</v>
      </c>
      <c r="G49" s="2">
        <v>28.23</v>
      </c>
      <c r="H49" s="22">
        <v>25.17</v>
      </c>
      <c r="I49" s="22">
        <v>29.97</v>
      </c>
      <c r="J49" s="22">
        <v>30.06</v>
      </c>
      <c r="K49" s="2"/>
      <c r="L49" s="2"/>
      <c r="M49" s="2"/>
      <c r="N49" s="2"/>
      <c r="O49" s="2">
        <f t="shared" si="16"/>
        <v>220.65</v>
      </c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8.0" customHeight="1">
      <c r="A50" s="68" t="s">
        <v>68</v>
      </c>
      <c r="B50" s="68"/>
      <c r="C50" s="2">
        <v>0.0</v>
      </c>
      <c r="D50" s="2">
        <v>0.0</v>
      </c>
      <c r="E50" s="2">
        <v>0.0</v>
      </c>
      <c r="F50" s="2">
        <v>0.0</v>
      </c>
      <c r="G50" s="2">
        <v>0.95</v>
      </c>
      <c r="H50" s="2">
        <v>0.07</v>
      </c>
      <c r="I50" s="2">
        <v>0.52</v>
      </c>
      <c r="J50" s="22">
        <v>2.76</v>
      </c>
      <c r="K50" s="22">
        <v>0.29</v>
      </c>
      <c r="L50" s="22">
        <v>2.88</v>
      </c>
      <c r="M50" s="22">
        <v>3.06</v>
      </c>
      <c r="N50" s="22">
        <v>5.88</v>
      </c>
      <c r="O50" s="2">
        <f t="shared" si="16"/>
        <v>16.41</v>
      </c>
      <c r="P50" s="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8.75" customHeight="1">
      <c r="A51" s="68" t="s">
        <v>69</v>
      </c>
      <c r="B51" s="68"/>
      <c r="C51" s="2">
        <f t="shared" ref="C51:D51" si="17">SUM(C47:C50)</f>
        <v>43.32</v>
      </c>
      <c r="D51" s="2">
        <f t="shared" si="17"/>
        <v>47.38</v>
      </c>
      <c r="E51" s="2">
        <f t="shared" ref="E51:F51" si="18">SUM(E47:E49)</f>
        <v>53.04</v>
      </c>
      <c r="F51" s="2">
        <f t="shared" si="18"/>
        <v>48.96</v>
      </c>
      <c r="G51" s="2">
        <f t="shared" ref="G51:O51" si="19">SUM(G47:G50)</f>
        <v>51.27</v>
      </c>
      <c r="H51" s="2">
        <f t="shared" si="19"/>
        <v>45.94</v>
      </c>
      <c r="I51" s="2">
        <f t="shared" si="19"/>
        <v>51.1</v>
      </c>
      <c r="J51" s="2">
        <f t="shared" si="19"/>
        <v>56.57</v>
      </c>
      <c r="K51" s="2">
        <f t="shared" si="19"/>
        <v>21.44</v>
      </c>
      <c r="L51" s="2">
        <f t="shared" si="19"/>
        <v>21.51</v>
      </c>
      <c r="M51" s="2">
        <f t="shared" si="19"/>
        <v>24.16</v>
      </c>
      <c r="N51" s="2">
        <f t="shared" si="19"/>
        <v>24.6</v>
      </c>
      <c r="O51" s="2">
        <f t="shared" si="19"/>
        <v>489.29</v>
      </c>
      <c r="P51" s="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8.0" customHeight="1">
      <c r="A52" s="47" t="s">
        <v>70</v>
      </c>
      <c r="B52" s="48"/>
      <c r="C52" s="50" t="s">
        <v>8</v>
      </c>
      <c r="D52" s="50" t="s">
        <v>9</v>
      </c>
      <c r="E52" s="50" t="s">
        <v>10</v>
      </c>
      <c r="F52" s="50" t="s">
        <v>11</v>
      </c>
      <c r="G52" s="50" t="s">
        <v>12</v>
      </c>
      <c r="H52" s="50" t="s">
        <v>13</v>
      </c>
      <c r="I52" s="50" t="s">
        <v>31</v>
      </c>
      <c r="J52" s="50" t="s">
        <v>15</v>
      </c>
      <c r="K52" s="50" t="s">
        <v>16</v>
      </c>
      <c r="L52" s="50" t="s">
        <v>23</v>
      </c>
      <c r="M52" s="50" t="s">
        <v>18</v>
      </c>
      <c r="N52" s="50" t="s">
        <v>19</v>
      </c>
      <c r="O52" s="51" t="s">
        <v>20</v>
      </c>
      <c r="P52" s="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8.0" customHeight="1">
      <c r="A53" s="18" t="s">
        <v>71</v>
      </c>
      <c r="B53" s="18"/>
      <c r="C53" s="1">
        <v>5.87</v>
      </c>
      <c r="D53" s="1">
        <v>4.48</v>
      </c>
      <c r="E53" s="1">
        <v>8.95</v>
      </c>
      <c r="F53" s="1">
        <v>8.72</v>
      </c>
      <c r="G53" s="1">
        <v>9.38</v>
      </c>
      <c r="H53" s="1">
        <v>7.71</v>
      </c>
      <c r="I53" s="1">
        <v>9.75</v>
      </c>
      <c r="J53" s="20">
        <v>8.4</v>
      </c>
      <c r="K53" s="20">
        <v>7.25</v>
      </c>
      <c r="L53" s="20">
        <v>7.83</v>
      </c>
      <c r="M53" s="20">
        <v>15.68</v>
      </c>
      <c r="N53" s="20">
        <v>12.25</v>
      </c>
      <c r="O53" s="2">
        <f t="shared" ref="O53:O57" si="20">SUM(C53:N53)</f>
        <v>106.27</v>
      </c>
      <c r="P53" s="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8.0" customHeight="1">
      <c r="A54" s="18" t="s">
        <v>128</v>
      </c>
      <c r="B54" s="18"/>
      <c r="C54" s="1">
        <v>86.05</v>
      </c>
      <c r="D54" s="1">
        <v>78.43</v>
      </c>
      <c r="E54" s="1">
        <v>264.23</v>
      </c>
      <c r="F54" s="1">
        <v>269.05</v>
      </c>
      <c r="G54" s="1">
        <v>278.94</v>
      </c>
      <c r="H54" s="1">
        <v>285.81</v>
      </c>
      <c r="I54" s="1">
        <v>293.67</v>
      </c>
      <c r="J54" s="20">
        <v>300.88</v>
      </c>
      <c r="K54" s="20">
        <v>218.05</v>
      </c>
      <c r="L54" s="75">
        <v>288.36</v>
      </c>
      <c r="M54" s="20">
        <v>241.56</v>
      </c>
      <c r="N54" s="20">
        <v>159.47</v>
      </c>
      <c r="O54" s="2">
        <f t="shared" si="20"/>
        <v>2764.5</v>
      </c>
      <c r="P54" s="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8.0" customHeight="1">
      <c r="A55" s="100" t="s">
        <v>129</v>
      </c>
      <c r="B55" s="18"/>
      <c r="C55" s="1">
        <v>239.0</v>
      </c>
      <c r="D55" s="1">
        <v>184.0</v>
      </c>
      <c r="E55" s="1">
        <v>0.0</v>
      </c>
      <c r="F55" s="1">
        <v>0.0</v>
      </c>
      <c r="G55" s="1">
        <v>0.0</v>
      </c>
      <c r="H55" s="1">
        <v>0.0</v>
      </c>
      <c r="I55" s="1">
        <v>0.0</v>
      </c>
      <c r="J55" s="20">
        <v>0.0</v>
      </c>
      <c r="K55" s="20">
        <v>0.0</v>
      </c>
      <c r="L55" s="75">
        <v>0.0</v>
      </c>
      <c r="M55" s="20">
        <v>0.0</v>
      </c>
      <c r="N55" s="20">
        <v>0.0</v>
      </c>
      <c r="O55" s="2">
        <f t="shared" si="20"/>
        <v>423</v>
      </c>
      <c r="P55" s="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8.0" customHeight="1">
      <c r="A56" s="18" t="s">
        <v>73</v>
      </c>
      <c r="B56" s="18"/>
      <c r="C56" s="1">
        <v>21.94</v>
      </c>
      <c r="D56" s="1">
        <v>17.39</v>
      </c>
      <c r="E56" s="1">
        <v>40.58</v>
      </c>
      <c r="F56" s="1">
        <v>35.0</v>
      </c>
      <c r="G56" s="1">
        <v>38.96</v>
      </c>
      <c r="H56" s="1">
        <v>42.78</v>
      </c>
      <c r="I56" s="1">
        <v>51.51</v>
      </c>
      <c r="J56" s="20">
        <v>42.15</v>
      </c>
      <c r="K56" s="20">
        <v>68.83</v>
      </c>
      <c r="L56" s="75">
        <v>53.59</v>
      </c>
      <c r="M56" s="20">
        <v>49.97</v>
      </c>
      <c r="N56" s="20">
        <v>34.25</v>
      </c>
      <c r="O56" s="2">
        <f t="shared" si="20"/>
        <v>496.95</v>
      </c>
      <c r="P56" s="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8.0" customHeight="1">
      <c r="A57" s="18" t="s">
        <v>74</v>
      </c>
      <c r="B57" s="18"/>
      <c r="C57" s="1">
        <v>12.73</v>
      </c>
      <c r="D57" s="1">
        <v>0.7</v>
      </c>
      <c r="E57" s="1">
        <v>0.73</v>
      </c>
      <c r="F57" s="1">
        <v>1.02</v>
      </c>
      <c r="G57" s="1">
        <v>0.38</v>
      </c>
      <c r="H57" s="1">
        <v>0.35</v>
      </c>
      <c r="I57" s="20">
        <v>0.0</v>
      </c>
      <c r="J57" s="20">
        <v>0.0</v>
      </c>
      <c r="K57" s="20">
        <v>0.0</v>
      </c>
      <c r="L57" s="75">
        <v>0.0</v>
      </c>
      <c r="M57" s="20">
        <v>0.0</v>
      </c>
      <c r="N57" s="20">
        <v>0.0</v>
      </c>
      <c r="O57" s="2">
        <f t="shared" si="20"/>
        <v>15.91</v>
      </c>
      <c r="P57" s="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8.0" customHeight="1">
      <c r="A58" s="77" t="s">
        <v>75</v>
      </c>
      <c r="B58" s="78"/>
      <c r="C58" s="79">
        <f t="shared" ref="C58:F58" si="21">SUM(C53:C57)</f>
        <v>365.59</v>
      </c>
      <c r="D58" s="79">
        <f t="shared" si="21"/>
        <v>285</v>
      </c>
      <c r="E58" s="79">
        <f t="shared" si="21"/>
        <v>314.49</v>
      </c>
      <c r="F58" s="79">
        <f t="shared" si="21"/>
        <v>313.79</v>
      </c>
      <c r="G58" s="79">
        <f>SUM(G53:G56)</f>
        <v>327.28</v>
      </c>
      <c r="H58" s="79">
        <f>SUM(H53:H57)</f>
        <v>336.65</v>
      </c>
      <c r="I58" s="79">
        <f t="shared" ref="I58:N58" si="22">SUM(I53:I56)</f>
        <v>354.93</v>
      </c>
      <c r="J58" s="79">
        <f t="shared" si="22"/>
        <v>351.43</v>
      </c>
      <c r="K58" s="79">
        <f t="shared" si="22"/>
        <v>294.13</v>
      </c>
      <c r="L58" s="79">
        <f t="shared" si="22"/>
        <v>349.78</v>
      </c>
      <c r="M58" s="79">
        <f t="shared" si="22"/>
        <v>307.21</v>
      </c>
      <c r="N58" s="79">
        <f t="shared" si="22"/>
        <v>205.97</v>
      </c>
      <c r="O58" s="79">
        <f>SUM(O53:O57)</f>
        <v>3806.63</v>
      </c>
      <c r="P58" s="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8.0" customHeight="1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8.0" customHeight="1">
      <c r="A60" s="45" t="s">
        <v>78</v>
      </c>
      <c r="B60" s="1"/>
      <c r="C60" s="2">
        <f t="shared" ref="C60:O60" si="23">SUM(C47+C58)</f>
        <v>382.32</v>
      </c>
      <c r="D60" s="2">
        <f t="shared" si="23"/>
        <v>306.09</v>
      </c>
      <c r="E60" s="2">
        <f t="shared" si="23"/>
        <v>336.59</v>
      </c>
      <c r="F60" s="2">
        <f t="shared" si="23"/>
        <v>335.15</v>
      </c>
      <c r="G60" s="2">
        <f t="shared" si="23"/>
        <v>348.37</v>
      </c>
      <c r="H60" s="2">
        <f t="shared" si="23"/>
        <v>356.35</v>
      </c>
      <c r="I60" s="2">
        <f t="shared" si="23"/>
        <v>374.54</v>
      </c>
      <c r="J60" s="2">
        <f t="shared" si="23"/>
        <v>374.18</v>
      </c>
      <c r="K60" s="2">
        <f t="shared" si="23"/>
        <v>314.28</v>
      </c>
      <c r="L60" s="2">
        <f t="shared" si="23"/>
        <v>368.41</v>
      </c>
      <c r="M60" s="2">
        <f t="shared" si="23"/>
        <v>328.31</v>
      </c>
      <c r="N60" s="2">
        <f t="shared" si="23"/>
        <v>224.69</v>
      </c>
      <c r="O60" s="2">
        <f t="shared" si="23"/>
        <v>4049.66</v>
      </c>
      <c r="P60" s="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8.0" customHeight="1">
      <c r="A61" s="45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8.0" customHeight="1">
      <c r="A62" s="81" t="s">
        <v>79</v>
      </c>
      <c r="B62" s="82"/>
      <c r="C62" s="71">
        <f t="shared" ref="C62:O62" si="24">C51/C60</f>
        <v>0.1133082235</v>
      </c>
      <c r="D62" s="71">
        <f t="shared" si="24"/>
        <v>0.1547910745</v>
      </c>
      <c r="E62" s="71">
        <f t="shared" si="24"/>
        <v>0.1575804391</v>
      </c>
      <c r="F62" s="71">
        <f t="shared" si="24"/>
        <v>0.1460838431</v>
      </c>
      <c r="G62" s="71">
        <f t="shared" si="24"/>
        <v>0.1471711112</v>
      </c>
      <c r="H62" s="71">
        <f t="shared" si="24"/>
        <v>0.1289181984</v>
      </c>
      <c r="I62" s="71">
        <f t="shared" si="24"/>
        <v>0.1364340257</v>
      </c>
      <c r="J62" s="71">
        <f t="shared" si="24"/>
        <v>0.1511839222</v>
      </c>
      <c r="K62" s="71">
        <f t="shared" si="24"/>
        <v>0.06821942217</v>
      </c>
      <c r="L62" s="71">
        <f t="shared" si="24"/>
        <v>0.0583860373</v>
      </c>
      <c r="M62" s="71">
        <f t="shared" si="24"/>
        <v>0.07358898602</v>
      </c>
      <c r="N62" s="71">
        <f t="shared" si="24"/>
        <v>0.1094841782</v>
      </c>
      <c r="O62" s="71">
        <f t="shared" si="24"/>
        <v>0.1208224888</v>
      </c>
      <c r="P62" s="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83"/>
      <c r="B63" s="83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83"/>
      <c r="B64" s="83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83"/>
      <c r="B65" s="83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83"/>
      <c r="B66" s="83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0" customHeight="1">
      <c r="A67" s="3"/>
      <c r="B67" s="3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85.71"/>
    <col customWidth="1" hidden="1" min="2" max="2" width="39.29"/>
    <col customWidth="1" min="3" max="3" width="12.29"/>
    <col customWidth="1" min="4" max="4" width="10.71"/>
    <col customWidth="1" min="5" max="5" width="11.71"/>
    <col customWidth="1" min="6" max="6" width="10.71"/>
    <col customWidth="1" min="7" max="7" width="10.29"/>
    <col customWidth="1" min="8" max="8" width="10.71"/>
    <col customWidth="1" min="9" max="9" width="11.86"/>
    <col customWidth="1" min="10" max="10" width="10.29"/>
    <col customWidth="1" min="11" max="11" width="10.14"/>
    <col customWidth="1" min="12" max="13" width="11.29"/>
    <col customWidth="1" min="14" max="14" width="12.0"/>
    <col customWidth="1" min="15" max="15" width="13.29"/>
    <col customWidth="1" min="16" max="25" width="9.0"/>
    <col customWidth="1" min="26" max="26" width="17.14"/>
  </cols>
  <sheetData>
    <row r="1" ht="18.0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8" t="s">
        <v>123</v>
      </c>
      <c r="B2" s="6" t="s">
        <v>1</v>
      </c>
      <c r="C2" s="7"/>
      <c r="D2" s="7"/>
      <c r="E2" s="7"/>
      <c r="F2" s="7"/>
      <c r="G2" s="7"/>
      <c r="H2" s="7" t="s">
        <v>2</v>
      </c>
      <c r="I2" s="7"/>
      <c r="J2" s="7"/>
      <c r="K2" s="7"/>
      <c r="L2" s="7"/>
      <c r="M2" s="7"/>
      <c r="N2" s="7"/>
      <c r="O2" s="7"/>
      <c r="P2" s="3"/>
      <c r="Q2" s="4"/>
      <c r="R2" s="4"/>
      <c r="S2" s="4"/>
      <c r="T2" s="4"/>
      <c r="U2" s="4"/>
      <c r="V2" s="4"/>
      <c r="W2" s="4"/>
      <c r="X2" s="4"/>
      <c r="Y2" s="4"/>
      <c r="Z2" s="4"/>
    </row>
    <row r="3" ht="18.0" customHeight="1">
      <c r="A3" s="8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3"/>
      <c r="Q3" s="4"/>
      <c r="R3" s="4"/>
      <c r="S3" s="4"/>
      <c r="T3" s="4"/>
      <c r="U3" s="4"/>
      <c r="V3" s="4"/>
      <c r="W3" s="4"/>
      <c r="X3" s="4"/>
      <c r="Y3" s="4"/>
      <c r="Z3" s="4"/>
    </row>
    <row r="4" ht="18.0" customHeight="1">
      <c r="A4" s="8" t="s">
        <v>3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"/>
      <c r="Q4" s="4"/>
      <c r="R4" s="4"/>
      <c r="S4" s="4"/>
      <c r="T4" s="4"/>
      <c r="U4" s="4"/>
      <c r="V4" s="4"/>
      <c r="W4" s="4"/>
      <c r="X4" s="4"/>
      <c r="Y4" s="4"/>
      <c r="Z4" s="4"/>
    </row>
    <row r="5" ht="18.75" customHeight="1">
      <c r="A5" s="80" t="s">
        <v>124</v>
      </c>
      <c r="B5" s="10" t="s">
        <v>5</v>
      </c>
      <c r="C5" s="11"/>
      <c r="D5" s="11"/>
      <c r="E5" s="11"/>
      <c r="F5" s="11"/>
      <c r="G5" s="11"/>
      <c r="H5" s="11"/>
      <c r="I5" s="12" t="s">
        <v>6</v>
      </c>
      <c r="J5" s="11"/>
      <c r="K5" s="11"/>
      <c r="L5" s="11"/>
      <c r="M5" s="11"/>
      <c r="N5" s="11"/>
      <c r="O5" s="12"/>
      <c r="P5" s="3"/>
      <c r="Q5" s="4"/>
      <c r="R5" s="4"/>
      <c r="S5" s="4"/>
      <c r="T5" s="4"/>
      <c r="U5" s="4"/>
      <c r="V5" s="4"/>
      <c r="W5" s="4"/>
      <c r="X5" s="4"/>
      <c r="Y5" s="4"/>
      <c r="Z5" s="4"/>
    </row>
    <row r="6" ht="18.0" customHeight="1">
      <c r="A6" s="13" t="s">
        <v>7</v>
      </c>
      <c r="B6" s="14"/>
      <c r="C6" s="15" t="s">
        <v>8</v>
      </c>
      <c r="D6" s="15" t="s">
        <v>9</v>
      </c>
      <c r="E6" s="15" t="s">
        <v>10</v>
      </c>
      <c r="F6" s="15" t="s">
        <v>11</v>
      </c>
      <c r="G6" s="15" t="s">
        <v>12</v>
      </c>
      <c r="H6" s="15" t="s">
        <v>13</v>
      </c>
      <c r="I6" s="15" t="s">
        <v>14</v>
      </c>
      <c r="J6" s="15" t="s">
        <v>15</v>
      </c>
      <c r="K6" s="15" t="s">
        <v>16</v>
      </c>
      <c r="L6" s="106" t="s">
        <v>23</v>
      </c>
      <c r="M6" s="15" t="s">
        <v>18</v>
      </c>
      <c r="N6" s="15" t="s">
        <v>19</v>
      </c>
      <c r="O6" s="16" t="s">
        <v>20</v>
      </c>
      <c r="P6" s="3"/>
      <c r="Q6" s="4"/>
      <c r="R6" s="4"/>
      <c r="S6" s="4"/>
      <c r="T6" s="4"/>
      <c r="U6" s="4"/>
      <c r="V6" s="4"/>
      <c r="W6" s="4"/>
      <c r="X6" s="4"/>
      <c r="Y6" s="4"/>
      <c r="Z6" s="4"/>
    </row>
    <row r="7" ht="18.75" customHeight="1">
      <c r="A7" s="17" t="s">
        <v>21</v>
      </c>
      <c r="B7" s="18"/>
      <c r="C7" s="86">
        <v>6.43</v>
      </c>
      <c r="D7" s="1">
        <v>5.09</v>
      </c>
      <c r="E7" s="1">
        <v>6.07</v>
      </c>
      <c r="F7" s="1">
        <v>9.78</v>
      </c>
      <c r="G7" s="1">
        <v>15.83</v>
      </c>
      <c r="H7" s="99">
        <v>15.94</v>
      </c>
      <c r="I7" s="99">
        <v>10.04</v>
      </c>
      <c r="J7" s="2">
        <v>10.34</v>
      </c>
      <c r="K7" s="2">
        <v>13.05</v>
      </c>
      <c r="L7" s="22">
        <v>10.28</v>
      </c>
      <c r="M7" s="22">
        <v>8.23</v>
      </c>
      <c r="N7" s="22">
        <v>6.12</v>
      </c>
      <c r="O7" s="2">
        <f>SUM(C7:N7)</f>
        <v>117.2</v>
      </c>
      <c r="P7" s="3"/>
      <c r="Q7" s="4"/>
      <c r="R7" s="4"/>
      <c r="S7" s="4"/>
      <c r="T7" s="4"/>
      <c r="U7" s="4"/>
      <c r="V7" s="4"/>
      <c r="W7" s="4"/>
      <c r="X7" s="4"/>
      <c r="Y7" s="4"/>
      <c r="Z7" s="4"/>
    </row>
    <row r="8" ht="18.0" customHeight="1">
      <c r="A8" s="13" t="s">
        <v>22</v>
      </c>
      <c r="B8" s="14"/>
      <c r="C8" s="15" t="s">
        <v>8</v>
      </c>
      <c r="D8" s="15" t="s">
        <v>9</v>
      </c>
      <c r="E8" s="15" t="s">
        <v>10</v>
      </c>
      <c r="F8" s="15" t="s">
        <v>11</v>
      </c>
      <c r="G8" s="15" t="s">
        <v>12</v>
      </c>
      <c r="H8" s="15" t="s">
        <v>13</v>
      </c>
      <c r="I8" s="15" t="s">
        <v>14</v>
      </c>
      <c r="J8" s="15" t="s">
        <v>15</v>
      </c>
      <c r="K8" s="15" t="s">
        <v>16</v>
      </c>
      <c r="L8" s="15" t="s">
        <v>23</v>
      </c>
      <c r="M8" s="15" t="s">
        <v>18</v>
      </c>
      <c r="N8" s="15" t="s">
        <v>19</v>
      </c>
      <c r="O8" s="16" t="s">
        <v>20</v>
      </c>
      <c r="P8" s="3"/>
      <c r="Q8" s="4"/>
      <c r="R8" s="4"/>
      <c r="S8" s="4"/>
      <c r="T8" s="4"/>
      <c r="U8" s="4"/>
      <c r="V8" s="4"/>
      <c r="W8" s="4"/>
      <c r="X8" s="4"/>
      <c r="Y8" s="4"/>
      <c r="Z8" s="4"/>
    </row>
    <row r="9" ht="18.0" customHeight="1">
      <c r="A9" s="18" t="s">
        <v>24</v>
      </c>
      <c r="B9" s="18" t="s">
        <v>25</v>
      </c>
      <c r="C9" s="1">
        <v>36.43</v>
      </c>
      <c r="D9" s="1">
        <v>42.14</v>
      </c>
      <c r="E9" s="1">
        <v>43.64</v>
      </c>
      <c r="F9" s="27">
        <v>55.9</v>
      </c>
      <c r="G9" s="1">
        <v>35.12</v>
      </c>
      <c r="H9" s="1">
        <v>42.63</v>
      </c>
      <c r="I9" s="1">
        <v>28.32</v>
      </c>
      <c r="J9" s="1">
        <v>41.45</v>
      </c>
      <c r="K9" s="1">
        <v>37.91</v>
      </c>
      <c r="L9" s="1">
        <v>39.93</v>
      </c>
      <c r="M9" s="1">
        <v>86.57</v>
      </c>
      <c r="N9" s="1">
        <v>44.5</v>
      </c>
      <c r="O9" s="2">
        <f t="shared" ref="O9:O10" si="1">SUM(C9:N9)</f>
        <v>534.54</v>
      </c>
      <c r="P9" s="3"/>
      <c r="Q9" s="4"/>
      <c r="R9" s="4"/>
      <c r="S9" s="4"/>
      <c r="T9" s="4"/>
      <c r="U9" s="4"/>
      <c r="V9" s="4"/>
      <c r="W9" s="4"/>
      <c r="X9" s="4"/>
      <c r="Y9" s="4"/>
      <c r="Z9" s="4"/>
    </row>
    <row r="10" ht="18.0" customHeight="1">
      <c r="A10" s="18" t="s">
        <v>26</v>
      </c>
      <c r="B10" s="18"/>
      <c r="C10" s="1">
        <v>24.25</v>
      </c>
      <c r="D10" s="1">
        <v>24.38</v>
      </c>
      <c r="E10" s="1">
        <v>30.1</v>
      </c>
      <c r="F10" s="1">
        <v>24.85</v>
      </c>
      <c r="G10" s="1">
        <v>28.45</v>
      </c>
      <c r="H10" s="1">
        <v>27.32</v>
      </c>
      <c r="I10" s="1">
        <v>31.25</v>
      </c>
      <c r="J10" s="1">
        <v>31.4</v>
      </c>
      <c r="K10" s="1">
        <v>30.38</v>
      </c>
      <c r="L10" s="1">
        <v>28.64</v>
      </c>
      <c r="M10" s="20">
        <v>28.78</v>
      </c>
      <c r="N10" s="20">
        <v>33.54</v>
      </c>
      <c r="O10" s="2">
        <f t="shared" si="1"/>
        <v>343.34</v>
      </c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8.75" customHeight="1">
      <c r="A11" s="24" t="s">
        <v>27</v>
      </c>
      <c r="B11" s="24"/>
      <c r="C11" s="25">
        <f t="shared" ref="C11:O11" si="2">SUM(C9:C10)</f>
        <v>60.68</v>
      </c>
      <c r="D11" s="25">
        <f t="shared" si="2"/>
        <v>66.52</v>
      </c>
      <c r="E11" s="25">
        <f t="shared" si="2"/>
        <v>73.74</v>
      </c>
      <c r="F11" s="25">
        <f t="shared" si="2"/>
        <v>80.75</v>
      </c>
      <c r="G11" s="26">
        <f t="shared" si="2"/>
        <v>63.57</v>
      </c>
      <c r="H11" s="26">
        <f t="shared" si="2"/>
        <v>69.95</v>
      </c>
      <c r="I11" s="26">
        <f t="shared" si="2"/>
        <v>59.57</v>
      </c>
      <c r="J11" s="26">
        <f t="shared" si="2"/>
        <v>72.85</v>
      </c>
      <c r="K11" s="26">
        <f t="shared" si="2"/>
        <v>68.29</v>
      </c>
      <c r="L11" s="26">
        <f t="shared" si="2"/>
        <v>68.57</v>
      </c>
      <c r="M11" s="26">
        <f t="shared" si="2"/>
        <v>115.35</v>
      </c>
      <c r="N11" s="26">
        <f t="shared" si="2"/>
        <v>78.04</v>
      </c>
      <c r="O11" s="26">
        <f t="shared" si="2"/>
        <v>877.88</v>
      </c>
      <c r="P11" s="107" t="s">
        <v>144</v>
      </c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8.75" customHeight="1">
      <c r="A12" s="18" t="s">
        <v>28</v>
      </c>
      <c r="B12" s="18"/>
      <c r="C12" s="2" t="s">
        <v>2</v>
      </c>
      <c r="D12" s="2"/>
      <c r="E12" s="2" t="s">
        <v>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8.0" customHeight="1">
      <c r="A13" s="13" t="s">
        <v>29</v>
      </c>
      <c r="B13" s="14"/>
      <c r="C13" s="15" t="s">
        <v>30</v>
      </c>
      <c r="D13" s="15" t="s">
        <v>9</v>
      </c>
      <c r="E13" s="15" t="s">
        <v>10</v>
      </c>
      <c r="F13" s="15" t="s">
        <v>11</v>
      </c>
      <c r="G13" s="15" t="s">
        <v>12</v>
      </c>
      <c r="H13" s="15" t="s">
        <v>13</v>
      </c>
      <c r="I13" s="15" t="s">
        <v>31</v>
      </c>
      <c r="J13" s="15" t="s">
        <v>15</v>
      </c>
      <c r="K13" s="15" t="s">
        <v>16</v>
      </c>
      <c r="L13" s="15" t="s">
        <v>23</v>
      </c>
      <c r="M13" s="15" t="s">
        <v>18</v>
      </c>
      <c r="N13" s="15" t="s">
        <v>19</v>
      </c>
      <c r="O13" s="16" t="s">
        <v>20</v>
      </c>
      <c r="P13" s="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8.0" hidden="1" customHeight="1">
      <c r="A14" s="18" t="s">
        <v>2</v>
      </c>
      <c r="B14" s="18" t="s">
        <v>32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8.0" hidden="1" customHeight="1">
      <c r="A15" s="18" t="s">
        <v>2</v>
      </c>
      <c r="B15" s="18" t="s">
        <v>32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8.0" customHeight="1">
      <c r="A16" s="18" t="s">
        <v>33</v>
      </c>
      <c r="B16" s="18"/>
      <c r="C16" s="1">
        <v>0.0</v>
      </c>
      <c r="D16" s="1">
        <v>0.91</v>
      </c>
      <c r="E16" s="1">
        <v>0.65</v>
      </c>
      <c r="F16" s="1">
        <v>0.94</v>
      </c>
      <c r="G16" s="1">
        <v>0.04</v>
      </c>
      <c r="H16" s="1">
        <v>1.08</v>
      </c>
      <c r="I16" s="1">
        <v>0.78</v>
      </c>
      <c r="J16" s="1">
        <v>1.31</v>
      </c>
      <c r="K16" s="1">
        <v>0.87</v>
      </c>
      <c r="L16" s="20">
        <v>0.52</v>
      </c>
      <c r="M16" s="20">
        <v>0.53</v>
      </c>
      <c r="N16" s="20">
        <v>0.63</v>
      </c>
      <c r="O16" s="2">
        <f t="shared" ref="O16:O30" si="3">SUM(C16:N16)</f>
        <v>8.26</v>
      </c>
      <c r="P16" s="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8.0" customHeight="1">
      <c r="A17" s="18" t="s">
        <v>34</v>
      </c>
      <c r="B17" s="18"/>
      <c r="C17" s="1">
        <v>2.45</v>
      </c>
      <c r="D17" s="1">
        <v>2.45</v>
      </c>
      <c r="E17" s="1">
        <v>0.0</v>
      </c>
      <c r="F17" s="1">
        <v>4.89</v>
      </c>
      <c r="G17" s="1">
        <v>3.75</v>
      </c>
      <c r="H17" s="1">
        <v>0.0</v>
      </c>
      <c r="I17" s="1">
        <v>6.41</v>
      </c>
      <c r="J17" s="1">
        <v>5.13</v>
      </c>
      <c r="K17" s="1">
        <v>3.87</v>
      </c>
      <c r="L17" s="1">
        <v>3.15</v>
      </c>
      <c r="M17" s="1">
        <v>0.0</v>
      </c>
      <c r="N17" s="20">
        <v>4.49</v>
      </c>
      <c r="O17" s="2">
        <f t="shared" si="3"/>
        <v>36.59</v>
      </c>
      <c r="P17" s="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8.0" customHeight="1">
      <c r="A18" s="18" t="s">
        <v>35</v>
      </c>
      <c r="B18" s="18"/>
      <c r="C18" s="1">
        <v>1.44</v>
      </c>
      <c r="D18" s="1">
        <v>3.47</v>
      </c>
      <c r="E18" s="1">
        <v>4.2</v>
      </c>
      <c r="F18" s="1">
        <v>6.51</v>
      </c>
      <c r="G18" s="1">
        <v>2.06</v>
      </c>
      <c r="H18" s="1">
        <v>0.34</v>
      </c>
      <c r="I18" s="1">
        <v>0.3</v>
      </c>
      <c r="J18" s="1">
        <v>1.33</v>
      </c>
      <c r="K18" s="1">
        <v>1.69</v>
      </c>
      <c r="L18" s="1">
        <v>1.18</v>
      </c>
      <c r="M18" s="1">
        <v>1.99</v>
      </c>
      <c r="N18" s="20">
        <v>0.86</v>
      </c>
      <c r="O18" s="2">
        <f t="shared" si="3"/>
        <v>25.37</v>
      </c>
      <c r="P18" s="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8.0" hidden="1" customHeight="1">
      <c r="A19" s="18" t="s">
        <v>2</v>
      </c>
      <c r="B19" s="18" t="s">
        <v>36</v>
      </c>
      <c r="C19" s="27"/>
      <c r="D19" s="27"/>
      <c r="E19" s="27"/>
      <c r="F19" s="27"/>
      <c r="G19" s="1"/>
      <c r="H19" s="1"/>
      <c r="I19" s="1"/>
      <c r="J19" s="1"/>
      <c r="K19" s="1"/>
      <c r="L19" s="1"/>
      <c r="M19" s="1"/>
      <c r="N19" s="1"/>
      <c r="O19" s="2">
        <f t="shared" si="3"/>
        <v>0</v>
      </c>
      <c r="P19" s="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8.0" hidden="1" customHeight="1">
      <c r="A20" s="18" t="s">
        <v>2</v>
      </c>
      <c r="B20" s="18" t="s">
        <v>37</v>
      </c>
      <c r="C20" s="27"/>
      <c r="D20" s="27"/>
      <c r="E20" s="27"/>
      <c r="F20" s="27"/>
      <c r="G20" s="1"/>
      <c r="H20" s="1"/>
      <c r="I20" s="1"/>
      <c r="J20" s="1"/>
      <c r="K20" s="1"/>
      <c r="L20" s="1"/>
      <c r="M20" s="1"/>
      <c r="N20" s="1"/>
      <c r="O20" s="2">
        <f t="shared" si="3"/>
        <v>0</v>
      </c>
      <c r="P20" s="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8.0" hidden="1" customHeight="1">
      <c r="A21" s="18" t="s">
        <v>2</v>
      </c>
      <c r="B21" s="18" t="s">
        <v>32</v>
      </c>
      <c r="C21" s="27"/>
      <c r="D21" s="27"/>
      <c r="E21" s="27"/>
      <c r="F21" s="27"/>
      <c r="G21" s="1"/>
      <c r="H21" s="1"/>
      <c r="I21" s="1"/>
      <c r="J21" s="1"/>
      <c r="K21" s="1"/>
      <c r="L21" s="1"/>
      <c r="M21" s="1"/>
      <c r="N21" s="1"/>
      <c r="O21" s="2">
        <f t="shared" si="3"/>
        <v>0</v>
      </c>
      <c r="P21" s="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8.0" customHeight="1">
      <c r="A22" s="28" t="s">
        <v>38</v>
      </c>
      <c r="B22" s="28"/>
      <c r="C22" s="30">
        <v>0.1</v>
      </c>
      <c r="D22" s="30">
        <v>6.87</v>
      </c>
      <c r="E22" s="30">
        <v>4.25</v>
      </c>
      <c r="F22" s="30">
        <v>4.75</v>
      </c>
      <c r="G22" s="30">
        <v>3.01</v>
      </c>
      <c r="H22" s="30">
        <v>20.86</v>
      </c>
      <c r="I22" s="30">
        <v>4.91</v>
      </c>
      <c r="J22" s="30">
        <v>13.42</v>
      </c>
      <c r="K22" s="30">
        <v>13.98</v>
      </c>
      <c r="L22" s="30">
        <v>4.51</v>
      </c>
      <c r="M22" s="30">
        <v>9.09</v>
      </c>
      <c r="N22" s="29">
        <v>3.73</v>
      </c>
      <c r="O22" s="31">
        <f t="shared" si="3"/>
        <v>89.48</v>
      </c>
      <c r="P22" s="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8.0" customHeight="1">
      <c r="A23" s="18" t="s">
        <v>39</v>
      </c>
      <c r="B23" s="18"/>
      <c r="C23" s="27">
        <v>0.25</v>
      </c>
      <c r="D23" s="27">
        <v>0.25</v>
      </c>
      <c r="E23" s="27">
        <v>0.25</v>
      </c>
      <c r="F23" s="27">
        <v>0.25</v>
      </c>
      <c r="G23" s="1">
        <v>0.25</v>
      </c>
      <c r="H23" s="1">
        <v>0.25</v>
      </c>
      <c r="I23" s="1">
        <v>0.25</v>
      </c>
      <c r="J23" s="1">
        <v>0.25</v>
      </c>
      <c r="K23" s="1">
        <v>0.25</v>
      </c>
      <c r="L23" s="1">
        <v>0.25</v>
      </c>
      <c r="M23" s="1">
        <v>0.25</v>
      </c>
      <c r="N23" s="20">
        <v>0.25</v>
      </c>
      <c r="O23" s="2">
        <f t="shared" si="3"/>
        <v>3</v>
      </c>
      <c r="P23" s="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8.0" customHeight="1">
      <c r="A24" s="18" t="s">
        <v>40</v>
      </c>
      <c r="B24" s="18"/>
      <c r="C24" s="27">
        <v>0.15</v>
      </c>
      <c r="D24" s="27">
        <v>0.15</v>
      </c>
      <c r="E24" s="27">
        <v>0.15</v>
      </c>
      <c r="F24" s="27">
        <v>0.15</v>
      </c>
      <c r="G24" s="1">
        <v>0.15</v>
      </c>
      <c r="H24" s="1">
        <v>0.15</v>
      </c>
      <c r="I24" s="1">
        <v>0.15</v>
      </c>
      <c r="J24" s="1">
        <v>0.15</v>
      </c>
      <c r="K24" s="1">
        <v>0.15</v>
      </c>
      <c r="L24" s="1">
        <v>0.15</v>
      </c>
      <c r="M24" s="1">
        <v>0.15</v>
      </c>
      <c r="N24" s="20">
        <v>0.15</v>
      </c>
      <c r="O24" s="2">
        <f t="shared" si="3"/>
        <v>1.8</v>
      </c>
      <c r="P24" s="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8.0" hidden="1" customHeight="1">
      <c r="A25" s="18" t="s">
        <v>2</v>
      </c>
      <c r="B25" s="18" t="s">
        <v>32</v>
      </c>
      <c r="C25" s="27"/>
      <c r="D25" s="27"/>
      <c r="E25" s="27"/>
      <c r="F25" s="27"/>
      <c r="G25" s="1"/>
      <c r="H25" s="1"/>
      <c r="I25" s="1"/>
      <c r="J25" s="1"/>
      <c r="K25" s="1"/>
      <c r="L25" s="1"/>
      <c r="M25" s="1"/>
      <c r="N25" s="1"/>
      <c r="O25" s="2">
        <f t="shared" si="3"/>
        <v>0</v>
      </c>
      <c r="P25" s="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8.0" customHeight="1">
      <c r="A26" s="18" t="s">
        <v>41</v>
      </c>
      <c r="B26" s="18"/>
      <c r="C26" s="27">
        <v>0.0</v>
      </c>
      <c r="D26" s="27">
        <v>0.0</v>
      </c>
      <c r="E26" s="27">
        <v>0.0</v>
      </c>
      <c r="F26" s="27">
        <v>0.33</v>
      </c>
      <c r="G26" s="1">
        <v>4.38</v>
      </c>
      <c r="H26" s="1">
        <v>1.26</v>
      </c>
      <c r="I26" s="1">
        <v>1.83</v>
      </c>
      <c r="J26" s="1">
        <v>0.41</v>
      </c>
      <c r="K26" s="1">
        <v>0.12</v>
      </c>
      <c r="L26" s="20">
        <v>0.83</v>
      </c>
      <c r="M26" s="1">
        <v>0.0</v>
      </c>
      <c r="N26" s="20">
        <v>0.0</v>
      </c>
      <c r="O26" s="2">
        <f t="shared" si="3"/>
        <v>9.16</v>
      </c>
      <c r="P26" s="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8.0" customHeight="1">
      <c r="A27" s="18" t="s">
        <v>42</v>
      </c>
      <c r="B27" s="18"/>
      <c r="C27" s="27">
        <v>0.0</v>
      </c>
      <c r="D27" s="27">
        <v>0.0</v>
      </c>
      <c r="E27" s="27">
        <v>0.25</v>
      </c>
      <c r="F27" s="27">
        <v>0.0</v>
      </c>
      <c r="G27" s="1">
        <v>0.0</v>
      </c>
      <c r="H27" s="1">
        <v>0.2</v>
      </c>
      <c r="I27" s="1">
        <v>0.0</v>
      </c>
      <c r="J27" s="1">
        <v>0.0</v>
      </c>
      <c r="K27" s="1">
        <v>0.25</v>
      </c>
      <c r="L27" s="1">
        <v>0.0</v>
      </c>
      <c r="M27" s="1">
        <v>0.0</v>
      </c>
      <c r="N27" s="20">
        <v>0.0</v>
      </c>
      <c r="O27" s="2">
        <f t="shared" si="3"/>
        <v>0.7</v>
      </c>
      <c r="P27" s="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8.0" customHeight="1">
      <c r="A28" s="18" t="s">
        <v>43</v>
      </c>
      <c r="B28" s="18"/>
      <c r="C28" s="27">
        <v>0.0</v>
      </c>
      <c r="D28" s="27">
        <v>0.0</v>
      </c>
      <c r="E28" s="27">
        <v>1.08</v>
      </c>
      <c r="F28" s="27">
        <v>0.0</v>
      </c>
      <c r="G28" s="1">
        <v>0.0</v>
      </c>
      <c r="H28" s="1">
        <v>0.45</v>
      </c>
      <c r="I28" s="1">
        <v>0.0</v>
      </c>
      <c r="J28" s="1">
        <v>0.0</v>
      </c>
      <c r="K28" s="1">
        <v>1.06</v>
      </c>
      <c r="L28" s="1">
        <v>0.0</v>
      </c>
      <c r="M28" s="1">
        <v>0.0</v>
      </c>
      <c r="N28" s="20">
        <v>0.0</v>
      </c>
      <c r="O28" s="2">
        <f t="shared" si="3"/>
        <v>2.59</v>
      </c>
      <c r="P28" s="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8.0" customHeight="1">
      <c r="A29" s="18" t="s">
        <v>44</v>
      </c>
      <c r="B29" s="18"/>
      <c r="C29" s="27">
        <v>0.0</v>
      </c>
      <c r="D29" s="27">
        <v>0.0</v>
      </c>
      <c r="E29" s="27">
        <v>0.53</v>
      </c>
      <c r="F29" s="27">
        <v>0.0</v>
      </c>
      <c r="G29" s="1">
        <v>0.0</v>
      </c>
      <c r="H29" s="1">
        <v>1.08</v>
      </c>
      <c r="I29" s="1">
        <v>0.0</v>
      </c>
      <c r="J29" s="1">
        <v>0.0</v>
      </c>
      <c r="K29" s="1">
        <v>0.5</v>
      </c>
      <c r="L29" s="1">
        <v>0.0</v>
      </c>
      <c r="M29" s="1">
        <v>0.0</v>
      </c>
      <c r="N29" s="20">
        <v>0.0</v>
      </c>
      <c r="O29" s="2">
        <f t="shared" si="3"/>
        <v>2.11</v>
      </c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8.0" customHeight="1">
      <c r="A30" s="18" t="s">
        <v>145</v>
      </c>
      <c r="B30" s="18"/>
      <c r="C30" s="27">
        <v>9.98</v>
      </c>
      <c r="D30" s="27">
        <v>13.23</v>
      </c>
      <c r="E30" s="27">
        <v>10.61</v>
      </c>
      <c r="F30" s="27">
        <v>15.82</v>
      </c>
      <c r="G30" s="1">
        <v>20.89</v>
      </c>
      <c r="H30" s="1">
        <v>34.55</v>
      </c>
      <c r="I30" s="1">
        <v>25.14</v>
      </c>
      <c r="J30" s="1">
        <v>40.8</v>
      </c>
      <c r="K30" s="1">
        <v>17.39</v>
      </c>
      <c r="L30" s="1">
        <v>13.03</v>
      </c>
      <c r="M30" s="1">
        <v>20.43</v>
      </c>
      <c r="N30" s="20">
        <v>6.54</v>
      </c>
      <c r="O30" s="2">
        <f t="shared" si="3"/>
        <v>228.41</v>
      </c>
      <c r="P30" s="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8.0" customHeight="1">
      <c r="A31" s="33" t="s">
        <v>46</v>
      </c>
      <c r="B31" s="34"/>
      <c r="C31" s="35">
        <v>14.52</v>
      </c>
      <c r="D31" s="35">
        <f t="shared" ref="D31:O31" si="4">SUM(D16:D30)</f>
        <v>27.33</v>
      </c>
      <c r="E31" s="35">
        <f t="shared" si="4"/>
        <v>21.97</v>
      </c>
      <c r="F31" s="35">
        <f t="shared" si="4"/>
        <v>33.64</v>
      </c>
      <c r="G31" s="35">
        <f t="shared" si="4"/>
        <v>34.53</v>
      </c>
      <c r="H31" s="35">
        <f t="shared" si="4"/>
        <v>60.22</v>
      </c>
      <c r="I31" s="35">
        <f t="shared" si="4"/>
        <v>39.77</v>
      </c>
      <c r="J31" s="35">
        <f t="shared" si="4"/>
        <v>62.8</v>
      </c>
      <c r="K31" s="35">
        <f t="shared" si="4"/>
        <v>40.13</v>
      </c>
      <c r="L31" s="35">
        <f t="shared" si="4"/>
        <v>23.62</v>
      </c>
      <c r="M31" s="35">
        <f t="shared" si="4"/>
        <v>32.44</v>
      </c>
      <c r="N31" s="35">
        <f t="shared" si="4"/>
        <v>16.65</v>
      </c>
      <c r="O31" s="35">
        <f t="shared" si="4"/>
        <v>407.47</v>
      </c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8.0" customHeight="1">
      <c r="A32" s="36" t="s">
        <v>47</v>
      </c>
      <c r="B32" s="37"/>
      <c r="C32" s="38">
        <f t="shared" ref="C32:O32" si="5">SUM(C7,C11,C31)</f>
        <v>81.63</v>
      </c>
      <c r="D32" s="38">
        <f t="shared" si="5"/>
        <v>98.94</v>
      </c>
      <c r="E32" s="38">
        <f t="shared" si="5"/>
        <v>101.78</v>
      </c>
      <c r="F32" s="38">
        <f t="shared" si="5"/>
        <v>124.17</v>
      </c>
      <c r="G32" s="38">
        <f t="shared" si="5"/>
        <v>113.93</v>
      </c>
      <c r="H32" s="38">
        <f t="shared" si="5"/>
        <v>146.11</v>
      </c>
      <c r="I32" s="38">
        <f t="shared" si="5"/>
        <v>109.38</v>
      </c>
      <c r="J32" s="38">
        <f t="shared" si="5"/>
        <v>145.99</v>
      </c>
      <c r="K32" s="38">
        <f t="shared" si="5"/>
        <v>121.47</v>
      </c>
      <c r="L32" s="38">
        <f t="shared" si="5"/>
        <v>102.47</v>
      </c>
      <c r="M32" s="38">
        <f t="shared" si="5"/>
        <v>156.02</v>
      </c>
      <c r="N32" s="38">
        <f t="shared" si="5"/>
        <v>100.81</v>
      </c>
      <c r="O32" s="38">
        <f t="shared" si="5"/>
        <v>1402.55</v>
      </c>
      <c r="P32" s="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8.0" customHeight="1">
      <c r="A33" s="39" t="s">
        <v>48</v>
      </c>
      <c r="B33" s="18"/>
      <c r="C33" s="27">
        <v>32.25</v>
      </c>
      <c r="D33" s="27">
        <v>96.43</v>
      </c>
      <c r="E33" s="27">
        <v>111.19</v>
      </c>
      <c r="F33" s="27">
        <v>56.76</v>
      </c>
      <c r="G33" s="1">
        <v>43.01</v>
      </c>
      <c r="H33" s="1">
        <v>11.69</v>
      </c>
      <c r="I33" s="1">
        <v>17.02</v>
      </c>
      <c r="J33" s="1">
        <v>44.73</v>
      </c>
      <c r="K33" s="1">
        <v>23.06</v>
      </c>
      <c r="L33" s="1">
        <v>33.0</v>
      </c>
      <c r="M33" s="1">
        <v>24.5</v>
      </c>
      <c r="N33" s="1"/>
      <c r="O33" s="2">
        <f t="shared" ref="O33:O34" si="6">SUM(C33:N33)</f>
        <v>493.64</v>
      </c>
      <c r="P33" s="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8.0" customHeight="1">
      <c r="A34" s="39" t="s">
        <v>49</v>
      </c>
      <c r="B34" s="18"/>
      <c r="C34" s="27">
        <v>0.0</v>
      </c>
      <c r="D34" s="27">
        <v>0.0</v>
      </c>
      <c r="E34" s="27">
        <v>0.0</v>
      </c>
      <c r="F34" s="27">
        <v>0.0</v>
      </c>
      <c r="G34" s="1">
        <v>0.0</v>
      </c>
      <c r="H34" s="1">
        <v>0.0</v>
      </c>
      <c r="I34" s="1">
        <v>0.0</v>
      </c>
      <c r="J34" s="1">
        <v>0.0</v>
      </c>
      <c r="K34" s="1">
        <v>47.83</v>
      </c>
      <c r="L34" s="1">
        <v>154.02</v>
      </c>
      <c r="M34" s="1">
        <v>149.32</v>
      </c>
      <c r="N34" s="1">
        <v>81.22</v>
      </c>
      <c r="O34" s="2">
        <f t="shared" si="6"/>
        <v>432.39</v>
      </c>
      <c r="P34" s="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8.75" customHeight="1">
      <c r="A35" s="40" t="s">
        <v>50</v>
      </c>
      <c r="B35" s="40"/>
      <c r="C35" s="41">
        <f t="shared" ref="C35:J35" si="7">SUM(C33)</f>
        <v>32.25</v>
      </c>
      <c r="D35" s="41">
        <f t="shared" si="7"/>
        <v>96.43</v>
      </c>
      <c r="E35" s="41">
        <f t="shared" si="7"/>
        <v>111.19</v>
      </c>
      <c r="F35" s="41">
        <f t="shared" si="7"/>
        <v>56.76</v>
      </c>
      <c r="G35" s="41">
        <f t="shared" si="7"/>
        <v>43.01</v>
      </c>
      <c r="H35" s="41">
        <f t="shared" si="7"/>
        <v>11.69</v>
      </c>
      <c r="I35" s="41">
        <f t="shared" si="7"/>
        <v>17.02</v>
      </c>
      <c r="J35" s="41">
        <f t="shared" si="7"/>
        <v>44.73</v>
      </c>
      <c r="K35" s="41">
        <f t="shared" ref="K35:O35" si="8">SUM(K33:K34)</f>
        <v>70.89</v>
      </c>
      <c r="L35" s="41">
        <f t="shared" si="8"/>
        <v>187.02</v>
      </c>
      <c r="M35" s="41">
        <f t="shared" si="8"/>
        <v>173.82</v>
      </c>
      <c r="N35" s="41">
        <f t="shared" si="8"/>
        <v>81.22</v>
      </c>
      <c r="O35" s="41">
        <f t="shared" si="8"/>
        <v>926.03</v>
      </c>
      <c r="P35" s="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9.5" customHeight="1">
      <c r="A36" s="42" t="s">
        <v>51</v>
      </c>
      <c r="B36" s="43"/>
      <c r="C36" s="44">
        <f t="shared" ref="C36:N36" si="9">SUM(C32,C35)</f>
        <v>113.88</v>
      </c>
      <c r="D36" s="44">
        <f t="shared" si="9"/>
        <v>195.37</v>
      </c>
      <c r="E36" s="44">
        <f t="shared" si="9"/>
        <v>212.97</v>
      </c>
      <c r="F36" s="44">
        <f t="shared" si="9"/>
        <v>180.93</v>
      </c>
      <c r="G36" s="44">
        <f t="shared" si="9"/>
        <v>156.94</v>
      </c>
      <c r="H36" s="44">
        <f t="shared" si="9"/>
        <v>157.8</v>
      </c>
      <c r="I36" s="44">
        <f t="shared" si="9"/>
        <v>126.4</v>
      </c>
      <c r="J36" s="44">
        <f t="shared" si="9"/>
        <v>190.72</v>
      </c>
      <c r="K36" s="44">
        <f t="shared" si="9"/>
        <v>192.36</v>
      </c>
      <c r="L36" s="44">
        <f t="shared" si="9"/>
        <v>289.49</v>
      </c>
      <c r="M36" s="44">
        <f t="shared" si="9"/>
        <v>329.84</v>
      </c>
      <c r="N36" s="44">
        <f t="shared" si="9"/>
        <v>182.03</v>
      </c>
      <c r="O36" s="44">
        <f>SUM(O7,O11,O31,O35)</f>
        <v>2328.58</v>
      </c>
      <c r="P36" s="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9.5" customHeight="1">
      <c r="A37" s="45" t="s">
        <v>52</v>
      </c>
      <c r="B37" s="45"/>
      <c r="C37" s="46"/>
      <c r="D37" s="46"/>
      <c r="E37" s="46"/>
      <c r="F37" s="46"/>
      <c r="G37" s="7"/>
      <c r="H37" s="7"/>
      <c r="I37" s="7"/>
      <c r="J37" s="7"/>
      <c r="K37" s="7"/>
      <c r="L37" s="7"/>
      <c r="M37" s="7"/>
      <c r="N37" s="7"/>
      <c r="O37" s="7"/>
      <c r="P37" s="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8.0" customHeight="1">
      <c r="A38" s="47" t="s">
        <v>53</v>
      </c>
      <c r="B38" s="48"/>
      <c r="C38" s="49" t="s">
        <v>8</v>
      </c>
      <c r="D38" s="49" t="s">
        <v>9</v>
      </c>
      <c r="E38" s="49" t="s">
        <v>10</v>
      </c>
      <c r="F38" s="49" t="s">
        <v>11</v>
      </c>
      <c r="G38" s="50" t="s">
        <v>12</v>
      </c>
      <c r="H38" s="50" t="s">
        <v>13</v>
      </c>
      <c r="I38" s="50" t="s">
        <v>31</v>
      </c>
      <c r="J38" s="50" t="s">
        <v>15</v>
      </c>
      <c r="K38" s="50" t="s">
        <v>16</v>
      </c>
      <c r="L38" s="50" t="s">
        <v>23</v>
      </c>
      <c r="M38" s="50" t="s">
        <v>18</v>
      </c>
      <c r="N38" s="50" t="s">
        <v>19</v>
      </c>
      <c r="O38" s="51" t="s">
        <v>20</v>
      </c>
      <c r="P38" s="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8.0" customHeight="1">
      <c r="A39" s="18" t="s">
        <v>54</v>
      </c>
      <c r="B39" s="18"/>
      <c r="C39" s="27">
        <v>82.14</v>
      </c>
      <c r="D39" s="27">
        <v>101.89</v>
      </c>
      <c r="E39" s="27">
        <v>122.85</v>
      </c>
      <c r="F39" s="27">
        <v>127.97</v>
      </c>
      <c r="G39" s="1">
        <v>96.72</v>
      </c>
      <c r="H39" s="1">
        <v>78.27</v>
      </c>
      <c r="I39" s="1">
        <v>72.32</v>
      </c>
      <c r="J39" s="1">
        <v>89.48</v>
      </c>
      <c r="K39" s="1">
        <v>85.13</v>
      </c>
      <c r="L39" s="1">
        <v>82.31</v>
      </c>
      <c r="M39" s="1">
        <v>155.11</v>
      </c>
      <c r="N39" s="1">
        <v>130.65</v>
      </c>
      <c r="O39" s="2">
        <f t="shared" ref="O39:O41" si="10">SUM(C39:N39)</f>
        <v>1224.84</v>
      </c>
      <c r="P39" s="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8.0" customHeight="1">
      <c r="A40" s="18" t="s">
        <v>55</v>
      </c>
      <c r="B40" s="18"/>
      <c r="C40" s="27">
        <v>92.32</v>
      </c>
      <c r="D40" s="27">
        <v>136.83</v>
      </c>
      <c r="E40" s="27">
        <v>107.94</v>
      </c>
      <c r="F40" s="27">
        <v>157.13</v>
      </c>
      <c r="G40" s="1">
        <v>124.44</v>
      </c>
      <c r="H40" s="1">
        <v>41.56</v>
      </c>
      <c r="I40" s="1">
        <v>69.4</v>
      </c>
      <c r="J40" s="1">
        <v>75.23</v>
      </c>
      <c r="K40" s="1">
        <v>183.22</v>
      </c>
      <c r="L40" s="1">
        <v>123.04</v>
      </c>
      <c r="M40" s="1">
        <v>169.36</v>
      </c>
      <c r="N40" s="1">
        <v>118.19</v>
      </c>
      <c r="O40" s="2">
        <f t="shared" si="10"/>
        <v>1398.66</v>
      </c>
      <c r="P40" s="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8.0" customHeight="1">
      <c r="A41" s="18" t="s">
        <v>56</v>
      </c>
      <c r="B41" s="18"/>
      <c r="C41" s="27">
        <v>11.5</v>
      </c>
      <c r="D41" s="27">
        <v>14.93</v>
      </c>
      <c r="E41" s="27">
        <v>24.09</v>
      </c>
      <c r="F41" s="27">
        <v>20.46</v>
      </c>
      <c r="G41" s="1">
        <v>0.0</v>
      </c>
      <c r="H41" s="1">
        <v>16.88</v>
      </c>
      <c r="I41" s="1">
        <v>20.28</v>
      </c>
      <c r="J41" s="1">
        <v>29.36</v>
      </c>
      <c r="K41" s="1">
        <v>11.29</v>
      </c>
      <c r="L41" s="1">
        <v>15.0</v>
      </c>
      <c r="M41" s="1">
        <v>16.5</v>
      </c>
      <c r="N41" s="1">
        <v>18.13</v>
      </c>
      <c r="O41" s="2">
        <f t="shared" si="10"/>
        <v>198.42</v>
      </c>
      <c r="P41" s="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8.0" customHeight="1">
      <c r="A42" s="52" t="s">
        <v>57</v>
      </c>
      <c r="B42" s="53"/>
      <c r="C42" s="54">
        <f t="shared" ref="C42:O42" si="11">SUM(C39:C41)</f>
        <v>185.96</v>
      </c>
      <c r="D42" s="54">
        <f t="shared" si="11"/>
        <v>253.65</v>
      </c>
      <c r="E42" s="54">
        <f t="shared" si="11"/>
        <v>254.88</v>
      </c>
      <c r="F42" s="54">
        <f t="shared" si="11"/>
        <v>305.56</v>
      </c>
      <c r="G42" s="54">
        <f t="shared" si="11"/>
        <v>221.16</v>
      </c>
      <c r="H42" s="54">
        <f t="shared" si="11"/>
        <v>136.71</v>
      </c>
      <c r="I42" s="54">
        <f t="shared" si="11"/>
        <v>162</v>
      </c>
      <c r="J42" s="54">
        <f t="shared" si="11"/>
        <v>194.07</v>
      </c>
      <c r="K42" s="54">
        <f t="shared" si="11"/>
        <v>279.64</v>
      </c>
      <c r="L42" s="54">
        <f t="shared" si="11"/>
        <v>220.35</v>
      </c>
      <c r="M42" s="54">
        <f t="shared" si="11"/>
        <v>340.97</v>
      </c>
      <c r="N42" s="54">
        <f t="shared" si="11"/>
        <v>266.97</v>
      </c>
      <c r="O42" s="56">
        <f t="shared" si="11"/>
        <v>2821.92</v>
      </c>
      <c r="P42" s="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8.0" customHeight="1">
      <c r="A43" s="8" t="s">
        <v>58</v>
      </c>
      <c r="B43" s="18"/>
      <c r="C43" s="27">
        <v>0.52</v>
      </c>
      <c r="D43" s="27">
        <v>0.7</v>
      </c>
      <c r="E43" s="27">
        <v>0.56</v>
      </c>
      <c r="F43" s="27">
        <v>0.83</v>
      </c>
      <c r="G43" s="1">
        <v>1.1</v>
      </c>
      <c r="H43" s="1">
        <v>1.82</v>
      </c>
      <c r="I43" s="1">
        <v>1.32</v>
      </c>
      <c r="J43" s="1">
        <v>2.15</v>
      </c>
      <c r="K43" s="1">
        <v>0.91</v>
      </c>
      <c r="L43" s="1">
        <v>0.69</v>
      </c>
      <c r="M43" s="1">
        <v>1.07</v>
      </c>
      <c r="N43" s="20">
        <v>0.34</v>
      </c>
      <c r="O43" s="2">
        <f t="shared" ref="O43:O44" si="12">SUM(C43:N43)</f>
        <v>12.01</v>
      </c>
      <c r="P43" s="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8.0" customHeight="1">
      <c r="A44" s="8" t="s">
        <v>59</v>
      </c>
      <c r="B44" s="18"/>
      <c r="C44" s="27">
        <v>2.0</v>
      </c>
      <c r="D44" s="27">
        <v>2.77</v>
      </c>
      <c r="E44" s="27">
        <v>1.42</v>
      </c>
      <c r="F44" s="27">
        <v>0.77</v>
      </c>
      <c r="G44" s="1">
        <v>2.4</v>
      </c>
      <c r="H44" s="1">
        <v>0.7</v>
      </c>
      <c r="I44" s="1">
        <v>0.57</v>
      </c>
      <c r="J44" s="1">
        <v>1.93</v>
      </c>
      <c r="K44" s="1">
        <v>11.04</v>
      </c>
      <c r="L44" s="1">
        <v>23.87</v>
      </c>
      <c r="M44" s="1">
        <v>13.1</v>
      </c>
      <c r="N44" s="20">
        <v>4.89</v>
      </c>
      <c r="O44" s="2">
        <f t="shared" si="12"/>
        <v>65.46</v>
      </c>
      <c r="P44" s="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8.0" customHeight="1">
      <c r="A45" s="57" t="s">
        <v>60</v>
      </c>
      <c r="B45" s="58"/>
      <c r="C45" s="59">
        <f t="shared" ref="C45:O45" si="13">SUM(C42:C44)</f>
        <v>188.48</v>
      </c>
      <c r="D45" s="59">
        <f t="shared" si="13"/>
        <v>257.12</v>
      </c>
      <c r="E45" s="59">
        <f t="shared" si="13"/>
        <v>256.86</v>
      </c>
      <c r="F45" s="59">
        <f t="shared" si="13"/>
        <v>307.16</v>
      </c>
      <c r="G45" s="59">
        <f t="shared" si="13"/>
        <v>224.66</v>
      </c>
      <c r="H45" s="59">
        <f t="shared" si="13"/>
        <v>139.23</v>
      </c>
      <c r="I45" s="59">
        <f t="shared" si="13"/>
        <v>163.89</v>
      </c>
      <c r="J45" s="59">
        <f t="shared" si="13"/>
        <v>198.15</v>
      </c>
      <c r="K45" s="59">
        <f t="shared" si="13"/>
        <v>291.59</v>
      </c>
      <c r="L45" s="59">
        <f t="shared" si="13"/>
        <v>244.91</v>
      </c>
      <c r="M45" s="59">
        <f t="shared" si="13"/>
        <v>355.14</v>
      </c>
      <c r="N45" s="59">
        <f t="shared" si="13"/>
        <v>272.2</v>
      </c>
      <c r="O45" s="59">
        <f t="shared" si="13"/>
        <v>2899.39</v>
      </c>
      <c r="P45" s="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9.5" customHeight="1">
      <c r="A46" s="60" t="s">
        <v>61</v>
      </c>
      <c r="B46" s="60"/>
      <c r="C46" s="61">
        <f>C32+C42</f>
        <v>267.59</v>
      </c>
      <c r="D46" s="61">
        <f t="shared" ref="D46:O46" si="14">D32+D45</f>
        <v>356.06</v>
      </c>
      <c r="E46" s="61">
        <f t="shared" si="14"/>
        <v>358.64</v>
      </c>
      <c r="F46" s="61">
        <f t="shared" si="14"/>
        <v>431.33</v>
      </c>
      <c r="G46" s="61">
        <f t="shared" si="14"/>
        <v>338.59</v>
      </c>
      <c r="H46" s="61">
        <f t="shared" si="14"/>
        <v>285.34</v>
      </c>
      <c r="I46" s="61">
        <f t="shared" si="14"/>
        <v>273.27</v>
      </c>
      <c r="J46" s="61">
        <f t="shared" si="14"/>
        <v>344.14</v>
      </c>
      <c r="K46" s="61">
        <f t="shared" si="14"/>
        <v>413.06</v>
      </c>
      <c r="L46" s="61">
        <f t="shared" si="14"/>
        <v>347.38</v>
      </c>
      <c r="M46" s="61">
        <f t="shared" si="14"/>
        <v>511.16</v>
      </c>
      <c r="N46" s="61">
        <f t="shared" si="14"/>
        <v>373.01</v>
      </c>
      <c r="O46" s="61">
        <f t="shared" si="14"/>
        <v>4301.94</v>
      </c>
      <c r="P46" s="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9.5" customHeight="1">
      <c r="A47" s="62" t="s">
        <v>62</v>
      </c>
      <c r="B47" s="62"/>
      <c r="C47" s="63">
        <f t="shared" ref="C47:O47" si="15">C36+C45</f>
        <v>302.36</v>
      </c>
      <c r="D47" s="63">
        <f t="shared" si="15"/>
        <v>452.49</v>
      </c>
      <c r="E47" s="63">
        <f t="shared" si="15"/>
        <v>469.83</v>
      </c>
      <c r="F47" s="63">
        <f t="shared" si="15"/>
        <v>488.09</v>
      </c>
      <c r="G47" s="64">
        <f t="shared" si="15"/>
        <v>381.6</v>
      </c>
      <c r="H47" s="64">
        <f t="shared" si="15"/>
        <v>297.03</v>
      </c>
      <c r="I47" s="64">
        <f t="shared" si="15"/>
        <v>290.29</v>
      </c>
      <c r="J47" s="64">
        <f t="shared" si="15"/>
        <v>388.87</v>
      </c>
      <c r="K47" s="64">
        <f t="shared" si="15"/>
        <v>483.95</v>
      </c>
      <c r="L47" s="64">
        <f t="shared" si="15"/>
        <v>534.4</v>
      </c>
      <c r="M47" s="64">
        <f t="shared" si="15"/>
        <v>684.98</v>
      </c>
      <c r="N47" s="64">
        <f t="shared" si="15"/>
        <v>454.23</v>
      </c>
      <c r="O47" s="64">
        <f t="shared" si="15"/>
        <v>5227.97</v>
      </c>
      <c r="P47" s="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8.75" customHeight="1">
      <c r="A48" s="65" t="s">
        <v>63</v>
      </c>
      <c r="B48" s="66"/>
      <c r="C48" s="67">
        <f t="shared" ref="C48:O48" si="16">C36/C47</f>
        <v>0.3766371213</v>
      </c>
      <c r="D48" s="67">
        <f t="shared" si="16"/>
        <v>0.4317664479</v>
      </c>
      <c r="E48" s="67">
        <f t="shared" si="16"/>
        <v>0.4532916161</v>
      </c>
      <c r="F48" s="67">
        <f t="shared" si="16"/>
        <v>0.3706898318</v>
      </c>
      <c r="G48" s="67">
        <f t="shared" si="16"/>
        <v>0.4112683438</v>
      </c>
      <c r="H48" s="67">
        <f t="shared" si="16"/>
        <v>0.5312594687</v>
      </c>
      <c r="I48" s="67">
        <f t="shared" si="16"/>
        <v>0.4354266423</v>
      </c>
      <c r="J48" s="67">
        <f t="shared" si="16"/>
        <v>0.4904466788</v>
      </c>
      <c r="K48" s="67">
        <f t="shared" si="16"/>
        <v>0.3974790784</v>
      </c>
      <c r="L48" s="67">
        <f t="shared" si="16"/>
        <v>0.5417103293</v>
      </c>
      <c r="M48" s="67">
        <f t="shared" si="16"/>
        <v>0.4815323075</v>
      </c>
      <c r="N48" s="67">
        <f t="shared" si="16"/>
        <v>0.4007441164</v>
      </c>
      <c r="O48" s="67">
        <f t="shared" si="16"/>
        <v>0.4454080647</v>
      </c>
      <c r="P48" s="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8.0" customHeight="1">
      <c r="A49" s="68"/>
      <c r="B49" s="68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8.0" customHeight="1">
      <c r="A50" s="68"/>
      <c r="B50" s="68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8.0" customHeight="1">
      <c r="A51" s="70" t="s">
        <v>64</v>
      </c>
      <c r="B51" s="70"/>
      <c r="C51" s="71">
        <f t="shared" ref="C51:O51" si="17">C32/C46</f>
        <v>0.3050562428</v>
      </c>
      <c r="D51" s="71">
        <f t="shared" si="17"/>
        <v>0.2778745155</v>
      </c>
      <c r="E51" s="71">
        <f t="shared" si="17"/>
        <v>0.2837943342</v>
      </c>
      <c r="F51" s="71">
        <f t="shared" si="17"/>
        <v>0.2878770315</v>
      </c>
      <c r="G51" s="71">
        <f t="shared" si="17"/>
        <v>0.3364836528</v>
      </c>
      <c r="H51" s="71">
        <f t="shared" si="17"/>
        <v>0.5120557931</v>
      </c>
      <c r="I51" s="71">
        <f t="shared" si="17"/>
        <v>0.4002634757</v>
      </c>
      <c r="J51" s="71">
        <f t="shared" si="17"/>
        <v>0.4242168885</v>
      </c>
      <c r="K51" s="71">
        <f t="shared" si="17"/>
        <v>0.2940735002</v>
      </c>
      <c r="L51" s="71">
        <f t="shared" si="17"/>
        <v>0.2949795613</v>
      </c>
      <c r="M51" s="71">
        <f t="shared" si="17"/>
        <v>0.3052273261</v>
      </c>
      <c r="N51" s="71">
        <f t="shared" si="17"/>
        <v>0.2702608509</v>
      </c>
      <c r="O51" s="71">
        <f t="shared" si="17"/>
        <v>0.3260273272</v>
      </c>
      <c r="P51" s="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8.0" customHeight="1">
      <c r="A52" s="68"/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8.0" customHeight="1">
      <c r="A53" s="72" t="s">
        <v>65</v>
      </c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8.0" customHeight="1">
      <c r="A54" s="72"/>
      <c r="B54" s="68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8.0" customHeight="1">
      <c r="A55" s="72"/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8.0" customHeight="1">
      <c r="A56" s="68" t="s">
        <v>66</v>
      </c>
      <c r="B56" s="68"/>
      <c r="C56" s="2">
        <v>16.73</v>
      </c>
      <c r="D56" s="2">
        <v>21.09</v>
      </c>
      <c r="E56" s="2">
        <v>22.1</v>
      </c>
      <c r="F56" s="2">
        <v>21.36</v>
      </c>
      <c r="G56" s="2">
        <v>21.09</v>
      </c>
      <c r="H56" s="2">
        <v>19.7</v>
      </c>
      <c r="I56" s="2">
        <v>19.61</v>
      </c>
      <c r="J56" s="2">
        <v>22.75</v>
      </c>
      <c r="K56" s="2">
        <v>20.15</v>
      </c>
      <c r="L56" s="2">
        <v>18.63</v>
      </c>
      <c r="M56" s="22">
        <v>21.096</v>
      </c>
      <c r="N56" s="22">
        <v>18.716</v>
      </c>
      <c r="O56" s="2">
        <f t="shared" ref="O56:O59" si="18">SUM(C56:N56)</f>
        <v>243.022</v>
      </c>
      <c r="P56" s="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8.0" customHeight="1">
      <c r="A57" s="68" t="s">
        <v>146</v>
      </c>
      <c r="B57" s="68"/>
      <c r="C57" s="2">
        <v>1.08</v>
      </c>
      <c r="D57" s="2">
        <v>1.12</v>
      </c>
      <c r="E57" s="2">
        <v>1.0</v>
      </c>
      <c r="F57" s="2">
        <v>1.0</v>
      </c>
      <c r="G57" s="2">
        <v>1.0</v>
      </c>
      <c r="H57" s="2">
        <v>1.0</v>
      </c>
      <c r="I57" s="2">
        <v>1.0</v>
      </c>
      <c r="J57" s="2">
        <v>1.0</v>
      </c>
      <c r="K57" s="2">
        <v>1.0</v>
      </c>
      <c r="L57" s="22">
        <v>0.0</v>
      </c>
      <c r="M57" s="22">
        <v>0.0</v>
      </c>
      <c r="N57" s="22">
        <v>0.0</v>
      </c>
      <c r="O57" s="2">
        <f t="shared" si="18"/>
        <v>9.2</v>
      </c>
      <c r="P57" s="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8.75" customHeight="1">
      <c r="A58" s="73" t="s">
        <v>67</v>
      </c>
      <c r="B58" s="68"/>
      <c r="C58" s="2">
        <v>25.51</v>
      </c>
      <c r="D58" s="2">
        <v>25.17</v>
      </c>
      <c r="E58" s="2">
        <v>29.94</v>
      </c>
      <c r="F58" s="2">
        <v>26.6</v>
      </c>
      <c r="G58" s="2">
        <v>28.23</v>
      </c>
      <c r="H58" s="2">
        <v>25.17</v>
      </c>
      <c r="I58" s="2">
        <v>29.97</v>
      </c>
      <c r="J58" s="2">
        <v>30.06</v>
      </c>
      <c r="K58" s="2"/>
      <c r="L58" s="2"/>
      <c r="M58" s="2"/>
      <c r="N58" s="2"/>
      <c r="O58" s="2">
        <f t="shared" si="18"/>
        <v>220.65</v>
      </c>
      <c r="P58" s="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8.0" customHeight="1">
      <c r="A59" s="68" t="s">
        <v>68</v>
      </c>
      <c r="B59" s="68"/>
      <c r="C59" s="2">
        <v>0.0</v>
      </c>
      <c r="D59" s="2">
        <v>0.0</v>
      </c>
      <c r="E59" s="2">
        <v>0.0</v>
      </c>
      <c r="F59" s="2">
        <v>0.0</v>
      </c>
      <c r="G59" s="2">
        <v>0.95</v>
      </c>
      <c r="H59" s="2">
        <v>0.07</v>
      </c>
      <c r="I59" s="2">
        <v>0.52</v>
      </c>
      <c r="J59" s="2">
        <v>2.76</v>
      </c>
      <c r="K59" s="2">
        <v>0.29</v>
      </c>
      <c r="L59" s="22">
        <v>2.88</v>
      </c>
      <c r="M59" s="22">
        <v>3.06</v>
      </c>
      <c r="N59" s="2">
        <v>5.88</v>
      </c>
      <c r="O59" s="2">
        <f t="shared" si="18"/>
        <v>16.41</v>
      </c>
      <c r="P59" s="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8.75" customHeight="1">
      <c r="A60" s="68" t="s">
        <v>69</v>
      </c>
      <c r="B60" s="68"/>
      <c r="C60" s="2">
        <f t="shared" ref="C60:D60" si="19">SUM(C56:C59)</f>
        <v>43.32</v>
      </c>
      <c r="D60" s="2">
        <f t="shared" si="19"/>
        <v>47.38</v>
      </c>
      <c r="E60" s="2">
        <f t="shared" ref="E60:F60" si="20">SUM(E56:E58)</f>
        <v>53.04</v>
      </c>
      <c r="F60" s="2">
        <f t="shared" si="20"/>
        <v>48.96</v>
      </c>
      <c r="G60" s="2">
        <f t="shared" ref="G60:O60" si="21">SUM(G56:G59)</f>
        <v>51.27</v>
      </c>
      <c r="H60" s="2">
        <f t="shared" si="21"/>
        <v>45.94</v>
      </c>
      <c r="I60" s="2">
        <f t="shared" si="21"/>
        <v>51.1</v>
      </c>
      <c r="J60" s="2">
        <f t="shared" si="21"/>
        <v>56.57</v>
      </c>
      <c r="K60" s="2">
        <f t="shared" si="21"/>
        <v>21.44</v>
      </c>
      <c r="L60" s="2">
        <f t="shared" si="21"/>
        <v>21.51</v>
      </c>
      <c r="M60" s="2">
        <f t="shared" si="21"/>
        <v>24.156</v>
      </c>
      <c r="N60" s="2">
        <f t="shared" si="21"/>
        <v>24.596</v>
      </c>
      <c r="O60" s="2">
        <f t="shared" si="21"/>
        <v>489.282</v>
      </c>
      <c r="P60" s="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8.0" customHeight="1">
      <c r="A61" s="47" t="s">
        <v>70</v>
      </c>
      <c r="B61" s="48"/>
      <c r="C61" s="50" t="s">
        <v>8</v>
      </c>
      <c r="D61" s="50" t="s">
        <v>9</v>
      </c>
      <c r="E61" s="50" t="s">
        <v>10</v>
      </c>
      <c r="F61" s="50" t="s">
        <v>11</v>
      </c>
      <c r="G61" s="50" t="s">
        <v>12</v>
      </c>
      <c r="H61" s="50" t="s">
        <v>13</v>
      </c>
      <c r="I61" s="50" t="s">
        <v>31</v>
      </c>
      <c r="J61" s="50" t="s">
        <v>15</v>
      </c>
      <c r="K61" s="50" t="s">
        <v>16</v>
      </c>
      <c r="L61" s="50" t="s">
        <v>23</v>
      </c>
      <c r="M61" s="50" t="s">
        <v>18</v>
      </c>
      <c r="N61" s="50" t="s">
        <v>19</v>
      </c>
      <c r="O61" s="51" t="s">
        <v>20</v>
      </c>
      <c r="P61" s="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8.0" customHeight="1">
      <c r="A62" s="18" t="s">
        <v>71</v>
      </c>
      <c r="B62" s="18"/>
      <c r="C62" s="1">
        <v>5.87</v>
      </c>
      <c r="D62" s="1">
        <v>4.48</v>
      </c>
      <c r="E62" s="1">
        <v>8.95</v>
      </c>
      <c r="F62" s="1">
        <v>8.72</v>
      </c>
      <c r="G62" s="1">
        <v>9.38</v>
      </c>
      <c r="H62" s="1">
        <v>7.71</v>
      </c>
      <c r="I62" s="1">
        <v>9.75</v>
      </c>
      <c r="J62" s="1">
        <v>8.4</v>
      </c>
      <c r="K62" s="1">
        <v>7.25</v>
      </c>
      <c r="L62" s="1">
        <v>7.83</v>
      </c>
      <c r="M62" s="1">
        <v>15.68</v>
      </c>
      <c r="N62" s="1">
        <v>12.25</v>
      </c>
      <c r="O62" s="2">
        <f t="shared" ref="O62:O66" si="22">SUM(C62:N62)</f>
        <v>106.27</v>
      </c>
      <c r="P62" s="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8.0" customHeight="1">
      <c r="A63" s="18" t="s">
        <v>147</v>
      </c>
      <c r="B63" s="18"/>
      <c r="C63" s="1">
        <v>86.05</v>
      </c>
      <c r="D63" s="1">
        <v>78.43</v>
      </c>
      <c r="E63" s="1">
        <v>264.23</v>
      </c>
      <c r="F63" s="1">
        <v>269.05</v>
      </c>
      <c r="G63" s="1">
        <v>278.94</v>
      </c>
      <c r="H63" s="1">
        <v>285.81</v>
      </c>
      <c r="I63" s="1">
        <v>293.67</v>
      </c>
      <c r="J63" s="1">
        <v>300.88</v>
      </c>
      <c r="K63" s="1">
        <v>218.05</v>
      </c>
      <c r="L63" s="76">
        <v>288.36</v>
      </c>
      <c r="M63" s="1">
        <v>241.56</v>
      </c>
      <c r="N63" s="1">
        <v>159.47</v>
      </c>
      <c r="O63" s="2">
        <f t="shared" si="22"/>
        <v>2764.5</v>
      </c>
      <c r="P63" s="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8.0" customHeight="1">
      <c r="A64" s="100" t="s">
        <v>129</v>
      </c>
      <c r="B64" s="18"/>
      <c r="C64" s="1">
        <v>239.0</v>
      </c>
      <c r="D64" s="1">
        <v>184.0</v>
      </c>
      <c r="E64" s="1">
        <v>0.0</v>
      </c>
      <c r="F64" s="1">
        <v>0.0</v>
      </c>
      <c r="G64" s="1">
        <v>0.0</v>
      </c>
      <c r="H64" s="1">
        <v>0.0</v>
      </c>
      <c r="I64" s="1">
        <v>0.0</v>
      </c>
      <c r="J64" s="1">
        <v>0.0</v>
      </c>
      <c r="K64" s="1">
        <v>0.0</v>
      </c>
      <c r="L64" s="76">
        <v>0.0</v>
      </c>
      <c r="M64" s="1">
        <v>0.0</v>
      </c>
      <c r="N64" s="20">
        <v>0.0</v>
      </c>
      <c r="O64" s="2">
        <f t="shared" si="22"/>
        <v>423</v>
      </c>
      <c r="P64" s="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8.0" customHeight="1">
      <c r="A65" s="18" t="s">
        <v>73</v>
      </c>
      <c r="B65" s="18"/>
      <c r="C65" s="1">
        <v>21.94</v>
      </c>
      <c r="D65" s="1">
        <v>17.39</v>
      </c>
      <c r="E65" s="1">
        <v>40.58</v>
      </c>
      <c r="F65" s="1">
        <v>35.0</v>
      </c>
      <c r="G65" s="1">
        <v>38.96</v>
      </c>
      <c r="H65" s="1">
        <v>42.78</v>
      </c>
      <c r="I65" s="1">
        <v>51.51</v>
      </c>
      <c r="J65" s="1">
        <v>42.15</v>
      </c>
      <c r="K65" s="1">
        <v>68.83</v>
      </c>
      <c r="L65" s="76">
        <v>53.59</v>
      </c>
      <c r="M65" s="1">
        <v>49.97</v>
      </c>
      <c r="N65" s="1">
        <v>34.25</v>
      </c>
      <c r="O65" s="2">
        <f t="shared" si="22"/>
        <v>496.95</v>
      </c>
      <c r="P65" s="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8.0" customHeight="1">
      <c r="A66" s="18" t="s">
        <v>74</v>
      </c>
      <c r="B66" s="18"/>
      <c r="C66" s="1">
        <v>12.73</v>
      </c>
      <c r="D66" s="1">
        <v>0.7</v>
      </c>
      <c r="E66" s="1">
        <v>0.73</v>
      </c>
      <c r="F66" s="1">
        <v>1.02</v>
      </c>
      <c r="G66" s="1">
        <v>0.38</v>
      </c>
      <c r="H66" s="1">
        <v>0.35</v>
      </c>
      <c r="I66" s="1">
        <v>0.0</v>
      </c>
      <c r="J66" s="1">
        <v>0.0</v>
      </c>
      <c r="K66" s="1">
        <v>0.0</v>
      </c>
      <c r="L66" s="76">
        <v>0.0</v>
      </c>
      <c r="M66" s="1">
        <v>0.0</v>
      </c>
      <c r="N66" s="1"/>
      <c r="O66" s="2">
        <f t="shared" si="22"/>
        <v>15.91</v>
      </c>
      <c r="P66" s="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8.0" customHeight="1">
      <c r="A67" s="77" t="s">
        <v>75</v>
      </c>
      <c r="B67" s="78"/>
      <c r="C67" s="79">
        <f t="shared" ref="C67:F67" si="23">SUM(C62:C66)</f>
        <v>365.59</v>
      </c>
      <c r="D67" s="79">
        <f t="shared" si="23"/>
        <v>285</v>
      </c>
      <c r="E67" s="79">
        <f t="shared" si="23"/>
        <v>314.49</v>
      </c>
      <c r="F67" s="79">
        <f t="shared" si="23"/>
        <v>313.79</v>
      </c>
      <c r="G67" s="79">
        <f>SUM(G62:G65)</f>
        <v>327.28</v>
      </c>
      <c r="H67" s="79">
        <f t="shared" ref="H67:M67" si="24">SUM(H62:H66)</f>
        <v>336.65</v>
      </c>
      <c r="I67" s="79">
        <f t="shared" si="24"/>
        <v>354.93</v>
      </c>
      <c r="J67" s="79">
        <f t="shared" si="24"/>
        <v>351.43</v>
      </c>
      <c r="K67" s="79">
        <f t="shared" si="24"/>
        <v>294.13</v>
      </c>
      <c r="L67" s="79">
        <f t="shared" si="24"/>
        <v>349.78</v>
      </c>
      <c r="M67" s="79">
        <f t="shared" si="24"/>
        <v>307.21</v>
      </c>
      <c r="N67" s="79">
        <f>SUM(N62:N65)</f>
        <v>205.97</v>
      </c>
      <c r="O67" s="79">
        <f>SUM(O62:O66)</f>
        <v>3806.63</v>
      </c>
      <c r="P67" s="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8.0" customHeight="1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8.0" customHeight="1">
      <c r="A69" s="45" t="s">
        <v>78</v>
      </c>
      <c r="B69" s="1"/>
      <c r="C69" s="2">
        <f t="shared" ref="C69:O69" si="25">SUM(C60+C67)</f>
        <v>408.91</v>
      </c>
      <c r="D69" s="2">
        <f t="shared" si="25"/>
        <v>332.38</v>
      </c>
      <c r="E69" s="2">
        <f t="shared" si="25"/>
        <v>367.53</v>
      </c>
      <c r="F69" s="2">
        <f t="shared" si="25"/>
        <v>362.75</v>
      </c>
      <c r="G69" s="2">
        <f t="shared" si="25"/>
        <v>378.55</v>
      </c>
      <c r="H69" s="2">
        <f t="shared" si="25"/>
        <v>382.59</v>
      </c>
      <c r="I69" s="2">
        <f t="shared" si="25"/>
        <v>406.03</v>
      </c>
      <c r="J69" s="2">
        <f t="shared" si="25"/>
        <v>408</v>
      </c>
      <c r="K69" s="2">
        <f t="shared" si="25"/>
        <v>315.57</v>
      </c>
      <c r="L69" s="2">
        <f t="shared" si="25"/>
        <v>371.29</v>
      </c>
      <c r="M69" s="2">
        <f t="shared" si="25"/>
        <v>331.366</v>
      </c>
      <c r="N69" s="2">
        <f t="shared" si="25"/>
        <v>230.566</v>
      </c>
      <c r="O69" s="2">
        <f t="shared" si="25"/>
        <v>4295.912</v>
      </c>
      <c r="P69" s="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8.0" customHeight="1">
      <c r="A70" s="45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8.0" customHeight="1">
      <c r="A71" s="81" t="s">
        <v>79</v>
      </c>
      <c r="B71" s="82"/>
      <c r="C71" s="71">
        <f t="shared" ref="C71:O71" si="26">C60/C69</f>
        <v>0.1059401824</v>
      </c>
      <c r="D71" s="71">
        <f t="shared" si="26"/>
        <v>0.1425476864</v>
      </c>
      <c r="E71" s="71">
        <f t="shared" si="26"/>
        <v>0.1443147498</v>
      </c>
      <c r="F71" s="71">
        <f t="shared" si="26"/>
        <v>0.1349689869</v>
      </c>
      <c r="G71" s="71">
        <f t="shared" si="26"/>
        <v>0.135437855</v>
      </c>
      <c r="H71" s="71">
        <f t="shared" si="26"/>
        <v>0.1200763219</v>
      </c>
      <c r="I71" s="71">
        <f t="shared" si="26"/>
        <v>0.1258527695</v>
      </c>
      <c r="J71" s="71">
        <f t="shared" si="26"/>
        <v>0.1386519608</v>
      </c>
      <c r="K71" s="71">
        <f t="shared" si="26"/>
        <v>0.06794055202</v>
      </c>
      <c r="L71" s="71">
        <f t="shared" si="26"/>
        <v>0.05793315198</v>
      </c>
      <c r="M71" s="71">
        <f t="shared" si="26"/>
        <v>0.07289824544</v>
      </c>
      <c r="N71" s="71">
        <f t="shared" si="26"/>
        <v>0.1066766132</v>
      </c>
      <c r="O71" s="71">
        <f t="shared" si="26"/>
        <v>0.1138947911</v>
      </c>
      <c r="P71" s="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83"/>
      <c r="B72" s="83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83"/>
      <c r="B73" s="83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83"/>
      <c r="B74" s="83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83"/>
      <c r="B75" s="83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3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0" customHeight="1">
      <c r="A76" s="3"/>
      <c r="B76" s="3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3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103.29"/>
    <col customWidth="1" min="2" max="2" width="12.29"/>
    <col customWidth="1" min="3" max="3" width="10.71"/>
    <col customWidth="1" min="4" max="4" width="11.71"/>
    <col customWidth="1" min="5" max="5" width="10.71"/>
    <col customWidth="1" min="6" max="6" width="10.29"/>
    <col customWidth="1" min="7" max="7" width="10.71"/>
    <col customWidth="1" min="8" max="8" width="11.86"/>
    <col customWidth="1" min="9" max="9" width="10.29"/>
    <col customWidth="1" min="10" max="10" width="10.14"/>
    <col customWidth="1" min="11" max="12" width="11.29"/>
    <col customWidth="1" min="13" max="13" width="12.0"/>
    <col customWidth="1" min="14" max="14" width="16.29"/>
    <col customWidth="1" min="15" max="24" width="9.0"/>
    <col customWidth="1" min="25" max="26" width="17.14"/>
  </cols>
  <sheetData>
    <row r="1" ht="18.0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8" t="s">
        <v>130</v>
      </c>
      <c r="B2" s="7"/>
      <c r="C2" s="7"/>
      <c r="D2" s="7"/>
      <c r="E2" s="7"/>
      <c r="F2" s="7"/>
      <c r="G2" s="7" t="s">
        <v>2</v>
      </c>
      <c r="H2" s="7"/>
      <c r="I2" s="7"/>
      <c r="J2" s="7"/>
      <c r="K2" s="7"/>
      <c r="L2" s="7"/>
      <c r="M2" s="7"/>
      <c r="N2" s="7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8.0" customHeight="1">
      <c r="A3" s="8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3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8.75" customHeight="1">
      <c r="A4" s="80" t="s">
        <v>2</v>
      </c>
      <c r="B4" s="11"/>
      <c r="C4" s="11"/>
      <c r="D4" s="11"/>
      <c r="E4" s="11"/>
      <c r="F4" s="11"/>
      <c r="G4" s="11"/>
      <c r="H4" s="12" t="s">
        <v>6</v>
      </c>
      <c r="I4" s="11"/>
      <c r="J4" s="11"/>
      <c r="K4" s="11"/>
      <c r="L4" s="11"/>
      <c r="M4" s="11"/>
      <c r="N4" s="12"/>
      <c r="O4" s="3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8.0" customHeight="1">
      <c r="A5" s="13" t="s">
        <v>83</v>
      </c>
      <c r="B5" s="15" t="s">
        <v>8</v>
      </c>
      <c r="C5" s="15" t="s">
        <v>9</v>
      </c>
      <c r="D5" s="15" t="s">
        <v>10</v>
      </c>
      <c r="E5" s="15" t="s">
        <v>11</v>
      </c>
      <c r="F5" s="15" t="s">
        <v>12</v>
      </c>
      <c r="G5" s="15" t="s">
        <v>13</v>
      </c>
      <c r="H5" s="15" t="s">
        <v>14</v>
      </c>
      <c r="I5" s="15" t="s">
        <v>15</v>
      </c>
      <c r="J5" s="15" t="s">
        <v>16</v>
      </c>
      <c r="K5" s="15" t="s">
        <v>23</v>
      </c>
      <c r="L5" s="15" t="s">
        <v>18</v>
      </c>
      <c r="M5" s="15" t="s">
        <v>19</v>
      </c>
      <c r="N5" s="16" t="s">
        <v>20</v>
      </c>
      <c r="O5" s="3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8.0" customHeight="1">
      <c r="A6" s="18" t="s">
        <v>131</v>
      </c>
      <c r="B6" s="1">
        <v>39.86</v>
      </c>
      <c r="C6" s="1">
        <v>39.45</v>
      </c>
      <c r="D6" s="1">
        <v>42.52</v>
      </c>
      <c r="E6" s="27">
        <v>40.06</v>
      </c>
      <c r="F6" s="1">
        <v>30.47</v>
      </c>
      <c r="G6" s="1">
        <v>34.16</v>
      </c>
      <c r="H6" s="1">
        <v>31.73</v>
      </c>
      <c r="I6" s="1">
        <v>42.18</v>
      </c>
      <c r="J6" s="1">
        <v>40.99</v>
      </c>
      <c r="K6" s="1">
        <v>44.98</v>
      </c>
      <c r="L6" s="1">
        <v>42.75</v>
      </c>
      <c r="M6" s="1">
        <v>30.42</v>
      </c>
      <c r="N6" s="2">
        <f t="shared" ref="N6:N8" si="1">SUM(B6:M6)</f>
        <v>459.57</v>
      </c>
      <c r="O6" s="3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8.0" customHeight="1">
      <c r="A7" s="18" t="s">
        <v>132</v>
      </c>
      <c r="B7" s="87">
        <v>7.4</v>
      </c>
      <c r="C7" s="87">
        <v>2.47</v>
      </c>
      <c r="D7" s="87">
        <v>4.55</v>
      </c>
      <c r="E7" s="87">
        <v>6.04</v>
      </c>
      <c r="F7" s="87">
        <v>3.11</v>
      </c>
      <c r="G7" s="87">
        <v>2.57</v>
      </c>
      <c r="H7" s="87">
        <v>3.0</v>
      </c>
      <c r="I7" s="87">
        <v>0.0</v>
      </c>
      <c r="J7" s="87">
        <v>4.55</v>
      </c>
      <c r="K7" s="87">
        <v>2.99</v>
      </c>
      <c r="L7" s="87">
        <v>3.8</v>
      </c>
      <c r="M7" s="87">
        <v>2.1</v>
      </c>
      <c r="N7" s="101">
        <f t="shared" si="1"/>
        <v>42.58</v>
      </c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8.0" customHeight="1">
      <c r="A8" s="18" t="s">
        <v>88</v>
      </c>
      <c r="B8" s="1">
        <v>47.26</v>
      </c>
      <c r="C8" s="1">
        <v>41.92</v>
      </c>
      <c r="D8" s="1">
        <v>47.4</v>
      </c>
      <c r="E8" s="27">
        <v>46.09</v>
      </c>
      <c r="F8" s="1">
        <v>33.58</v>
      </c>
      <c r="G8" s="1">
        <v>36.73</v>
      </c>
      <c r="H8" s="1">
        <v>34.73</v>
      </c>
      <c r="I8" s="1">
        <v>42.18</v>
      </c>
      <c r="J8" s="1">
        <v>45.54</v>
      </c>
      <c r="K8" s="1">
        <v>47.97</v>
      </c>
      <c r="L8" s="1">
        <v>46.54</v>
      </c>
      <c r="M8" s="1">
        <v>32.52</v>
      </c>
      <c r="N8" s="2">
        <f t="shared" si="1"/>
        <v>502.46</v>
      </c>
      <c r="O8" s="3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8.75" customHeight="1">
      <c r="A9" s="18" t="s">
        <v>133</v>
      </c>
      <c r="B9" s="88">
        <f t="shared" ref="B9:N9" si="2">B7/B8</f>
        <v>0.1565806179</v>
      </c>
      <c r="C9" s="102">
        <f t="shared" si="2"/>
        <v>0.05892175573</v>
      </c>
      <c r="D9" s="102">
        <f t="shared" si="2"/>
        <v>0.09599156118</v>
      </c>
      <c r="E9" s="88">
        <f t="shared" si="2"/>
        <v>0.1310479497</v>
      </c>
      <c r="F9" s="102">
        <f t="shared" si="2"/>
        <v>0.09261465158</v>
      </c>
      <c r="G9" s="102">
        <f t="shared" si="2"/>
        <v>0.06997005173</v>
      </c>
      <c r="H9" s="102">
        <f t="shared" si="2"/>
        <v>0.08638065073</v>
      </c>
      <c r="I9" s="102">
        <f t="shared" si="2"/>
        <v>0</v>
      </c>
      <c r="J9" s="88">
        <f t="shared" si="2"/>
        <v>0.09991216513</v>
      </c>
      <c r="K9" s="102">
        <f t="shared" si="2"/>
        <v>0.06233062331</v>
      </c>
      <c r="L9" s="102">
        <f t="shared" si="2"/>
        <v>0.08165019338</v>
      </c>
      <c r="M9" s="102">
        <f t="shared" si="2"/>
        <v>0.06457564576</v>
      </c>
      <c r="N9" s="103">
        <f t="shared" si="2"/>
        <v>0.08474306412</v>
      </c>
      <c r="O9" s="3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8.0" customHeight="1">
      <c r="A10" s="47" t="s">
        <v>53</v>
      </c>
      <c r="B10" s="49" t="s">
        <v>8</v>
      </c>
      <c r="C10" s="49" t="s">
        <v>9</v>
      </c>
      <c r="D10" s="49" t="s">
        <v>10</v>
      </c>
      <c r="E10" s="49" t="s">
        <v>11</v>
      </c>
      <c r="F10" s="50" t="s">
        <v>12</v>
      </c>
      <c r="G10" s="50" t="s">
        <v>13</v>
      </c>
      <c r="H10" s="50" t="s">
        <v>31</v>
      </c>
      <c r="I10" s="50" t="s">
        <v>15</v>
      </c>
      <c r="J10" s="50" t="s">
        <v>16</v>
      </c>
      <c r="K10" s="50" t="s">
        <v>23</v>
      </c>
      <c r="L10" s="50" t="s">
        <v>18</v>
      </c>
      <c r="M10" s="50" t="s">
        <v>19</v>
      </c>
      <c r="N10" s="51" t="s">
        <v>20</v>
      </c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8.0" customHeight="1">
      <c r="A11" s="18" t="s">
        <v>54</v>
      </c>
      <c r="B11" s="27">
        <v>114.34</v>
      </c>
      <c r="C11" s="27">
        <v>109.61</v>
      </c>
      <c r="D11" s="27">
        <v>109.23</v>
      </c>
      <c r="E11" s="27">
        <v>123.57</v>
      </c>
      <c r="F11" s="1">
        <v>95.94</v>
      </c>
      <c r="G11" s="1">
        <v>84.72</v>
      </c>
      <c r="H11" s="1">
        <v>89.63</v>
      </c>
      <c r="I11" s="1">
        <v>108.46</v>
      </c>
      <c r="J11" s="1">
        <v>119.61</v>
      </c>
      <c r="K11" s="1">
        <v>127.14</v>
      </c>
      <c r="L11" s="1">
        <v>123.92</v>
      </c>
      <c r="M11" s="1">
        <v>99.88</v>
      </c>
      <c r="N11" s="2">
        <f t="shared" ref="N11:N13" si="3">SUM(B11:M11)</f>
        <v>1306.05</v>
      </c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8.0" customHeight="1">
      <c r="A12" s="18" t="s">
        <v>55</v>
      </c>
      <c r="B12" s="27">
        <v>96.57</v>
      </c>
      <c r="C12" s="27">
        <v>105.42</v>
      </c>
      <c r="D12" s="27">
        <v>105.22</v>
      </c>
      <c r="E12" s="27">
        <v>109.01</v>
      </c>
      <c r="F12" s="1">
        <v>82.83</v>
      </c>
      <c r="G12" s="1">
        <v>55.24</v>
      </c>
      <c r="H12" s="1">
        <v>76.39</v>
      </c>
      <c r="I12" s="1">
        <v>88.85</v>
      </c>
      <c r="J12" s="1">
        <v>115.37</v>
      </c>
      <c r="K12" s="1">
        <v>137.87</v>
      </c>
      <c r="L12" s="1">
        <v>135.0</v>
      </c>
      <c r="M12" s="1">
        <v>85.57</v>
      </c>
      <c r="N12" s="2">
        <f t="shared" si="3"/>
        <v>1193.34</v>
      </c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8.0" customHeight="1">
      <c r="A13" s="18" t="s">
        <v>56</v>
      </c>
      <c r="B13" s="27">
        <v>14.27</v>
      </c>
      <c r="C13" s="27">
        <v>42.11</v>
      </c>
      <c r="D13" s="27">
        <v>36.51</v>
      </c>
      <c r="E13" s="27">
        <v>36.89</v>
      </c>
      <c r="F13" s="1">
        <v>45.79</v>
      </c>
      <c r="G13" s="1">
        <v>29.63</v>
      </c>
      <c r="H13" s="1">
        <v>22.52</v>
      </c>
      <c r="I13" s="1">
        <v>39.58</v>
      </c>
      <c r="J13" s="1">
        <v>25.78</v>
      </c>
      <c r="K13" s="1">
        <v>36.81</v>
      </c>
      <c r="L13" s="1">
        <v>29.42</v>
      </c>
      <c r="M13" s="1">
        <v>27.07</v>
      </c>
      <c r="N13" s="2">
        <f t="shared" si="3"/>
        <v>386.38</v>
      </c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8.0" customHeight="1">
      <c r="A14" s="8" t="s">
        <v>92</v>
      </c>
      <c r="B14" s="27">
        <f t="shared" ref="B14:N14" si="4">SUM(B11:B13)</f>
        <v>225.18</v>
      </c>
      <c r="C14" s="27">
        <f t="shared" si="4"/>
        <v>257.14</v>
      </c>
      <c r="D14" s="27">
        <f t="shared" si="4"/>
        <v>250.96</v>
      </c>
      <c r="E14" s="27">
        <f t="shared" si="4"/>
        <v>269.47</v>
      </c>
      <c r="F14" s="27">
        <f t="shared" si="4"/>
        <v>224.56</v>
      </c>
      <c r="G14" s="27">
        <f t="shared" si="4"/>
        <v>169.59</v>
      </c>
      <c r="H14" s="27">
        <f t="shared" si="4"/>
        <v>188.54</v>
      </c>
      <c r="I14" s="27">
        <f t="shared" si="4"/>
        <v>236.89</v>
      </c>
      <c r="J14" s="27">
        <f t="shared" si="4"/>
        <v>260.76</v>
      </c>
      <c r="K14" s="27">
        <f t="shared" si="4"/>
        <v>301.82</v>
      </c>
      <c r="L14" s="27">
        <f t="shared" si="4"/>
        <v>288.34</v>
      </c>
      <c r="M14" s="27">
        <f t="shared" si="4"/>
        <v>212.52</v>
      </c>
      <c r="N14" s="104">
        <f t="shared" si="4"/>
        <v>2885.77</v>
      </c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8.0" customHeight="1">
      <c r="A15" s="8" t="s">
        <v>134</v>
      </c>
      <c r="B15" s="27">
        <f t="shared" ref="B15:N15" si="5">(B6+B14)</f>
        <v>265.04</v>
      </c>
      <c r="C15" s="27">
        <f t="shared" si="5"/>
        <v>296.59</v>
      </c>
      <c r="D15" s="27">
        <f t="shared" si="5"/>
        <v>293.48</v>
      </c>
      <c r="E15" s="27">
        <f t="shared" si="5"/>
        <v>309.53</v>
      </c>
      <c r="F15" s="27">
        <f t="shared" si="5"/>
        <v>255.03</v>
      </c>
      <c r="G15" s="27">
        <f t="shared" si="5"/>
        <v>203.75</v>
      </c>
      <c r="H15" s="27">
        <f t="shared" si="5"/>
        <v>220.27</v>
      </c>
      <c r="I15" s="27">
        <f t="shared" si="5"/>
        <v>279.07</v>
      </c>
      <c r="J15" s="27">
        <f t="shared" si="5"/>
        <v>301.75</v>
      </c>
      <c r="K15" s="27">
        <f t="shared" si="5"/>
        <v>346.8</v>
      </c>
      <c r="L15" s="27">
        <f t="shared" si="5"/>
        <v>331.09</v>
      </c>
      <c r="M15" s="27">
        <f t="shared" si="5"/>
        <v>242.94</v>
      </c>
      <c r="N15" s="104">
        <f t="shared" si="5"/>
        <v>3345.34</v>
      </c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8.0" customHeight="1">
      <c r="A16" s="65" t="s">
        <v>94</v>
      </c>
      <c r="B16" s="67">
        <f t="shared" ref="B16:N16" si="6">B6/B15</f>
        <v>0.1503923936</v>
      </c>
      <c r="C16" s="67">
        <f t="shared" si="6"/>
        <v>0.133011902</v>
      </c>
      <c r="D16" s="67">
        <f t="shared" si="6"/>
        <v>0.1448821044</v>
      </c>
      <c r="E16" s="67">
        <f t="shared" si="6"/>
        <v>0.1294220269</v>
      </c>
      <c r="F16" s="67">
        <f t="shared" si="6"/>
        <v>0.1194761401</v>
      </c>
      <c r="G16" s="67">
        <f t="shared" si="6"/>
        <v>0.1676564417</v>
      </c>
      <c r="H16" s="67">
        <f t="shared" si="6"/>
        <v>0.1440504835</v>
      </c>
      <c r="I16" s="67">
        <f t="shared" si="6"/>
        <v>0.151144874</v>
      </c>
      <c r="J16" s="67">
        <f t="shared" si="6"/>
        <v>0.1358409279</v>
      </c>
      <c r="K16" s="67">
        <f t="shared" si="6"/>
        <v>0.1297001153</v>
      </c>
      <c r="L16" s="67">
        <f t="shared" si="6"/>
        <v>0.1291189707</v>
      </c>
      <c r="M16" s="67">
        <f t="shared" si="6"/>
        <v>0.1252161027</v>
      </c>
      <c r="N16" s="67">
        <f t="shared" si="6"/>
        <v>0.137376171</v>
      </c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8.0" hidden="1" customHeight="1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idden="1">
      <c r="A18" s="83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8.0" customHeight="1">
      <c r="A20" s="95" t="s">
        <v>135</v>
      </c>
      <c r="B20" s="2">
        <v>33.82</v>
      </c>
      <c r="C20" s="2">
        <v>32.11</v>
      </c>
      <c r="D20" s="2">
        <v>24.62</v>
      </c>
      <c r="E20" s="2">
        <v>25.48</v>
      </c>
      <c r="F20" s="2">
        <v>20.97</v>
      </c>
      <c r="G20" s="2">
        <v>27.92</v>
      </c>
      <c r="H20" s="2">
        <v>26.9</v>
      </c>
      <c r="I20" s="2">
        <v>27.4</v>
      </c>
      <c r="J20" s="2">
        <v>26.06</v>
      </c>
      <c r="K20" s="2">
        <v>22.26</v>
      </c>
      <c r="L20" s="2">
        <v>23.2</v>
      </c>
      <c r="M20" s="2">
        <v>28.69</v>
      </c>
      <c r="N20" s="105">
        <v>0.2609</v>
      </c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8.0" customHeight="1">
      <c r="A21" s="1"/>
      <c r="B21" s="2"/>
      <c r="C21" s="2" t="s">
        <v>2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8.0" customHeight="1">
      <c r="A22" s="1" t="s">
        <v>97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8.0" customHeight="1">
      <c r="A23" s="1" t="s">
        <v>136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8.0" hidden="1" customHeight="1">
      <c r="A24" s="9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8.0" hidden="1" customHeight="1">
      <c r="A25" s="98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8.0" hidden="1" customHeight="1">
      <c r="A26" s="98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8.0" customHeight="1">
      <c r="A27" s="1" t="s">
        <v>137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8.0" customHeight="1">
      <c r="A28" s="1" t="s">
        <v>138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8.0" customHeight="1">
      <c r="A29" s="9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8.0" customHeight="1">
      <c r="A30" s="1" t="s">
        <v>139</v>
      </c>
      <c r="B30" s="2">
        <v>3.07</v>
      </c>
      <c r="C30" s="2">
        <v>3.13</v>
      </c>
      <c r="D30" s="2">
        <v>5.68</v>
      </c>
      <c r="E30" s="2">
        <v>3.59</v>
      </c>
      <c r="F30" s="2">
        <v>0.0</v>
      </c>
      <c r="G30" s="2">
        <v>3.19</v>
      </c>
      <c r="H30" s="2">
        <v>2.21</v>
      </c>
      <c r="I30" s="2">
        <v>3.56</v>
      </c>
      <c r="J30" s="2">
        <v>2.88</v>
      </c>
      <c r="K30" s="2">
        <v>3.95</v>
      </c>
      <c r="L30" s="2">
        <v>5.95</v>
      </c>
      <c r="M30" s="2">
        <v>0.0</v>
      </c>
      <c r="N30" s="2">
        <f>SUM(B30:M30)</f>
        <v>37.21</v>
      </c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8.0" customHeight="1">
      <c r="A31" s="1" t="s">
        <v>140</v>
      </c>
      <c r="B31" s="69">
        <f t="shared" ref="B31:N31" si="7">B30/B6</f>
        <v>0.07701956849</v>
      </c>
      <c r="C31" s="69">
        <f t="shared" si="7"/>
        <v>0.0793409379</v>
      </c>
      <c r="D31" s="69">
        <f t="shared" si="7"/>
        <v>0.1335841957</v>
      </c>
      <c r="E31" s="69">
        <f t="shared" si="7"/>
        <v>0.08961557664</v>
      </c>
      <c r="F31" s="69">
        <f t="shared" si="7"/>
        <v>0</v>
      </c>
      <c r="G31" s="69">
        <f t="shared" si="7"/>
        <v>0.09338407494</v>
      </c>
      <c r="H31" s="69">
        <f t="shared" si="7"/>
        <v>0.06965017334</v>
      </c>
      <c r="I31" s="69">
        <f t="shared" si="7"/>
        <v>0.08440018966</v>
      </c>
      <c r="J31" s="69">
        <f t="shared" si="7"/>
        <v>0.07026103928</v>
      </c>
      <c r="K31" s="69">
        <f t="shared" si="7"/>
        <v>0.08781680747</v>
      </c>
      <c r="L31" s="69">
        <f t="shared" si="7"/>
        <v>0.1391812865</v>
      </c>
      <c r="M31" s="69">
        <f t="shared" si="7"/>
        <v>0</v>
      </c>
      <c r="N31" s="69">
        <f t="shared" si="7"/>
        <v>0.08096699088</v>
      </c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8.0" customHeight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8.0" customHeight="1">
      <c r="A33" s="1" t="s">
        <v>141</v>
      </c>
      <c r="B33" s="2">
        <v>1.17</v>
      </c>
      <c r="C33" s="2">
        <v>1.78</v>
      </c>
      <c r="D33" s="2">
        <v>1.08</v>
      </c>
      <c r="E33" s="2">
        <v>1.69</v>
      </c>
      <c r="F33" s="2">
        <v>0.24</v>
      </c>
      <c r="G33" s="2">
        <v>0.12</v>
      </c>
      <c r="H33" s="2">
        <v>0.27</v>
      </c>
      <c r="I33" s="2">
        <v>0.79</v>
      </c>
      <c r="J33" s="2">
        <v>0.94</v>
      </c>
      <c r="K33" s="2">
        <v>2.24</v>
      </c>
      <c r="L33" s="2">
        <v>2.03</v>
      </c>
      <c r="M33" s="2">
        <v>1.11</v>
      </c>
      <c r="N33" s="2">
        <f>SUM(B33:M33)</f>
        <v>13.46</v>
      </c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8.0" customHeight="1">
      <c r="A34" s="1" t="s">
        <v>140</v>
      </c>
      <c r="B34" s="69">
        <f t="shared" ref="B34:N34" si="8">B33/B6</f>
        <v>0.02935273457</v>
      </c>
      <c r="C34" s="69">
        <f t="shared" si="8"/>
        <v>0.04512040558</v>
      </c>
      <c r="D34" s="69">
        <f t="shared" si="8"/>
        <v>0.02539981185</v>
      </c>
      <c r="E34" s="69">
        <f t="shared" si="8"/>
        <v>0.04218671992</v>
      </c>
      <c r="F34" s="69">
        <f t="shared" si="8"/>
        <v>0.007876599934</v>
      </c>
      <c r="G34" s="69">
        <f t="shared" si="8"/>
        <v>0.003512880562</v>
      </c>
      <c r="H34" s="69">
        <f t="shared" si="8"/>
        <v>0.008509297195</v>
      </c>
      <c r="I34" s="69">
        <f t="shared" si="8"/>
        <v>0.01872925557</v>
      </c>
      <c r="J34" s="69">
        <f t="shared" si="8"/>
        <v>0.02293242254</v>
      </c>
      <c r="K34" s="69">
        <f t="shared" si="8"/>
        <v>0.04979991107</v>
      </c>
      <c r="L34" s="69">
        <f t="shared" si="8"/>
        <v>0.04748538012</v>
      </c>
      <c r="M34" s="69">
        <f t="shared" si="8"/>
        <v>0.03648915187</v>
      </c>
      <c r="N34" s="69">
        <f t="shared" si="8"/>
        <v>0.02928824771</v>
      </c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8.0" customHeigh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8.0" customHeight="1">
      <c r="A36" s="1" t="s">
        <v>142</v>
      </c>
      <c r="B36" s="2">
        <v>19.48</v>
      </c>
      <c r="C36" s="2">
        <v>30.81</v>
      </c>
      <c r="D36" s="2">
        <v>17.57</v>
      </c>
      <c r="E36" s="2">
        <v>29.92</v>
      </c>
      <c r="F36" s="2">
        <v>16.4</v>
      </c>
      <c r="G36" s="2">
        <v>8.99</v>
      </c>
      <c r="H36" s="2">
        <v>9.01</v>
      </c>
      <c r="I36" s="2">
        <v>20.53</v>
      </c>
      <c r="J36" s="2">
        <v>22.74</v>
      </c>
      <c r="K36" s="2">
        <v>22.6</v>
      </c>
      <c r="L36" s="2">
        <v>31.85</v>
      </c>
      <c r="M36" s="2">
        <v>13.52</v>
      </c>
      <c r="N36" s="2">
        <f>SUM(B36:M36)</f>
        <v>243.42</v>
      </c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8.0" customHeight="1">
      <c r="A37" s="1" t="s">
        <v>140</v>
      </c>
      <c r="B37" s="69">
        <f t="shared" ref="B37:N37" si="9">B36/B14</f>
        <v>0.08650857092</v>
      </c>
      <c r="C37" s="69">
        <f t="shared" si="9"/>
        <v>0.119817998</v>
      </c>
      <c r="D37" s="69">
        <f t="shared" si="9"/>
        <v>0.07001115716</v>
      </c>
      <c r="E37" s="69">
        <f t="shared" si="9"/>
        <v>0.111032768</v>
      </c>
      <c r="F37" s="69">
        <f t="shared" si="9"/>
        <v>0.07303170645</v>
      </c>
      <c r="G37" s="69">
        <f t="shared" si="9"/>
        <v>0.05301020107</v>
      </c>
      <c r="H37" s="69">
        <f t="shared" si="9"/>
        <v>0.04778826774</v>
      </c>
      <c r="I37" s="69">
        <f t="shared" si="9"/>
        <v>0.08666469669</v>
      </c>
      <c r="J37" s="69">
        <f t="shared" si="9"/>
        <v>0.08720662678</v>
      </c>
      <c r="K37" s="69">
        <f t="shared" si="9"/>
        <v>0.07487906699</v>
      </c>
      <c r="L37" s="69">
        <f t="shared" si="9"/>
        <v>0.1104598738</v>
      </c>
      <c r="M37" s="69">
        <f t="shared" si="9"/>
        <v>0.06361754188</v>
      </c>
      <c r="N37" s="69">
        <f t="shared" si="9"/>
        <v>0.08435183677</v>
      </c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8.0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8.0" customHeight="1">
      <c r="A39" s="1" t="s">
        <v>143</v>
      </c>
      <c r="B39" s="2">
        <v>19.32</v>
      </c>
      <c r="C39" s="2">
        <v>23.02</v>
      </c>
      <c r="D39" s="2">
        <v>21.57</v>
      </c>
      <c r="E39" s="2">
        <v>22.25</v>
      </c>
      <c r="F39" s="2">
        <v>7.27</v>
      </c>
      <c r="G39" s="2">
        <v>0.0</v>
      </c>
      <c r="H39" s="2">
        <v>5.96</v>
      </c>
      <c r="I39" s="2">
        <v>9.93</v>
      </c>
      <c r="J39" s="2">
        <v>24.48</v>
      </c>
      <c r="K39" s="2">
        <v>27.61</v>
      </c>
      <c r="L39" s="2">
        <v>26.79</v>
      </c>
      <c r="M39" s="2">
        <v>10.39</v>
      </c>
      <c r="N39" s="2">
        <f>SUM(B39:M39)</f>
        <v>198.59</v>
      </c>
      <c r="O39" s="3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8.0" hidden="1" customHeight="1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8.0" customHeight="1">
      <c r="A41" s="1" t="s">
        <v>140</v>
      </c>
      <c r="B41" s="69">
        <f t="shared" ref="B41:N41" si="10">B39/B14</f>
        <v>0.08579802824</v>
      </c>
      <c r="C41" s="69">
        <f t="shared" si="10"/>
        <v>0.08952321692</v>
      </c>
      <c r="D41" s="69">
        <f t="shared" si="10"/>
        <v>0.08594995218</v>
      </c>
      <c r="E41" s="69">
        <f t="shared" si="10"/>
        <v>0.08256948825</v>
      </c>
      <c r="F41" s="69">
        <f t="shared" si="10"/>
        <v>0.03237442109</v>
      </c>
      <c r="G41" s="69">
        <f t="shared" si="10"/>
        <v>0</v>
      </c>
      <c r="H41" s="69">
        <f t="shared" si="10"/>
        <v>0.03161132916</v>
      </c>
      <c r="I41" s="69">
        <f t="shared" si="10"/>
        <v>0.04191818988</v>
      </c>
      <c r="J41" s="69">
        <f t="shared" si="10"/>
        <v>0.09387942936</v>
      </c>
      <c r="K41" s="69">
        <f t="shared" si="10"/>
        <v>0.09147836459</v>
      </c>
      <c r="L41" s="69">
        <f t="shared" si="10"/>
        <v>0.09291114656</v>
      </c>
      <c r="M41" s="69">
        <f t="shared" si="10"/>
        <v>0.04888951628</v>
      </c>
      <c r="N41" s="69">
        <f t="shared" si="10"/>
        <v>0.06881698819</v>
      </c>
      <c r="O41" s="3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8.0" customHeight="1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0" customHeight="1">
      <c r="A43" s="3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98.29"/>
    <col customWidth="1" hidden="1" min="2" max="2" width="39.29"/>
    <col customWidth="1" min="3" max="3" width="12.29"/>
    <col customWidth="1" min="4" max="5" width="11.71"/>
    <col customWidth="1" min="6" max="6" width="10.71"/>
    <col customWidth="1" min="7" max="7" width="10.29"/>
    <col customWidth="1" min="8" max="8" width="10.71"/>
    <col customWidth="1" min="9" max="9" width="11.86"/>
    <col customWidth="1" min="10" max="10" width="10.29"/>
    <col customWidth="1" min="11" max="11" width="14.86"/>
    <col customWidth="1" min="12" max="12" width="11.29"/>
    <col customWidth="1" min="13" max="13" width="16.14"/>
    <col customWidth="1" min="14" max="14" width="13.29"/>
    <col customWidth="1" min="15" max="15" width="21.86"/>
    <col customWidth="1" min="16" max="25" width="9.0"/>
    <col customWidth="1" min="26" max="26" width="17.14"/>
  </cols>
  <sheetData>
    <row r="1" ht="28.5" customHeight="1">
      <c r="A1" s="108" t="s">
        <v>148</v>
      </c>
      <c r="B1" s="109" t="s">
        <v>5</v>
      </c>
      <c r="C1" s="110"/>
      <c r="D1" s="110"/>
      <c r="E1" s="110"/>
      <c r="F1" s="110"/>
      <c r="G1" s="110"/>
      <c r="H1" s="111"/>
      <c r="I1" s="112" t="s">
        <v>149</v>
      </c>
      <c r="J1" s="111"/>
      <c r="K1" s="110"/>
      <c r="L1" s="110"/>
      <c r="M1" s="110"/>
      <c r="N1" s="110"/>
      <c r="O1" s="113"/>
      <c r="P1" s="3"/>
      <c r="Q1" s="4"/>
      <c r="R1" s="4"/>
      <c r="S1" s="4"/>
      <c r="T1" s="4"/>
      <c r="U1" s="4"/>
      <c r="V1" s="4"/>
      <c r="W1" s="4"/>
      <c r="X1" s="4"/>
      <c r="Y1" s="4"/>
      <c r="Z1" s="4"/>
    </row>
    <row r="2" ht="21.0" customHeight="1">
      <c r="A2" s="114"/>
      <c r="B2" s="115"/>
      <c r="C2" s="116"/>
      <c r="D2" s="116"/>
      <c r="E2" s="116"/>
      <c r="F2" s="116"/>
      <c r="G2" s="116"/>
      <c r="H2" s="116"/>
      <c r="I2" s="117"/>
      <c r="J2" s="116"/>
      <c r="K2" s="116"/>
      <c r="L2" s="116"/>
      <c r="M2" s="116"/>
      <c r="N2" s="116"/>
      <c r="O2" s="117"/>
      <c r="P2" s="3"/>
      <c r="Q2" s="4"/>
      <c r="R2" s="4"/>
      <c r="S2" s="4"/>
      <c r="T2" s="4"/>
      <c r="U2" s="4"/>
      <c r="V2" s="4"/>
      <c r="W2" s="4"/>
      <c r="X2" s="4"/>
      <c r="Y2" s="4"/>
      <c r="Z2" s="4"/>
    </row>
    <row r="3" ht="20.25" customHeight="1">
      <c r="A3" s="118" t="s">
        <v>150</v>
      </c>
      <c r="B3" s="119"/>
      <c r="C3" s="120" t="s">
        <v>151</v>
      </c>
      <c r="D3" s="120" t="s">
        <v>152</v>
      </c>
      <c r="E3" s="120" t="s">
        <v>153</v>
      </c>
      <c r="F3" s="120" t="s">
        <v>154</v>
      </c>
      <c r="G3" s="120" t="s">
        <v>155</v>
      </c>
      <c r="H3" s="120" t="s">
        <v>156</v>
      </c>
      <c r="I3" s="120" t="s">
        <v>157</v>
      </c>
      <c r="J3" s="120" t="s">
        <v>158</v>
      </c>
      <c r="K3" s="120" t="s">
        <v>159</v>
      </c>
      <c r="L3" s="120" t="s">
        <v>160</v>
      </c>
      <c r="M3" s="120" t="s">
        <v>161</v>
      </c>
      <c r="N3" s="120" t="s">
        <v>162</v>
      </c>
      <c r="O3" s="121" t="s">
        <v>163</v>
      </c>
      <c r="P3" s="3"/>
      <c r="Q3" s="4"/>
      <c r="R3" s="4"/>
      <c r="S3" s="4"/>
      <c r="T3" s="4"/>
      <c r="U3" s="4"/>
      <c r="V3" s="4"/>
      <c r="W3" s="4"/>
      <c r="X3" s="4"/>
      <c r="Y3" s="4"/>
      <c r="Z3" s="4"/>
    </row>
    <row r="4" ht="21.0" customHeight="1">
      <c r="A4" s="122" t="s">
        <v>164</v>
      </c>
      <c r="B4" s="123"/>
      <c r="C4" s="124">
        <v>81.63</v>
      </c>
      <c r="D4" s="125">
        <v>98.94</v>
      </c>
      <c r="E4" s="125">
        <v>101.78</v>
      </c>
      <c r="F4" s="125">
        <v>124.17</v>
      </c>
      <c r="G4" s="125">
        <v>113.93</v>
      </c>
      <c r="H4" s="126">
        <v>146.11</v>
      </c>
      <c r="I4" s="126">
        <v>109.38</v>
      </c>
      <c r="J4" s="127">
        <v>145.99</v>
      </c>
      <c r="K4" s="127">
        <v>121.47</v>
      </c>
      <c r="L4" s="126">
        <v>102.47</v>
      </c>
      <c r="M4" s="126">
        <v>156.02</v>
      </c>
      <c r="N4" s="126">
        <v>100.81</v>
      </c>
      <c r="O4" s="116">
        <f>SUM(C4:N4)</f>
        <v>1402.7</v>
      </c>
      <c r="P4" s="3"/>
      <c r="Q4" s="4"/>
      <c r="R4" s="4"/>
      <c r="S4" s="4"/>
      <c r="T4" s="4"/>
      <c r="U4" s="4"/>
      <c r="V4" s="4"/>
      <c r="W4" s="4"/>
      <c r="X4" s="4"/>
      <c r="Y4" s="4"/>
      <c r="Z4" s="4"/>
    </row>
    <row r="5" ht="20.25" customHeight="1">
      <c r="A5" s="128" t="s">
        <v>165</v>
      </c>
      <c r="B5" s="129"/>
      <c r="C5" s="130" t="s">
        <v>8</v>
      </c>
      <c r="D5" s="130" t="s">
        <v>9</v>
      </c>
      <c r="E5" s="130" t="s">
        <v>10</v>
      </c>
      <c r="F5" s="130" t="s">
        <v>11</v>
      </c>
      <c r="G5" s="131" t="s">
        <v>12</v>
      </c>
      <c r="H5" s="131" t="s">
        <v>13</v>
      </c>
      <c r="I5" s="131" t="s">
        <v>31</v>
      </c>
      <c r="J5" s="131" t="s">
        <v>15</v>
      </c>
      <c r="K5" s="131" t="s">
        <v>16</v>
      </c>
      <c r="L5" s="131" t="s">
        <v>23</v>
      </c>
      <c r="M5" s="131" t="s">
        <v>18</v>
      </c>
      <c r="N5" s="131" t="s">
        <v>19</v>
      </c>
      <c r="O5" s="132" t="s">
        <v>20</v>
      </c>
      <c r="P5" s="3"/>
      <c r="Q5" s="4"/>
      <c r="R5" s="4"/>
      <c r="S5" s="4"/>
      <c r="T5" s="4"/>
      <c r="U5" s="4"/>
      <c r="V5" s="4"/>
      <c r="W5" s="4"/>
      <c r="X5" s="4"/>
      <c r="Y5" s="4"/>
      <c r="Z5" s="4"/>
    </row>
    <row r="6" ht="20.25" customHeight="1">
      <c r="A6" s="123" t="s">
        <v>166</v>
      </c>
      <c r="B6" s="123"/>
      <c r="C6" s="133">
        <v>185.96</v>
      </c>
      <c r="D6" s="133">
        <v>253.65</v>
      </c>
      <c r="E6" s="133">
        <v>254.88</v>
      </c>
      <c r="F6" s="133">
        <v>305.56</v>
      </c>
      <c r="G6" s="134">
        <v>221.16</v>
      </c>
      <c r="H6" s="134">
        <v>136.71</v>
      </c>
      <c r="I6" s="134">
        <v>162.0</v>
      </c>
      <c r="J6" s="134">
        <v>194.07</v>
      </c>
      <c r="K6" s="125">
        <v>279.64</v>
      </c>
      <c r="L6" s="125">
        <v>220.35</v>
      </c>
      <c r="M6" s="125">
        <v>340.97</v>
      </c>
      <c r="N6" s="125">
        <v>266.97</v>
      </c>
      <c r="O6" s="116">
        <f>SUM(C6:N6)</f>
        <v>2821.92</v>
      </c>
      <c r="P6" s="3"/>
      <c r="Q6" s="4"/>
      <c r="R6" s="4"/>
      <c r="S6" s="4"/>
      <c r="T6" s="4"/>
      <c r="U6" s="4"/>
      <c r="V6" s="4"/>
      <c r="W6" s="4"/>
      <c r="X6" s="4"/>
      <c r="Y6" s="4"/>
      <c r="Z6" s="4"/>
    </row>
    <row r="7" ht="20.25" customHeight="1">
      <c r="A7" s="135" t="s">
        <v>167</v>
      </c>
      <c r="B7" s="136"/>
      <c r="C7" s="137">
        <v>0.3051</v>
      </c>
      <c r="D7" s="138">
        <v>0.2806</v>
      </c>
      <c r="E7" s="138">
        <v>0.2854</v>
      </c>
      <c r="F7" s="138">
        <v>0.2889</v>
      </c>
      <c r="G7" s="138">
        <v>0.3399</v>
      </c>
      <c r="H7" s="138">
        <v>0.5166</v>
      </c>
      <c r="I7" s="138">
        <v>0.403</v>
      </c>
      <c r="J7" s="138">
        <v>0.4293</v>
      </c>
      <c r="K7" s="138">
        <v>0.3028</v>
      </c>
      <c r="L7" s="138">
        <v>0.3174</v>
      </c>
      <c r="M7" s="138">
        <v>0.3139</v>
      </c>
      <c r="N7" s="138">
        <v>0.2741</v>
      </c>
      <c r="O7" s="138">
        <v>0.332</v>
      </c>
      <c r="P7" s="3"/>
      <c r="Q7" s="4"/>
      <c r="R7" s="4"/>
      <c r="S7" s="4"/>
      <c r="T7" s="4"/>
      <c r="U7" s="4"/>
      <c r="V7" s="4"/>
      <c r="W7" s="4"/>
      <c r="X7" s="4"/>
      <c r="Y7" s="4"/>
      <c r="Z7" s="4"/>
    </row>
    <row r="8" ht="18.0" customHeight="1">
      <c r="A8" s="68"/>
      <c r="B8" s="68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3"/>
      <c r="Q8" s="4"/>
      <c r="R8" s="4"/>
      <c r="S8" s="4"/>
      <c r="T8" s="4"/>
      <c r="U8" s="4"/>
      <c r="V8" s="4"/>
      <c r="W8" s="4"/>
      <c r="X8" s="4"/>
      <c r="Y8" s="4"/>
      <c r="Z8" s="4"/>
    </row>
    <row r="9" ht="18.0" customHeight="1">
      <c r="A9" s="68"/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3"/>
      <c r="Q9" s="4"/>
      <c r="R9" s="4"/>
      <c r="S9" s="4"/>
      <c r="T9" s="4"/>
      <c r="U9" s="4"/>
      <c r="V9" s="4"/>
      <c r="W9" s="4"/>
      <c r="X9" s="4"/>
      <c r="Y9" s="4"/>
      <c r="Z9" s="4"/>
    </row>
    <row r="10" ht="12.0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0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0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0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0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0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0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0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0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0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0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0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0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0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0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0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0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0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0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0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0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83"/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83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83"/>
      <c r="B33" s="83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83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0" customHeight="1">
      <c r="A35" s="3"/>
      <c r="B35" s="3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78.0"/>
    <col customWidth="1" hidden="1" min="2" max="2" width="39.29"/>
    <col customWidth="1" min="3" max="3" width="12.29"/>
    <col customWidth="1" min="4" max="4" width="10.71"/>
    <col customWidth="1" min="5" max="5" width="11.71"/>
    <col customWidth="1" min="6" max="6" width="10.71"/>
    <col customWidth="1" min="7" max="7" width="10.29"/>
    <col customWidth="1" min="8" max="8" width="10.71"/>
    <col customWidth="1" min="9" max="9" width="11.86"/>
    <col customWidth="1" min="10" max="10" width="10.29"/>
    <col customWidth="1" min="11" max="11" width="10.14"/>
    <col customWidth="1" min="12" max="13" width="11.29"/>
    <col customWidth="1" min="14" max="14" width="12.0"/>
    <col customWidth="1" min="15" max="15" width="13.29"/>
    <col customWidth="1" min="16" max="25" width="9.0"/>
    <col customWidth="1" min="26" max="26" width="17.14"/>
  </cols>
  <sheetData>
    <row r="1" ht="18.0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8" t="s">
        <v>168</v>
      </c>
      <c r="B2" s="6" t="s">
        <v>1</v>
      </c>
      <c r="C2" s="7"/>
      <c r="D2" s="7"/>
      <c r="E2" s="7"/>
      <c r="F2" s="7"/>
      <c r="G2" s="7"/>
      <c r="H2" s="7" t="s">
        <v>2</v>
      </c>
      <c r="I2" s="7"/>
      <c r="J2" s="7"/>
      <c r="K2" s="7"/>
      <c r="L2" s="7"/>
      <c r="M2" s="7"/>
      <c r="N2" s="7"/>
      <c r="O2" s="7"/>
      <c r="P2" s="3"/>
      <c r="Q2" s="4"/>
      <c r="R2" s="4"/>
      <c r="S2" s="4"/>
      <c r="T2" s="4"/>
      <c r="U2" s="4"/>
      <c r="V2" s="4"/>
      <c r="W2" s="4"/>
      <c r="X2" s="4"/>
      <c r="Y2" s="4"/>
      <c r="Z2" s="4"/>
    </row>
    <row r="3" ht="18.0" customHeight="1">
      <c r="A3" s="8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3"/>
      <c r="Q3" s="4"/>
      <c r="R3" s="4"/>
      <c r="S3" s="4"/>
      <c r="T3" s="4"/>
      <c r="U3" s="4"/>
      <c r="V3" s="4"/>
      <c r="W3" s="4"/>
      <c r="X3" s="4"/>
      <c r="Y3" s="4"/>
      <c r="Z3" s="4"/>
    </row>
    <row r="4" ht="18.0" customHeight="1">
      <c r="A4" s="8" t="s">
        <v>3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"/>
      <c r="Q4" s="4"/>
      <c r="R4" s="4"/>
      <c r="S4" s="4"/>
      <c r="T4" s="4"/>
      <c r="U4" s="4"/>
      <c r="V4" s="4"/>
      <c r="W4" s="4"/>
      <c r="X4" s="4"/>
      <c r="Y4" s="4"/>
      <c r="Z4" s="4"/>
    </row>
    <row r="5" ht="18.75" customHeight="1">
      <c r="A5" s="80" t="s">
        <v>169</v>
      </c>
      <c r="B5" s="10" t="s">
        <v>5</v>
      </c>
      <c r="C5" s="11"/>
      <c r="D5" s="11"/>
      <c r="E5" s="11"/>
      <c r="F5" s="11"/>
      <c r="G5" s="11"/>
      <c r="H5" s="11"/>
      <c r="I5" s="12" t="s">
        <v>6</v>
      </c>
      <c r="J5" s="11"/>
      <c r="K5" s="11"/>
      <c r="L5" s="11"/>
      <c r="M5" s="11"/>
      <c r="N5" s="11"/>
      <c r="O5" s="12"/>
      <c r="P5" s="3"/>
      <c r="Q5" s="4"/>
      <c r="R5" s="4"/>
      <c r="S5" s="4"/>
      <c r="T5" s="4"/>
      <c r="U5" s="4"/>
      <c r="V5" s="4"/>
      <c r="W5" s="4"/>
      <c r="X5" s="4"/>
      <c r="Y5" s="4"/>
      <c r="Z5" s="4"/>
    </row>
    <row r="6" ht="18.0" customHeight="1">
      <c r="A6" s="13" t="s">
        <v>7</v>
      </c>
      <c r="B6" s="14"/>
      <c r="C6" s="15" t="s">
        <v>8</v>
      </c>
      <c r="D6" s="15" t="s">
        <v>9</v>
      </c>
      <c r="E6" s="15" t="s">
        <v>10</v>
      </c>
      <c r="F6" s="15" t="s">
        <v>11</v>
      </c>
      <c r="G6" s="15" t="s">
        <v>12</v>
      </c>
      <c r="H6" s="15" t="s">
        <v>13</v>
      </c>
      <c r="I6" s="15" t="s">
        <v>14</v>
      </c>
      <c r="J6" s="15" t="s">
        <v>15</v>
      </c>
      <c r="K6" s="15" t="s">
        <v>16</v>
      </c>
      <c r="L6" s="15" t="s">
        <v>23</v>
      </c>
      <c r="M6" s="15" t="s">
        <v>18</v>
      </c>
      <c r="N6" s="15" t="s">
        <v>19</v>
      </c>
      <c r="O6" s="16" t="s">
        <v>20</v>
      </c>
      <c r="P6" s="3"/>
      <c r="Q6" s="4"/>
      <c r="R6" s="4"/>
      <c r="S6" s="4"/>
      <c r="T6" s="4"/>
      <c r="U6" s="4"/>
      <c r="V6" s="4"/>
      <c r="W6" s="4"/>
      <c r="X6" s="4"/>
      <c r="Y6" s="4"/>
      <c r="Z6" s="4"/>
    </row>
    <row r="7" ht="18.75" customHeight="1">
      <c r="A7" s="18" t="s">
        <v>170</v>
      </c>
      <c r="B7" s="18"/>
      <c r="C7" s="86">
        <v>26.68</v>
      </c>
      <c r="D7" s="1">
        <v>13.93</v>
      </c>
      <c r="E7" s="1">
        <v>14.21</v>
      </c>
      <c r="F7" s="1">
        <v>34.02</v>
      </c>
      <c r="G7" s="1">
        <v>4.16</v>
      </c>
      <c r="H7" s="101">
        <v>5.0</v>
      </c>
      <c r="I7" s="101">
        <v>5.0</v>
      </c>
      <c r="J7" s="101">
        <v>5.0</v>
      </c>
      <c r="K7" s="101">
        <v>5.0</v>
      </c>
      <c r="L7" s="2">
        <v>5.38</v>
      </c>
      <c r="M7" s="2">
        <v>11.05</v>
      </c>
      <c r="N7" s="99">
        <v>9.75</v>
      </c>
      <c r="O7" s="2">
        <f>SUM(C7:N7)</f>
        <v>139.18</v>
      </c>
      <c r="P7" s="3"/>
      <c r="Q7" s="4"/>
      <c r="R7" s="4"/>
      <c r="S7" s="4"/>
      <c r="T7" s="4"/>
      <c r="U7" s="4"/>
      <c r="V7" s="4"/>
      <c r="W7" s="4"/>
      <c r="X7" s="4"/>
      <c r="Y7" s="4"/>
      <c r="Z7" s="4"/>
    </row>
    <row r="8" ht="18.0" customHeight="1">
      <c r="A8" s="13" t="s">
        <v>22</v>
      </c>
      <c r="B8" s="14"/>
      <c r="C8" s="15" t="s">
        <v>8</v>
      </c>
      <c r="D8" s="15" t="s">
        <v>9</v>
      </c>
      <c r="E8" s="15" t="s">
        <v>10</v>
      </c>
      <c r="F8" s="15" t="s">
        <v>11</v>
      </c>
      <c r="G8" s="15" t="s">
        <v>12</v>
      </c>
      <c r="H8" s="15" t="s">
        <v>13</v>
      </c>
      <c r="I8" s="15" t="s">
        <v>14</v>
      </c>
      <c r="J8" s="15" t="s">
        <v>15</v>
      </c>
      <c r="K8" s="15" t="s">
        <v>16</v>
      </c>
      <c r="L8" s="15" t="s">
        <v>125</v>
      </c>
      <c r="M8" s="15" t="s">
        <v>18</v>
      </c>
      <c r="N8" s="15" t="s">
        <v>19</v>
      </c>
      <c r="O8" s="16" t="s">
        <v>20</v>
      </c>
      <c r="P8" s="3"/>
      <c r="Q8" s="4"/>
      <c r="R8" s="4"/>
      <c r="S8" s="4"/>
      <c r="T8" s="4"/>
      <c r="U8" s="4"/>
      <c r="V8" s="4"/>
      <c r="W8" s="4"/>
      <c r="X8" s="4"/>
      <c r="Y8" s="4"/>
      <c r="Z8" s="4"/>
    </row>
    <row r="9" ht="18.0" customHeight="1">
      <c r="A9" s="18" t="s">
        <v>131</v>
      </c>
      <c r="B9" s="18" t="s">
        <v>25</v>
      </c>
      <c r="C9" s="1">
        <v>39.86</v>
      </c>
      <c r="D9" s="1">
        <v>39.45</v>
      </c>
      <c r="E9" s="1">
        <v>42.52</v>
      </c>
      <c r="F9" s="27">
        <v>40.06</v>
      </c>
      <c r="G9" s="1">
        <v>30.47</v>
      </c>
      <c r="H9" s="1">
        <v>34.16</v>
      </c>
      <c r="I9" s="1">
        <v>31.73</v>
      </c>
      <c r="J9" s="1">
        <v>42.18</v>
      </c>
      <c r="K9" s="1">
        <v>40.99</v>
      </c>
      <c r="L9" s="1">
        <v>44.98</v>
      </c>
      <c r="M9" s="1">
        <v>42.75</v>
      </c>
      <c r="N9" s="1">
        <v>30.42</v>
      </c>
      <c r="O9" s="2">
        <f t="shared" ref="O9:O10" si="1">SUM(C9:N9)</f>
        <v>459.57</v>
      </c>
      <c r="P9" s="3"/>
      <c r="Q9" s="4"/>
      <c r="R9" s="4"/>
      <c r="S9" s="4"/>
      <c r="T9" s="4"/>
      <c r="U9" s="4"/>
      <c r="V9" s="4"/>
      <c r="W9" s="4"/>
      <c r="X9" s="4"/>
      <c r="Y9" s="4"/>
      <c r="Z9" s="4"/>
    </row>
    <row r="10" ht="18.0" customHeight="1">
      <c r="A10" s="18" t="s">
        <v>26</v>
      </c>
      <c r="B10" s="18"/>
      <c r="C10" s="1">
        <v>27.68</v>
      </c>
      <c r="D10" s="1">
        <v>21.68</v>
      </c>
      <c r="E10" s="1">
        <v>23.5</v>
      </c>
      <c r="F10" s="1">
        <v>23.18</v>
      </c>
      <c r="G10" s="1">
        <v>24.87</v>
      </c>
      <c r="H10" s="1">
        <v>29.35</v>
      </c>
      <c r="I10" s="1">
        <v>28.56</v>
      </c>
      <c r="J10" s="1">
        <v>27.33</v>
      </c>
      <c r="K10" s="1">
        <v>28.41</v>
      </c>
      <c r="L10" s="1">
        <v>24.58</v>
      </c>
      <c r="M10" s="1">
        <v>27.24</v>
      </c>
      <c r="N10" s="1">
        <v>24.85</v>
      </c>
      <c r="O10" s="2">
        <f t="shared" si="1"/>
        <v>311.23</v>
      </c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8.75" customHeight="1">
      <c r="A11" s="24" t="s">
        <v>27</v>
      </c>
      <c r="B11" s="24"/>
      <c r="C11" s="25">
        <f t="shared" ref="C11:O11" si="2">SUM(C9:C10)</f>
        <v>67.54</v>
      </c>
      <c r="D11" s="25">
        <f t="shared" si="2"/>
        <v>61.13</v>
      </c>
      <c r="E11" s="25">
        <f t="shared" si="2"/>
        <v>66.02</v>
      </c>
      <c r="F11" s="25">
        <f t="shared" si="2"/>
        <v>63.24</v>
      </c>
      <c r="G11" s="26">
        <f t="shared" si="2"/>
        <v>55.34</v>
      </c>
      <c r="H11" s="26">
        <f t="shared" si="2"/>
        <v>63.51</v>
      </c>
      <c r="I11" s="26">
        <f t="shared" si="2"/>
        <v>60.29</v>
      </c>
      <c r="J11" s="26">
        <f t="shared" si="2"/>
        <v>69.51</v>
      </c>
      <c r="K11" s="26">
        <f t="shared" si="2"/>
        <v>69.4</v>
      </c>
      <c r="L11" s="26">
        <f t="shared" si="2"/>
        <v>69.56</v>
      </c>
      <c r="M11" s="26">
        <f t="shared" si="2"/>
        <v>69.99</v>
      </c>
      <c r="N11" s="26">
        <f t="shared" si="2"/>
        <v>55.27</v>
      </c>
      <c r="O11" s="26">
        <f t="shared" si="2"/>
        <v>770.8</v>
      </c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8.75" customHeight="1">
      <c r="A12" s="18"/>
      <c r="B12" s="18"/>
      <c r="C12" s="2" t="s">
        <v>2</v>
      </c>
      <c r="D12" s="2"/>
      <c r="E12" s="2" t="s">
        <v>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8.0" customHeight="1">
      <c r="A13" s="13" t="s">
        <v>29</v>
      </c>
      <c r="B13" s="14"/>
      <c r="C13" s="15" t="s">
        <v>30</v>
      </c>
      <c r="D13" s="15" t="s">
        <v>9</v>
      </c>
      <c r="E13" s="15" t="s">
        <v>10</v>
      </c>
      <c r="F13" s="15" t="s">
        <v>11</v>
      </c>
      <c r="G13" s="15" t="s">
        <v>12</v>
      </c>
      <c r="H13" s="15" t="s">
        <v>13</v>
      </c>
      <c r="I13" s="15" t="s">
        <v>31</v>
      </c>
      <c r="J13" s="15" t="s">
        <v>15</v>
      </c>
      <c r="K13" s="15" t="s">
        <v>16</v>
      </c>
      <c r="L13" s="15" t="s">
        <v>23</v>
      </c>
      <c r="M13" s="15" t="s">
        <v>18</v>
      </c>
      <c r="N13" s="15" t="s">
        <v>19</v>
      </c>
      <c r="O13" s="16" t="s">
        <v>20</v>
      </c>
      <c r="P13" s="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8.0" hidden="1" customHeight="1">
      <c r="A14" s="18" t="s">
        <v>2</v>
      </c>
      <c r="B14" s="18" t="s">
        <v>32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8.0" hidden="1" customHeight="1">
      <c r="A15" s="18" t="s">
        <v>2</v>
      </c>
      <c r="B15" s="18" t="s">
        <v>32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8.0" customHeight="1">
      <c r="A16" s="18" t="s">
        <v>33</v>
      </c>
      <c r="B16" s="18"/>
      <c r="C16" s="1">
        <v>0.66</v>
      </c>
      <c r="D16" s="1">
        <v>1.98</v>
      </c>
      <c r="E16" s="1">
        <v>0.72</v>
      </c>
      <c r="F16" s="1">
        <v>0.65</v>
      </c>
      <c r="G16" s="1">
        <v>0.56</v>
      </c>
      <c r="H16" s="1">
        <v>0.76</v>
      </c>
      <c r="I16" s="1">
        <v>0.36</v>
      </c>
      <c r="J16" s="1">
        <v>1.24</v>
      </c>
      <c r="K16" s="1">
        <v>0.7</v>
      </c>
      <c r="L16" s="1">
        <v>1.54</v>
      </c>
      <c r="M16" s="1">
        <v>0.12</v>
      </c>
      <c r="N16" s="1">
        <v>0.46</v>
      </c>
      <c r="O16" s="2">
        <f t="shared" ref="O16:O21" si="3">SUM(C16:N16)</f>
        <v>9.75</v>
      </c>
      <c r="P16" s="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8.0" customHeight="1">
      <c r="A17" s="18" t="s">
        <v>34</v>
      </c>
      <c r="B17" s="18"/>
      <c r="C17" s="1">
        <v>2.4</v>
      </c>
      <c r="D17" s="1">
        <v>2.78</v>
      </c>
      <c r="E17" s="1">
        <v>4.28</v>
      </c>
      <c r="F17" s="1">
        <v>3.56</v>
      </c>
      <c r="G17" s="1">
        <v>2.35</v>
      </c>
      <c r="H17" s="1">
        <v>2.86</v>
      </c>
      <c r="I17" s="1">
        <v>2.73</v>
      </c>
      <c r="J17" s="1">
        <v>2.69</v>
      </c>
      <c r="K17" s="1">
        <v>2.84</v>
      </c>
      <c r="L17" s="1">
        <v>3.35</v>
      </c>
      <c r="M17" s="1">
        <v>2.9</v>
      </c>
      <c r="N17" s="1">
        <v>0.0</v>
      </c>
      <c r="O17" s="2">
        <f t="shared" si="3"/>
        <v>32.74</v>
      </c>
      <c r="P17" s="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8.0" customHeight="1">
      <c r="A18" s="18" t="s">
        <v>35</v>
      </c>
      <c r="B18" s="18"/>
      <c r="C18" s="1">
        <v>2.93</v>
      </c>
      <c r="D18" s="1">
        <v>2.03</v>
      </c>
      <c r="E18" s="1">
        <v>2.66</v>
      </c>
      <c r="F18" s="1">
        <v>3.99</v>
      </c>
      <c r="G18" s="1">
        <v>2.25</v>
      </c>
      <c r="H18" s="1">
        <v>0.41</v>
      </c>
      <c r="I18" s="1">
        <v>0.6</v>
      </c>
      <c r="J18" s="1">
        <v>0.86</v>
      </c>
      <c r="K18" s="1">
        <v>1.46</v>
      </c>
      <c r="L18" s="1">
        <v>0.71</v>
      </c>
      <c r="M18" s="1">
        <v>1.44</v>
      </c>
      <c r="N18" s="1">
        <v>2.1</v>
      </c>
      <c r="O18" s="2">
        <f t="shared" si="3"/>
        <v>21.44</v>
      </c>
      <c r="P18" s="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8.0" hidden="1" customHeight="1">
      <c r="A19" s="18" t="s">
        <v>2</v>
      </c>
      <c r="B19" s="18" t="s">
        <v>36</v>
      </c>
      <c r="C19" s="27"/>
      <c r="D19" s="27"/>
      <c r="E19" s="27"/>
      <c r="F19" s="27"/>
      <c r="G19" s="1"/>
      <c r="H19" s="1"/>
      <c r="I19" s="1"/>
      <c r="J19" s="1"/>
      <c r="K19" s="1"/>
      <c r="L19" s="1"/>
      <c r="M19" s="1"/>
      <c r="N19" s="1"/>
      <c r="O19" s="2">
        <f t="shared" si="3"/>
        <v>0</v>
      </c>
      <c r="P19" s="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8.0" hidden="1" customHeight="1">
      <c r="A20" s="18" t="s">
        <v>2</v>
      </c>
      <c r="B20" s="18" t="s">
        <v>37</v>
      </c>
      <c r="C20" s="27"/>
      <c r="D20" s="27"/>
      <c r="E20" s="27"/>
      <c r="F20" s="27"/>
      <c r="G20" s="1"/>
      <c r="H20" s="1"/>
      <c r="I20" s="1"/>
      <c r="J20" s="1"/>
      <c r="K20" s="1"/>
      <c r="L20" s="1"/>
      <c r="M20" s="1"/>
      <c r="N20" s="1"/>
      <c r="O20" s="2">
        <f t="shared" si="3"/>
        <v>0</v>
      </c>
      <c r="P20" s="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8.0" hidden="1" customHeight="1">
      <c r="A21" s="18" t="s">
        <v>2</v>
      </c>
      <c r="B21" s="18" t="s">
        <v>32</v>
      </c>
      <c r="C21" s="27"/>
      <c r="D21" s="27"/>
      <c r="E21" s="27"/>
      <c r="F21" s="27"/>
      <c r="G21" s="1"/>
      <c r="H21" s="1"/>
      <c r="I21" s="1"/>
      <c r="J21" s="1"/>
      <c r="K21" s="1"/>
      <c r="L21" s="1"/>
      <c r="M21" s="1"/>
      <c r="N21" s="1"/>
      <c r="O21" s="2">
        <f t="shared" si="3"/>
        <v>0</v>
      </c>
      <c r="P21" s="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8.0" customHeight="1">
      <c r="A22" s="33" t="s">
        <v>46</v>
      </c>
      <c r="B22" s="34"/>
      <c r="C22" s="35">
        <f t="shared" ref="C22:N22" si="4">SUM(C16:C21)</f>
        <v>5.99</v>
      </c>
      <c r="D22" s="35">
        <f t="shared" si="4"/>
        <v>6.79</v>
      </c>
      <c r="E22" s="35">
        <f t="shared" si="4"/>
        <v>7.66</v>
      </c>
      <c r="F22" s="35">
        <f t="shared" si="4"/>
        <v>8.2</v>
      </c>
      <c r="G22" s="35">
        <f t="shared" si="4"/>
        <v>5.16</v>
      </c>
      <c r="H22" s="35">
        <f t="shared" si="4"/>
        <v>4.03</v>
      </c>
      <c r="I22" s="35">
        <f t="shared" si="4"/>
        <v>3.69</v>
      </c>
      <c r="J22" s="35">
        <f t="shared" si="4"/>
        <v>4.79</v>
      </c>
      <c r="K22" s="35">
        <f t="shared" si="4"/>
        <v>5</v>
      </c>
      <c r="L22" s="35">
        <f t="shared" si="4"/>
        <v>5.6</v>
      </c>
      <c r="M22" s="35">
        <f t="shared" si="4"/>
        <v>4.46</v>
      </c>
      <c r="N22" s="35">
        <f t="shared" si="4"/>
        <v>2.56</v>
      </c>
      <c r="O22" s="139">
        <f>SUM(O16:O18)</f>
        <v>63.93</v>
      </c>
      <c r="P22" s="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8.0" customHeight="1">
      <c r="A23" s="36" t="s">
        <v>171</v>
      </c>
      <c r="B23" s="37"/>
      <c r="C23" s="38">
        <f t="shared" ref="C23:O23" si="5">SUM(C7,C11,C22)</f>
        <v>100.21</v>
      </c>
      <c r="D23" s="38">
        <f t="shared" si="5"/>
        <v>81.85</v>
      </c>
      <c r="E23" s="38">
        <f t="shared" si="5"/>
        <v>87.89</v>
      </c>
      <c r="F23" s="38">
        <f t="shared" si="5"/>
        <v>105.46</v>
      </c>
      <c r="G23" s="38">
        <f t="shared" si="5"/>
        <v>64.66</v>
      </c>
      <c r="H23" s="38">
        <f t="shared" si="5"/>
        <v>72.54</v>
      </c>
      <c r="I23" s="38">
        <f t="shared" si="5"/>
        <v>68.98</v>
      </c>
      <c r="J23" s="38">
        <f t="shared" si="5"/>
        <v>79.3</v>
      </c>
      <c r="K23" s="38">
        <f t="shared" si="5"/>
        <v>79.4</v>
      </c>
      <c r="L23" s="38">
        <f t="shared" si="5"/>
        <v>80.54</v>
      </c>
      <c r="M23" s="38">
        <f t="shared" si="5"/>
        <v>85.5</v>
      </c>
      <c r="N23" s="38">
        <f t="shared" si="5"/>
        <v>67.58</v>
      </c>
      <c r="O23" s="38">
        <f t="shared" si="5"/>
        <v>973.91</v>
      </c>
      <c r="P23" s="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8.0" customHeight="1">
      <c r="A24" s="140" t="s">
        <v>172</v>
      </c>
      <c r="B24" s="18"/>
      <c r="C24" s="27">
        <v>101.5</v>
      </c>
      <c r="D24" s="27">
        <v>51.4</v>
      </c>
      <c r="E24" s="27">
        <v>70.9</v>
      </c>
      <c r="F24" s="27">
        <v>34.3</v>
      </c>
      <c r="G24" s="1">
        <v>26.6</v>
      </c>
      <c r="H24" s="1">
        <v>58.7</v>
      </c>
      <c r="I24" s="1">
        <v>59.8</v>
      </c>
      <c r="J24" s="1">
        <v>42.7</v>
      </c>
      <c r="K24" s="1">
        <v>42.3</v>
      </c>
      <c r="L24" s="1">
        <v>32.0</v>
      </c>
      <c r="M24" s="1">
        <v>19.5</v>
      </c>
      <c r="N24" s="1">
        <v>0.0</v>
      </c>
      <c r="O24" s="2">
        <f t="shared" ref="O24:O26" si="6">SUM(C24:N24)</f>
        <v>539.7</v>
      </c>
      <c r="P24" s="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8.0" hidden="1" customHeight="1">
      <c r="A25" s="39" t="s">
        <v>173</v>
      </c>
      <c r="B25" s="18"/>
      <c r="C25" s="27">
        <v>46.4</v>
      </c>
      <c r="D25" s="27">
        <v>33.7</v>
      </c>
      <c r="E25" s="27">
        <v>83.0</v>
      </c>
      <c r="F25" s="27">
        <v>111.0</v>
      </c>
      <c r="G25" s="1">
        <v>86.5</v>
      </c>
      <c r="H25" s="1">
        <v>69.5</v>
      </c>
      <c r="I25" s="1">
        <v>36.5</v>
      </c>
      <c r="J25" s="1">
        <v>22.9</v>
      </c>
      <c r="K25" s="1">
        <v>0.0</v>
      </c>
      <c r="L25" s="1">
        <v>0.0</v>
      </c>
      <c r="M25" s="1">
        <v>0.0</v>
      </c>
      <c r="N25" s="1">
        <v>0.0</v>
      </c>
      <c r="O25" s="2">
        <f t="shared" si="6"/>
        <v>489.5</v>
      </c>
      <c r="P25" s="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8.0" customHeight="1">
      <c r="A26" s="39" t="s">
        <v>174</v>
      </c>
      <c r="B26" s="18"/>
      <c r="C26" s="27">
        <v>13.54</v>
      </c>
      <c r="D26" s="27">
        <v>1.7</v>
      </c>
      <c r="E26" s="27">
        <v>0.0</v>
      </c>
      <c r="F26" s="27">
        <v>0.0</v>
      </c>
      <c r="G26" s="1">
        <v>0.0</v>
      </c>
      <c r="H26" s="1">
        <v>1.3</v>
      </c>
      <c r="I26" s="1">
        <v>32.3</v>
      </c>
      <c r="J26" s="1">
        <v>24.3</v>
      </c>
      <c r="K26" s="1">
        <v>26.57</v>
      </c>
      <c r="L26" s="1">
        <v>20.28</v>
      </c>
      <c r="M26" s="1">
        <v>27.19</v>
      </c>
      <c r="N26" s="1">
        <v>21.91</v>
      </c>
      <c r="O26" s="2">
        <f t="shared" si="6"/>
        <v>169.09</v>
      </c>
      <c r="P26" s="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8.75" customHeight="1">
      <c r="A27" s="40" t="s">
        <v>50</v>
      </c>
      <c r="B27" s="40"/>
      <c r="C27" s="41">
        <f t="shared" ref="C27:O27" si="7">SUM(C24:C26)</f>
        <v>161.44</v>
      </c>
      <c r="D27" s="41">
        <f t="shared" si="7"/>
        <v>86.8</v>
      </c>
      <c r="E27" s="41">
        <f t="shared" si="7"/>
        <v>153.9</v>
      </c>
      <c r="F27" s="41">
        <f t="shared" si="7"/>
        <v>145.3</v>
      </c>
      <c r="G27" s="41">
        <f t="shared" si="7"/>
        <v>113.1</v>
      </c>
      <c r="H27" s="41">
        <f t="shared" si="7"/>
        <v>129.5</v>
      </c>
      <c r="I27" s="41">
        <f t="shared" si="7"/>
        <v>128.6</v>
      </c>
      <c r="J27" s="41">
        <f t="shared" si="7"/>
        <v>89.9</v>
      </c>
      <c r="K27" s="41">
        <f t="shared" si="7"/>
        <v>68.87</v>
      </c>
      <c r="L27" s="41">
        <f t="shared" si="7"/>
        <v>52.28</v>
      </c>
      <c r="M27" s="41">
        <f t="shared" si="7"/>
        <v>46.69</v>
      </c>
      <c r="N27" s="41">
        <f t="shared" si="7"/>
        <v>21.91</v>
      </c>
      <c r="O27" s="41">
        <f t="shared" si="7"/>
        <v>1198.29</v>
      </c>
      <c r="P27" s="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9.5" customHeight="1">
      <c r="A28" s="42" t="s">
        <v>51</v>
      </c>
      <c r="B28" s="43"/>
      <c r="C28" s="44">
        <f t="shared" ref="C28:N28" si="8">SUM(C23,C27)</f>
        <v>261.65</v>
      </c>
      <c r="D28" s="44">
        <f t="shared" si="8"/>
        <v>168.65</v>
      </c>
      <c r="E28" s="44">
        <f t="shared" si="8"/>
        <v>241.79</v>
      </c>
      <c r="F28" s="44">
        <f t="shared" si="8"/>
        <v>250.76</v>
      </c>
      <c r="G28" s="44">
        <f t="shared" si="8"/>
        <v>177.76</v>
      </c>
      <c r="H28" s="44">
        <f t="shared" si="8"/>
        <v>202.04</v>
      </c>
      <c r="I28" s="44">
        <f t="shared" si="8"/>
        <v>197.58</v>
      </c>
      <c r="J28" s="44">
        <f t="shared" si="8"/>
        <v>169.2</v>
      </c>
      <c r="K28" s="44">
        <f t="shared" si="8"/>
        <v>148.27</v>
      </c>
      <c r="L28" s="44">
        <f t="shared" si="8"/>
        <v>132.82</v>
      </c>
      <c r="M28" s="44">
        <f t="shared" si="8"/>
        <v>132.19</v>
      </c>
      <c r="N28" s="44">
        <f t="shared" si="8"/>
        <v>89.49</v>
      </c>
      <c r="O28" s="44">
        <f>SUM(O7,O11,O22,O27)</f>
        <v>2172.2</v>
      </c>
      <c r="P28" s="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9.5" customHeight="1">
      <c r="A29" s="45" t="s">
        <v>52</v>
      </c>
      <c r="B29" s="45"/>
      <c r="C29" s="46"/>
      <c r="D29" s="46"/>
      <c r="E29" s="46"/>
      <c r="F29" s="46"/>
      <c r="G29" s="7"/>
      <c r="H29" s="7"/>
      <c r="I29" s="7"/>
      <c r="J29" s="7"/>
      <c r="K29" s="7"/>
      <c r="L29" s="7"/>
      <c r="M29" s="7"/>
      <c r="N29" s="7"/>
      <c r="O29" s="7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8.0" customHeight="1">
      <c r="A30" s="47" t="s">
        <v>53</v>
      </c>
      <c r="B30" s="48"/>
      <c r="C30" s="49" t="s">
        <v>8</v>
      </c>
      <c r="D30" s="49" t="s">
        <v>9</v>
      </c>
      <c r="E30" s="49" t="s">
        <v>10</v>
      </c>
      <c r="F30" s="49" t="s">
        <v>11</v>
      </c>
      <c r="G30" s="50" t="s">
        <v>12</v>
      </c>
      <c r="H30" s="50" t="s">
        <v>13</v>
      </c>
      <c r="I30" s="50" t="s">
        <v>31</v>
      </c>
      <c r="J30" s="50" t="s">
        <v>15</v>
      </c>
      <c r="K30" s="50" t="s">
        <v>16</v>
      </c>
      <c r="L30" s="50" t="s">
        <v>23</v>
      </c>
      <c r="M30" s="50" t="s">
        <v>18</v>
      </c>
      <c r="N30" s="50" t="s">
        <v>19</v>
      </c>
      <c r="O30" s="51" t="s">
        <v>20</v>
      </c>
      <c r="P30" s="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8.0" customHeight="1">
      <c r="A31" s="18" t="s">
        <v>54</v>
      </c>
      <c r="B31" s="18"/>
      <c r="C31" s="27">
        <v>114.34</v>
      </c>
      <c r="D31" s="27">
        <v>109.61</v>
      </c>
      <c r="E31" s="27">
        <v>109.23</v>
      </c>
      <c r="F31" s="27">
        <v>123.57</v>
      </c>
      <c r="G31" s="1">
        <v>95.94</v>
      </c>
      <c r="H31" s="1">
        <v>84.72</v>
      </c>
      <c r="I31" s="1">
        <v>89.63</v>
      </c>
      <c r="J31" s="1">
        <v>108.46</v>
      </c>
      <c r="K31" s="1">
        <v>119.61</v>
      </c>
      <c r="L31" s="1">
        <v>127.14</v>
      </c>
      <c r="M31" s="1">
        <v>123.92</v>
      </c>
      <c r="N31" s="1">
        <v>99.88</v>
      </c>
      <c r="O31" s="2">
        <f t="shared" ref="O31:O33" si="9">SUM(C31:N31)</f>
        <v>1306.05</v>
      </c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8.0" customHeight="1">
      <c r="A32" s="18" t="s">
        <v>55</v>
      </c>
      <c r="B32" s="18"/>
      <c r="C32" s="27">
        <v>96.57</v>
      </c>
      <c r="D32" s="27">
        <v>105.42</v>
      </c>
      <c r="E32" s="27">
        <v>105.22</v>
      </c>
      <c r="F32" s="27">
        <v>109.01</v>
      </c>
      <c r="G32" s="1">
        <v>82.83</v>
      </c>
      <c r="H32" s="1">
        <v>55.24</v>
      </c>
      <c r="I32" s="1">
        <v>76.39</v>
      </c>
      <c r="J32" s="1">
        <v>88.85</v>
      </c>
      <c r="K32" s="1">
        <v>115.37</v>
      </c>
      <c r="L32" s="1">
        <v>137.87</v>
      </c>
      <c r="M32" s="1">
        <v>135.0</v>
      </c>
      <c r="N32" s="1">
        <v>85.57</v>
      </c>
      <c r="O32" s="2">
        <f t="shared" si="9"/>
        <v>1193.34</v>
      </c>
      <c r="P32" s="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8.0" customHeight="1">
      <c r="A33" s="18" t="s">
        <v>56</v>
      </c>
      <c r="B33" s="18"/>
      <c r="C33" s="27">
        <v>14.27</v>
      </c>
      <c r="D33" s="27">
        <v>42.11</v>
      </c>
      <c r="E33" s="27">
        <v>36.51</v>
      </c>
      <c r="F33" s="27">
        <v>36.89</v>
      </c>
      <c r="G33" s="1">
        <v>45.79</v>
      </c>
      <c r="H33" s="1">
        <v>29.63</v>
      </c>
      <c r="I33" s="1">
        <v>22.52</v>
      </c>
      <c r="J33" s="1">
        <v>39.58</v>
      </c>
      <c r="K33" s="1">
        <v>25.78</v>
      </c>
      <c r="L33" s="1">
        <v>36.81</v>
      </c>
      <c r="M33" s="1">
        <v>29.42</v>
      </c>
      <c r="N33" s="1">
        <v>27.07</v>
      </c>
      <c r="O33" s="2">
        <f t="shared" si="9"/>
        <v>386.38</v>
      </c>
      <c r="P33" s="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8.0" customHeight="1">
      <c r="A34" s="8" t="s">
        <v>175</v>
      </c>
      <c r="B34" s="18"/>
      <c r="C34" s="27">
        <f t="shared" ref="C34:O34" si="10">SUM(C31:C33)</f>
        <v>225.18</v>
      </c>
      <c r="D34" s="27">
        <f t="shared" si="10"/>
        <v>257.14</v>
      </c>
      <c r="E34" s="27">
        <f t="shared" si="10"/>
        <v>250.96</v>
      </c>
      <c r="F34" s="27">
        <f t="shared" si="10"/>
        <v>269.47</v>
      </c>
      <c r="G34" s="27">
        <f t="shared" si="10"/>
        <v>224.56</v>
      </c>
      <c r="H34" s="27">
        <f t="shared" si="10"/>
        <v>169.59</v>
      </c>
      <c r="I34" s="27">
        <f t="shared" si="10"/>
        <v>188.54</v>
      </c>
      <c r="J34" s="27">
        <f t="shared" si="10"/>
        <v>236.89</v>
      </c>
      <c r="K34" s="27">
        <f t="shared" si="10"/>
        <v>260.76</v>
      </c>
      <c r="L34" s="27">
        <f t="shared" si="10"/>
        <v>301.82</v>
      </c>
      <c r="M34" s="27">
        <f t="shared" si="10"/>
        <v>288.34</v>
      </c>
      <c r="N34" s="27">
        <f t="shared" si="10"/>
        <v>212.52</v>
      </c>
      <c r="O34" s="99">
        <f t="shared" si="10"/>
        <v>2885.77</v>
      </c>
      <c r="P34" s="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8.0" customHeight="1">
      <c r="A35" s="8" t="s">
        <v>59</v>
      </c>
      <c r="B35" s="18"/>
      <c r="C35" s="27">
        <v>46.25</v>
      </c>
      <c r="D35" s="27">
        <v>25.5</v>
      </c>
      <c r="E35" s="27">
        <v>48.6</v>
      </c>
      <c r="F35" s="27">
        <v>41.77</v>
      </c>
      <c r="G35" s="1">
        <v>33.72</v>
      </c>
      <c r="H35" s="1">
        <v>26.1</v>
      </c>
      <c r="I35" s="1">
        <v>23.19</v>
      </c>
      <c r="J35" s="1">
        <v>15.77</v>
      </c>
      <c r="K35" s="1">
        <v>12.15</v>
      </c>
      <c r="L35" s="1">
        <v>7.0</v>
      </c>
      <c r="M35" s="1">
        <v>6.7</v>
      </c>
      <c r="N35" s="1">
        <v>1.3</v>
      </c>
      <c r="O35" s="2">
        <f>SUM(C35:N35)</f>
        <v>288.05</v>
      </c>
      <c r="P35" s="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8.0" customHeight="1">
      <c r="A36" s="77" t="s">
        <v>60</v>
      </c>
      <c r="B36" s="78"/>
      <c r="C36" s="141">
        <f t="shared" ref="C36:O36" si="11">SUM(C34:C35)</f>
        <v>271.43</v>
      </c>
      <c r="D36" s="141">
        <f t="shared" si="11"/>
        <v>282.64</v>
      </c>
      <c r="E36" s="141">
        <f t="shared" si="11"/>
        <v>299.56</v>
      </c>
      <c r="F36" s="141">
        <f t="shared" si="11"/>
        <v>311.24</v>
      </c>
      <c r="G36" s="141">
        <f t="shared" si="11"/>
        <v>258.28</v>
      </c>
      <c r="H36" s="141">
        <f t="shared" si="11"/>
        <v>195.69</v>
      </c>
      <c r="I36" s="141">
        <f t="shared" si="11"/>
        <v>211.73</v>
      </c>
      <c r="J36" s="141">
        <f t="shared" si="11"/>
        <v>252.66</v>
      </c>
      <c r="K36" s="141">
        <f t="shared" si="11"/>
        <v>272.91</v>
      </c>
      <c r="L36" s="141">
        <f t="shared" si="11"/>
        <v>308.82</v>
      </c>
      <c r="M36" s="141">
        <f t="shared" si="11"/>
        <v>295.04</v>
      </c>
      <c r="N36" s="141">
        <f t="shared" si="11"/>
        <v>213.82</v>
      </c>
      <c r="O36" s="141">
        <f t="shared" si="11"/>
        <v>3173.82</v>
      </c>
      <c r="P36" s="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8.75" customHeight="1">
      <c r="A37" s="60" t="s">
        <v>61</v>
      </c>
      <c r="B37" s="60"/>
      <c r="C37" s="61">
        <f>C23+C34</f>
        <v>325.39</v>
      </c>
      <c r="D37" s="61">
        <f t="shared" ref="D37:O37" si="12">D23+D36</f>
        <v>364.49</v>
      </c>
      <c r="E37" s="61">
        <f t="shared" si="12"/>
        <v>387.45</v>
      </c>
      <c r="F37" s="61">
        <f t="shared" si="12"/>
        <v>416.7</v>
      </c>
      <c r="G37" s="61">
        <f t="shared" si="12"/>
        <v>322.94</v>
      </c>
      <c r="H37" s="61">
        <f t="shared" si="12"/>
        <v>268.23</v>
      </c>
      <c r="I37" s="61">
        <f t="shared" si="12"/>
        <v>280.71</v>
      </c>
      <c r="J37" s="61">
        <f t="shared" si="12"/>
        <v>331.96</v>
      </c>
      <c r="K37" s="61">
        <f t="shared" si="12"/>
        <v>352.31</v>
      </c>
      <c r="L37" s="61">
        <f t="shared" si="12"/>
        <v>389.36</v>
      </c>
      <c r="M37" s="61">
        <f t="shared" si="12"/>
        <v>380.54</v>
      </c>
      <c r="N37" s="61">
        <f t="shared" si="12"/>
        <v>281.4</v>
      </c>
      <c r="O37" s="61">
        <f t="shared" si="12"/>
        <v>4147.73</v>
      </c>
      <c r="P37" s="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9.5" customHeight="1">
      <c r="A38" s="62" t="s">
        <v>62</v>
      </c>
      <c r="B38" s="62"/>
      <c r="C38" s="63">
        <f t="shared" ref="C38:O38" si="13">C28+C36</f>
        <v>533.08</v>
      </c>
      <c r="D38" s="63">
        <f t="shared" si="13"/>
        <v>451.29</v>
      </c>
      <c r="E38" s="63">
        <f t="shared" si="13"/>
        <v>541.35</v>
      </c>
      <c r="F38" s="63">
        <f t="shared" si="13"/>
        <v>562</v>
      </c>
      <c r="G38" s="64">
        <f t="shared" si="13"/>
        <v>436.04</v>
      </c>
      <c r="H38" s="64">
        <f t="shared" si="13"/>
        <v>397.73</v>
      </c>
      <c r="I38" s="64">
        <f t="shared" si="13"/>
        <v>409.31</v>
      </c>
      <c r="J38" s="64">
        <f t="shared" si="13"/>
        <v>421.86</v>
      </c>
      <c r="K38" s="64">
        <f t="shared" si="13"/>
        <v>421.18</v>
      </c>
      <c r="L38" s="64">
        <f t="shared" si="13"/>
        <v>441.64</v>
      </c>
      <c r="M38" s="64">
        <f t="shared" si="13"/>
        <v>427.23</v>
      </c>
      <c r="N38" s="64">
        <f t="shared" si="13"/>
        <v>303.31</v>
      </c>
      <c r="O38" s="64">
        <f t="shared" si="13"/>
        <v>5346.02</v>
      </c>
      <c r="P38" s="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8.75" customHeight="1">
      <c r="A39" s="65" t="s">
        <v>63</v>
      </c>
      <c r="B39" s="66"/>
      <c r="C39" s="67">
        <f t="shared" ref="C39:O39" si="14">C28/C38</f>
        <v>0.4908268928</v>
      </c>
      <c r="D39" s="67">
        <f t="shared" si="14"/>
        <v>0.3737064859</v>
      </c>
      <c r="E39" s="67">
        <f t="shared" si="14"/>
        <v>0.4466426526</v>
      </c>
      <c r="F39" s="67">
        <f t="shared" si="14"/>
        <v>0.4461921708</v>
      </c>
      <c r="G39" s="67">
        <f t="shared" si="14"/>
        <v>0.4076690212</v>
      </c>
      <c r="H39" s="67">
        <f t="shared" si="14"/>
        <v>0.5079828024</v>
      </c>
      <c r="I39" s="67">
        <f t="shared" si="14"/>
        <v>0.4827148127</v>
      </c>
      <c r="J39" s="67">
        <f t="shared" si="14"/>
        <v>0.4010809273</v>
      </c>
      <c r="K39" s="67">
        <f t="shared" si="14"/>
        <v>0.3520347595</v>
      </c>
      <c r="L39" s="67">
        <f t="shared" si="14"/>
        <v>0.3007426864</v>
      </c>
      <c r="M39" s="67">
        <f t="shared" si="14"/>
        <v>0.3094117922</v>
      </c>
      <c r="N39" s="67">
        <f t="shared" si="14"/>
        <v>0.2950446738</v>
      </c>
      <c r="O39" s="67">
        <f t="shared" si="14"/>
        <v>0.406320964</v>
      </c>
      <c r="P39" s="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8.0" customHeight="1">
      <c r="A40" s="68"/>
      <c r="B40" s="68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8.0" customHeight="1">
      <c r="A41" s="68"/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8.0" customHeight="1">
      <c r="A42" s="70" t="s">
        <v>176</v>
      </c>
      <c r="B42" s="70"/>
      <c r="C42" s="71">
        <f t="shared" ref="C42:O42" si="15">C23/C37</f>
        <v>0.3079688989</v>
      </c>
      <c r="D42" s="71">
        <f t="shared" si="15"/>
        <v>0.2245603446</v>
      </c>
      <c r="E42" s="71">
        <f t="shared" si="15"/>
        <v>0.2268421732</v>
      </c>
      <c r="F42" s="71">
        <f t="shared" si="15"/>
        <v>0.2530837533</v>
      </c>
      <c r="G42" s="71">
        <f t="shared" si="15"/>
        <v>0.2002229516</v>
      </c>
      <c r="H42" s="71">
        <f t="shared" si="15"/>
        <v>0.2704395481</v>
      </c>
      <c r="I42" s="71">
        <f t="shared" si="15"/>
        <v>0.2457340316</v>
      </c>
      <c r="J42" s="71">
        <f t="shared" si="15"/>
        <v>0.2388842029</v>
      </c>
      <c r="K42" s="71">
        <f t="shared" si="15"/>
        <v>0.2253697028</v>
      </c>
      <c r="L42" s="71">
        <f t="shared" si="15"/>
        <v>0.2068522704</v>
      </c>
      <c r="M42" s="71">
        <f t="shared" si="15"/>
        <v>0.2246807169</v>
      </c>
      <c r="N42" s="71">
        <f t="shared" si="15"/>
        <v>0.2401563611</v>
      </c>
      <c r="O42" s="71">
        <f t="shared" si="15"/>
        <v>0.2348055442</v>
      </c>
      <c r="P42" s="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8.0" customHeight="1">
      <c r="A43" s="68"/>
      <c r="B43" s="68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8.0" customHeight="1">
      <c r="A44" s="72" t="s">
        <v>65</v>
      </c>
      <c r="B44" s="68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8.0" customHeight="1">
      <c r="A45" s="72"/>
      <c r="B45" s="68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8.0" customHeight="1">
      <c r="A46" s="72"/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8.0" customHeight="1">
      <c r="A47" s="68" t="s">
        <v>66</v>
      </c>
      <c r="B47" s="68"/>
      <c r="C47" s="2">
        <v>15.82</v>
      </c>
      <c r="D47" s="2">
        <v>15.56</v>
      </c>
      <c r="E47" s="2">
        <v>19.08</v>
      </c>
      <c r="F47" s="2">
        <v>20.45</v>
      </c>
      <c r="G47" s="2">
        <v>19.4</v>
      </c>
      <c r="H47" s="2">
        <v>23.56</v>
      </c>
      <c r="I47" s="2">
        <v>19.83</v>
      </c>
      <c r="J47" s="2">
        <v>20.7</v>
      </c>
      <c r="K47" s="2">
        <v>22.55</v>
      </c>
      <c r="L47" s="2">
        <v>20.75</v>
      </c>
      <c r="M47" s="2">
        <v>21.82</v>
      </c>
      <c r="N47" s="2">
        <v>22.98</v>
      </c>
      <c r="O47" s="2">
        <f t="shared" ref="O47:O50" si="16">SUM(C47:N47)</f>
        <v>242.5</v>
      </c>
      <c r="P47" s="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9.5" customHeight="1">
      <c r="A48" s="68" t="s">
        <v>127</v>
      </c>
      <c r="B48" s="68"/>
      <c r="C48" s="2">
        <v>1.24</v>
      </c>
      <c r="D48" s="2">
        <v>0.96</v>
      </c>
      <c r="E48" s="2">
        <v>0.9</v>
      </c>
      <c r="F48" s="2">
        <v>1.15</v>
      </c>
      <c r="G48" s="2">
        <v>0.87</v>
      </c>
      <c r="H48" s="2">
        <v>1.26</v>
      </c>
      <c r="I48" s="2">
        <v>1.03</v>
      </c>
      <c r="J48" s="2">
        <v>1.2</v>
      </c>
      <c r="K48" s="2">
        <v>1.04</v>
      </c>
      <c r="L48" s="2">
        <v>1.5</v>
      </c>
      <c r="M48" s="2">
        <v>1.0</v>
      </c>
      <c r="N48" s="2">
        <v>1.32</v>
      </c>
      <c r="O48" s="2">
        <f t="shared" si="16"/>
        <v>13.47</v>
      </c>
      <c r="P48" s="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8.75" customHeight="1">
      <c r="A49" s="73" t="s">
        <v>67</v>
      </c>
      <c r="B49" s="68"/>
      <c r="C49" s="2">
        <v>24.53</v>
      </c>
      <c r="D49" s="2">
        <v>20.84</v>
      </c>
      <c r="E49" s="2">
        <v>27.35</v>
      </c>
      <c r="F49" s="2">
        <v>24.66</v>
      </c>
      <c r="G49" s="2">
        <v>26.36</v>
      </c>
      <c r="H49" s="2">
        <v>24.62</v>
      </c>
      <c r="I49" s="2">
        <v>22.06</v>
      </c>
      <c r="J49" s="2">
        <v>21.94</v>
      </c>
      <c r="K49" s="2">
        <v>22.91</v>
      </c>
      <c r="L49" s="2">
        <v>22.32</v>
      </c>
      <c r="M49" s="2">
        <v>19.92</v>
      </c>
      <c r="N49" s="2">
        <v>31.76</v>
      </c>
      <c r="O49" s="2">
        <f t="shared" si="16"/>
        <v>289.27</v>
      </c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8.75" customHeight="1">
      <c r="A50" s="68" t="s">
        <v>69</v>
      </c>
      <c r="B50" s="68"/>
      <c r="C50" s="2">
        <f t="shared" ref="C50:N50" si="17">SUM(C47:C49)</f>
        <v>41.59</v>
      </c>
      <c r="D50" s="2">
        <f t="shared" si="17"/>
        <v>37.36</v>
      </c>
      <c r="E50" s="2">
        <f t="shared" si="17"/>
        <v>47.33</v>
      </c>
      <c r="F50" s="2">
        <f t="shared" si="17"/>
        <v>46.26</v>
      </c>
      <c r="G50" s="2">
        <f t="shared" si="17"/>
        <v>46.63</v>
      </c>
      <c r="H50" s="2">
        <f t="shared" si="17"/>
        <v>49.44</v>
      </c>
      <c r="I50" s="2">
        <f t="shared" si="17"/>
        <v>42.92</v>
      </c>
      <c r="J50" s="2">
        <f t="shared" si="17"/>
        <v>43.84</v>
      </c>
      <c r="K50" s="2">
        <f t="shared" si="17"/>
        <v>46.5</v>
      </c>
      <c r="L50" s="2">
        <f t="shared" si="17"/>
        <v>44.57</v>
      </c>
      <c r="M50" s="2">
        <f t="shared" si="17"/>
        <v>42.74</v>
      </c>
      <c r="N50" s="2">
        <f t="shared" si="17"/>
        <v>56.06</v>
      </c>
      <c r="O50" s="2">
        <f t="shared" si="16"/>
        <v>545.24</v>
      </c>
      <c r="P50" s="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8.0" customHeight="1">
      <c r="A51" s="47" t="s">
        <v>70</v>
      </c>
      <c r="B51" s="48"/>
      <c r="C51" s="50" t="s">
        <v>8</v>
      </c>
      <c r="D51" s="50" t="s">
        <v>9</v>
      </c>
      <c r="E51" s="50" t="s">
        <v>10</v>
      </c>
      <c r="F51" s="50" t="s">
        <v>11</v>
      </c>
      <c r="G51" s="50" t="s">
        <v>12</v>
      </c>
      <c r="H51" s="50" t="s">
        <v>13</v>
      </c>
      <c r="I51" s="50" t="s">
        <v>31</v>
      </c>
      <c r="J51" s="50" t="s">
        <v>15</v>
      </c>
      <c r="K51" s="50" t="s">
        <v>16</v>
      </c>
      <c r="L51" s="50" t="s">
        <v>23</v>
      </c>
      <c r="M51" s="50" t="s">
        <v>18</v>
      </c>
      <c r="N51" s="50" t="s">
        <v>19</v>
      </c>
      <c r="O51" s="51" t="s">
        <v>20</v>
      </c>
      <c r="P51" s="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8.0" customHeight="1">
      <c r="A52" s="18" t="s">
        <v>71</v>
      </c>
      <c r="B52" s="18"/>
      <c r="C52" s="1">
        <v>5.92</v>
      </c>
      <c r="D52" s="1">
        <v>5.28</v>
      </c>
      <c r="E52" s="1">
        <v>6.1</v>
      </c>
      <c r="F52" s="1">
        <v>6.47</v>
      </c>
      <c r="G52" s="1">
        <v>6.31</v>
      </c>
      <c r="H52" s="1">
        <v>6.53</v>
      </c>
      <c r="I52" s="1">
        <v>6.3</v>
      </c>
      <c r="J52" s="1">
        <v>7.38</v>
      </c>
      <c r="K52" s="1">
        <v>6.3</v>
      </c>
      <c r="L52" s="1">
        <v>8.01</v>
      </c>
      <c r="M52" s="1">
        <v>5.58</v>
      </c>
      <c r="N52" s="1">
        <v>5.93</v>
      </c>
      <c r="O52" s="2">
        <f t="shared" ref="O52:O56" si="18">SUM(C52:N52)</f>
        <v>76.11</v>
      </c>
      <c r="P52" s="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8.0" customHeight="1">
      <c r="A53" s="18" t="s">
        <v>177</v>
      </c>
      <c r="B53" s="18"/>
      <c r="C53" s="1">
        <v>298.22</v>
      </c>
      <c r="D53" s="1">
        <v>285.77</v>
      </c>
      <c r="E53" s="1">
        <v>304.85</v>
      </c>
      <c r="F53" s="1">
        <v>309.23</v>
      </c>
      <c r="G53" s="1">
        <v>311.45</v>
      </c>
      <c r="H53" s="1">
        <v>295.25</v>
      </c>
      <c r="I53" s="1">
        <v>300.97</v>
      </c>
      <c r="J53" s="1">
        <v>297.91</v>
      </c>
      <c r="K53" s="1">
        <v>303.18</v>
      </c>
      <c r="L53" s="76">
        <v>315.84</v>
      </c>
      <c r="M53" s="87">
        <v>141.44</v>
      </c>
      <c r="N53" s="87">
        <v>89.35</v>
      </c>
      <c r="O53" s="2">
        <f t="shared" si="18"/>
        <v>3253.46</v>
      </c>
      <c r="P53" s="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8.0" customHeight="1">
      <c r="A54" s="100" t="s">
        <v>178</v>
      </c>
      <c r="B54" s="18"/>
      <c r="C54" s="1"/>
      <c r="D54" s="1"/>
      <c r="E54" s="1"/>
      <c r="F54" s="1"/>
      <c r="G54" s="1"/>
      <c r="H54" s="1"/>
      <c r="I54" s="1"/>
      <c r="J54" s="1"/>
      <c r="K54" s="1"/>
      <c r="L54" s="76"/>
      <c r="M54" s="87">
        <v>160.56</v>
      </c>
      <c r="N54" s="87">
        <v>212.65</v>
      </c>
      <c r="O54" s="2">
        <f t="shared" si="18"/>
        <v>373.21</v>
      </c>
      <c r="P54" s="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8.0" customHeight="1">
      <c r="A55" s="18" t="s">
        <v>73</v>
      </c>
      <c r="B55" s="18"/>
      <c r="C55" s="1">
        <v>19.6</v>
      </c>
      <c r="D55" s="1">
        <v>21.21</v>
      </c>
      <c r="E55" s="1">
        <v>26.94</v>
      </c>
      <c r="F55" s="1">
        <v>23.26</v>
      </c>
      <c r="G55" s="1">
        <v>31.18</v>
      </c>
      <c r="H55" s="1">
        <v>34.52</v>
      </c>
      <c r="I55" s="1">
        <v>26.02</v>
      </c>
      <c r="J55" s="1">
        <v>26.52</v>
      </c>
      <c r="K55" s="1">
        <v>29.87</v>
      </c>
      <c r="L55" s="76">
        <v>34.17</v>
      </c>
      <c r="M55" s="1">
        <v>19.91</v>
      </c>
      <c r="N55" s="1">
        <v>22.63</v>
      </c>
      <c r="O55" s="2">
        <f t="shared" si="18"/>
        <v>315.83</v>
      </c>
      <c r="P55" s="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8.0" customHeight="1">
      <c r="A56" s="18" t="s">
        <v>74</v>
      </c>
      <c r="B56" s="18"/>
      <c r="C56" s="1">
        <v>1.2</v>
      </c>
      <c r="D56" s="1">
        <v>1.04</v>
      </c>
      <c r="E56" s="1">
        <v>1.23</v>
      </c>
      <c r="F56" s="1">
        <v>1.56</v>
      </c>
      <c r="G56" s="1">
        <v>0.34</v>
      </c>
      <c r="H56" s="1">
        <v>0.02</v>
      </c>
      <c r="I56" s="1">
        <v>0.19</v>
      </c>
      <c r="J56" s="1">
        <v>0.49</v>
      </c>
      <c r="K56" s="1">
        <v>0.64</v>
      </c>
      <c r="L56" s="76">
        <v>0.59</v>
      </c>
      <c r="M56" s="1">
        <v>0.77</v>
      </c>
      <c r="N56" s="1">
        <v>0.47</v>
      </c>
      <c r="O56" s="2">
        <f t="shared" si="18"/>
        <v>8.54</v>
      </c>
      <c r="P56" s="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8.0" customHeight="1">
      <c r="A57" s="77" t="s">
        <v>75</v>
      </c>
      <c r="B57" s="78"/>
      <c r="C57" s="79">
        <f t="shared" ref="C57:O57" si="19">SUM(C52:C56)</f>
        <v>324.94</v>
      </c>
      <c r="D57" s="79">
        <f t="shared" si="19"/>
        <v>313.3</v>
      </c>
      <c r="E57" s="79">
        <f t="shared" si="19"/>
        <v>339.12</v>
      </c>
      <c r="F57" s="79">
        <f t="shared" si="19"/>
        <v>340.52</v>
      </c>
      <c r="G57" s="79">
        <f t="shared" si="19"/>
        <v>349.28</v>
      </c>
      <c r="H57" s="79">
        <f t="shared" si="19"/>
        <v>336.32</v>
      </c>
      <c r="I57" s="79">
        <f t="shared" si="19"/>
        <v>333.48</v>
      </c>
      <c r="J57" s="79">
        <f t="shared" si="19"/>
        <v>332.3</v>
      </c>
      <c r="K57" s="79">
        <f t="shared" si="19"/>
        <v>339.99</v>
      </c>
      <c r="L57" s="79">
        <f t="shared" si="19"/>
        <v>358.61</v>
      </c>
      <c r="M57" s="79">
        <f t="shared" si="19"/>
        <v>328.26</v>
      </c>
      <c r="N57" s="79">
        <f t="shared" si="19"/>
        <v>331.03</v>
      </c>
      <c r="O57" s="79">
        <f t="shared" si="19"/>
        <v>4027.15</v>
      </c>
      <c r="P57" s="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8.0" customHeight="1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8.0" customHeight="1">
      <c r="A59" s="45" t="s">
        <v>78</v>
      </c>
      <c r="B59" s="1"/>
      <c r="C59" s="2">
        <f t="shared" ref="C59:N59" si="20">SUM(C47+C57)</f>
        <v>340.76</v>
      </c>
      <c r="D59" s="2">
        <f t="shared" si="20"/>
        <v>328.86</v>
      </c>
      <c r="E59" s="2">
        <f t="shared" si="20"/>
        <v>358.2</v>
      </c>
      <c r="F59" s="2">
        <f t="shared" si="20"/>
        <v>360.97</v>
      </c>
      <c r="G59" s="2">
        <f t="shared" si="20"/>
        <v>368.68</v>
      </c>
      <c r="H59" s="2">
        <f t="shared" si="20"/>
        <v>359.88</v>
      </c>
      <c r="I59" s="2">
        <f t="shared" si="20"/>
        <v>353.31</v>
      </c>
      <c r="J59" s="2">
        <f t="shared" si="20"/>
        <v>353</v>
      </c>
      <c r="K59" s="2">
        <f t="shared" si="20"/>
        <v>362.54</v>
      </c>
      <c r="L59" s="2">
        <f t="shared" si="20"/>
        <v>379.36</v>
      </c>
      <c r="M59" s="2">
        <f t="shared" si="20"/>
        <v>350.08</v>
      </c>
      <c r="N59" s="2">
        <f t="shared" si="20"/>
        <v>354.01</v>
      </c>
      <c r="O59" s="2">
        <f>SUM(O50+O57)</f>
        <v>4572.39</v>
      </c>
      <c r="P59" s="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8.0" customHeight="1">
      <c r="A60" s="45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8.0" customHeight="1">
      <c r="A61" s="81" t="s">
        <v>79</v>
      </c>
      <c r="B61" s="82"/>
      <c r="C61" s="71">
        <f t="shared" ref="C61:O61" si="21">C50/C59</f>
        <v>0.1220507102</v>
      </c>
      <c r="D61" s="71">
        <f t="shared" si="21"/>
        <v>0.1136045734</v>
      </c>
      <c r="E61" s="71">
        <f t="shared" si="21"/>
        <v>0.1321328867</v>
      </c>
      <c r="F61" s="71">
        <f t="shared" si="21"/>
        <v>0.1281546943</v>
      </c>
      <c r="G61" s="71">
        <f t="shared" si="21"/>
        <v>0.1264782467</v>
      </c>
      <c r="H61" s="71">
        <f t="shared" si="21"/>
        <v>0.1373791264</v>
      </c>
      <c r="I61" s="71">
        <f t="shared" si="21"/>
        <v>0.1214797204</v>
      </c>
      <c r="J61" s="71">
        <f t="shared" si="21"/>
        <v>0.1241926346</v>
      </c>
      <c r="K61" s="71">
        <f t="shared" si="21"/>
        <v>0.1282617091</v>
      </c>
      <c r="L61" s="71">
        <f t="shared" si="21"/>
        <v>0.1174873471</v>
      </c>
      <c r="M61" s="71">
        <f t="shared" si="21"/>
        <v>0.1220863803</v>
      </c>
      <c r="N61" s="71">
        <f t="shared" si="21"/>
        <v>0.1583571086</v>
      </c>
      <c r="O61" s="71">
        <f t="shared" si="21"/>
        <v>0.119246171</v>
      </c>
      <c r="P61" s="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83"/>
      <c r="B62" s="83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83"/>
      <c r="B63" s="83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83"/>
      <c r="B64" s="83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83"/>
      <c r="B65" s="83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0" customHeight="1">
      <c r="A66" s="3"/>
      <c r="B66" s="3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78.0"/>
    <col customWidth="1" hidden="1" min="2" max="2" width="39.29"/>
    <col customWidth="1" min="3" max="3" width="12.29"/>
    <col customWidth="1" min="4" max="4" width="10.71"/>
    <col customWidth="1" min="5" max="5" width="11.71"/>
    <col customWidth="1" min="6" max="6" width="10.71"/>
    <col customWidth="1" min="7" max="7" width="10.29"/>
    <col customWidth="1" min="8" max="8" width="10.71"/>
    <col customWidth="1" min="9" max="9" width="11.86"/>
    <col customWidth="1" min="10" max="10" width="10.29"/>
    <col customWidth="1" min="11" max="11" width="10.14"/>
    <col customWidth="1" min="12" max="13" width="11.29"/>
    <col customWidth="1" min="14" max="14" width="12.0"/>
    <col customWidth="1" min="15" max="15" width="13.29"/>
    <col customWidth="1" min="16" max="25" width="9.0"/>
    <col customWidth="1" min="26" max="26" width="17.14"/>
  </cols>
  <sheetData>
    <row r="1" ht="18.0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8" t="s">
        <v>168</v>
      </c>
      <c r="B2" s="6" t="s">
        <v>1</v>
      </c>
      <c r="C2" s="7"/>
      <c r="D2" s="7"/>
      <c r="E2" s="7"/>
      <c r="F2" s="7"/>
      <c r="G2" s="7"/>
      <c r="H2" s="7" t="s">
        <v>2</v>
      </c>
      <c r="I2" s="7"/>
      <c r="J2" s="7"/>
      <c r="K2" s="7"/>
      <c r="L2" s="7"/>
      <c r="M2" s="7"/>
      <c r="N2" s="7"/>
      <c r="O2" s="7"/>
      <c r="P2" s="3"/>
      <c r="Q2" s="4"/>
      <c r="R2" s="4"/>
      <c r="S2" s="4"/>
      <c r="T2" s="4"/>
      <c r="U2" s="4"/>
      <c r="V2" s="4"/>
      <c r="W2" s="4"/>
      <c r="X2" s="4"/>
      <c r="Y2" s="4"/>
      <c r="Z2" s="4"/>
    </row>
    <row r="3" ht="18.0" customHeight="1">
      <c r="A3" s="8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3"/>
      <c r="Q3" s="4"/>
      <c r="R3" s="4"/>
      <c r="S3" s="4"/>
      <c r="T3" s="4"/>
      <c r="U3" s="4"/>
      <c r="V3" s="4"/>
      <c r="W3" s="4"/>
      <c r="X3" s="4"/>
      <c r="Y3" s="4"/>
      <c r="Z3" s="4"/>
    </row>
    <row r="4" ht="18.0" customHeight="1">
      <c r="A4" s="8" t="s">
        <v>3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"/>
      <c r="Q4" s="4"/>
      <c r="R4" s="4"/>
      <c r="S4" s="4"/>
      <c r="T4" s="4"/>
      <c r="U4" s="4"/>
      <c r="V4" s="4"/>
      <c r="W4" s="4"/>
      <c r="X4" s="4"/>
      <c r="Y4" s="4"/>
      <c r="Z4" s="4"/>
    </row>
    <row r="5" ht="18.75" customHeight="1">
      <c r="A5" s="80" t="s">
        <v>169</v>
      </c>
      <c r="B5" s="10" t="s">
        <v>5</v>
      </c>
      <c r="C5" s="11"/>
      <c r="D5" s="11"/>
      <c r="E5" s="11"/>
      <c r="F5" s="11"/>
      <c r="G5" s="11"/>
      <c r="H5" s="11"/>
      <c r="I5" s="12" t="s">
        <v>6</v>
      </c>
      <c r="J5" s="11"/>
      <c r="K5" s="11"/>
      <c r="L5" s="11"/>
      <c r="M5" s="11"/>
      <c r="N5" s="11"/>
      <c r="O5" s="12"/>
      <c r="P5" s="3"/>
      <c r="Q5" s="4"/>
      <c r="R5" s="4"/>
      <c r="S5" s="4"/>
      <c r="T5" s="4"/>
      <c r="U5" s="4"/>
      <c r="V5" s="4"/>
      <c r="W5" s="4"/>
      <c r="X5" s="4"/>
      <c r="Y5" s="4"/>
      <c r="Z5" s="4"/>
    </row>
    <row r="6" ht="18.0" customHeight="1">
      <c r="A6" s="13" t="s">
        <v>7</v>
      </c>
      <c r="B6" s="14"/>
      <c r="C6" s="15" t="s">
        <v>8</v>
      </c>
      <c r="D6" s="15" t="s">
        <v>9</v>
      </c>
      <c r="E6" s="15" t="s">
        <v>10</v>
      </c>
      <c r="F6" s="15" t="s">
        <v>11</v>
      </c>
      <c r="G6" s="15" t="s">
        <v>12</v>
      </c>
      <c r="H6" s="15" t="s">
        <v>13</v>
      </c>
      <c r="I6" s="15" t="s">
        <v>14</v>
      </c>
      <c r="J6" s="15" t="s">
        <v>15</v>
      </c>
      <c r="K6" s="15" t="s">
        <v>16</v>
      </c>
      <c r="L6" s="15" t="s">
        <v>23</v>
      </c>
      <c r="M6" s="15" t="s">
        <v>18</v>
      </c>
      <c r="N6" s="15" t="s">
        <v>19</v>
      </c>
      <c r="O6" s="16" t="s">
        <v>20</v>
      </c>
      <c r="P6" s="3"/>
      <c r="Q6" s="4"/>
      <c r="R6" s="4"/>
      <c r="S6" s="4"/>
      <c r="T6" s="4"/>
      <c r="U6" s="4"/>
      <c r="V6" s="4"/>
      <c r="W6" s="4"/>
      <c r="X6" s="4"/>
      <c r="Y6" s="4"/>
      <c r="Z6" s="4"/>
    </row>
    <row r="7" ht="18.75" customHeight="1">
      <c r="A7" s="18" t="s">
        <v>179</v>
      </c>
      <c r="B7" s="18"/>
      <c r="C7" s="86">
        <v>26.68</v>
      </c>
      <c r="D7" s="1">
        <v>13.93</v>
      </c>
      <c r="E7" s="1">
        <v>14.21</v>
      </c>
      <c r="F7" s="1">
        <v>34.02</v>
      </c>
      <c r="G7" s="1">
        <v>4.16</v>
      </c>
      <c r="H7" s="101">
        <v>5.0</v>
      </c>
      <c r="I7" s="101">
        <v>5.0</v>
      </c>
      <c r="J7" s="101">
        <v>5.0</v>
      </c>
      <c r="K7" s="101">
        <v>5.0</v>
      </c>
      <c r="L7" s="2">
        <v>5.38</v>
      </c>
      <c r="M7" s="2">
        <v>11.05</v>
      </c>
      <c r="N7" s="99">
        <v>9.75</v>
      </c>
      <c r="O7" s="2">
        <f>SUM(C7:N7)</f>
        <v>139.18</v>
      </c>
      <c r="P7" s="3"/>
      <c r="Q7" s="4"/>
      <c r="R7" s="4"/>
      <c r="S7" s="4"/>
      <c r="T7" s="4"/>
      <c r="U7" s="4"/>
      <c r="V7" s="4"/>
      <c r="W7" s="4"/>
      <c r="X7" s="4"/>
      <c r="Y7" s="4"/>
      <c r="Z7" s="4"/>
    </row>
    <row r="8" ht="18.0" customHeight="1">
      <c r="A8" s="13" t="s">
        <v>22</v>
      </c>
      <c r="B8" s="14"/>
      <c r="C8" s="15" t="s">
        <v>8</v>
      </c>
      <c r="D8" s="15" t="s">
        <v>9</v>
      </c>
      <c r="E8" s="15" t="s">
        <v>10</v>
      </c>
      <c r="F8" s="15" t="s">
        <v>11</v>
      </c>
      <c r="G8" s="15" t="s">
        <v>12</v>
      </c>
      <c r="H8" s="15" t="s">
        <v>13</v>
      </c>
      <c r="I8" s="15" t="s">
        <v>14</v>
      </c>
      <c r="J8" s="15" t="s">
        <v>15</v>
      </c>
      <c r="K8" s="15" t="s">
        <v>16</v>
      </c>
      <c r="L8" s="15" t="s">
        <v>125</v>
      </c>
      <c r="M8" s="15" t="s">
        <v>18</v>
      </c>
      <c r="N8" s="15" t="s">
        <v>19</v>
      </c>
      <c r="O8" s="16" t="s">
        <v>20</v>
      </c>
      <c r="P8" s="3"/>
      <c r="Q8" s="4"/>
      <c r="R8" s="4"/>
      <c r="S8" s="4"/>
      <c r="T8" s="4"/>
      <c r="U8" s="4"/>
      <c r="V8" s="4"/>
      <c r="W8" s="4"/>
      <c r="X8" s="4"/>
      <c r="Y8" s="4"/>
      <c r="Z8" s="4"/>
    </row>
    <row r="9" ht="18.0" customHeight="1">
      <c r="A9" s="18" t="s">
        <v>131</v>
      </c>
      <c r="B9" s="18" t="s">
        <v>25</v>
      </c>
      <c r="C9" s="1">
        <v>39.86</v>
      </c>
      <c r="D9" s="1">
        <v>39.45</v>
      </c>
      <c r="E9" s="1">
        <v>42.52</v>
      </c>
      <c r="F9" s="27">
        <v>40.06</v>
      </c>
      <c r="G9" s="1">
        <v>30.47</v>
      </c>
      <c r="H9" s="1">
        <v>34.16</v>
      </c>
      <c r="I9" s="1">
        <v>31.73</v>
      </c>
      <c r="J9" s="1">
        <v>42.18</v>
      </c>
      <c r="K9" s="1">
        <v>40.99</v>
      </c>
      <c r="L9" s="1">
        <v>44.98</v>
      </c>
      <c r="M9" s="1">
        <v>42.75</v>
      </c>
      <c r="N9" s="1">
        <v>30.42</v>
      </c>
      <c r="O9" s="2">
        <f t="shared" ref="O9:O10" si="1">SUM(C9:N9)</f>
        <v>459.57</v>
      </c>
      <c r="P9" s="3"/>
      <c r="Q9" s="4"/>
      <c r="R9" s="4"/>
      <c r="S9" s="4"/>
      <c r="T9" s="4"/>
      <c r="U9" s="4"/>
      <c r="V9" s="4"/>
      <c r="W9" s="4"/>
      <c r="X9" s="4"/>
      <c r="Y9" s="4"/>
      <c r="Z9" s="4"/>
    </row>
    <row r="10" ht="18.0" customHeight="1">
      <c r="A10" s="18" t="s">
        <v>26</v>
      </c>
      <c r="B10" s="18"/>
      <c r="C10" s="1">
        <v>27.68</v>
      </c>
      <c r="D10" s="1">
        <v>21.68</v>
      </c>
      <c r="E10" s="1">
        <v>23.5</v>
      </c>
      <c r="F10" s="1">
        <v>23.18</v>
      </c>
      <c r="G10" s="1">
        <v>24.87</v>
      </c>
      <c r="H10" s="1">
        <v>29.35</v>
      </c>
      <c r="I10" s="1">
        <v>28.56</v>
      </c>
      <c r="J10" s="1">
        <v>27.33</v>
      </c>
      <c r="K10" s="1">
        <v>28.41</v>
      </c>
      <c r="L10" s="1">
        <v>24.58</v>
      </c>
      <c r="M10" s="1">
        <v>27.24</v>
      </c>
      <c r="N10" s="1">
        <v>24.85</v>
      </c>
      <c r="O10" s="2">
        <f t="shared" si="1"/>
        <v>311.23</v>
      </c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8.75" customHeight="1">
      <c r="A11" s="24" t="s">
        <v>27</v>
      </c>
      <c r="B11" s="24"/>
      <c r="C11" s="25">
        <f t="shared" ref="C11:O11" si="2">SUM(C9:C10)</f>
        <v>67.54</v>
      </c>
      <c r="D11" s="25">
        <f t="shared" si="2"/>
        <v>61.13</v>
      </c>
      <c r="E11" s="25">
        <f t="shared" si="2"/>
        <v>66.02</v>
      </c>
      <c r="F11" s="25">
        <f t="shared" si="2"/>
        <v>63.24</v>
      </c>
      <c r="G11" s="26">
        <f t="shared" si="2"/>
        <v>55.34</v>
      </c>
      <c r="H11" s="26">
        <f t="shared" si="2"/>
        <v>63.51</v>
      </c>
      <c r="I11" s="26">
        <f t="shared" si="2"/>
        <v>60.29</v>
      </c>
      <c r="J11" s="26">
        <f t="shared" si="2"/>
        <v>69.51</v>
      </c>
      <c r="K11" s="26">
        <f t="shared" si="2"/>
        <v>69.4</v>
      </c>
      <c r="L11" s="26">
        <f t="shared" si="2"/>
        <v>69.56</v>
      </c>
      <c r="M11" s="26">
        <f t="shared" si="2"/>
        <v>69.99</v>
      </c>
      <c r="N11" s="26">
        <f t="shared" si="2"/>
        <v>55.27</v>
      </c>
      <c r="O11" s="26">
        <f t="shared" si="2"/>
        <v>770.8</v>
      </c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8.75" customHeight="1">
      <c r="A12" s="18"/>
      <c r="B12" s="18"/>
      <c r="C12" s="2" t="s">
        <v>2</v>
      </c>
      <c r="D12" s="2"/>
      <c r="E12" s="2" t="s">
        <v>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8.0" customHeight="1">
      <c r="A13" s="13" t="s">
        <v>29</v>
      </c>
      <c r="B13" s="14"/>
      <c r="C13" s="15" t="s">
        <v>30</v>
      </c>
      <c r="D13" s="15" t="s">
        <v>9</v>
      </c>
      <c r="E13" s="15" t="s">
        <v>10</v>
      </c>
      <c r="F13" s="15" t="s">
        <v>11</v>
      </c>
      <c r="G13" s="15" t="s">
        <v>12</v>
      </c>
      <c r="H13" s="15" t="s">
        <v>13</v>
      </c>
      <c r="I13" s="15" t="s">
        <v>31</v>
      </c>
      <c r="J13" s="15" t="s">
        <v>15</v>
      </c>
      <c r="K13" s="15" t="s">
        <v>16</v>
      </c>
      <c r="L13" s="15" t="s">
        <v>23</v>
      </c>
      <c r="M13" s="15" t="s">
        <v>18</v>
      </c>
      <c r="N13" s="15" t="s">
        <v>19</v>
      </c>
      <c r="O13" s="16" t="s">
        <v>20</v>
      </c>
      <c r="P13" s="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8.0" hidden="1" customHeight="1">
      <c r="A14" s="18" t="s">
        <v>2</v>
      </c>
      <c r="B14" s="18" t="s">
        <v>32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8.0" hidden="1" customHeight="1">
      <c r="A15" s="18" t="s">
        <v>2</v>
      </c>
      <c r="B15" s="18" t="s">
        <v>32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8.0" customHeight="1">
      <c r="A16" s="18" t="s">
        <v>33</v>
      </c>
      <c r="B16" s="18"/>
      <c r="C16" s="1">
        <v>0.66</v>
      </c>
      <c r="D16" s="1">
        <v>1.98</v>
      </c>
      <c r="E16" s="1">
        <v>0.72</v>
      </c>
      <c r="F16" s="1">
        <v>0.65</v>
      </c>
      <c r="G16" s="1">
        <v>0.56</v>
      </c>
      <c r="H16" s="1">
        <v>0.76</v>
      </c>
      <c r="I16" s="1">
        <v>0.36</v>
      </c>
      <c r="J16" s="1">
        <v>1.24</v>
      </c>
      <c r="K16" s="1">
        <v>0.7</v>
      </c>
      <c r="L16" s="1">
        <v>1.54</v>
      </c>
      <c r="M16" s="1">
        <v>0.12</v>
      </c>
      <c r="N16" s="1">
        <v>0.46</v>
      </c>
      <c r="O16" s="2">
        <f t="shared" ref="O16:O32" si="3">SUM(C16:N16)</f>
        <v>9.75</v>
      </c>
      <c r="P16" s="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8.0" customHeight="1">
      <c r="A17" s="18" t="s">
        <v>34</v>
      </c>
      <c r="B17" s="18"/>
      <c r="C17" s="1">
        <v>2.4</v>
      </c>
      <c r="D17" s="1">
        <v>2.78</v>
      </c>
      <c r="E17" s="1">
        <v>4.28</v>
      </c>
      <c r="F17" s="1">
        <v>3.56</v>
      </c>
      <c r="G17" s="1">
        <v>2.35</v>
      </c>
      <c r="H17" s="1">
        <v>2.86</v>
      </c>
      <c r="I17" s="1">
        <v>2.73</v>
      </c>
      <c r="J17" s="1">
        <v>2.69</v>
      </c>
      <c r="K17" s="1">
        <v>2.84</v>
      </c>
      <c r="L17" s="1">
        <v>3.35</v>
      </c>
      <c r="M17" s="1">
        <v>2.9</v>
      </c>
      <c r="N17" s="1">
        <v>0.0</v>
      </c>
      <c r="O17" s="2">
        <f t="shared" si="3"/>
        <v>32.74</v>
      </c>
      <c r="P17" s="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8.0" customHeight="1">
      <c r="A18" s="18" t="s">
        <v>35</v>
      </c>
      <c r="B18" s="18"/>
      <c r="C18" s="1">
        <v>2.93</v>
      </c>
      <c r="D18" s="1">
        <v>2.03</v>
      </c>
      <c r="E18" s="1">
        <v>2.66</v>
      </c>
      <c r="F18" s="1">
        <v>3.99</v>
      </c>
      <c r="G18" s="1">
        <v>2.25</v>
      </c>
      <c r="H18" s="1">
        <v>0.41</v>
      </c>
      <c r="I18" s="1">
        <v>0.6</v>
      </c>
      <c r="J18" s="1">
        <v>0.86</v>
      </c>
      <c r="K18" s="1">
        <v>1.46</v>
      </c>
      <c r="L18" s="1">
        <v>0.71</v>
      </c>
      <c r="M18" s="1">
        <v>1.44</v>
      </c>
      <c r="N18" s="1">
        <v>2.1</v>
      </c>
      <c r="O18" s="2">
        <f t="shared" si="3"/>
        <v>21.44</v>
      </c>
      <c r="P18" s="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8.0" hidden="1" customHeight="1">
      <c r="A19" s="18" t="s">
        <v>2</v>
      </c>
      <c r="B19" s="18" t="s">
        <v>36</v>
      </c>
      <c r="C19" s="27"/>
      <c r="D19" s="27"/>
      <c r="E19" s="27"/>
      <c r="F19" s="27"/>
      <c r="G19" s="1"/>
      <c r="H19" s="1"/>
      <c r="I19" s="1"/>
      <c r="J19" s="1"/>
      <c r="K19" s="1"/>
      <c r="L19" s="1"/>
      <c r="M19" s="1"/>
      <c r="N19" s="1"/>
      <c r="O19" s="2">
        <f t="shared" si="3"/>
        <v>0</v>
      </c>
      <c r="P19" s="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8.0" hidden="1" customHeight="1">
      <c r="A20" s="18" t="s">
        <v>2</v>
      </c>
      <c r="B20" s="18" t="s">
        <v>37</v>
      </c>
      <c r="C20" s="27"/>
      <c r="D20" s="27"/>
      <c r="E20" s="27"/>
      <c r="F20" s="27"/>
      <c r="G20" s="1"/>
      <c r="H20" s="1"/>
      <c r="I20" s="1"/>
      <c r="J20" s="1"/>
      <c r="K20" s="1"/>
      <c r="L20" s="1"/>
      <c r="M20" s="1"/>
      <c r="N20" s="1"/>
      <c r="O20" s="2">
        <f t="shared" si="3"/>
        <v>0</v>
      </c>
      <c r="P20" s="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8.0" hidden="1" customHeight="1">
      <c r="A21" s="18" t="s">
        <v>2</v>
      </c>
      <c r="B21" s="18" t="s">
        <v>32</v>
      </c>
      <c r="C21" s="27"/>
      <c r="D21" s="27"/>
      <c r="E21" s="27"/>
      <c r="F21" s="27"/>
      <c r="G21" s="1"/>
      <c r="H21" s="1"/>
      <c r="I21" s="1"/>
      <c r="J21" s="1"/>
      <c r="K21" s="1"/>
      <c r="L21" s="1"/>
      <c r="M21" s="1"/>
      <c r="N21" s="1"/>
      <c r="O21" s="2">
        <f t="shared" si="3"/>
        <v>0</v>
      </c>
      <c r="P21" s="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8.0" customHeight="1">
      <c r="A22" s="18" t="s">
        <v>180</v>
      </c>
      <c r="B22" s="18"/>
      <c r="C22" s="27">
        <v>14.32</v>
      </c>
      <c r="D22" s="27">
        <v>51.25</v>
      </c>
      <c r="E22" s="27">
        <v>7.57</v>
      </c>
      <c r="F22" s="27">
        <v>0.43</v>
      </c>
      <c r="G22" s="1">
        <v>0.0</v>
      </c>
      <c r="H22" s="1">
        <v>0.0</v>
      </c>
      <c r="I22" s="1">
        <v>7.33</v>
      </c>
      <c r="J22" s="1">
        <v>15.34</v>
      </c>
      <c r="K22" s="1">
        <v>14.58</v>
      </c>
      <c r="L22" s="1">
        <v>5.48</v>
      </c>
      <c r="M22" s="1">
        <v>5.65</v>
      </c>
      <c r="N22" s="1">
        <v>15.16</v>
      </c>
      <c r="O22" s="2">
        <f t="shared" si="3"/>
        <v>137.11</v>
      </c>
      <c r="P22" s="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8.0" customHeight="1">
      <c r="A23" s="18" t="s">
        <v>181</v>
      </c>
      <c r="B23" s="18"/>
      <c r="C23" s="27">
        <v>0.25</v>
      </c>
      <c r="D23" s="27">
        <v>0.25</v>
      </c>
      <c r="E23" s="27">
        <v>0.25</v>
      </c>
      <c r="F23" s="27">
        <v>0.25</v>
      </c>
      <c r="G23" s="1">
        <v>0.25</v>
      </c>
      <c r="H23" s="1">
        <v>0.25</v>
      </c>
      <c r="I23" s="1">
        <v>0.25</v>
      </c>
      <c r="J23" s="1">
        <v>0.25</v>
      </c>
      <c r="K23" s="1">
        <v>0.25</v>
      </c>
      <c r="L23" s="1">
        <v>0.25</v>
      </c>
      <c r="M23" s="1">
        <v>0.25</v>
      </c>
      <c r="N23" s="1">
        <v>0.25</v>
      </c>
      <c r="O23" s="2">
        <f t="shared" si="3"/>
        <v>3</v>
      </c>
      <c r="P23" s="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8.0" customHeight="1">
      <c r="A24" s="18" t="s">
        <v>182</v>
      </c>
      <c r="B24" s="18"/>
      <c r="C24" s="27">
        <v>0.15</v>
      </c>
      <c r="D24" s="27">
        <v>0.15</v>
      </c>
      <c r="E24" s="27">
        <v>0.15</v>
      </c>
      <c r="F24" s="27">
        <v>0.15</v>
      </c>
      <c r="G24" s="1">
        <v>0.15</v>
      </c>
      <c r="H24" s="1">
        <v>0.15</v>
      </c>
      <c r="I24" s="1">
        <v>0.15</v>
      </c>
      <c r="J24" s="1">
        <v>0.15</v>
      </c>
      <c r="K24" s="1">
        <v>0.15</v>
      </c>
      <c r="L24" s="1">
        <v>0.15</v>
      </c>
      <c r="M24" s="1">
        <v>0.15</v>
      </c>
      <c r="N24" s="1">
        <v>0.15</v>
      </c>
      <c r="O24" s="2">
        <f t="shared" si="3"/>
        <v>1.8</v>
      </c>
      <c r="P24" s="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8.0" hidden="1" customHeight="1">
      <c r="A25" s="18" t="s">
        <v>2</v>
      </c>
      <c r="B25" s="18" t="s">
        <v>32</v>
      </c>
      <c r="C25" s="27"/>
      <c r="D25" s="27"/>
      <c r="E25" s="27"/>
      <c r="F25" s="27"/>
      <c r="G25" s="1"/>
      <c r="H25" s="1"/>
      <c r="I25" s="1"/>
      <c r="J25" s="1"/>
      <c r="K25" s="1"/>
      <c r="L25" s="1"/>
      <c r="M25" s="1"/>
      <c r="N25" s="1"/>
      <c r="O25" s="2">
        <f t="shared" si="3"/>
        <v>0</v>
      </c>
      <c r="P25" s="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8.0" customHeight="1">
      <c r="A26" s="18" t="s">
        <v>183</v>
      </c>
      <c r="B26" s="18"/>
      <c r="C26" s="27">
        <v>0.15</v>
      </c>
      <c r="D26" s="27">
        <v>0.15</v>
      </c>
      <c r="E26" s="27">
        <v>0.15</v>
      </c>
      <c r="F26" s="27">
        <v>0.15</v>
      </c>
      <c r="G26" s="1">
        <v>3.46</v>
      </c>
      <c r="H26" s="1">
        <v>1.03</v>
      </c>
      <c r="I26" s="1">
        <v>1.21</v>
      </c>
      <c r="J26" s="1">
        <v>0.33</v>
      </c>
      <c r="K26" s="1">
        <v>0.0</v>
      </c>
      <c r="L26" s="1">
        <v>0.0</v>
      </c>
      <c r="M26" s="1">
        <v>0.0</v>
      </c>
      <c r="N26" s="1">
        <v>0.0</v>
      </c>
      <c r="O26" s="2">
        <f t="shared" si="3"/>
        <v>6.63</v>
      </c>
      <c r="P26" s="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8.0" customHeight="1">
      <c r="A27" s="18" t="s">
        <v>42</v>
      </c>
      <c r="B27" s="18"/>
      <c r="C27" s="27">
        <v>0.0</v>
      </c>
      <c r="D27" s="27">
        <v>0.0</v>
      </c>
      <c r="E27" s="27">
        <v>0.25</v>
      </c>
      <c r="F27" s="27">
        <v>0.0</v>
      </c>
      <c r="G27" s="1">
        <v>0.0</v>
      </c>
      <c r="H27" s="1">
        <v>0.25</v>
      </c>
      <c r="I27" s="1">
        <v>0.0</v>
      </c>
      <c r="J27" s="1">
        <v>0.0</v>
      </c>
      <c r="K27" s="1">
        <v>0.25</v>
      </c>
      <c r="L27" s="1">
        <v>0.0</v>
      </c>
      <c r="M27" s="1">
        <v>0.0</v>
      </c>
      <c r="N27" s="1">
        <v>0.25</v>
      </c>
      <c r="O27" s="2">
        <f t="shared" si="3"/>
        <v>1</v>
      </c>
      <c r="P27" s="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8.0" customHeight="1">
      <c r="A28" s="18" t="s">
        <v>43</v>
      </c>
      <c r="B28" s="18"/>
      <c r="C28" s="27">
        <v>0.0</v>
      </c>
      <c r="D28" s="27">
        <v>0.0</v>
      </c>
      <c r="E28" s="27">
        <v>0.5</v>
      </c>
      <c r="F28" s="27">
        <v>0.0</v>
      </c>
      <c r="G28" s="1">
        <v>0.0</v>
      </c>
      <c r="H28" s="1">
        <v>0.5</v>
      </c>
      <c r="I28" s="1">
        <v>0.0</v>
      </c>
      <c r="J28" s="1">
        <v>0.0</v>
      </c>
      <c r="K28" s="1">
        <v>0.5</v>
      </c>
      <c r="L28" s="1">
        <v>0.0</v>
      </c>
      <c r="M28" s="1">
        <v>0.0</v>
      </c>
      <c r="N28" s="1">
        <v>0.5</v>
      </c>
      <c r="O28" s="2">
        <f t="shared" si="3"/>
        <v>2</v>
      </c>
      <c r="P28" s="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8.0" customHeight="1">
      <c r="A29" s="18" t="s">
        <v>184</v>
      </c>
      <c r="B29" s="18"/>
      <c r="C29" s="27">
        <v>0.0</v>
      </c>
      <c r="D29" s="27">
        <v>0.0</v>
      </c>
      <c r="E29" s="27">
        <v>1.06</v>
      </c>
      <c r="F29" s="27">
        <v>0.0</v>
      </c>
      <c r="G29" s="1">
        <v>0.0</v>
      </c>
      <c r="H29" s="1">
        <v>1.062</v>
      </c>
      <c r="I29" s="1">
        <v>0.0</v>
      </c>
      <c r="J29" s="1">
        <v>0.0</v>
      </c>
      <c r="K29" s="1">
        <v>1.06</v>
      </c>
      <c r="L29" s="1">
        <v>0.0</v>
      </c>
      <c r="M29" s="1">
        <v>0.0</v>
      </c>
      <c r="N29" s="1">
        <v>1.06</v>
      </c>
      <c r="O29" s="2">
        <f t="shared" si="3"/>
        <v>4.242</v>
      </c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8.0" customHeight="1">
      <c r="A30" s="18" t="s">
        <v>185</v>
      </c>
      <c r="B30" s="18"/>
      <c r="C30" s="27">
        <v>0.0</v>
      </c>
      <c r="D30" s="27">
        <v>0.0</v>
      </c>
      <c r="E30" s="27">
        <v>0.0</v>
      </c>
      <c r="F30" s="27">
        <v>0.0</v>
      </c>
      <c r="G30" s="1">
        <v>0.0</v>
      </c>
      <c r="H30" s="1">
        <v>0.0</v>
      </c>
      <c r="I30" s="1">
        <v>0.0</v>
      </c>
      <c r="J30" s="1">
        <v>0.0</v>
      </c>
      <c r="K30" s="1">
        <v>0.0</v>
      </c>
      <c r="L30" s="1">
        <v>0.0</v>
      </c>
      <c r="M30" s="1">
        <v>10.0</v>
      </c>
      <c r="N30" s="1">
        <v>5.3</v>
      </c>
      <c r="O30" s="2">
        <f t="shared" si="3"/>
        <v>15.3</v>
      </c>
      <c r="P30" s="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8.0" customHeight="1">
      <c r="A31" s="18" t="s">
        <v>186</v>
      </c>
      <c r="B31" s="18"/>
      <c r="C31" s="27">
        <v>0.0</v>
      </c>
      <c r="D31" s="27">
        <v>0.0</v>
      </c>
      <c r="E31" s="27">
        <v>0.0</v>
      </c>
      <c r="F31" s="27">
        <v>0.0</v>
      </c>
      <c r="G31" s="1">
        <v>0.0</v>
      </c>
      <c r="H31" s="1">
        <v>0.0</v>
      </c>
      <c r="I31" s="1">
        <v>0.0</v>
      </c>
      <c r="J31" s="1">
        <v>0.0</v>
      </c>
      <c r="K31" s="1">
        <v>0.0</v>
      </c>
      <c r="L31" s="1">
        <v>0.0</v>
      </c>
      <c r="M31" s="1">
        <v>0.0</v>
      </c>
      <c r="N31" s="1">
        <v>0.0</v>
      </c>
      <c r="O31" s="2">
        <f t="shared" si="3"/>
        <v>0</v>
      </c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8.0" customHeight="1">
      <c r="A32" s="18" t="s">
        <v>187</v>
      </c>
      <c r="B32" s="18"/>
      <c r="C32" s="27">
        <v>0.0</v>
      </c>
      <c r="D32" s="27">
        <v>0.0</v>
      </c>
      <c r="E32" s="27"/>
      <c r="F32" s="27">
        <v>0.0</v>
      </c>
      <c r="G32" s="1">
        <v>0.0</v>
      </c>
      <c r="H32" s="1">
        <v>0.0</v>
      </c>
      <c r="I32" s="1">
        <v>0.0</v>
      </c>
      <c r="J32" s="1">
        <v>0.0</v>
      </c>
      <c r="K32" s="1">
        <v>0.0</v>
      </c>
      <c r="L32" s="1">
        <v>0.0</v>
      </c>
      <c r="M32" s="1">
        <v>0.0</v>
      </c>
      <c r="N32" s="1">
        <v>0.0</v>
      </c>
      <c r="O32" s="2">
        <f t="shared" si="3"/>
        <v>0</v>
      </c>
      <c r="P32" s="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8.0" customHeight="1">
      <c r="A33" s="33" t="s">
        <v>46</v>
      </c>
      <c r="B33" s="34"/>
      <c r="C33" s="35">
        <f t="shared" ref="C33:O33" si="4">SUM(C16:C32)</f>
        <v>20.86</v>
      </c>
      <c r="D33" s="35">
        <f t="shared" si="4"/>
        <v>58.59</v>
      </c>
      <c r="E33" s="35">
        <f t="shared" si="4"/>
        <v>17.59</v>
      </c>
      <c r="F33" s="35">
        <f t="shared" si="4"/>
        <v>9.18</v>
      </c>
      <c r="G33" s="35">
        <f t="shared" si="4"/>
        <v>9.02</v>
      </c>
      <c r="H33" s="35">
        <f t="shared" si="4"/>
        <v>7.272</v>
      </c>
      <c r="I33" s="35">
        <f t="shared" si="4"/>
        <v>12.63</v>
      </c>
      <c r="J33" s="35">
        <f t="shared" si="4"/>
        <v>20.86</v>
      </c>
      <c r="K33" s="35">
        <f t="shared" si="4"/>
        <v>21.79</v>
      </c>
      <c r="L33" s="35">
        <f t="shared" si="4"/>
        <v>11.48</v>
      </c>
      <c r="M33" s="35">
        <f t="shared" si="4"/>
        <v>20.51</v>
      </c>
      <c r="N33" s="35">
        <f t="shared" si="4"/>
        <v>25.23</v>
      </c>
      <c r="O33" s="35">
        <f t="shared" si="4"/>
        <v>235.012</v>
      </c>
      <c r="P33" s="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8.0" customHeight="1">
      <c r="A34" s="36" t="s">
        <v>171</v>
      </c>
      <c r="B34" s="37"/>
      <c r="C34" s="38">
        <f t="shared" ref="C34:O34" si="5">SUM(C7,C11,C33)</f>
        <v>115.08</v>
      </c>
      <c r="D34" s="38">
        <f t="shared" si="5"/>
        <v>133.65</v>
      </c>
      <c r="E34" s="38">
        <f t="shared" si="5"/>
        <v>97.82</v>
      </c>
      <c r="F34" s="38">
        <f t="shared" si="5"/>
        <v>106.44</v>
      </c>
      <c r="G34" s="38">
        <f t="shared" si="5"/>
        <v>68.52</v>
      </c>
      <c r="H34" s="38">
        <f t="shared" si="5"/>
        <v>75.782</v>
      </c>
      <c r="I34" s="38">
        <f t="shared" si="5"/>
        <v>77.92</v>
      </c>
      <c r="J34" s="38">
        <f t="shared" si="5"/>
        <v>95.37</v>
      </c>
      <c r="K34" s="38">
        <f t="shared" si="5"/>
        <v>96.19</v>
      </c>
      <c r="L34" s="38">
        <f t="shared" si="5"/>
        <v>86.42</v>
      </c>
      <c r="M34" s="38">
        <f t="shared" si="5"/>
        <v>101.55</v>
      </c>
      <c r="N34" s="38">
        <f t="shared" si="5"/>
        <v>90.25</v>
      </c>
      <c r="O34" s="38">
        <f t="shared" si="5"/>
        <v>1144.992</v>
      </c>
      <c r="P34" s="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8.0" customHeight="1">
      <c r="A35" s="140" t="s">
        <v>172</v>
      </c>
      <c r="B35" s="18"/>
      <c r="C35" s="27">
        <v>101.5</v>
      </c>
      <c r="D35" s="27">
        <v>51.4</v>
      </c>
      <c r="E35" s="27">
        <v>70.9</v>
      </c>
      <c r="F35" s="27">
        <v>34.3</v>
      </c>
      <c r="G35" s="1">
        <v>26.6</v>
      </c>
      <c r="H35" s="1">
        <v>58.7</v>
      </c>
      <c r="I35" s="1">
        <v>59.8</v>
      </c>
      <c r="J35" s="1">
        <v>42.7</v>
      </c>
      <c r="K35" s="1">
        <v>42.3</v>
      </c>
      <c r="L35" s="1">
        <v>32.0</v>
      </c>
      <c r="M35" s="1">
        <v>19.5</v>
      </c>
      <c r="N35" s="1">
        <v>0.0</v>
      </c>
      <c r="O35" s="2">
        <f t="shared" ref="O35:O37" si="6">SUM(C35:N35)</f>
        <v>539.7</v>
      </c>
      <c r="P35" s="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8.0" customHeight="1">
      <c r="A36" s="39" t="s">
        <v>173</v>
      </c>
      <c r="B36" s="18"/>
      <c r="C36" s="27">
        <v>46.4</v>
      </c>
      <c r="D36" s="27">
        <v>33.7</v>
      </c>
      <c r="E36" s="27">
        <v>83.0</v>
      </c>
      <c r="F36" s="27">
        <v>111.0</v>
      </c>
      <c r="G36" s="1">
        <v>86.5</v>
      </c>
      <c r="H36" s="1">
        <v>69.5</v>
      </c>
      <c r="I36" s="1">
        <v>36.5</v>
      </c>
      <c r="J36" s="1">
        <v>22.9</v>
      </c>
      <c r="K36" s="1">
        <v>0.0</v>
      </c>
      <c r="L36" s="1">
        <v>0.0</v>
      </c>
      <c r="M36" s="1">
        <v>0.0</v>
      </c>
      <c r="N36" s="1">
        <v>0.0</v>
      </c>
      <c r="O36" s="2">
        <f t="shared" si="6"/>
        <v>489.5</v>
      </c>
      <c r="P36" s="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8.0" customHeight="1">
      <c r="A37" s="39" t="s">
        <v>174</v>
      </c>
      <c r="B37" s="18"/>
      <c r="C37" s="27">
        <v>13.54</v>
      </c>
      <c r="D37" s="27">
        <v>1.7</v>
      </c>
      <c r="E37" s="27">
        <v>0.0</v>
      </c>
      <c r="F37" s="27">
        <v>0.0</v>
      </c>
      <c r="G37" s="1">
        <v>0.0</v>
      </c>
      <c r="H37" s="1">
        <v>1.3</v>
      </c>
      <c r="I37" s="1">
        <v>32.3</v>
      </c>
      <c r="J37" s="1">
        <v>24.3</v>
      </c>
      <c r="K37" s="1">
        <v>26.57</v>
      </c>
      <c r="L37" s="1">
        <v>20.28</v>
      </c>
      <c r="M37" s="1">
        <v>27.19</v>
      </c>
      <c r="N37" s="1">
        <v>21.91</v>
      </c>
      <c r="O37" s="2">
        <f t="shared" si="6"/>
        <v>169.09</v>
      </c>
      <c r="P37" s="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8.75" customHeight="1">
      <c r="A38" s="40" t="s">
        <v>50</v>
      </c>
      <c r="B38" s="40"/>
      <c r="C38" s="41">
        <f t="shared" ref="C38:O38" si="7">SUM(C35:C37)</f>
        <v>161.44</v>
      </c>
      <c r="D38" s="41">
        <f t="shared" si="7"/>
        <v>86.8</v>
      </c>
      <c r="E38" s="41">
        <f t="shared" si="7"/>
        <v>153.9</v>
      </c>
      <c r="F38" s="41">
        <f t="shared" si="7"/>
        <v>145.3</v>
      </c>
      <c r="G38" s="41">
        <f t="shared" si="7"/>
        <v>113.1</v>
      </c>
      <c r="H38" s="41">
        <f t="shared" si="7"/>
        <v>129.5</v>
      </c>
      <c r="I38" s="41">
        <f t="shared" si="7"/>
        <v>128.6</v>
      </c>
      <c r="J38" s="41">
        <f t="shared" si="7"/>
        <v>89.9</v>
      </c>
      <c r="K38" s="41">
        <f t="shared" si="7"/>
        <v>68.87</v>
      </c>
      <c r="L38" s="41">
        <f t="shared" si="7"/>
        <v>52.28</v>
      </c>
      <c r="M38" s="41">
        <f t="shared" si="7"/>
        <v>46.69</v>
      </c>
      <c r="N38" s="41">
        <f t="shared" si="7"/>
        <v>21.91</v>
      </c>
      <c r="O38" s="41">
        <f t="shared" si="7"/>
        <v>1198.29</v>
      </c>
      <c r="P38" s="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9.5" customHeight="1">
      <c r="A39" s="42" t="s">
        <v>51</v>
      </c>
      <c r="B39" s="43"/>
      <c r="C39" s="44">
        <f t="shared" ref="C39:N39" si="8">SUM(C34,C38)</f>
        <v>276.52</v>
      </c>
      <c r="D39" s="44">
        <f t="shared" si="8"/>
        <v>220.45</v>
      </c>
      <c r="E39" s="44">
        <f t="shared" si="8"/>
        <v>251.72</v>
      </c>
      <c r="F39" s="44">
        <f t="shared" si="8"/>
        <v>251.74</v>
      </c>
      <c r="G39" s="44">
        <f t="shared" si="8"/>
        <v>181.62</v>
      </c>
      <c r="H39" s="44">
        <f t="shared" si="8"/>
        <v>205.282</v>
      </c>
      <c r="I39" s="44">
        <f t="shared" si="8"/>
        <v>206.52</v>
      </c>
      <c r="J39" s="44">
        <f t="shared" si="8"/>
        <v>185.27</v>
      </c>
      <c r="K39" s="44">
        <f t="shared" si="8"/>
        <v>165.06</v>
      </c>
      <c r="L39" s="44">
        <f t="shared" si="8"/>
        <v>138.7</v>
      </c>
      <c r="M39" s="44">
        <f t="shared" si="8"/>
        <v>148.24</v>
      </c>
      <c r="N39" s="44">
        <f t="shared" si="8"/>
        <v>112.16</v>
      </c>
      <c r="O39" s="44">
        <f>SUM(O7,O11,O33,O38)</f>
        <v>2343.282</v>
      </c>
      <c r="P39" s="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9.5" customHeight="1">
      <c r="A40" s="45" t="s">
        <v>52</v>
      </c>
      <c r="B40" s="45"/>
      <c r="C40" s="46"/>
      <c r="D40" s="46"/>
      <c r="E40" s="46"/>
      <c r="F40" s="46"/>
      <c r="G40" s="7"/>
      <c r="H40" s="7"/>
      <c r="I40" s="7"/>
      <c r="J40" s="7"/>
      <c r="K40" s="7"/>
      <c r="L40" s="7"/>
      <c r="M40" s="7"/>
      <c r="N40" s="7"/>
      <c r="O40" s="7"/>
      <c r="P40" s="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8.0" customHeight="1">
      <c r="A41" s="47" t="s">
        <v>53</v>
      </c>
      <c r="B41" s="48"/>
      <c r="C41" s="49" t="s">
        <v>8</v>
      </c>
      <c r="D41" s="49" t="s">
        <v>9</v>
      </c>
      <c r="E41" s="49" t="s">
        <v>10</v>
      </c>
      <c r="F41" s="49" t="s">
        <v>11</v>
      </c>
      <c r="G41" s="50" t="s">
        <v>12</v>
      </c>
      <c r="H41" s="50" t="s">
        <v>13</v>
      </c>
      <c r="I41" s="50" t="s">
        <v>31</v>
      </c>
      <c r="J41" s="50" t="s">
        <v>15</v>
      </c>
      <c r="K41" s="50" t="s">
        <v>16</v>
      </c>
      <c r="L41" s="50" t="s">
        <v>23</v>
      </c>
      <c r="M41" s="50" t="s">
        <v>18</v>
      </c>
      <c r="N41" s="50" t="s">
        <v>19</v>
      </c>
      <c r="O41" s="51" t="s">
        <v>20</v>
      </c>
      <c r="P41" s="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8.0" customHeight="1">
      <c r="A42" s="18" t="s">
        <v>54</v>
      </c>
      <c r="B42" s="18"/>
      <c r="C42" s="27">
        <v>114.34</v>
      </c>
      <c r="D42" s="27">
        <v>109.61</v>
      </c>
      <c r="E42" s="27">
        <v>109.23</v>
      </c>
      <c r="F42" s="27">
        <v>123.57</v>
      </c>
      <c r="G42" s="1">
        <v>95.94</v>
      </c>
      <c r="H42" s="1">
        <v>84.72</v>
      </c>
      <c r="I42" s="1">
        <v>89.63</v>
      </c>
      <c r="J42" s="1">
        <v>108.46</v>
      </c>
      <c r="K42" s="1">
        <v>119.61</v>
      </c>
      <c r="L42" s="1">
        <v>127.14</v>
      </c>
      <c r="M42" s="1">
        <v>123.92</v>
      </c>
      <c r="N42" s="1">
        <v>99.88</v>
      </c>
      <c r="O42" s="2">
        <f t="shared" ref="O42:O44" si="9">SUM(C42:N42)</f>
        <v>1306.05</v>
      </c>
      <c r="P42" s="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8.0" customHeight="1">
      <c r="A43" s="18" t="s">
        <v>55</v>
      </c>
      <c r="B43" s="18"/>
      <c r="C43" s="27">
        <v>96.57</v>
      </c>
      <c r="D43" s="27">
        <v>105.42</v>
      </c>
      <c r="E43" s="27">
        <v>105.22</v>
      </c>
      <c r="F43" s="27">
        <v>109.01</v>
      </c>
      <c r="G43" s="1">
        <v>82.83</v>
      </c>
      <c r="H43" s="1">
        <v>55.24</v>
      </c>
      <c r="I43" s="1">
        <v>76.39</v>
      </c>
      <c r="J43" s="1">
        <v>88.85</v>
      </c>
      <c r="K43" s="1">
        <v>115.37</v>
      </c>
      <c r="L43" s="1">
        <v>137.87</v>
      </c>
      <c r="M43" s="1">
        <v>135.0</v>
      </c>
      <c r="N43" s="1">
        <v>85.57</v>
      </c>
      <c r="O43" s="2">
        <f t="shared" si="9"/>
        <v>1193.34</v>
      </c>
      <c r="P43" s="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8.0" customHeight="1">
      <c r="A44" s="18" t="s">
        <v>56</v>
      </c>
      <c r="B44" s="18"/>
      <c r="C44" s="27">
        <v>14.27</v>
      </c>
      <c r="D44" s="27">
        <v>42.11</v>
      </c>
      <c r="E44" s="27">
        <v>36.51</v>
      </c>
      <c r="F44" s="27">
        <v>36.89</v>
      </c>
      <c r="G44" s="1">
        <v>45.79</v>
      </c>
      <c r="H44" s="1">
        <v>29.63</v>
      </c>
      <c r="I44" s="1">
        <v>22.52</v>
      </c>
      <c r="J44" s="1">
        <v>39.58</v>
      </c>
      <c r="K44" s="1">
        <v>25.78</v>
      </c>
      <c r="L44" s="1">
        <v>36.81</v>
      </c>
      <c r="M44" s="1">
        <v>29.42</v>
      </c>
      <c r="N44" s="1">
        <v>27.07</v>
      </c>
      <c r="O44" s="2">
        <f t="shared" si="9"/>
        <v>386.38</v>
      </c>
      <c r="P44" s="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8.0" customHeight="1">
      <c r="A45" s="8" t="s">
        <v>175</v>
      </c>
      <c r="B45" s="18"/>
      <c r="C45" s="27">
        <f t="shared" ref="C45:O45" si="10">SUM(C42:C44)</f>
        <v>225.18</v>
      </c>
      <c r="D45" s="27">
        <f t="shared" si="10"/>
        <v>257.14</v>
      </c>
      <c r="E45" s="27">
        <f t="shared" si="10"/>
        <v>250.96</v>
      </c>
      <c r="F45" s="27">
        <f t="shared" si="10"/>
        <v>269.47</v>
      </c>
      <c r="G45" s="27">
        <f t="shared" si="10"/>
        <v>224.56</v>
      </c>
      <c r="H45" s="27">
        <f t="shared" si="10"/>
        <v>169.59</v>
      </c>
      <c r="I45" s="27">
        <f t="shared" si="10"/>
        <v>188.54</v>
      </c>
      <c r="J45" s="27">
        <f t="shared" si="10"/>
        <v>236.89</v>
      </c>
      <c r="K45" s="27">
        <f t="shared" si="10"/>
        <v>260.76</v>
      </c>
      <c r="L45" s="27">
        <f t="shared" si="10"/>
        <v>301.82</v>
      </c>
      <c r="M45" s="27">
        <f t="shared" si="10"/>
        <v>288.34</v>
      </c>
      <c r="N45" s="27">
        <f t="shared" si="10"/>
        <v>212.52</v>
      </c>
      <c r="O45" s="104">
        <f t="shared" si="10"/>
        <v>2885.77</v>
      </c>
      <c r="P45" s="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8.0" customHeight="1">
      <c r="A46" s="8" t="s">
        <v>59</v>
      </c>
      <c r="B46" s="18"/>
      <c r="C46" s="27">
        <v>46.25</v>
      </c>
      <c r="D46" s="27">
        <v>25.5</v>
      </c>
      <c r="E46" s="27">
        <v>48.6</v>
      </c>
      <c r="F46" s="27">
        <v>41.77</v>
      </c>
      <c r="G46" s="1">
        <v>33.72</v>
      </c>
      <c r="H46" s="1">
        <v>26.1</v>
      </c>
      <c r="I46" s="1">
        <v>23.19</v>
      </c>
      <c r="J46" s="1">
        <v>15.77</v>
      </c>
      <c r="K46" s="1">
        <v>12.15</v>
      </c>
      <c r="L46" s="1">
        <v>7.0</v>
      </c>
      <c r="M46" s="1">
        <v>6.7</v>
      </c>
      <c r="N46" s="1">
        <v>1.3</v>
      </c>
      <c r="O46" s="2">
        <f>SUM(C46:N46)</f>
        <v>288.05</v>
      </c>
      <c r="P46" s="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8.0" customHeight="1">
      <c r="A47" s="77" t="s">
        <v>60</v>
      </c>
      <c r="B47" s="78"/>
      <c r="C47" s="141">
        <f t="shared" ref="C47:O47" si="11">SUM(C45:C46)</f>
        <v>271.43</v>
      </c>
      <c r="D47" s="141">
        <f t="shared" si="11"/>
        <v>282.64</v>
      </c>
      <c r="E47" s="141">
        <f t="shared" si="11"/>
        <v>299.56</v>
      </c>
      <c r="F47" s="141">
        <f t="shared" si="11"/>
        <v>311.24</v>
      </c>
      <c r="G47" s="141">
        <f t="shared" si="11"/>
        <v>258.28</v>
      </c>
      <c r="H47" s="141">
        <f t="shared" si="11"/>
        <v>195.69</v>
      </c>
      <c r="I47" s="141">
        <f t="shared" si="11"/>
        <v>211.73</v>
      </c>
      <c r="J47" s="141">
        <f t="shared" si="11"/>
        <v>252.66</v>
      </c>
      <c r="K47" s="141">
        <f t="shared" si="11"/>
        <v>272.91</v>
      </c>
      <c r="L47" s="141">
        <f t="shared" si="11"/>
        <v>308.82</v>
      </c>
      <c r="M47" s="141">
        <f t="shared" si="11"/>
        <v>295.04</v>
      </c>
      <c r="N47" s="141">
        <f t="shared" si="11"/>
        <v>213.82</v>
      </c>
      <c r="O47" s="141">
        <f t="shared" si="11"/>
        <v>3173.82</v>
      </c>
      <c r="P47" s="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9.5" customHeight="1">
      <c r="A48" s="60" t="s">
        <v>61</v>
      </c>
      <c r="B48" s="60"/>
      <c r="C48" s="61">
        <f>C34+C45</f>
        <v>340.26</v>
      </c>
      <c r="D48" s="61">
        <f t="shared" ref="D48:O48" si="12">D34+D47</f>
        <v>416.29</v>
      </c>
      <c r="E48" s="61">
        <f t="shared" si="12"/>
        <v>397.38</v>
      </c>
      <c r="F48" s="61">
        <f t="shared" si="12"/>
        <v>417.68</v>
      </c>
      <c r="G48" s="61">
        <f t="shared" si="12"/>
        <v>326.8</v>
      </c>
      <c r="H48" s="61">
        <f t="shared" si="12"/>
        <v>271.472</v>
      </c>
      <c r="I48" s="61">
        <f t="shared" si="12"/>
        <v>289.65</v>
      </c>
      <c r="J48" s="61">
        <f t="shared" si="12"/>
        <v>348.03</v>
      </c>
      <c r="K48" s="61">
        <f t="shared" si="12"/>
        <v>369.1</v>
      </c>
      <c r="L48" s="61">
        <f t="shared" si="12"/>
        <v>395.24</v>
      </c>
      <c r="M48" s="61">
        <f t="shared" si="12"/>
        <v>396.59</v>
      </c>
      <c r="N48" s="61">
        <f t="shared" si="12"/>
        <v>304.07</v>
      </c>
      <c r="O48" s="61">
        <f t="shared" si="12"/>
        <v>4318.812</v>
      </c>
      <c r="P48" s="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9.5" customHeight="1">
      <c r="A49" s="62" t="s">
        <v>62</v>
      </c>
      <c r="B49" s="62"/>
      <c r="C49" s="63">
        <f t="shared" ref="C49:O49" si="13">C39+C47</f>
        <v>547.95</v>
      </c>
      <c r="D49" s="63">
        <f t="shared" si="13"/>
        <v>503.09</v>
      </c>
      <c r="E49" s="63">
        <f t="shared" si="13"/>
        <v>551.28</v>
      </c>
      <c r="F49" s="63">
        <f t="shared" si="13"/>
        <v>562.98</v>
      </c>
      <c r="G49" s="64">
        <f t="shared" si="13"/>
        <v>439.9</v>
      </c>
      <c r="H49" s="64">
        <f t="shared" si="13"/>
        <v>400.972</v>
      </c>
      <c r="I49" s="64">
        <f t="shared" si="13"/>
        <v>418.25</v>
      </c>
      <c r="J49" s="64">
        <f t="shared" si="13"/>
        <v>437.93</v>
      </c>
      <c r="K49" s="64">
        <f t="shared" si="13"/>
        <v>437.97</v>
      </c>
      <c r="L49" s="64">
        <f t="shared" si="13"/>
        <v>447.52</v>
      </c>
      <c r="M49" s="64">
        <f t="shared" si="13"/>
        <v>443.28</v>
      </c>
      <c r="N49" s="64">
        <f t="shared" si="13"/>
        <v>325.98</v>
      </c>
      <c r="O49" s="64">
        <f t="shared" si="13"/>
        <v>5517.102</v>
      </c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8.75" customHeight="1">
      <c r="A50" s="65" t="s">
        <v>63</v>
      </c>
      <c r="B50" s="66"/>
      <c r="C50" s="67">
        <f t="shared" ref="C50:O50" si="14">C39/C49</f>
        <v>0.5046445844</v>
      </c>
      <c r="D50" s="67">
        <f t="shared" si="14"/>
        <v>0.4381919736</v>
      </c>
      <c r="E50" s="67">
        <f t="shared" si="14"/>
        <v>0.4566100711</v>
      </c>
      <c r="F50" s="67">
        <f t="shared" si="14"/>
        <v>0.4471562045</v>
      </c>
      <c r="G50" s="67">
        <f t="shared" si="14"/>
        <v>0.4128665606</v>
      </c>
      <c r="H50" s="67">
        <f t="shared" si="14"/>
        <v>0.5119609349</v>
      </c>
      <c r="I50" s="67">
        <f t="shared" si="14"/>
        <v>0.4937716677</v>
      </c>
      <c r="J50" s="67">
        <f t="shared" si="14"/>
        <v>0.4230584797</v>
      </c>
      <c r="K50" s="67">
        <f t="shared" si="14"/>
        <v>0.3768751284</v>
      </c>
      <c r="L50" s="67">
        <f t="shared" si="14"/>
        <v>0.3099302824</v>
      </c>
      <c r="M50" s="67">
        <f t="shared" si="14"/>
        <v>0.3344161704</v>
      </c>
      <c r="N50" s="67">
        <f t="shared" si="14"/>
        <v>0.3440701884</v>
      </c>
      <c r="O50" s="67">
        <f t="shared" si="14"/>
        <v>0.4247305923</v>
      </c>
      <c r="P50" s="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8.0" customHeight="1">
      <c r="A51" s="68"/>
      <c r="B51" s="68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8.0" customHeight="1">
      <c r="A52" s="68"/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8.0" customHeight="1">
      <c r="A53" s="70" t="s">
        <v>176</v>
      </c>
      <c r="B53" s="70"/>
      <c r="C53" s="71">
        <f t="shared" ref="C53:O53" si="15">C34/C48</f>
        <v>0.3382119556</v>
      </c>
      <c r="D53" s="71">
        <f t="shared" si="15"/>
        <v>0.3210502294</v>
      </c>
      <c r="E53" s="71">
        <f t="shared" si="15"/>
        <v>0.2461623635</v>
      </c>
      <c r="F53" s="71">
        <f t="shared" si="15"/>
        <v>0.2548362383</v>
      </c>
      <c r="G53" s="71">
        <f t="shared" si="15"/>
        <v>0.2096695226</v>
      </c>
      <c r="H53" s="71">
        <f t="shared" si="15"/>
        <v>0.2791521778</v>
      </c>
      <c r="I53" s="71">
        <f t="shared" si="15"/>
        <v>0.2690143276</v>
      </c>
      <c r="J53" s="71">
        <f t="shared" si="15"/>
        <v>0.274028101</v>
      </c>
      <c r="K53" s="71">
        <f t="shared" si="15"/>
        <v>0.2606068816</v>
      </c>
      <c r="L53" s="71">
        <f t="shared" si="15"/>
        <v>0.2186519583</v>
      </c>
      <c r="M53" s="71">
        <f t="shared" si="15"/>
        <v>0.2560578935</v>
      </c>
      <c r="N53" s="71">
        <f t="shared" si="15"/>
        <v>0.2968066564</v>
      </c>
      <c r="O53" s="71">
        <f t="shared" si="15"/>
        <v>0.2651173517</v>
      </c>
      <c r="P53" s="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8.0" customHeight="1">
      <c r="A54" s="68"/>
      <c r="B54" s="68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8.0" customHeight="1">
      <c r="A55" s="72" t="s">
        <v>65</v>
      </c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8.0" customHeight="1">
      <c r="A56" s="72"/>
      <c r="B56" s="68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8.0" customHeight="1">
      <c r="A57" s="72"/>
      <c r="B57" s="68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8.0" customHeight="1">
      <c r="A58" s="68" t="s">
        <v>66</v>
      </c>
      <c r="B58" s="68"/>
      <c r="C58" s="2">
        <v>15.82</v>
      </c>
      <c r="D58" s="2">
        <v>15.56</v>
      </c>
      <c r="E58" s="2">
        <v>19.08</v>
      </c>
      <c r="F58" s="2">
        <v>20.45</v>
      </c>
      <c r="G58" s="2">
        <v>19.4</v>
      </c>
      <c r="H58" s="2">
        <v>23.56</v>
      </c>
      <c r="I58" s="2">
        <v>19.83</v>
      </c>
      <c r="J58" s="2">
        <v>20.7</v>
      </c>
      <c r="K58" s="2">
        <v>22.55</v>
      </c>
      <c r="L58" s="2">
        <v>20.75</v>
      </c>
      <c r="M58" s="2">
        <v>21.82</v>
      </c>
      <c r="N58" s="2">
        <v>22.98</v>
      </c>
      <c r="O58" s="2">
        <f t="shared" ref="O58:O61" si="16">SUM(C58:N58)</f>
        <v>242.5</v>
      </c>
      <c r="P58" s="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8.0" customHeight="1">
      <c r="A59" s="68" t="s">
        <v>127</v>
      </c>
      <c r="B59" s="68"/>
      <c r="C59" s="2">
        <v>1.24</v>
      </c>
      <c r="D59" s="2">
        <v>0.96</v>
      </c>
      <c r="E59" s="2">
        <v>0.9</v>
      </c>
      <c r="F59" s="2">
        <v>1.15</v>
      </c>
      <c r="G59" s="2">
        <v>0.87</v>
      </c>
      <c r="H59" s="2">
        <v>1.26</v>
      </c>
      <c r="I59" s="2">
        <v>1.03</v>
      </c>
      <c r="J59" s="2">
        <v>1.2</v>
      </c>
      <c r="K59" s="2">
        <v>1.04</v>
      </c>
      <c r="L59" s="2">
        <v>1.5</v>
      </c>
      <c r="M59" s="2">
        <v>1.0</v>
      </c>
      <c r="N59" s="2">
        <v>1.32</v>
      </c>
      <c r="O59" s="2">
        <f t="shared" si="16"/>
        <v>13.47</v>
      </c>
      <c r="P59" s="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8.75" customHeight="1">
      <c r="A60" s="73" t="s">
        <v>67</v>
      </c>
      <c r="B60" s="68"/>
      <c r="C60" s="2">
        <v>24.53</v>
      </c>
      <c r="D60" s="2">
        <v>20.84</v>
      </c>
      <c r="E60" s="2">
        <v>27.35</v>
      </c>
      <c r="F60" s="2">
        <v>24.66</v>
      </c>
      <c r="G60" s="2">
        <v>26.36</v>
      </c>
      <c r="H60" s="2">
        <v>24.62</v>
      </c>
      <c r="I60" s="2">
        <v>22.06</v>
      </c>
      <c r="J60" s="2">
        <v>21.94</v>
      </c>
      <c r="K60" s="2">
        <v>22.91</v>
      </c>
      <c r="L60" s="2">
        <v>22.32</v>
      </c>
      <c r="M60" s="2">
        <v>19.92</v>
      </c>
      <c r="N60" s="2">
        <v>31.76</v>
      </c>
      <c r="O60" s="2">
        <f t="shared" si="16"/>
        <v>289.27</v>
      </c>
      <c r="P60" s="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8.75" customHeight="1">
      <c r="A61" s="68" t="s">
        <v>69</v>
      </c>
      <c r="B61" s="68"/>
      <c r="C61" s="2">
        <f t="shared" ref="C61:N61" si="17">SUM(C58:C60)</f>
        <v>41.59</v>
      </c>
      <c r="D61" s="2">
        <f t="shared" si="17"/>
        <v>37.36</v>
      </c>
      <c r="E61" s="2">
        <f t="shared" si="17"/>
        <v>47.33</v>
      </c>
      <c r="F61" s="2">
        <f t="shared" si="17"/>
        <v>46.26</v>
      </c>
      <c r="G61" s="2">
        <f t="shared" si="17"/>
        <v>46.63</v>
      </c>
      <c r="H61" s="2">
        <f t="shared" si="17"/>
        <v>49.44</v>
      </c>
      <c r="I61" s="2">
        <f t="shared" si="17"/>
        <v>42.92</v>
      </c>
      <c r="J61" s="2">
        <f t="shared" si="17"/>
        <v>43.84</v>
      </c>
      <c r="K61" s="2">
        <f t="shared" si="17"/>
        <v>46.5</v>
      </c>
      <c r="L61" s="2">
        <f t="shared" si="17"/>
        <v>44.57</v>
      </c>
      <c r="M61" s="2">
        <f t="shared" si="17"/>
        <v>42.74</v>
      </c>
      <c r="N61" s="2">
        <f t="shared" si="17"/>
        <v>56.06</v>
      </c>
      <c r="O61" s="2">
        <f t="shared" si="16"/>
        <v>545.24</v>
      </c>
      <c r="P61" s="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8.0" customHeight="1">
      <c r="A62" s="47" t="s">
        <v>70</v>
      </c>
      <c r="B62" s="48"/>
      <c r="C62" s="50" t="s">
        <v>8</v>
      </c>
      <c r="D62" s="50" t="s">
        <v>9</v>
      </c>
      <c r="E62" s="50" t="s">
        <v>10</v>
      </c>
      <c r="F62" s="50" t="s">
        <v>11</v>
      </c>
      <c r="G62" s="50" t="s">
        <v>12</v>
      </c>
      <c r="H62" s="50" t="s">
        <v>13</v>
      </c>
      <c r="I62" s="50" t="s">
        <v>31</v>
      </c>
      <c r="J62" s="50" t="s">
        <v>15</v>
      </c>
      <c r="K62" s="50" t="s">
        <v>16</v>
      </c>
      <c r="L62" s="50" t="s">
        <v>23</v>
      </c>
      <c r="M62" s="50" t="s">
        <v>18</v>
      </c>
      <c r="N62" s="50" t="s">
        <v>19</v>
      </c>
      <c r="O62" s="51" t="s">
        <v>20</v>
      </c>
      <c r="P62" s="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8.0" customHeight="1">
      <c r="A63" s="18" t="s">
        <v>71</v>
      </c>
      <c r="B63" s="18"/>
      <c r="C63" s="1">
        <v>5.92</v>
      </c>
      <c r="D63" s="1">
        <v>5.28</v>
      </c>
      <c r="E63" s="1">
        <v>6.1</v>
      </c>
      <c r="F63" s="1">
        <v>6.47</v>
      </c>
      <c r="G63" s="1">
        <v>6.31</v>
      </c>
      <c r="H63" s="1">
        <v>6.53</v>
      </c>
      <c r="I63" s="1">
        <v>6.3</v>
      </c>
      <c r="J63" s="1">
        <v>7.38</v>
      </c>
      <c r="K63" s="1">
        <v>6.3</v>
      </c>
      <c r="L63" s="1">
        <v>8.01</v>
      </c>
      <c r="M63" s="1">
        <v>5.58</v>
      </c>
      <c r="N63" s="1">
        <v>5.93</v>
      </c>
      <c r="O63" s="2">
        <f t="shared" ref="O63:O67" si="18">SUM(C63:N63)</f>
        <v>76.11</v>
      </c>
      <c r="P63" s="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8.0" customHeight="1">
      <c r="A64" s="18" t="s">
        <v>188</v>
      </c>
      <c r="B64" s="18"/>
      <c r="C64" s="1">
        <v>298.22</v>
      </c>
      <c r="D64" s="1">
        <v>285.77</v>
      </c>
      <c r="E64" s="1">
        <v>304.85</v>
      </c>
      <c r="F64" s="1">
        <v>309.23</v>
      </c>
      <c r="G64" s="1">
        <v>311.45</v>
      </c>
      <c r="H64" s="1">
        <v>295.25</v>
      </c>
      <c r="I64" s="1">
        <v>300.97</v>
      </c>
      <c r="J64" s="1">
        <v>297.91</v>
      </c>
      <c r="K64" s="1">
        <v>303.18</v>
      </c>
      <c r="L64" s="76">
        <v>315.84</v>
      </c>
      <c r="M64" s="87">
        <v>141.44</v>
      </c>
      <c r="N64" s="87">
        <v>89.35</v>
      </c>
      <c r="O64" s="2">
        <f t="shared" si="18"/>
        <v>3253.46</v>
      </c>
      <c r="P64" s="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8.0" customHeight="1">
      <c r="A65" s="100" t="s">
        <v>178</v>
      </c>
      <c r="B65" s="18"/>
      <c r="C65" s="1"/>
      <c r="D65" s="1"/>
      <c r="E65" s="1"/>
      <c r="F65" s="1"/>
      <c r="G65" s="1"/>
      <c r="H65" s="1"/>
      <c r="I65" s="1"/>
      <c r="J65" s="1"/>
      <c r="K65" s="1"/>
      <c r="L65" s="76"/>
      <c r="M65" s="87">
        <v>160.56</v>
      </c>
      <c r="N65" s="87">
        <v>212.65</v>
      </c>
      <c r="O65" s="2">
        <f t="shared" si="18"/>
        <v>373.21</v>
      </c>
      <c r="P65" s="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8.0" customHeight="1">
      <c r="A66" s="18" t="s">
        <v>73</v>
      </c>
      <c r="B66" s="18"/>
      <c r="C66" s="1">
        <v>19.6</v>
      </c>
      <c r="D66" s="1">
        <v>21.21</v>
      </c>
      <c r="E66" s="1">
        <v>26.94</v>
      </c>
      <c r="F66" s="1">
        <v>23.26</v>
      </c>
      <c r="G66" s="1">
        <v>31.18</v>
      </c>
      <c r="H66" s="1">
        <v>34.52</v>
      </c>
      <c r="I66" s="1">
        <v>26.02</v>
      </c>
      <c r="J66" s="1">
        <v>26.52</v>
      </c>
      <c r="K66" s="1">
        <v>29.87</v>
      </c>
      <c r="L66" s="76">
        <v>34.17</v>
      </c>
      <c r="M66" s="1">
        <v>19.91</v>
      </c>
      <c r="N66" s="1">
        <v>22.63</v>
      </c>
      <c r="O66" s="2">
        <f t="shared" si="18"/>
        <v>315.83</v>
      </c>
      <c r="P66" s="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8.0" customHeight="1">
      <c r="A67" s="18" t="s">
        <v>74</v>
      </c>
      <c r="B67" s="18"/>
      <c r="C67" s="1">
        <v>1.2</v>
      </c>
      <c r="D67" s="1">
        <v>1.04</v>
      </c>
      <c r="E67" s="1">
        <v>1.23</v>
      </c>
      <c r="F67" s="1">
        <v>1.56</v>
      </c>
      <c r="G67" s="1">
        <v>0.34</v>
      </c>
      <c r="H67" s="1">
        <v>0.02</v>
      </c>
      <c r="I67" s="1">
        <v>0.19</v>
      </c>
      <c r="J67" s="1">
        <v>0.49</v>
      </c>
      <c r="K67" s="1">
        <v>0.64</v>
      </c>
      <c r="L67" s="76">
        <v>0.59</v>
      </c>
      <c r="M67" s="1">
        <v>0.77</v>
      </c>
      <c r="N67" s="1">
        <v>0.47</v>
      </c>
      <c r="O67" s="2">
        <f t="shared" si="18"/>
        <v>8.54</v>
      </c>
      <c r="P67" s="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8.0" customHeight="1">
      <c r="A68" s="77" t="s">
        <v>75</v>
      </c>
      <c r="B68" s="78"/>
      <c r="C68" s="79">
        <f t="shared" ref="C68:O68" si="19">SUM(C63:C67)</f>
        <v>324.94</v>
      </c>
      <c r="D68" s="79">
        <f t="shared" si="19"/>
        <v>313.3</v>
      </c>
      <c r="E68" s="79">
        <f t="shared" si="19"/>
        <v>339.12</v>
      </c>
      <c r="F68" s="79">
        <f t="shared" si="19"/>
        <v>340.52</v>
      </c>
      <c r="G68" s="79">
        <f t="shared" si="19"/>
        <v>349.28</v>
      </c>
      <c r="H68" s="79">
        <f t="shared" si="19"/>
        <v>336.32</v>
      </c>
      <c r="I68" s="79">
        <f t="shared" si="19"/>
        <v>333.48</v>
      </c>
      <c r="J68" s="79">
        <f t="shared" si="19"/>
        <v>332.3</v>
      </c>
      <c r="K68" s="79">
        <f t="shared" si="19"/>
        <v>339.99</v>
      </c>
      <c r="L68" s="79">
        <f t="shared" si="19"/>
        <v>358.61</v>
      </c>
      <c r="M68" s="79">
        <f t="shared" si="19"/>
        <v>328.26</v>
      </c>
      <c r="N68" s="79">
        <f t="shared" si="19"/>
        <v>331.03</v>
      </c>
      <c r="O68" s="79">
        <f t="shared" si="19"/>
        <v>4027.15</v>
      </c>
      <c r="P68" s="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8.0" customHeight="1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8.0" customHeight="1">
      <c r="A70" s="45" t="s">
        <v>78</v>
      </c>
      <c r="B70" s="1"/>
      <c r="C70" s="2">
        <f>SUM(C561+C68)</f>
        <v>324.94</v>
      </c>
      <c r="D70" s="2">
        <f t="shared" ref="D70:O70" si="20">SUM(D61+D68)</f>
        <v>350.66</v>
      </c>
      <c r="E70" s="2">
        <f t="shared" si="20"/>
        <v>386.45</v>
      </c>
      <c r="F70" s="2">
        <f t="shared" si="20"/>
        <v>386.78</v>
      </c>
      <c r="G70" s="2">
        <f t="shared" si="20"/>
        <v>395.91</v>
      </c>
      <c r="H70" s="2">
        <f t="shared" si="20"/>
        <v>385.76</v>
      </c>
      <c r="I70" s="2">
        <f t="shared" si="20"/>
        <v>376.4</v>
      </c>
      <c r="J70" s="2">
        <f t="shared" si="20"/>
        <v>376.14</v>
      </c>
      <c r="K70" s="2">
        <f t="shared" si="20"/>
        <v>386.49</v>
      </c>
      <c r="L70" s="2">
        <f t="shared" si="20"/>
        <v>403.18</v>
      </c>
      <c r="M70" s="2">
        <f t="shared" si="20"/>
        <v>371</v>
      </c>
      <c r="N70" s="2">
        <f t="shared" si="20"/>
        <v>387.09</v>
      </c>
      <c r="O70" s="2">
        <f t="shared" si="20"/>
        <v>4572.39</v>
      </c>
      <c r="P70" s="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8.0" customHeight="1">
      <c r="A71" s="45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8.0" customHeight="1">
      <c r="A72" s="81" t="s">
        <v>79</v>
      </c>
      <c r="B72" s="82"/>
      <c r="C72" s="71">
        <f t="shared" ref="C72:O72" si="21">C61/C70</f>
        <v>0.1279928602</v>
      </c>
      <c r="D72" s="71">
        <f t="shared" si="21"/>
        <v>0.1065419495</v>
      </c>
      <c r="E72" s="71">
        <f t="shared" si="21"/>
        <v>0.1224738</v>
      </c>
      <c r="F72" s="71">
        <f t="shared" si="21"/>
        <v>0.119602875</v>
      </c>
      <c r="G72" s="71">
        <f t="shared" si="21"/>
        <v>0.1177792933</v>
      </c>
      <c r="H72" s="71">
        <f t="shared" si="21"/>
        <v>0.1281625881</v>
      </c>
      <c r="I72" s="71">
        <f t="shared" si="21"/>
        <v>0.1140276302</v>
      </c>
      <c r="J72" s="71">
        <f t="shared" si="21"/>
        <v>0.1165523475</v>
      </c>
      <c r="K72" s="71">
        <f t="shared" si="21"/>
        <v>0.1203135916</v>
      </c>
      <c r="L72" s="71">
        <f t="shared" si="21"/>
        <v>0.110546158</v>
      </c>
      <c r="M72" s="71">
        <f t="shared" si="21"/>
        <v>0.1152021563</v>
      </c>
      <c r="N72" s="71">
        <f t="shared" si="21"/>
        <v>0.1448242011</v>
      </c>
      <c r="O72" s="71">
        <f t="shared" si="21"/>
        <v>0.119246171</v>
      </c>
      <c r="P72" s="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83"/>
      <c r="B73" s="83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83"/>
      <c r="B74" s="83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83"/>
      <c r="B75" s="83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3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83"/>
      <c r="B76" s="83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3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0" customHeight="1">
      <c r="A77" s="3"/>
      <c r="B77" s="3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3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drawing r:id="rId1"/>
</worksheet>
</file>