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hag\Box\Sustainability\Sustainability Data\Waste\WUSTL Waste Diversion Data\Comparison Data- Fiscal Years\"/>
    </mc:Choice>
  </mc:AlternateContent>
  <bookViews>
    <workbookView xWindow="0" yWindow="0" windowWidth="20370" windowHeight="7230"/>
  </bookViews>
  <sheets>
    <sheet name="C&amp;D Waste by Project" sheetId="2" r:id="rId1"/>
    <sheet name="C&amp;D Totals" sheetId="1" r:id="rId2"/>
    <sheet name="Not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39" i="2"/>
  <c r="E35" i="2"/>
  <c r="C17" i="2"/>
  <c r="E27" i="2" l="1"/>
  <c r="G36" i="2"/>
  <c r="G35" i="2"/>
  <c r="D35" i="2"/>
  <c r="C35" i="2"/>
  <c r="B35" i="2"/>
  <c r="D32" i="2"/>
  <c r="D31" i="2"/>
  <c r="E32" i="2"/>
  <c r="E31" i="2"/>
  <c r="E28" i="2"/>
  <c r="D28" i="2"/>
  <c r="D27" i="2"/>
  <c r="C28" i="2"/>
  <c r="C27" i="2"/>
  <c r="D14" i="2"/>
  <c r="C14" i="2"/>
  <c r="C13" i="2"/>
  <c r="D12" i="2"/>
  <c r="C12" i="2"/>
  <c r="D11" i="2"/>
  <c r="C11" i="2"/>
  <c r="G12" i="2" l="1"/>
  <c r="G13" i="2"/>
  <c r="C15" i="2"/>
  <c r="D15" i="2"/>
  <c r="G14" i="2" l="1"/>
  <c r="G17" i="2"/>
  <c r="D16" i="2"/>
  <c r="D17" i="2"/>
  <c r="C16" i="2" l="1"/>
  <c r="G16" i="2" s="1"/>
  <c r="G15" i="2"/>
  <c r="B28" i="2"/>
  <c r="B27" i="2"/>
  <c r="E29" i="2"/>
  <c r="C18" i="2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304" i="1"/>
  <c r="E33" i="2" l="1"/>
  <c r="E36" i="2"/>
  <c r="E37" i="2" s="1"/>
  <c r="D6" i="2"/>
  <c r="C6" i="2"/>
  <c r="D8" i="2" l="1"/>
  <c r="D10" i="2"/>
  <c r="D9" i="2"/>
  <c r="C36" i="2" s="1"/>
  <c r="C9" i="2"/>
  <c r="G9" i="2" l="1"/>
  <c r="C8" i="2"/>
  <c r="C10" i="2" s="1"/>
  <c r="G8" i="2"/>
  <c r="G10" i="2" l="1"/>
  <c r="C29" i="2"/>
  <c r="B36" i="2"/>
  <c r="B29" i="2" l="1"/>
  <c r="D19" i="2"/>
  <c r="C19" i="2"/>
  <c r="G11" i="2" l="1"/>
  <c r="I302" i="1"/>
  <c r="I303" i="1"/>
  <c r="D29" i="2" l="1"/>
  <c r="G19" i="2"/>
  <c r="G18" i="2"/>
  <c r="D7" i="2"/>
  <c r="D36" i="2" s="1"/>
  <c r="C7" i="2"/>
  <c r="G7" i="2" l="1"/>
  <c r="G6" i="2"/>
  <c r="G5" i="2"/>
  <c r="G4" i="2"/>
  <c r="D33" i="2" l="1"/>
  <c r="G3" i="2"/>
  <c r="D37" i="2" l="1"/>
  <c r="G37" i="2"/>
  <c r="I3" i="1"/>
  <c r="I298" i="1"/>
  <c r="I300" i="1" s="1"/>
  <c r="I297" i="1"/>
  <c r="I296" i="1"/>
  <c r="I295" i="1"/>
  <c r="I235" i="1"/>
  <c r="I294" i="1"/>
  <c r="I293" i="1"/>
  <c r="I292" i="1"/>
  <c r="I291" i="1"/>
  <c r="I290" i="1"/>
  <c r="I289" i="1"/>
  <c r="I288" i="1"/>
  <c r="I234" i="1"/>
  <c r="I287" i="1"/>
  <c r="I286" i="1"/>
  <c r="I233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64" i="1"/>
  <c r="I6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62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61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60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59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58" i="1"/>
  <c r="I122" i="1"/>
  <c r="I57" i="1"/>
  <c r="I56" i="1"/>
  <c r="I55" i="1"/>
  <c r="I121" i="1"/>
  <c r="I120" i="1"/>
  <c r="I54" i="1"/>
  <c r="I119" i="1"/>
  <c r="I118" i="1"/>
  <c r="I53" i="1"/>
  <c r="I52" i="1"/>
  <c r="I117" i="1"/>
  <c r="I51" i="1"/>
  <c r="I50" i="1"/>
  <c r="I49" i="1"/>
  <c r="I48" i="1"/>
  <c r="I116" i="1"/>
  <c r="I115" i="1"/>
  <c r="I114" i="1"/>
  <c r="I113" i="1"/>
  <c r="I47" i="1"/>
  <c r="I46" i="1"/>
  <c r="I45" i="1"/>
  <c r="I112" i="1"/>
  <c r="I111" i="1"/>
  <c r="I110" i="1"/>
  <c r="I44" i="1"/>
  <c r="I43" i="1"/>
  <c r="I42" i="1"/>
  <c r="I109" i="1"/>
  <c r="I108" i="1"/>
  <c r="I107" i="1"/>
  <c r="I106" i="1"/>
  <c r="I41" i="1"/>
  <c r="I40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39" i="1"/>
  <c r="I86" i="1"/>
  <c r="I85" i="1"/>
  <c r="I84" i="1"/>
  <c r="I83" i="1"/>
  <c r="I82" i="1"/>
  <c r="I81" i="1"/>
  <c r="I80" i="1"/>
  <c r="I79" i="1"/>
  <c r="I38" i="1"/>
  <c r="I78" i="1"/>
  <c r="I77" i="1"/>
  <c r="I76" i="1"/>
  <c r="I75" i="1"/>
  <c r="I74" i="1"/>
  <c r="I73" i="1"/>
  <c r="I72" i="1"/>
  <c r="I71" i="1"/>
  <c r="I70" i="1"/>
  <c r="I69" i="1"/>
  <c r="I37" i="1"/>
  <c r="I68" i="1"/>
  <c r="I67" i="1"/>
  <c r="I66" i="1"/>
  <c r="I65" i="1"/>
  <c r="I36" i="1"/>
  <c r="I35" i="1"/>
  <c r="I34" i="1"/>
  <c r="I33" i="1"/>
  <c r="I32" i="1"/>
  <c r="I31" i="1"/>
  <c r="I30" i="1"/>
  <c r="I29" i="1"/>
  <c r="I12" i="1"/>
  <c r="I28" i="1"/>
  <c r="I27" i="1"/>
  <c r="I26" i="1"/>
  <c r="I25" i="1"/>
  <c r="I24" i="1"/>
  <c r="I23" i="1"/>
  <c r="I22" i="1"/>
  <c r="I21" i="1"/>
  <c r="I11" i="1"/>
  <c r="I10" i="1"/>
  <c r="I20" i="1"/>
  <c r="I9" i="1"/>
  <c r="I8" i="1"/>
  <c r="I19" i="1"/>
  <c r="I18" i="1"/>
  <c r="I7" i="1"/>
  <c r="I6" i="1"/>
  <c r="I5" i="1"/>
  <c r="I4" i="1"/>
  <c r="I17" i="1"/>
  <c r="I16" i="1"/>
  <c r="I15" i="1"/>
  <c r="I14" i="1"/>
  <c r="I13" i="1"/>
</calcChain>
</file>

<file path=xl/comments1.xml><?xml version="1.0" encoding="utf-8"?>
<comments xmlns="http://schemas.openxmlformats.org/spreadsheetml/2006/main">
  <authors>
    <author>Melinda Lai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Melinda Lai:</t>
        </r>
        <r>
          <rPr>
            <sz val="9"/>
            <color indexed="81"/>
            <rFont val="Tahoma"/>
            <family val="2"/>
          </rPr>
          <t xml:space="preserve">
From EC pdf
sum of tons from LEED user sheet (only accounts for LEDR)
minus D14 (nonrecycleables from LEDR)
plus tons from Eco Recycling
plus tons from Grossman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Melinda Lai:</t>
        </r>
        <r>
          <rPr>
            <sz val="9"/>
            <color indexed="81"/>
            <rFont val="Tahoma"/>
            <family val="2"/>
          </rPr>
          <t xml:space="preserve">
Non recyleables from LEDR + 7 tons landfill from McCarthy (p22)</t>
        </r>
      </text>
    </comment>
  </commentList>
</comments>
</file>

<file path=xl/sharedStrings.xml><?xml version="1.0" encoding="utf-8"?>
<sst xmlns="http://schemas.openxmlformats.org/spreadsheetml/2006/main" count="3628" uniqueCount="87">
  <si>
    <t>Project</t>
  </si>
  <si>
    <t>FY</t>
  </si>
  <si>
    <t>Dates</t>
  </si>
  <si>
    <t>Material Type</t>
  </si>
  <si>
    <t>Cost</t>
  </si>
  <si>
    <t>Tonnage</t>
  </si>
  <si>
    <t>Ibs</t>
  </si>
  <si>
    <t>Recycle/Landfill</t>
  </si>
  <si>
    <t>Description</t>
  </si>
  <si>
    <t>Concrete, Mixed C&amp;D, Landfill, Wood, Scrap Metal, etc)</t>
  </si>
  <si>
    <t>Campus</t>
  </si>
  <si>
    <t>WUSM/Danforth</t>
  </si>
  <si>
    <t>PM</t>
  </si>
  <si>
    <t>Contractor</t>
  </si>
  <si>
    <t>Data Source</t>
  </si>
  <si>
    <t>Hillman Hall</t>
  </si>
  <si>
    <t>Disposal Site/Company</t>
  </si>
  <si>
    <t>ECO RECYCL</t>
  </si>
  <si>
    <t>WASTE MGMT</t>
  </si>
  <si>
    <t>PROG WAST</t>
  </si>
  <si>
    <t>IESI NORTH</t>
  </si>
  <si>
    <t>RECYCLING</t>
  </si>
  <si>
    <t>Total Cost (Recycle)</t>
  </si>
  <si>
    <t>Total Cost (Landfill)</t>
  </si>
  <si>
    <t>FY14</t>
  </si>
  <si>
    <t>FY15</t>
  </si>
  <si>
    <t>FY16</t>
  </si>
  <si>
    <t>TOTAL PROJECT</t>
  </si>
  <si>
    <t>Diversion Rate</t>
  </si>
  <si>
    <t>Total Recycle Lbs</t>
  </si>
  <si>
    <t>4515 McKinley</t>
  </si>
  <si>
    <t>Danforth</t>
  </si>
  <si>
    <t>WUSM</t>
  </si>
  <si>
    <t>FY16 - TOTAL PROJECT</t>
  </si>
  <si>
    <t>LANDFILL</t>
  </si>
  <si>
    <t>Date estimated</t>
  </si>
  <si>
    <t>Rubelmann</t>
  </si>
  <si>
    <t>June 15 - June 16</t>
  </si>
  <si>
    <t>RECYCLE</t>
  </si>
  <si>
    <t>LANDFILL (% after sort)</t>
  </si>
  <si>
    <t>Varies (Eco-Pan, Eco-Recycling)</t>
  </si>
  <si>
    <t>Varies (Aherns)</t>
  </si>
  <si>
    <t>Tarlton</t>
  </si>
  <si>
    <t>Bryan Hall Renovation</t>
  </si>
  <si>
    <t>FY2016</t>
  </si>
  <si>
    <t>Source</t>
  </si>
  <si>
    <t>LEED user sheet</t>
  </si>
  <si>
    <t>BSI?</t>
  </si>
  <si>
    <t>4515 McKinley Research Building</t>
  </si>
  <si>
    <t>Rubelmann House</t>
  </si>
  <si>
    <t>TOTALS</t>
  </si>
  <si>
    <t>FY2014</t>
  </si>
  <si>
    <t>FY2015</t>
  </si>
  <si>
    <t>FY2017</t>
  </si>
  <si>
    <t>Danforth - Recycle</t>
  </si>
  <si>
    <t>WUSM - Landfill</t>
  </si>
  <si>
    <t>WUSM - Recycle</t>
  </si>
  <si>
    <t>Danforth - Landfill</t>
  </si>
  <si>
    <t>Subtotal Recycle</t>
  </si>
  <si>
    <t>Subtotal Landfill</t>
  </si>
  <si>
    <t>WUSM - Diversion Rate</t>
  </si>
  <si>
    <t>Total Landfill lbs</t>
  </si>
  <si>
    <t>Sumers Recreation Center</t>
  </si>
  <si>
    <t>MCC</t>
  </si>
  <si>
    <t>Mixed C&amp;D</t>
  </si>
  <si>
    <t>Clayco</t>
  </si>
  <si>
    <t>FY17</t>
  </si>
  <si>
    <t>TOTAL</t>
  </si>
  <si>
    <t>Landfill</t>
  </si>
  <si>
    <t>% Landfill after processing Mixed C&amp;D, 4%</t>
  </si>
  <si>
    <t>Pre-sort weight</t>
  </si>
  <si>
    <t>If materials are sent to facility for processing, this is the original weight. The Tonnage column reflects post-sort weight that was actually recycled.</t>
  </si>
  <si>
    <t>Clayco PM</t>
  </si>
  <si>
    <t>Recycle: $60-$80/ton</t>
  </si>
  <si>
    <t>Danforth - Diversion Rate</t>
  </si>
  <si>
    <t>FY17 - TOTAL PROJECT</t>
  </si>
  <si>
    <t xml:space="preserve">Eco Recycling </t>
  </si>
  <si>
    <t>A C&amp;D waste processing company that mechanically sorts cardboard, shingles, metal, and concrete. They report average diversion rate of 4% (may be subject to change)</t>
  </si>
  <si>
    <t>Price per ton was $60-$80 in 2017</t>
  </si>
  <si>
    <t>FY18 (up to 1/31/18)</t>
  </si>
  <si>
    <t>TOTAL PROJECT (up to 1/31/18)</t>
  </si>
  <si>
    <t>McCarthy</t>
  </si>
  <si>
    <t xml:space="preserve">FY16 </t>
  </si>
  <si>
    <t>FY18</t>
  </si>
  <si>
    <t>McCarthy summary page</t>
  </si>
  <si>
    <t>East End</t>
  </si>
  <si>
    <t>FY2018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</si>
</sst>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###;\-#,##0.00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0"/>
      <name val="Terminal"/>
      <family val="3"/>
      <charset val="255"/>
    </font>
    <font>
      <b/>
      <sz val="10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0" xfId="3" applyFont="1" applyFill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3" applyNumberFormat="1" applyFont="1" applyAlignment="1">
      <alignment horizontal="center"/>
    </xf>
    <xf numFmtId="9" fontId="0" fillId="0" borderId="0" xfId="2" applyFont="1"/>
    <xf numFmtId="14" fontId="0" fillId="0" borderId="0" xfId="0" applyNumberFormat="1"/>
    <xf numFmtId="0" fontId="2" fillId="2" borderId="0" xfId="0" applyFont="1" applyFill="1"/>
    <xf numFmtId="9" fontId="2" fillId="2" borderId="0" xfId="2" applyFont="1" applyFill="1"/>
    <xf numFmtId="0" fontId="0" fillId="2" borderId="0" xfId="0" applyFill="1"/>
    <xf numFmtId="9" fontId="0" fillId="2" borderId="0" xfId="2" applyFont="1" applyFill="1"/>
    <xf numFmtId="43" fontId="0" fillId="0" borderId="0" xfId="1" applyFont="1"/>
    <xf numFmtId="43" fontId="2" fillId="2" borderId="0" xfId="1" applyFont="1" applyFill="1"/>
    <xf numFmtId="43" fontId="0" fillId="0" borderId="0" xfId="0" applyNumberFormat="1"/>
    <xf numFmtId="164" fontId="8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Border="1"/>
    <xf numFmtId="165" fontId="8" fillId="0" borderId="0" xfId="0" applyNumberFormat="1" applyFont="1" applyFill="1" applyBorder="1"/>
    <xf numFmtId="2" fontId="0" fillId="0" borderId="0" xfId="0" applyNumberFormat="1"/>
    <xf numFmtId="44" fontId="0" fillId="0" borderId="0" xfId="4" applyFont="1"/>
    <xf numFmtId="44" fontId="2" fillId="2" borderId="0" xfId="4" applyFont="1" applyFill="1"/>
    <xf numFmtId="44" fontId="0" fillId="2" borderId="0" xfId="4" applyFont="1" applyFill="1"/>
    <xf numFmtId="0" fontId="0" fillId="0" borderId="0" xfId="0" applyAlignment="1">
      <alignment wrapText="1"/>
    </xf>
    <xf numFmtId="43" fontId="0" fillId="2" borderId="0" xfId="1" applyFont="1" applyFill="1"/>
    <xf numFmtId="0" fontId="0" fillId="0" borderId="0" xfId="0" applyFont="1" applyFill="1"/>
    <xf numFmtId="43" fontId="1" fillId="0" borderId="0" xfId="1" applyFont="1" applyFill="1"/>
    <xf numFmtId="44" fontId="1" fillId="0" borderId="0" xfId="4" applyFont="1" applyFill="1"/>
    <xf numFmtId="9" fontId="1" fillId="0" borderId="0" xfId="2" applyFont="1" applyFill="1"/>
    <xf numFmtId="2" fontId="0" fillId="0" borderId="0" xfId="4" applyNumberFormat="1" applyFont="1"/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0"/>
  <sheetViews>
    <sheetView tabSelected="1" topLeftCell="A22" workbookViewId="0">
      <selection activeCell="B36" sqref="B36"/>
    </sheetView>
  </sheetViews>
  <sheetFormatPr defaultRowHeight="15" x14ac:dyDescent="0.25"/>
  <cols>
    <col min="1" max="1" width="26.42578125" customWidth="1"/>
    <col min="2" max="2" width="26.5703125" bestFit="1" customWidth="1"/>
    <col min="3" max="3" width="21.5703125" customWidth="1"/>
    <col min="4" max="4" width="20.7109375" customWidth="1"/>
    <col min="5" max="5" width="18.5703125" customWidth="1"/>
    <col min="6" max="6" width="18.7109375" customWidth="1"/>
    <col min="7" max="7" width="20" customWidth="1"/>
    <col min="9" max="9" width="15.140625" customWidth="1"/>
    <col min="10" max="10" width="14.7109375" customWidth="1"/>
  </cols>
  <sheetData>
    <row r="2" spans="1:11" x14ac:dyDescent="0.25">
      <c r="A2" t="s">
        <v>0</v>
      </c>
      <c r="B2" t="s">
        <v>1</v>
      </c>
      <c r="C2" t="s">
        <v>29</v>
      </c>
      <c r="D2" t="s">
        <v>61</v>
      </c>
      <c r="E2" t="s">
        <v>22</v>
      </c>
      <c r="F2" t="s">
        <v>23</v>
      </c>
      <c r="G2" t="s">
        <v>28</v>
      </c>
      <c r="H2" t="s">
        <v>10</v>
      </c>
      <c r="I2" t="s">
        <v>13</v>
      </c>
      <c r="J2" t="s">
        <v>45</v>
      </c>
    </row>
    <row r="3" spans="1:11" x14ac:dyDescent="0.25">
      <c r="A3" t="s">
        <v>15</v>
      </c>
      <c r="B3" t="s">
        <v>24</v>
      </c>
      <c r="C3" s="15">
        <v>138041</v>
      </c>
      <c r="D3" s="15">
        <v>19310</v>
      </c>
      <c r="E3" s="23">
        <v>5521.65</v>
      </c>
      <c r="F3" s="23">
        <v>1041.4100000000001</v>
      </c>
      <c r="G3" s="9">
        <f>C3/(C3+D3)</f>
        <v>0.87728072907067634</v>
      </c>
      <c r="H3" t="s">
        <v>31</v>
      </c>
    </row>
    <row r="4" spans="1:11" x14ac:dyDescent="0.25">
      <c r="A4" t="s">
        <v>15</v>
      </c>
      <c r="B4" t="s">
        <v>25</v>
      </c>
      <c r="C4" s="15">
        <v>1079445</v>
      </c>
      <c r="D4" s="15">
        <v>587680</v>
      </c>
      <c r="E4" s="23">
        <v>26738.6</v>
      </c>
      <c r="F4" s="23">
        <v>18475.400000000001</v>
      </c>
      <c r="G4" s="9">
        <f t="shared" ref="G4:G19" si="0">C4/(C4+D4)</f>
        <v>0.64748894054135109</v>
      </c>
      <c r="H4" t="s">
        <v>31</v>
      </c>
    </row>
    <row r="5" spans="1:11" x14ac:dyDescent="0.25">
      <c r="A5" t="s">
        <v>15</v>
      </c>
      <c r="B5" t="s">
        <v>26</v>
      </c>
      <c r="C5" s="15">
        <v>133410</v>
      </c>
      <c r="D5" s="15">
        <v>2646</v>
      </c>
      <c r="E5" s="23">
        <v>5336.4</v>
      </c>
      <c r="F5" s="23">
        <v>211.71</v>
      </c>
      <c r="G5" s="9">
        <f t="shared" si="0"/>
        <v>0.9805521255953431</v>
      </c>
      <c r="H5" t="s">
        <v>31</v>
      </c>
    </row>
    <row r="6" spans="1:11" s="11" customFormat="1" x14ac:dyDescent="0.25">
      <c r="A6" s="11" t="s">
        <v>15</v>
      </c>
      <c r="B6" s="11" t="s">
        <v>27</v>
      </c>
      <c r="C6" s="16">
        <f>SUM(C3:C5)</f>
        <v>1350896</v>
      </c>
      <c r="D6" s="16">
        <f>SUM(D3:D5)</f>
        <v>609636</v>
      </c>
      <c r="E6" s="24">
        <v>37596.65</v>
      </c>
      <c r="F6" s="24">
        <v>19728.52</v>
      </c>
      <c r="G6" s="12">
        <f t="shared" si="0"/>
        <v>0.68904562639120404</v>
      </c>
      <c r="H6" s="11" t="s">
        <v>31</v>
      </c>
    </row>
    <row r="7" spans="1:11" s="11" customFormat="1" x14ac:dyDescent="0.25">
      <c r="A7" s="11" t="s">
        <v>48</v>
      </c>
      <c r="B7" s="11" t="s">
        <v>33</v>
      </c>
      <c r="C7" s="16">
        <f>2000*851.23</f>
        <v>1702460</v>
      </c>
      <c r="D7" s="16">
        <f>2000*(887.62-851.23)</f>
        <v>72779.999999999971</v>
      </c>
      <c r="E7" s="24"/>
      <c r="F7" s="24"/>
      <c r="G7" s="12">
        <f t="shared" si="0"/>
        <v>0.95900272639192452</v>
      </c>
      <c r="H7" s="11" t="s">
        <v>32</v>
      </c>
    </row>
    <row r="8" spans="1:11" s="11" customFormat="1" x14ac:dyDescent="0.25">
      <c r="A8" s="11" t="s">
        <v>49</v>
      </c>
      <c r="B8" s="11" t="s">
        <v>27</v>
      </c>
      <c r="C8" s="16">
        <f>2000*3571.79683</f>
        <v>7143593.6600000001</v>
      </c>
      <c r="D8" s="16">
        <f>D10+D9</f>
        <v>226206.33999999976</v>
      </c>
      <c r="E8" s="24"/>
      <c r="F8" s="24"/>
      <c r="G8" s="12">
        <f t="shared" si="0"/>
        <v>0.96930631224727948</v>
      </c>
      <c r="H8" s="11" t="s">
        <v>31</v>
      </c>
    </row>
    <row r="9" spans="1:11" x14ac:dyDescent="0.25">
      <c r="A9" t="s">
        <v>49</v>
      </c>
      <c r="B9" t="s">
        <v>25</v>
      </c>
      <c r="C9" s="15">
        <f>3170.9*2000</f>
        <v>6341800</v>
      </c>
      <c r="D9" s="15">
        <f>(3246.02-3170.9)*2000</f>
        <v>150239.99999999977</v>
      </c>
      <c r="E9" s="23"/>
      <c r="F9" s="23"/>
      <c r="G9" s="12">
        <f t="shared" si="0"/>
        <v>0.97685781356861634</v>
      </c>
      <c r="H9" s="11" t="s">
        <v>31</v>
      </c>
    </row>
    <row r="10" spans="1:11" x14ac:dyDescent="0.25">
      <c r="A10" t="s">
        <v>49</v>
      </c>
      <c r="B10" t="s">
        <v>26</v>
      </c>
      <c r="C10" s="15">
        <f>C8-C9</f>
        <v>801793.66000000015</v>
      </c>
      <c r="D10" s="15">
        <f>75966.34</f>
        <v>75966.34</v>
      </c>
      <c r="E10" s="23"/>
      <c r="F10" s="23"/>
      <c r="G10" s="9">
        <f>C10/(C10+D9)</f>
        <v>0.84219045364425482</v>
      </c>
      <c r="H10" s="11" t="s">
        <v>31</v>
      </c>
    </row>
    <row r="11" spans="1:11" s="13" customFormat="1" x14ac:dyDescent="0.25">
      <c r="A11" s="11" t="s">
        <v>43</v>
      </c>
      <c r="B11" s="11" t="s">
        <v>82</v>
      </c>
      <c r="C11" s="16">
        <f>2000*155.59</f>
        <v>311180</v>
      </c>
      <c r="D11" s="16">
        <f>2000*50.82</f>
        <v>101640</v>
      </c>
      <c r="E11" s="25"/>
      <c r="F11" s="25"/>
      <c r="G11" s="14">
        <f>C11/(C11+D11)</f>
        <v>0.7537909984981348</v>
      </c>
      <c r="H11" s="13" t="s">
        <v>31</v>
      </c>
      <c r="I11" s="13" t="s">
        <v>42</v>
      </c>
    </row>
    <row r="12" spans="1:11" s="13" customFormat="1" x14ac:dyDescent="0.25">
      <c r="A12" s="28" t="s">
        <v>43</v>
      </c>
      <c r="B12" s="28" t="s">
        <v>66</v>
      </c>
      <c r="C12" s="15">
        <f>804.56*2000</f>
        <v>1609120</v>
      </c>
      <c r="D12" s="15">
        <f>315.78*2000</f>
        <v>631560</v>
      </c>
      <c r="E12" s="23"/>
      <c r="F12" s="23"/>
      <c r="G12" s="31">
        <f>C12/(C12+D12)</f>
        <v>0.71813913633361304</v>
      </c>
      <c r="H12" s="28" t="s">
        <v>31</v>
      </c>
      <c r="I12" s="28" t="s">
        <v>42</v>
      </c>
      <c r="J12" s="28" t="s">
        <v>42</v>
      </c>
      <c r="K12"/>
    </row>
    <row r="13" spans="1:11" s="13" customFormat="1" x14ac:dyDescent="0.25">
      <c r="A13" s="28" t="s">
        <v>43</v>
      </c>
      <c r="B13" s="28" t="s">
        <v>83</v>
      </c>
      <c r="C13" s="15">
        <f>157.79*2000</f>
        <v>315580</v>
      </c>
      <c r="D13" s="15">
        <v>0</v>
      </c>
      <c r="E13" s="32"/>
      <c r="F13" s="23"/>
      <c r="G13" s="31">
        <f>C13/(C13+D13)</f>
        <v>1</v>
      </c>
      <c r="H13" s="28" t="s">
        <v>31</v>
      </c>
      <c r="I13" s="28" t="s">
        <v>42</v>
      </c>
      <c r="J13" s="28" t="s">
        <v>42</v>
      </c>
      <c r="K13"/>
    </row>
    <row r="14" spans="1:11" s="28" customFormat="1" x14ac:dyDescent="0.25">
      <c r="A14" s="28" t="s">
        <v>43</v>
      </c>
      <c r="B14" s="28" t="s">
        <v>27</v>
      </c>
      <c r="C14" s="15">
        <f>SUM(C11:C13)</f>
        <v>2235880</v>
      </c>
      <c r="D14" s="15">
        <f>SUM(D11:D13)</f>
        <v>733200</v>
      </c>
      <c r="E14" s="32"/>
      <c r="F14" s="23"/>
      <c r="G14" s="31">
        <f>C14/(C14+D14)</f>
        <v>0.75305481832756271</v>
      </c>
      <c r="H14" s="28" t="s">
        <v>31</v>
      </c>
      <c r="I14" s="28" t="s">
        <v>42</v>
      </c>
      <c r="J14" s="28" t="s">
        <v>42</v>
      </c>
      <c r="K14"/>
    </row>
    <row r="15" spans="1:11" s="28" customFormat="1" x14ac:dyDescent="0.25">
      <c r="A15" s="28" t="s">
        <v>85</v>
      </c>
      <c r="B15" s="28" t="s">
        <v>66</v>
      </c>
      <c r="C15" s="29">
        <f>2000*(1.36+2.77+1.39+1.92+4.15+4.72+2.34+5.3)-D15+2000*(144.98+117.32)+2000*2.6786</f>
        <v>539599.19999999984</v>
      </c>
      <c r="D15" s="29">
        <f>2000*(0.53+0.796+4.248+3.735+0.134+0.083+2.521+0.082) + 7*2000</f>
        <v>38258</v>
      </c>
      <c r="E15" s="30"/>
      <c r="F15" s="30"/>
      <c r="G15" s="31">
        <f>C15/(C15+D15)</f>
        <v>0.93379333163972</v>
      </c>
      <c r="H15" s="28" t="s">
        <v>31</v>
      </c>
      <c r="I15" s="28" t="s">
        <v>81</v>
      </c>
      <c r="J15" s="28" t="s">
        <v>81</v>
      </c>
    </row>
    <row r="16" spans="1:11" s="28" customFormat="1" x14ac:dyDescent="0.25">
      <c r="A16" s="28" t="s">
        <v>85</v>
      </c>
      <c r="B16" s="28" t="s">
        <v>79</v>
      </c>
      <c r="C16" s="29">
        <f>C17-C15</f>
        <v>546820.80000000016</v>
      </c>
      <c r="D16" s="29">
        <f>D17-D15</f>
        <v>42268.600000000006</v>
      </c>
      <c r="E16" s="30"/>
      <c r="F16" s="30"/>
      <c r="G16" s="31">
        <f>C16/(C16+D16)</f>
        <v>0.92824756310332524</v>
      </c>
      <c r="H16" s="28" t="s">
        <v>31</v>
      </c>
      <c r="I16" s="28" t="s">
        <v>81</v>
      </c>
      <c r="J16" s="28" t="s">
        <v>81</v>
      </c>
    </row>
    <row r="17" spans="1:11" x14ac:dyDescent="0.25">
      <c r="A17" s="28" t="s">
        <v>85</v>
      </c>
      <c r="B17" s="28" t="s">
        <v>80</v>
      </c>
      <c r="C17" s="29">
        <f>543.21*2000</f>
        <v>1086420</v>
      </c>
      <c r="D17" s="29">
        <f>40.2633*2000</f>
        <v>80526.600000000006</v>
      </c>
      <c r="E17" s="30">
        <v>23290</v>
      </c>
      <c r="F17" s="30">
        <v>500</v>
      </c>
      <c r="G17" s="31">
        <f>C17/(C17+D17)</f>
        <v>0.93099375755497282</v>
      </c>
      <c r="H17" s="28" t="s">
        <v>31</v>
      </c>
      <c r="I17" s="28" t="s">
        <v>81</v>
      </c>
      <c r="J17" s="28" t="s">
        <v>84</v>
      </c>
      <c r="K17" s="28"/>
    </row>
    <row r="18" spans="1:11" x14ac:dyDescent="0.25">
      <c r="A18" s="11" t="s">
        <v>63</v>
      </c>
      <c r="B18" s="11" t="s">
        <v>75</v>
      </c>
      <c r="C18" s="27">
        <f>830.38*2000</f>
        <v>1660760</v>
      </c>
      <c r="D18" s="27">
        <v>69198</v>
      </c>
      <c r="E18" s="25">
        <v>65813.399999999994</v>
      </c>
      <c r="F18" s="25"/>
      <c r="G18" s="14">
        <f>C18/(C18+D18)</f>
        <v>0.96000018497558903</v>
      </c>
      <c r="H18" s="11" t="s">
        <v>32</v>
      </c>
      <c r="I18" s="13" t="s">
        <v>65</v>
      </c>
      <c r="J18" s="13" t="s">
        <v>72</v>
      </c>
      <c r="K18" s="13" t="s">
        <v>73</v>
      </c>
    </row>
    <row r="19" spans="1:11" x14ac:dyDescent="0.25">
      <c r="A19" s="11" t="s">
        <v>62</v>
      </c>
      <c r="B19" s="11" t="s">
        <v>33</v>
      </c>
      <c r="C19" s="16">
        <f>2000*6720.49</f>
        <v>13440980</v>
      </c>
      <c r="D19" s="16">
        <f>2000*366.571</f>
        <v>733142</v>
      </c>
      <c r="E19" s="25"/>
      <c r="F19" s="25"/>
      <c r="G19" s="14">
        <f>C19/(C19+D19)</f>
        <v>0.94827602020075741</v>
      </c>
      <c r="H19" s="13" t="s">
        <v>31</v>
      </c>
      <c r="I19" s="13" t="s">
        <v>47</v>
      </c>
      <c r="J19" s="13" t="s">
        <v>46</v>
      </c>
      <c r="K19" s="13"/>
    </row>
    <row r="20" spans="1:11" x14ac:dyDescent="0.25">
      <c r="C20" s="15"/>
      <c r="D20" s="15"/>
      <c r="E20" s="32"/>
      <c r="F20" s="23"/>
    </row>
    <row r="21" spans="1:11" x14ac:dyDescent="0.25">
      <c r="C21" s="15"/>
      <c r="D21" s="15"/>
      <c r="E21" s="32"/>
      <c r="F21" s="23"/>
    </row>
    <row r="22" spans="1:11" x14ac:dyDescent="0.25">
      <c r="C22" s="15"/>
      <c r="D22" s="15"/>
      <c r="E22" s="32"/>
      <c r="F22" s="23"/>
    </row>
    <row r="23" spans="1:11" x14ac:dyDescent="0.25">
      <c r="C23" s="15"/>
      <c r="D23" s="15"/>
      <c r="E23" s="32"/>
      <c r="F23" s="23"/>
    </row>
    <row r="24" spans="1:11" x14ac:dyDescent="0.25">
      <c r="C24" s="15"/>
      <c r="D24" s="15"/>
      <c r="E24" s="32"/>
      <c r="F24" s="23"/>
    </row>
    <row r="25" spans="1:11" x14ac:dyDescent="0.25">
      <c r="C25" s="15"/>
      <c r="D25" s="15"/>
      <c r="E25" s="23"/>
      <c r="F25" s="23"/>
    </row>
    <row r="26" spans="1:11" x14ac:dyDescent="0.25">
      <c r="A26" s="1" t="s">
        <v>50</v>
      </c>
      <c r="B26" s="1" t="s">
        <v>51</v>
      </c>
      <c r="C26" s="1" t="s">
        <v>52</v>
      </c>
      <c r="D26" s="1" t="s">
        <v>44</v>
      </c>
      <c r="E26" s="1" t="s">
        <v>53</v>
      </c>
      <c r="F26" s="1" t="s">
        <v>86</v>
      </c>
    </row>
    <row r="27" spans="1:11" x14ac:dyDescent="0.25">
      <c r="A27" t="s">
        <v>54</v>
      </c>
      <c r="B27" s="15">
        <f>C3</f>
        <v>138041</v>
      </c>
      <c r="C27" s="15">
        <f>C4+C9</f>
        <v>7421245</v>
      </c>
      <c r="D27" s="15">
        <f>C5+C10+C11+C19</f>
        <v>14687363.66</v>
      </c>
      <c r="E27" s="17">
        <f>C12+C15</f>
        <v>2148719.1999999997</v>
      </c>
    </row>
    <row r="28" spans="1:11" x14ac:dyDescent="0.25">
      <c r="A28" t="s">
        <v>57</v>
      </c>
      <c r="B28" s="15">
        <f>D3</f>
        <v>19310</v>
      </c>
      <c r="C28" s="15">
        <f>D4+D9</f>
        <v>737919.99999999977</v>
      </c>
      <c r="D28" s="15">
        <f>D7+D11+D10+D19</f>
        <v>983528.34</v>
      </c>
      <c r="E28" s="17">
        <f>D12+D15</f>
        <v>669818</v>
      </c>
    </row>
    <row r="29" spans="1:11" x14ac:dyDescent="0.25">
      <c r="A29" t="s">
        <v>74</v>
      </c>
      <c r="B29" s="9">
        <f>B27/(B27+B28)</f>
        <v>0.87728072907067634</v>
      </c>
      <c r="C29" s="9">
        <f>C27/(C27+C28)</f>
        <v>0.90955937280346699</v>
      </c>
      <c r="D29" s="9">
        <f t="shared" ref="D29" si="1">D27/(D27+D28)</f>
        <v>0.93723852222324044</v>
      </c>
      <c r="E29" s="9">
        <f>E27/(E27+E28)</f>
        <v>0.76235261326336223</v>
      </c>
    </row>
    <row r="31" spans="1:11" x14ac:dyDescent="0.25">
      <c r="A31" t="s">
        <v>56</v>
      </c>
      <c r="D31" s="15">
        <f>C7</f>
        <v>1702460</v>
      </c>
      <c r="E31" s="15">
        <f>C18</f>
        <v>1660760</v>
      </c>
    </row>
    <row r="32" spans="1:11" x14ac:dyDescent="0.25">
      <c r="A32" t="s">
        <v>55</v>
      </c>
      <c r="D32" s="15">
        <f>D7</f>
        <v>72779.999999999971</v>
      </c>
      <c r="E32" s="15">
        <f>D18</f>
        <v>69198</v>
      </c>
    </row>
    <row r="33" spans="1:7" x14ac:dyDescent="0.25">
      <c r="A33" t="s">
        <v>60</v>
      </c>
      <c r="D33" s="9">
        <f>D31/(D31+D32)</f>
        <v>0.95900272639192452</v>
      </c>
      <c r="E33" s="9">
        <f>E31/(E31+E32)</f>
        <v>0.96000018497558903</v>
      </c>
    </row>
    <row r="35" spans="1:7" x14ac:dyDescent="0.25">
      <c r="A35" t="s">
        <v>58</v>
      </c>
      <c r="B35" s="17">
        <f>B27+B31</f>
        <v>138041</v>
      </c>
      <c r="C35" s="17">
        <f>C27+C31</f>
        <v>7421245</v>
      </c>
      <c r="D35" s="17">
        <f>D27+D31</f>
        <v>16389823.66</v>
      </c>
      <c r="E35" s="17">
        <f>E27+E31</f>
        <v>3809479.1999999997</v>
      </c>
      <c r="G35" s="17">
        <f>SUM(B35:E35)</f>
        <v>27758588.859999999</v>
      </c>
    </row>
    <row r="36" spans="1:7" x14ac:dyDescent="0.25">
      <c r="A36" t="s">
        <v>59</v>
      </c>
      <c r="B36">
        <f t="shared" ref="B36:C36" si="2">B28+B32</f>
        <v>19310</v>
      </c>
      <c r="C36">
        <f t="shared" si="2"/>
        <v>737919.99999999977</v>
      </c>
      <c r="D36">
        <f>D28+D32</f>
        <v>1056308.3399999999</v>
      </c>
      <c r="E36" s="17">
        <f>E28+E32</f>
        <v>739016</v>
      </c>
      <c r="G36" s="17">
        <f>SUM(B36:E36)</f>
        <v>2552554.34</v>
      </c>
    </row>
    <row r="37" spans="1:7" x14ac:dyDescent="0.25">
      <c r="D37" s="9">
        <f>D35/(D35+D36)</f>
        <v>0.93945314984433226</v>
      </c>
      <c r="E37" s="9">
        <f>E35/(E35+E36)</f>
        <v>0.83752516656497744</v>
      </c>
      <c r="G37" s="9">
        <f t="shared" ref="G37" si="3">G35/(G35+G36)</f>
        <v>0.91578825242064776</v>
      </c>
    </row>
    <row r="39" spans="1:7" x14ac:dyDescent="0.25">
      <c r="E39" s="17">
        <f>E35/2000</f>
        <v>1904.7395999999999</v>
      </c>
    </row>
    <row r="40" spans="1:7" x14ac:dyDescent="0.25">
      <c r="E40" s="17">
        <f>E36/2000</f>
        <v>369.50799999999998</v>
      </c>
    </row>
  </sheetData>
  <sortState ref="A11:K19">
    <sortCondition ref="A11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0"/>
  <sheetViews>
    <sheetView workbookViewId="0">
      <pane ySplit="1" topLeftCell="A569" activePane="bottomLeft" state="frozen"/>
      <selection pane="bottomLeft" activeCell="H1" sqref="H1:H1048576"/>
    </sheetView>
  </sheetViews>
  <sheetFormatPr defaultRowHeight="15" x14ac:dyDescent="0.25"/>
  <cols>
    <col min="1" max="7" width="17" customWidth="1"/>
    <col min="8" max="8" width="17" hidden="1" customWidth="1"/>
    <col min="9" max="10" width="17" customWidth="1"/>
    <col min="13" max="13" width="12.42578125" customWidth="1"/>
    <col min="14" max="14" width="20.85546875" customWidth="1"/>
  </cols>
  <sheetData>
    <row r="1" spans="1:1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16</v>
      </c>
      <c r="G1" s="1" t="s">
        <v>4</v>
      </c>
      <c r="H1" s="1" t="s">
        <v>70</v>
      </c>
      <c r="I1" s="1" t="s">
        <v>5</v>
      </c>
      <c r="J1" s="1" t="s">
        <v>6</v>
      </c>
      <c r="K1" s="1" t="s">
        <v>10</v>
      </c>
      <c r="L1" s="1" t="s">
        <v>12</v>
      </c>
      <c r="M1" s="1" t="s">
        <v>13</v>
      </c>
      <c r="N1" s="1" t="s">
        <v>14</v>
      </c>
    </row>
    <row r="2" spans="1:14" s="2" customFormat="1" ht="15.75" x14ac:dyDescent="0.3">
      <c r="C2" s="3"/>
      <c r="D2" s="2" t="s">
        <v>7</v>
      </c>
      <c r="E2" s="2" t="s">
        <v>9</v>
      </c>
      <c r="F2" s="5"/>
      <c r="H2" s="2" t="s">
        <v>71</v>
      </c>
      <c r="K2" s="2" t="s">
        <v>11</v>
      </c>
    </row>
    <row r="3" spans="1:14" ht="15.75" x14ac:dyDescent="0.3">
      <c r="A3" t="s">
        <v>15</v>
      </c>
      <c r="B3" t="s">
        <v>24</v>
      </c>
      <c r="C3" s="4">
        <v>41613</v>
      </c>
      <c r="D3" t="s">
        <v>34</v>
      </c>
      <c r="F3" s="6" t="s">
        <v>18</v>
      </c>
      <c r="G3" s="7">
        <v>74.25</v>
      </c>
      <c r="H3" s="7"/>
      <c r="I3" s="8">
        <f>G3/60</f>
        <v>1.2375</v>
      </c>
      <c r="K3" t="s">
        <v>31</v>
      </c>
    </row>
    <row r="4" spans="1:14" ht="15.75" x14ac:dyDescent="0.3">
      <c r="A4" t="s">
        <v>15</v>
      </c>
      <c r="B4" t="s">
        <v>24</v>
      </c>
      <c r="C4" s="4">
        <v>41666</v>
      </c>
      <c r="D4" t="s">
        <v>34</v>
      </c>
      <c r="F4" s="6" t="s">
        <v>19</v>
      </c>
      <c r="G4" s="7">
        <v>247.03</v>
      </c>
      <c r="H4" s="7"/>
      <c r="I4" s="8">
        <f t="shared" ref="I4:I9" si="0">G4/160</f>
        <v>1.5439375</v>
      </c>
      <c r="K4" t="s">
        <v>31</v>
      </c>
    </row>
    <row r="5" spans="1:14" ht="15.75" x14ac:dyDescent="0.3">
      <c r="A5" t="s">
        <v>15</v>
      </c>
      <c r="B5" t="s">
        <v>24</v>
      </c>
      <c r="C5" s="4">
        <v>41673</v>
      </c>
      <c r="D5" t="s">
        <v>34</v>
      </c>
      <c r="F5" s="6" t="s">
        <v>19</v>
      </c>
      <c r="G5" s="7">
        <v>70.37</v>
      </c>
      <c r="H5" s="7"/>
      <c r="I5" s="8">
        <f t="shared" si="0"/>
        <v>0.43981250000000005</v>
      </c>
      <c r="K5" t="s">
        <v>31</v>
      </c>
    </row>
    <row r="6" spans="1:14" ht="15.75" x14ac:dyDescent="0.3">
      <c r="A6" t="s">
        <v>15</v>
      </c>
      <c r="B6" t="s">
        <v>24</v>
      </c>
      <c r="C6" s="4">
        <v>41673</v>
      </c>
      <c r="D6" t="s">
        <v>34</v>
      </c>
      <c r="F6" s="6" t="s">
        <v>19</v>
      </c>
      <c r="G6" s="7">
        <v>70.47</v>
      </c>
      <c r="H6" s="7"/>
      <c r="I6" s="8">
        <f t="shared" si="0"/>
        <v>0.44043749999999998</v>
      </c>
      <c r="K6" t="s">
        <v>31</v>
      </c>
    </row>
    <row r="7" spans="1:14" ht="15.75" x14ac:dyDescent="0.3">
      <c r="A7" t="s">
        <v>15</v>
      </c>
      <c r="B7" t="s">
        <v>24</v>
      </c>
      <c r="C7" s="4">
        <v>41673</v>
      </c>
      <c r="D7" t="s">
        <v>34</v>
      </c>
      <c r="F7" s="6" t="s">
        <v>19</v>
      </c>
      <c r="G7" s="7">
        <v>70.319999999999993</v>
      </c>
      <c r="H7" s="7"/>
      <c r="I7" s="8">
        <f t="shared" si="0"/>
        <v>0.43949999999999995</v>
      </c>
      <c r="K7" t="s">
        <v>31</v>
      </c>
    </row>
    <row r="8" spans="1:14" ht="15.75" x14ac:dyDescent="0.3">
      <c r="A8" t="s">
        <v>15</v>
      </c>
      <c r="B8" t="s">
        <v>24</v>
      </c>
      <c r="C8" s="4">
        <v>41701</v>
      </c>
      <c r="D8" t="s">
        <v>34</v>
      </c>
      <c r="F8" s="6" t="s">
        <v>19</v>
      </c>
      <c r="G8" s="7">
        <v>70.37</v>
      </c>
      <c r="H8" s="7"/>
      <c r="I8" s="8">
        <f t="shared" si="0"/>
        <v>0.43981250000000005</v>
      </c>
      <c r="K8" t="s">
        <v>31</v>
      </c>
    </row>
    <row r="9" spans="1:14" ht="15.75" x14ac:dyDescent="0.3">
      <c r="A9" t="s">
        <v>15</v>
      </c>
      <c r="B9" t="s">
        <v>24</v>
      </c>
      <c r="C9" s="4">
        <v>41736</v>
      </c>
      <c r="D9" t="s">
        <v>34</v>
      </c>
      <c r="F9" s="6" t="s">
        <v>19</v>
      </c>
      <c r="G9" s="7">
        <v>70.02</v>
      </c>
      <c r="H9" s="7"/>
      <c r="I9" s="8">
        <f t="shared" si="0"/>
        <v>0.43762499999999999</v>
      </c>
      <c r="K9" t="s">
        <v>31</v>
      </c>
    </row>
    <row r="10" spans="1:14" ht="15.75" x14ac:dyDescent="0.3">
      <c r="A10" t="s">
        <v>15</v>
      </c>
      <c r="B10" t="s">
        <v>24</v>
      </c>
      <c r="C10" s="4">
        <v>41738</v>
      </c>
      <c r="D10" t="s">
        <v>34</v>
      </c>
      <c r="F10" s="6" t="s">
        <v>18</v>
      </c>
      <c r="G10" s="7">
        <v>227.79</v>
      </c>
      <c r="H10" s="7"/>
      <c r="I10" s="8">
        <f>G10/60</f>
        <v>3.7965</v>
      </c>
      <c r="K10" t="s">
        <v>31</v>
      </c>
    </row>
    <row r="11" spans="1:14" ht="15.75" x14ac:dyDescent="0.3">
      <c r="A11" t="s">
        <v>15</v>
      </c>
      <c r="B11" t="s">
        <v>24</v>
      </c>
      <c r="C11" s="4">
        <v>41757</v>
      </c>
      <c r="D11" t="s">
        <v>34</v>
      </c>
      <c r="F11" s="6" t="s">
        <v>19</v>
      </c>
      <c r="G11" s="7">
        <v>70.02</v>
      </c>
      <c r="H11" s="7"/>
      <c r="I11" s="8">
        <f>G11/160</f>
        <v>0.43762499999999999</v>
      </c>
      <c r="K11" t="s">
        <v>31</v>
      </c>
    </row>
    <row r="12" spans="1:14" ht="15.75" x14ac:dyDescent="0.3">
      <c r="A12" t="s">
        <v>15</v>
      </c>
      <c r="B12" t="s">
        <v>24</v>
      </c>
      <c r="C12" s="4">
        <v>41785</v>
      </c>
      <c r="D12" t="s">
        <v>34</v>
      </c>
      <c r="F12" s="6" t="s">
        <v>19</v>
      </c>
      <c r="G12" s="7">
        <v>70.77</v>
      </c>
      <c r="H12" s="7"/>
      <c r="I12" s="8">
        <f>G12/160</f>
        <v>0.4423125</v>
      </c>
      <c r="K12" t="s">
        <v>31</v>
      </c>
    </row>
    <row r="13" spans="1:14" ht="15.75" x14ac:dyDescent="0.3">
      <c r="A13" t="s">
        <v>15</v>
      </c>
      <c r="B13" t="s">
        <v>24</v>
      </c>
      <c r="C13" s="4">
        <v>41508</v>
      </c>
      <c r="D13" t="s">
        <v>21</v>
      </c>
      <c r="F13" s="6" t="s">
        <v>17</v>
      </c>
      <c r="G13" s="7">
        <v>165</v>
      </c>
      <c r="H13" s="7"/>
      <c r="I13" s="8">
        <f t="shared" ref="I13:I35" si="1">IF(F13="RECYCLING",G13/80,G13/60)</f>
        <v>2.75</v>
      </c>
      <c r="K13" t="s">
        <v>31</v>
      </c>
    </row>
    <row r="14" spans="1:14" ht="15.75" x14ac:dyDescent="0.3">
      <c r="A14" t="s">
        <v>15</v>
      </c>
      <c r="B14" t="s">
        <v>24</v>
      </c>
      <c r="C14" s="4">
        <v>41613</v>
      </c>
      <c r="D14" t="s">
        <v>21</v>
      </c>
      <c r="F14" s="6" t="s">
        <v>17</v>
      </c>
      <c r="G14" s="7">
        <v>182.25</v>
      </c>
      <c r="H14" s="7"/>
      <c r="I14" s="8">
        <f t="shared" si="1"/>
        <v>3.0375000000000001</v>
      </c>
      <c r="K14" t="s">
        <v>31</v>
      </c>
    </row>
    <row r="15" spans="1:14" ht="15.75" x14ac:dyDescent="0.3">
      <c r="A15" t="s">
        <v>15</v>
      </c>
      <c r="B15" t="s">
        <v>24</v>
      </c>
      <c r="C15" s="4">
        <v>41635</v>
      </c>
      <c r="D15" t="s">
        <v>21</v>
      </c>
      <c r="F15" s="6" t="s">
        <v>17</v>
      </c>
      <c r="G15" s="7">
        <v>258.75</v>
      </c>
      <c r="H15" s="7"/>
      <c r="I15" s="8">
        <f t="shared" si="1"/>
        <v>4.3125</v>
      </c>
      <c r="K15" t="s">
        <v>31</v>
      </c>
    </row>
    <row r="16" spans="1:14" ht="15.75" x14ac:dyDescent="0.3">
      <c r="A16" t="s">
        <v>15</v>
      </c>
      <c r="B16" t="s">
        <v>24</v>
      </c>
      <c r="C16" s="4">
        <v>41635</v>
      </c>
      <c r="D16" t="s">
        <v>21</v>
      </c>
      <c r="F16" s="6" t="s">
        <v>17</v>
      </c>
      <c r="G16" s="7">
        <v>215.25</v>
      </c>
      <c r="H16" s="7"/>
      <c r="I16" s="8">
        <f t="shared" si="1"/>
        <v>3.5874999999999999</v>
      </c>
      <c r="K16" t="s">
        <v>31</v>
      </c>
    </row>
    <row r="17" spans="1:11" ht="15.75" x14ac:dyDescent="0.3">
      <c r="A17" t="s">
        <v>15</v>
      </c>
      <c r="B17" t="s">
        <v>24</v>
      </c>
      <c r="C17" s="4">
        <v>41666</v>
      </c>
      <c r="D17" t="s">
        <v>21</v>
      </c>
      <c r="F17" s="6" t="s">
        <v>17</v>
      </c>
      <c r="G17" s="7">
        <v>355.5</v>
      </c>
      <c r="H17" s="7"/>
      <c r="I17" s="8">
        <f t="shared" si="1"/>
        <v>5.9249999999999998</v>
      </c>
      <c r="K17" t="s">
        <v>31</v>
      </c>
    </row>
    <row r="18" spans="1:11" ht="15.75" x14ac:dyDescent="0.3">
      <c r="A18" t="s">
        <v>15</v>
      </c>
      <c r="B18" t="s">
        <v>24</v>
      </c>
      <c r="C18" s="4">
        <v>41687</v>
      </c>
      <c r="D18" t="s">
        <v>21</v>
      </c>
      <c r="F18" s="6" t="s">
        <v>17</v>
      </c>
      <c r="G18" s="7">
        <v>153.75</v>
      </c>
      <c r="H18" s="7"/>
      <c r="I18" s="8">
        <f t="shared" si="1"/>
        <v>2.5625</v>
      </c>
      <c r="K18" t="s">
        <v>31</v>
      </c>
    </row>
    <row r="19" spans="1:11" ht="15.75" x14ac:dyDescent="0.3">
      <c r="A19" t="s">
        <v>15</v>
      </c>
      <c r="B19" t="s">
        <v>24</v>
      </c>
      <c r="C19" s="4">
        <v>41701</v>
      </c>
      <c r="D19" t="s">
        <v>21</v>
      </c>
      <c r="F19" s="6" t="s">
        <v>17</v>
      </c>
      <c r="G19" s="7">
        <v>183.75</v>
      </c>
      <c r="H19" s="7"/>
      <c r="I19" s="8">
        <f t="shared" si="1"/>
        <v>3.0625</v>
      </c>
      <c r="K19" t="s">
        <v>31</v>
      </c>
    </row>
    <row r="20" spans="1:11" ht="15.75" x14ac:dyDescent="0.3">
      <c r="A20" t="s">
        <v>15</v>
      </c>
      <c r="B20" t="s">
        <v>24</v>
      </c>
      <c r="C20" s="4">
        <v>41736</v>
      </c>
      <c r="D20" t="s">
        <v>21</v>
      </c>
      <c r="F20" s="6" t="s">
        <v>17</v>
      </c>
      <c r="G20" s="7">
        <v>147.75</v>
      </c>
      <c r="H20" s="7"/>
      <c r="I20" s="8">
        <f t="shared" si="1"/>
        <v>2.4624999999999999</v>
      </c>
      <c r="K20" t="s">
        <v>31</v>
      </c>
    </row>
    <row r="21" spans="1:11" ht="15.75" x14ac:dyDescent="0.3">
      <c r="A21" t="s">
        <v>15</v>
      </c>
      <c r="B21" t="s">
        <v>24</v>
      </c>
      <c r="C21" s="4">
        <v>41760</v>
      </c>
      <c r="D21" t="s">
        <v>21</v>
      </c>
      <c r="F21" s="6" t="s">
        <v>17</v>
      </c>
      <c r="G21" s="7">
        <v>195.75</v>
      </c>
      <c r="H21" s="7"/>
      <c r="I21" s="8">
        <f t="shared" si="1"/>
        <v>3.2625000000000002</v>
      </c>
      <c r="K21" t="s">
        <v>31</v>
      </c>
    </row>
    <row r="22" spans="1:11" ht="15.75" x14ac:dyDescent="0.3">
      <c r="A22" t="s">
        <v>15</v>
      </c>
      <c r="B22" t="s">
        <v>24</v>
      </c>
      <c r="C22" s="4">
        <v>41785</v>
      </c>
      <c r="D22" t="s">
        <v>21</v>
      </c>
      <c r="F22" s="6" t="s">
        <v>17</v>
      </c>
      <c r="G22" s="7">
        <v>217.5</v>
      </c>
      <c r="H22" s="7"/>
      <c r="I22" s="8">
        <f t="shared" si="1"/>
        <v>3.625</v>
      </c>
      <c r="K22" t="s">
        <v>31</v>
      </c>
    </row>
    <row r="23" spans="1:11" ht="15.75" x14ac:dyDescent="0.3">
      <c r="A23" t="s">
        <v>15</v>
      </c>
      <c r="B23" t="s">
        <v>24</v>
      </c>
      <c r="C23" s="4">
        <v>41785</v>
      </c>
      <c r="D23" t="s">
        <v>21</v>
      </c>
      <c r="F23" s="6" t="s">
        <v>17</v>
      </c>
      <c r="G23" s="7">
        <v>168.8</v>
      </c>
      <c r="H23" s="7"/>
      <c r="I23" s="8">
        <f t="shared" si="1"/>
        <v>2.8133333333333335</v>
      </c>
      <c r="K23" t="s">
        <v>31</v>
      </c>
    </row>
    <row r="24" spans="1:11" ht="15.75" x14ac:dyDescent="0.3">
      <c r="A24" t="s">
        <v>15</v>
      </c>
      <c r="B24" t="s">
        <v>24</v>
      </c>
      <c r="C24" s="4">
        <v>41785</v>
      </c>
      <c r="D24" t="s">
        <v>21</v>
      </c>
      <c r="F24" s="6" t="s">
        <v>17</v>
      </c>
      <c r="G24" s="7">
        <v>146.4</v>
      </c>
      <c r="H24" s="7"/>
      <c r="I24" s="8">
        <f t="shared" si="1"/>
        <v>2.44</v>
      </c>
      <c r="K24" t="s">
        <v>31</v>
      </c>
    </row>
    <row r="25" spans="1:11" ht="15.75" x14ac:dyDescent="0.3">
      <c r="A25" t="s">
        <v>15</v>
      </c>
      <c r="B25" t="s">
        <v>24</v>
      </c>
      <c r="C25" s="4">
        <v>41785</v>
      </c>
      <c r="D25" t="s">
        <v>21</v>
      </c>
      <c r="F25" s="6" t="s">
        <v>17</v>
      </c>
      <c r="G25" s="7">
        <v>176</v>
      </c>
      <c r="H25" s="7"/>
      <c r="I25" s="8">
        <f t="shared" si="1"/>
        <v>2.9333333333333331</v>
      </c>
      <c r="K25" t="s">
        <v>31</v>
      </c>
    </row>
    <row r="26" spans="1:11" ht="15.75" x14ac:dyDescent="0.3">
      <c r="A26" t="s">
        <v>15</v>
      </c>
      <c r="B26" t="s">
        <v>24</v>
      </c>
      <c r="C26" s="4">
        <v>41785</v>
      </c>
      <c r="D26" t="s">
        <v>21</v>
      </c>
      <c r="F26" s="6" t="s">
        <v>17</v>
      </c>
      <c r="G26" s="7">
        <v>194.4</v>
      </c>
      <c r="H26" s="7"/>
      <c r="I26" s="8">
        <f t="shared" si="1"/>
        <v>3.24</v>
      </c>
      <c r="K26" t="s">
        <v>31</v>
      </c>
    </row>
    <row r="27" spans="1:11" ht="15.75" x14ac:dyDescent="0.3">
      <c r="A27" t="s">
        <v>15</v>
      </c>
      <c r="B27" t="s">
        <v>24</v>
      </c>
      <c r="C27" s="4">
        <v>41785</v>
      </c>
      <c r="D27" t="s">
        <v>21</v>
      </c>
      <c r="F27" s="6" t="s">
        <v>17</v>
      </c>
      <c r="G27" s="7">
        <v>119.2</v>
      </c>
      <c r="H27" s="7"/>
      <c r="I27" s="8">
        <f t="shared" si="1"/>
        <v>1.9866666666666668</v>
      </c>
      <c r="K27" t="s">
        <v>31</v>
      </c>
    </row>
    <row r="28" spans="1:11" ht="15.75" x14ac:dyDescent="0.3">
      <c r="A28" t="s">
        <v>15</v>
      </c>
      <c r="B28" t="s">
        <v>24</v>
      </c>
      <c r="C28" s="4">
        <v>41785</v>
      </c>
      <c r="D28" t="s">
        <v>21</v>
      </c>
      <c r="F28" s="6" t="s">
        <v>17</v>
      </c>
      <c r="G28" s="7">
        <v>93.6</v>
      </c>
      <c r="H28" s="7"/>
      <c r="I28" s="8">
        <f t="shared" si="1"/>
        <v>1.5599999999999998</v>
      </c>
      <c r="K28" t="s">
        <v>31</v>
      </c>
    </row>
    <row r="29" spans="1:11" ht="15.75" x14ac:dyDescent="0.3">
      <c r="A29" t="s">
        <v>15</v>
      </c>
      <c r="B29" t="s">
        <v>24</v>
      </c>
      <c r="C29" s="4">
        <v>41785</v>
      </c>
      <c r="D29" t="s">
        <v>21</v>
      </c>
      <c r="F29" s="6" t="s">
        <v>17</v>
      </c>
      <c r="G29" s="7">
        <v>169.6</v>
      </c>
      <c r="H29" s="7"/>
      <c r="I29" s="8">
        <f t="shared" si="1"/>
        <v>2.8266666666666667</v>
      </c>
      <c r="K29" t="s">
        <v>31</v>
      </c>
    </row>
    <row r="30" spans="1:11" ht="15.75" x14ac:dyDescent="0.3">
      <c r="A30" t="s">
        <v>15</v>
      </c>
      <c r="B30" t="s">
        <v>24</v>
      </c>
      <c r="C30" s="4">
        <v>41806</v>
      </c>
      <c r="D30" t="s">
        <v>21</v>
      </c>
      <c r="F30" s="6" t="s">
        <v>17</v>
      </c>
      <c r="G30" s="7">
        <v>602.4</v>
      </c>
      <c r="H30" s="7"/>
      <c r="I30" s="8">
        <f t="shared" si="1"/>
        <v>10.039999999999999</v>
      </c>
      <c r="K30" t="s">
        <v>31</v>
      </c>
    </row>
    <row r="31" spans="1:11" ht="15.75" x14ac:dyDescent="0.3">
      <c r="A31" t="s">
        <v>15</v>
      </c>
      <c r="B31" t="s">
        <v>24</v>
      </c>
      <c r="C31" s="4">
        <v>41806</v>
      </c>
      <c r="D31" t="s">
        <v>21</v>
      </c>
      <c r="F31" s="6" t="s">
        <v>17</v>
      </c>
      <c r="G31" s="7">
        <v>140.80000000000001</v>
      </c>
      <c r="H31" s="7"/>
      <c r="I31" s="8">
        <f t="shared" si="1"/>
        <v>2.3466666666666667</v>
      </c>
      <c r="K31" t="s">
        <v>31</v>
      </c>
    </row>
    <row r="32" spans="1:11" ht="15.75" x14ac:dyDescent="0.3">
      <c r="A32" t="s">
        <v>15</v>
      </c>
      <c r="B32" t="s">
        <v>24</v>
      </c>
      <c r="C32" s="4">
        <v>41806</v>
      </c>
      <c r="D32" t="s">
        <v>21</v>
      </c>
      <c r="F32" s="6" t="s">
        <v>17</v>
      </c>
      <c r="G32" s="7">
        <v>297.60000000000002</v>
      </c>
      <c r="H32" s="7"/>
      <c r="I32" s="8">
        <f t="shared" si="1"/>
        <v>4.96</v>
      </c>
      <c r="K32" t="s">
        <v>31</v>
      </c>
    </row>
    <row r="33" spans="1:11" ht="15.75" x14ac:dyDescent="0.3">
      <c r="A33" t="s">
        <v>15</v>
      </c>
      <c r="B33" t="s">
        <v>24</v>
      </c>
      <c r="C33" s="4">
        <v>41806</v>
      </c>
      <c r="D33" t="s">
        <v>21</v>
      </c>
      <c r="F33" s="6" t="s">
        <v>17</v>
      </c>
      <c r="G33" s="7">
        <v>308.8</v>
      </c>
      <c r="H33" s="7"/>
      <c r="I33" s="8">
        <f t="shared" si="1"/>
        <v>5.1466666666666665</v>
      </c>
      <c r="K33" t="s">
        <v>31</v>
      </c>
    </row>
    <row r="34" spans="1:11" ht="15.75" x14ac:dyDescent="0.3">
      <c r="A34" t="s">
        <v>15</v>
      </c>
      <c r="B34" t="s">
        <v>24</v>
      </c>
      <c r="C34" s="4">
        <v>41806</v>
      </c>
      <c r="D34" t="s">
        <v>21</v>
      </c>
      <c r="F34" s="6" t="s">
        <v>17</v>
      </c>
      <c r="G34" s="7">
        <v>564</v>
      </c>
      <c r="H34" s="7"/>
      <c r="I34" s="8">
        <f t="shared" si="1"/>
        <v>9.4</v>
      </c>
      <c r="K34" t="s">
        <v>31</v>
      </c>
    </row>
    <row r="35" spans="1:11" ht="15.75" x14ac:dyDescent="0.3">
      <c r="A35" t="s">
        <v>15</v>
      </c>
      <c r="B35" t="s">
        <v>24</v>
      </c>
      <c r="C35" s="4">
        <v>41806</v>
      </c>
      <c r="D35" t="s">
        <v>21</v>
      </c>
      <c r="F35" s="6" t="s">
        <v>17</v>
      </c>
      <c r="G35" s="7">
        <v>464.8</v>
      </c>
      <c r="H35" s="7"/>
      <c r="I35" s="8">
        <f t="shared" si="1"/>
        <v>7.746666666666667</v>
      </c>
      <c r="K35" t="s">
        <v>31</v>
      </c>
    </row>
    <row r="36" spans="1:11" ht="15.75" x14ac:dyDescent="0.3">
      <c r="A36" t="s">
        <v>15</v>
      </c>
      <c r="B36" t="s">
        <v>25</v>
      </c>
      <c r="C36" s="4">
        <v>41821</v>
      </c>
      <c r="D36" t="s">
        <v>34</v>
      </c>
      <c r="F36" s="6" t="s">
        <v>19</v>
      </c>
      <c r="G36" s="7">
        <v>70.77</v>
      </c>
      <c r="H36" s="7"/>
      <c r="I36" s="8">
        <f>G36/160</f>
        <v>0.4423125</v>
      </c>
      <c r="K36" t="s">
        <v>31</v>
      </c>
    </row>
    <row r="37" spans="1:11" ht="15.75" x14ac:dyDescent="0.3">
      <c r="A37" t="s">
        <v>15</v>
      </c>
      <c r="B37" t="s">
        <v>25</v>
      </c>
      <c r="C37" s="4">
        <v>41851</v>
      </c>
      <c r="D37" t="s">
        <v>34</v>
      </c>
      <c r="F37" s="6" t="s">
        <v>19</v>
      </c>
      <c r="G37" s="7">
        <v>70.77</v>
      </c>
      <c r="H37" s="7"/>
      <c r="I37" s="8">
        <f>G37/160</f>
        <v>0.4423125</v>
      </c>
      <c r="K37" t="s">
        <v>31</v>
      </c>
    </row>
    <row r="38" spans="1:11" ht="15.75" x14ac:dyDescent="0.3">
      <c r="A38" t="s">
        <v>15</v>
      </c>
      <c r="B38" t="s">
        <v>25</v>
      </c>
      <c r="C38" s="4">
        <v>41878</v>
      </c>
      <c r="D38" t="s">
        <v>34</v>
      </c>
      <c r="F38" s="6" t="s">
        <v>20</v>
      </c>
      <c r="G38" s="7">
        <v>133.94999999999999</v>
      </c>
      <c r="H38" s="7"/>
      <c r="I38" s="8">
        <f>G38/67</f>
        <v>1.9992537313432834</v>
      </c>
      <c r="K38" t="s">
        <v>31</v>
      </c>
    </row>
    <row r="39" spans="1:11" ht="15.75" x14ac:dyDescent="0.3">
      <c r="A39" t="s">
        <v>15</v>
      </c>
      <c r="B39" t="s">
        <v>25</v>
      </c>
      <c r="C39" s="4">
        <v>41897</v>
      </c>
      <c r="D39" t="s">
        <v>34</v>
      </c>
      <c r="F39" s="6" t="s">
        <v>19</v>
      </c>
      <c r="G39" s="7">
        <v>70.77</v>
      </c>
      <c r="H39" s="7"/>
      <c r="I39" s="8">
        <f>G39/160</f>
        <v>0.4423125</v>
      </c>
      <c r="K39" t="s">
        <v>31</v>
      </c>
    </row>
    <row r="40" spans="1:11" ht="15.75" x14ac:dyDescent="0.3">
      <c r="A40" t="s">
        <v>15</v>
      </c>
      <c r="B40" t="s">
        <v>25</v>
      </c>
      <c r="C40" s="4">
        <v>41920</v>
      </c>
      <c r="D40" t="s">
        <v>34</v>
      </c>
      <c r="F40" s="6" t="s">
        <v>18</v>
      </c>
      <c r="G40" s="7">
        <v>2103.5500000000002</v>
      </c>
      <c r="H40" s="7"/>
      <c r="I40" s="8">
        <f>G40/60</f>
        <v>35.05916666666667</v>
      </c>
      <c r="K40" t="s">
        <v>31</v>
      </c>
    </row>
    <row r="41" spans="1:11" ht="15.75" x14ac:dyDescent="0.3">
      <c r="A41" t="s">
        <v>15</v>
      </c>
      <c r="B41" t="s">
        <v>25</v>
      </c>
      <c r="C41" s="4">
        <v>41920</v>
      </c>
      <c r="D41" t="s">
        <v>34</v>
      </c>
      <c r="F41" s="6" t="s">
        <v>20</v>
      </c>
      <c r="G41" s="7">
        <v>496.51</v>
      </c>
      <c r="H41" s="7"/>
      <c r="I41" s="8">
        <f>G41/67</f>
        <v>7.410597014925373</v>
      </c>
      <c r="K41" t="s">
        <v>31</v>
      </c>
    </row>
    <row r="42" spans="1:11" ht="15.75" x14ac:dyDescent="0.3">
      <c r="A42" t="s">
        <v>15</v>
      </c>
      <c r="B42" t="s">
        <v>25</v>
      </c>
      <c r="C42" s="4">
        <v>41939</v>
      </c>
      <c r="D42" t="s">
        <v>34</v>
      </c>
      <c r="F42" s="6" t="s">
        <v>20</v>
      </c>
      <c r="G42" s="7">
        <v>672.12</v>
      </c>
      <c r="H42" s="7"/>
      <c r="I42" s="8">
        <f>G42/67</f>
        <v>10.031641791044777</v>
      </c>
      <c r="K42" t="s">
        <v>31</v>
      </c>
    </row>
    <row r="43" spans="1:11" ht="15.75" x14ac:dyDescent="0.3">
      <c r="A43" t="s">
        <v>15</v>
      </c>
      <c r="B43" t="s">
        <v>25</v>
      </c>
      <c r="C43" s="4">
        <v>41941</v>
      </c>
      <c r="D43" t="s">
        <v>34</v>
      </c>
      <c r="F43" s="6" t="s">
        <v>20</v>
      </c>
      <c r="G43" s="7">
        <v>311.66000000000003</v>
      </c>
      <c r="H43" s="7"/>
      <c r="I43" s="8">
        <f>G43/67</f>
        <v>4.6516417910447769</v>
      </c>
      <c r="K43" t="s">
        <v>31</v>
      </c>
    </row>
    <row r="44" spans="1:11" ht="15.75" x14ac:dyDescent="0.3">
      <c r="A44" t="s">
        <v>15</v>
      </c>
      <c r="B44" t="s">
        <v>25</v>
      </c>
      <c r="C44" s="4">
        <v>41953</v>
      </c>
      <c r="D44" t="s">
        <v>34</v>
      </c>
      <c r="F44" s="6" t="s">
        <v>19</v>
      </c>
      <c r="G44" s="7">
        <v>69.87</v>
      </c>
      <c r="H44" s="7"/>
      <c r="I44" s="8">
        <f>G44/160</f>
        <v>0.43668750000000001</v>
      </c>
      <c r="K44" t="s">
        <v>31</v>
      </c>
    </row>
    <row r="45" spans="1:11" ht="15.75" x14ac:dyDescent="0.3">
      <c r="A45" t="s">
        <v>15</v>
      </c>
      <c r="B45" t="s">
        <v>25</v>
      </c>
      <c r="C45" s="4">
        <v>41953</v>
      </c>
      <c r="D45" t="s">
        <v>34</v>
      </c>
      <c r="F45" s="6" t="s">
        <v>19</v>
      </c>
      <c r="G45" s="7">
        <v>69.459999999999994</v>
      </c>
      <c r="H45" s="7"/>
      <c r="I45" s="8">
        <f>G45/160</f>
        <v>0.43412499999999998</v>
      </c>
      <c r="K45" t="s">
        <v>31</v>
      </c>
    </row>
    <row r="46" spans="1:11" ht="15.75" x14ac:dyDescent="0.3">
      <c r="A46" t="s">
        <v>15</v>
      </c>
      <c r="B46" t="s">
        <v>25</v>
      </c>
      <c r="C46" s="4">
        <v>41954</v>
      </c>
      <c r="D46" t="s">
        <v>34</v>
      </c>
      <c r="F46" s="6" t="s">
        <v>18</v>
      </c>
      <c r="G46" s="7">
        <v>1346.34</v>
      </c>
      <c r="H46" s="7"/>
      <c r="I46" s="8">
        <f>G46/60</f>
        <v>22.439</v>
      </c>
      <c r="K46" t="s">
        <v>31</v>
      </c>
    </row>
    <row r="47" spans="1:11" ht="15.75" x14ac:dyDescent="0.3">
      <c r="A47" t="s">
        <v>15</v>
      </c>
      <c r="B47" t="s">
        <v>25</v>
      </c>
      <c r="C47" s="4">
        <v>41977</v>
      </c>
      <c r="D47" t="s">
        <v>34</v>
      </c>
      <c r="F47" s="6" t="s">
        <v>20</v>
      </c>
      <c r="G47" s="7">
        <v>304.44</v>
      </c>
      <c r="H47" s="7"/>
      <c r="I47" s="8">
        <f>G47/67</f>
        <v>4.5438805970149252</v>
      </c>
      <c r="K47" t="s">
        <v>31</v>
      </c>
    </row>
    <row r="48" spans="1:11" ht="15.75" x14ac:dyDescent="0.3">
      <c r="A48" t="s">
        <v>15</v>
      </c>
      <c r="B48" t="s">
        <v>25</v>
      </c>
      <c r="C48" s="4">
        <v>41977</v>
      </c>
      <c r="D48" t="s">
        <v>34</v>
      </c>
      <c r="F48" s="6" t="s">
        <v>19</v>
      </c>
      <c r="G48" s="7">
        <v>74.17</v>
      </c>
      <c r="H48" s="7"/>
      <c r="I48" s="8">
        <f>G48/160</f>
        <v>0.46356249999999999</v>
      </c>
      <c r="K48" t="s">
        <v>31</v>
      </c>
    </row>
    <row r="49" spans="1:11" ht="15.75" x14ac:dyDescent="0.3">
      <c r="A49" t="s">
        <v>15</v>
      </c>
      <c r="B49" t="s">
        <v>25</v>
      </c>
      <c r="C49" s="4">
        <v>41983</v>
      </c>
      <c r="D49" t="s">
        <v>34</v>
      </c>
      <c r="F49" s="6" t="s">
        <v>18</v>
      </c>
      <c r="G49" s="7">
        <v>2237.69</v>
      </c>
      <c r="H49" s="7"/>
      <c r="I49" s="8">
        <f>G49/60</f>
        <v>37.294833333333337</v>
      </c>
      <c r="K49" t="s">
        <v>31</v>
      </c>
    </row>
    <row r="50" spans="1:11" ht="15.75" x14ac:dyDescent="0.3">
      <c r="A50" t="s">
        <v>15</v>
      </c>
      <c r="B50" t="s">
        <v>25</v>
      </c>
      <c r="C50" s="4">
        <v>41984</v>
      </c>
      <c r="D50" t="s">
        <v>34</v>
      </c>
      <c r="F50" s="6" t="s">
        <v>20</v>
      </c>
      <c r="G50" s="7">
        <v>254.61</v>
      </c>
      <c r="H50" s="7"/>
      <c r="I50" s="8">
        <f>G50/67</f>
        <v>3.8001492537313433</v>
      </c>
      <c r="K50" t="s">
        <v>31</v>
      </c>
    </row>
    <row r="51" spans="1:11" ht="15.75" x14ac:dyDescent="0.3">
      <c r="A51" t="s">
        <v>15</v>
      </c>
      <c r="B51" t="s">
        <v>25</v>
      </c>
      <c r="C51" s="4">
        <v>42003</v>
      </c>
      <c r="D51" t="s">
        <v>34</v>
      </c>
      <c r="F51" s="6" t="s">
        <v>19</v>
      </c>
      <c r="G51" s="7">
        <v>74.819999999999993</v>
      </c>
      <c r="H51" s="7"/>
      <c r="I51" s="8">
        <f>G51/160</f>
        <v>0.46762499999999996</v>
      </c>
      <c r="K51" t="s">
        <v>31</v>
      </c>
    </row>
    <row r="52" spans="1:11" ht="15.75" x14ac:dyDescent="0.3">
      <c r="A52" t="s">
        <v>15</v>
      </c>
      <c r="B52" t="s">
        <v>25</v>
      </c>
      <c r="C52" s="4">
        <v>42004</v>
      </c>
      <c r="D52" t="s">
        <v>34</v>
      </c>
      <c r="F52" s="6" t="s">
        <v>20</v>
      </c>
      <c r="G52" s="7">
        <v>221.62</v>
      </c>
      <c r="H52" s="7"/>
      <c r="I52" s="8">
        <f>G52/67</f>
        <v>3.307761194029851</v>
      </c>
      <c r="K52" t="s">
        <v>31</v>
      </c>
    </row>
    <row r="53" spans="1:11" ht="15.75" x14ac:dyDescent="0.3">
      <c r="A53" t="s">
        <v>15</v>
      </c>
      <c r="B53" t="s">
        <v>25</v>
      </c>
      <c r="C53" s="4">
        <v>42019</v>
      </c>
      <c r="D53" t="s">
        <v>34</v>
      </c>
      <c r="F53" s="6" t="s">
        <v>18</v>
      </c>
      <c r="G53" s="7">
        <v>2133.8200000000002</v>
      </c>
      <c r="H53" s="7"/>
      <c r="I53" s="8">
        <f>G53/60</f>
        <v>35.56366666666667</v>
      </c>
      <c r="K53" t="s">
        <v>31</v>
      </c>
    </row>
    <row r="54" spans="1:11" ht="15.75" x14ac:dyDescent="0.3">
      <c r="A54" t="s">
        <v>15</v>
      </c>
      <c r="B54" t="s">
        <v>25</v>
      </c>
      <c r="C54" s="4">
        <v>42051</v>
      </c>
      <c r="D54" t="s">
        <v>34</v>
      </c>
      <c r="F54" s="6" t="s">
        <v>18</v>
      </c>
      <c r="G54" s="7">
        <v>3950.44</v>
      </c>
      <c r="H54" s="7"/>
      <c r="I54" s="8">
        <f>G54/60</f>
        <v>65.840666666666664</v>
      </c>
      <c r="K54" t="s">
        <v>31</v>
      </c>
    </row>
    <row r="55" spans="1:11" ht="15.75" x14ac:dyDescent="0.3">
      <c r="A55" t="s">
        <v>15</v>
      </c>
      <c r="B55" t="s">
        <v>25</v>
      </c>
      <c r="C55" s="4">
        <v>42058</v>
      </c>
      <c r="D55" t="s">
        <v>34</v>
      </c>
      <c r="F55" s="6" t="s">
        <v>19</v>
      </c>
      <c r="G55" s="7">
        <v>72.39</v>
      </c>
      <c r="H55" s="7"/>
      <c r="I55" s="8">
        <f>G55/160</f>
        <v>0.45243749999999999</v>
      </c>
      <c r="K55" t="s">
        <v>31</v>
      </c>
    </row>
    <row r="56" spans="1:11" ht="15.75" x14ac:dyDescent="0.3">
      <c r="A56" t="s">
        <v>15</v>
      </c>
      <c r="B56" t="s">
        <v>25</v>
      </c>
      <c r="C56" s="4">
        <v>42065</v>
      </c>
      <c r="D56" t="s">
        <v>34</v>
      </c>
      <c r="F56" s="6" t="s">
        <v>19</v>
      </c>
      <c r="G56" s="7">
        <v>69.52</v>
      </c>
      <c r="H56" s="7"/>
      <c r="I56" s="8">
        <f>G56/160</f>
        <v>0.4345</v>
      </c>
      <c r="K56" t="s">
        <v>31</v>
      </c>
    </row>
    <row r="57" spans="1:11" ht="15.75" x14ac:dyDescent="0.3">
      <c r="A57" t="s">
        <v>15</v>
      </c>
      <c r="B57" t="s">
        <v>25</v>
      </c>
      <c r="C57" s="4">
        <v>42074</v>
      </c>
      <c r="D57" t="s">
        <v>34</v>
      </c>
      <c r="F57" s="6" t="s">
        <v>20</v>
      </c>
      <c r="G57" s="7">
        <v>213.68</v>
      </c>
      <c r="H57" s="7"/>
      <c r="I57" s="8">
        <f>G57/67</f>
        <v>3.1892537313432836</v>
      </c>
      <c r="K57" t="s">
        <v>31</v>
      </c>
    </row>
    <row r="58" spans="1:11" ht="15.75" x14ac:dyDescent="0.3">
      <c r="A58" t="s">
        <v>15</v>
      </c>
      <c r="B58" t="s">
        <v>25</v>
      </c>
      <c r="C58" s="4">
        <v>42075</v>
      </c>
      <c r="D58" t="s">
        <v>34</v>
      </c>
      <c r="F58" s="6" t="s">
        <v>18</v>
      </c>
      <c r="G58" s="7">
        <v>2603.85</v>
      </c>
      <c r="H58" s="7"/>
      <c r="I58" s="8">
        <f>G58/60</f>
        <v>43.397500000000001</v>
      </c>
      <c r="K58" t="s">
        <v>31</v>
      </c>
    </row>
    <row r="59" spans="1:11" ht="15.75" x14ac:dyDescent="0.3">
      <c r="A59" t="s">
        <v>15</v>
      </c>
      <c r="B59" t="s">
        <v>25</v>
      </c>
      <c r="C59" s="4">
        <v>42093</v>
      </c>
      <c r="D59" t="s">
        <v>34</v>
      </c>
      <c r="F59" s="6" t="s">
        <v>19</v>
      </c>
      <c r="G59" s="7">
        <v>70.010000000000005</v>
      </c>
      <c r="H59" s="7"/>
      <c r="I59" s="8">
        <f>G59/160</f>
        <v>0.43756250000000002</v>
      </c>
      <c r="K59" t="s">
        <v>31</v>
      </c>
    </row>
    <row r="60" spans="1:11" ht="15.75" x14ac:dyDescent="0.3">
      <c r="A60" t="s">
        <v>15</v>
      </c>
      <c r="B60" t="s">
        <v>25</v>
      </c>
      <c r="C60" s="4">
        <v>42123</v>
      </c>
      <c r="D60" t="s">
        <v>34</v>
      </c>
      <c r="F60" s="6" t="s">
        <v>19</v>
      </c>
      <c r="G60" s="7">
        <v>69.040000000000006</v>
      </c>
      <c r="H60" s="7"/>
      <c r="I60" s="8">
        <f>G60/160</f>
        <v>0.43150000000000005</v>
      </c>
      <c r="K60" t="s">
        <v>31</v>
      </c>
    </row>
    <row r="61" spans="1:11" ht="15.75" x14ac:dyDescent="0.3">
      <c r="A61" t="s">
        <v>15</v>
      </c>
      <c r="B61" t="s">
        <v>25</v>
      </c>
      <c r="C61" s="4">
        <v>42144</v>
      </c>
      <c r="D61" t="s">
        <v>34</v>
      </c>
      <c r="F61" s="6" t="s">
        <v>18</v>
      </c>
      <c r="G61" s="7">
        <v>258.91000000000003</v>
      </c>
      <c r="H61" s="7"/>
      <c r="I61" s="8">
        <f>G61/60</f>
        <v>4.3151666666666673</v>
      </c>
      <c r="K61" t="s">
        <v>31</v>
      </c>
    </row>
    <row r="62" spans="1:11" ht="15.75" x14ac:dyDescent="0.3">
      <c r="A62" t="s">
        <v>15</v>
      </c>
      <c r="B62" t="s">
        <v>25</v>
      </c>
      <c r="C62" s="4">
        <v>42150</v>
      </c>
      <c r="D62" t="s">
        <v>34</v>
      </c>
      <c r="F62" s="6" t="s">
        <v>19</v>
      </c>
      <c r="G62" s="7">
        <v>115.27</v>
      </c>
      <c r="H62" s="7"/>
      <c r="I62" s="8">
        <f>G62/160</f>
        <v>0.72043749999999995</v>
      </c>
      <c r="K62" t="s">
        <v>31</v>
      </c>
    </row>
    <row r="63" spans="1:11" ht="15.75" x14ac:dyDescent="0.3">
      <c r="A63" t="s">
        <v>15</v>
      </c>
      <c r="B63" t="s">
        <v>25</v>
      </c>
      <c r="C63" s="4">
        <v>42166</v>
      </c>
      <c r="D63" t="s">
        <v>34</v>
      </c>
      <c r="F63" s="6" t="s">
        <v>20</v>
      </c>
      <c r="G63" s="7">
        <v>114.06</v>
      </c>
      <c r="H63" s="7"/>
      <c r="I63" s="8">
        <f>G63/67</f>
        <v>1.7023880597014927</v>
      </c>
      <c r="K63" t="s">
        <v>31</v>
      </c>
    </row>
    <row r="64" spans="1:11" ht="15.75" x14ac:dyDescent="0.3">
      <c r="A64" t="s">
        <v>15</v>
      </c>
      <c r="B64" t="s">
        <v>25</v>
      </c>
      <c r="C64" s="4">
        <v>42177</v>
      </c>
      <c r="D64" t="s">
        <v>34</v>
      </c>
      <c r="F64" s="6" t="s">
        <v>18</v>
      </c>
      <c r="G64" s="7">
        <v>221.29</v>
      </c>
      <c r="H64" s="7"/>
      <c r="I64" s="8">
        <f>G64/60</f>
        <v>3.6881666666666666</v>
      </c>
      <c r="K64" t="s">
        <v>31</v>
      </c>
    </row>
    <row r="65" spans="1:11" ht="15.75" x14ac:dyDescent="0.3">
      <c r="A65" t="s">
        <v>15</v>
      </c>
      <c r="B65" t="s">
        <v>25</v>
      </c>
      <c r="C65" s="4">
        <v>41821</v>
      </c>
      <c r="D65" t="s">
        <v>21</v>
      </c>
      <c r="F65" s="6" t="s">
        <v>17</v>
      </c>
      <c r="G65" s="7">
        <v>323.2</v>
      </c>
      <c r="H65" s="7"/>
      <c r="I65" s="8">
        <f t="shared" ref="I65:I112" si="2">IF(F65="RECYCLING",G65/80,G65/60)</f>
        <v>5.3866666666666667</v>
      </c>
      <c r="K65" t="s">
        <v>31</v>
      </c>
    </row>
    <row r="66" spans="1:11" ht="15.75" x14ac:dyDescent="0.3">
      <c r="A66" t="s">
        <v>15</v>
      </c>
      <c r="B66" t="s">
        <v>25</v>
      </c>
      <c r="C66" s="4">
        <v>41848</v>
      </c>
      <c r="D66" t="s">
        <v>21</v>
      </c>
      <c r="F66" s="6" t="s">
        <v>17</v>
      </c>
      <c r="G66" s="7">
        <v>484.8</v>
      </c>
      <c r="H66" s="7"/>
      <c r="I66" s="8">
        <f t="shared" si="2"/>
        <v>8.08</v>
      </c>
      <c r="K66" t="s">
        <v>31</v>
      </c>
    </row>
    <row r="67" spans="1:11" ht="15.75" x14ac:dyDescent="0.3">
      <c r="A67" t="s">
        <v>15</v>
      </c>
      <c r="B67" t="s">
        <v>25</v>
      </c>
      <c r="C67" s="4">
        <v>41848</v>
      </c>
      <c r="D67" t="s">
        <v>21</v>
      </c>
      <c r="F67" s="6" t="s">
        <v>17</v>
      </c>
      <c r="G67" s="7">
        <v>356</v>
      </c>
      <c r="H67" s="7"/>
      <c r="I67" s="8">
        <f t="shared" si="2"/>
        <v>5.9333333333333336</v>
      </c>
      <c r="K67" t="s">
        <v>31</v>
      </c>
    </row>
    <row r="68" spans="1:11" ht="15.75" x14ac:dyDescent="0.3">
      <c r="A68" t="s">
        <v>15</v>
      </c>
      <c r="B68" t="s">
        <v>25</v>
      </c>
      <c r="C68" s="4">
        <v>41848</v>
      </c>
      <c r="D68" t="s">
        <v>21</v>
      </c>
      <c r="F68" s="6" t="s">
        <v>17</v>
      </c>
      <c r="G68" s="7">
        <v>180.8</v>
      </c>
      <c r="H68" s="7"/>
      <c r="I68" s="8">
        <f t="shared" si="2"/>
        <v>3.0133333333333336</v>
      </c>
      <c r="K68" t="s">
        <v>31</v>
      </c>
    </row>
    <row r="69" spans="1:11" ht="15.75" x14ac:dyDescent="0.3">
      <c r="A69" t="s">
        <v>15</v>
      </c>
      <c r="B69" t="s">
        <v>25</v>
      </c>
      <c r="C69" s="4">
        <v>41851</v>
      </c>
      <c r="D69" t="s">
        <v>21</v>
      </c>
      <c r="F69" s="6" t="s">
        <v>17</v>
      </c>
      <c r="G69" s="7">
        <v>208</v>
      </c>
      <c r="H69" s="7"/>
      <c r="I69" s="8">
        <f t="shared" si="2"/>
        <v>3.4666666666666668</v>
      </c>
      <c r="K69" t="s">
        <v>31</v>
      </c>
    </row>
    <row r="70" spans="1:11" ht="15.75" x14ac:dyDescent="0.3">
      <c r="A70" t="s">
        <v>15</v>
      </c>
      <c r="B70" t="s">
        <v>25</v>
      </c>
      <c r="C70" s="4">
        <v>41858</v>
      </c>
      <c r="D70" t="s">
        <v>21</v>
      </c>
      <c r="F70" s="6" t="s">
        <v>17</v>
      </c>
      <c r="G70" s="7">
        <v>208.8</v>
      </c>
      <c r="H70" s="7"/>
      <c r="I70" s="8">
        <f t="shared" si="2"/>
        <v>3.48</v>
      </c>
      <c r="K70" t="s">
        <v>31</v>
      </c>
    </row>
    <row r="71" spans="1:11" ht="15.75" x14ac:dyDescent="0.3">
      <c r="A71" t="s">
        <v>15</v>
      </c>
      <c r="B71" t="s">
        <v>25</v>
      </c>
      <c r="C71" s="4">
        <v>41858</v>
      </c>
      <c r="D71" t="s">
        <v>21</v>
      </c>
      <c r="F71" s="6" t="s">
        <v>17</v>
      </c>
      <c r="G71" s="7">
        <v>756</v>
      </c>
      <c r="H71" s="7"/>
      <c r="I71" s="8">
        <f t="shared" si="2"/>
        <v>12.6</v>
      </c>
      <c r="K71" t="s">
        <v>31</v>
      </c>
    </row>
    <row r="72" spans="1:11" ht="15.75" x14ac:dyDescent="0.3">
      <c r="A72" t="s">
        <v>15</v>
      </c>
      <c r="B72" t="s">
        <v>25</v>
      </c>
      <c r="C72" s="4">
        <v>41858</v>
      </c>
      <c r="D72" t="s">
        <v>21</v>
      </c>
      <c r="F72" s="6" t="s">
        <v>17</v>
      </c>
      <c r="G72" s="7">
        <v>197.6</v>
      </c>
      <c r="H72" s="7"/>
      <c r="I72" s="8">
        <f t="shared" si="2"/>
        <v>3.2933333333333334</v>
      </c>
      <c r="K72" t="s">
        <v>31</v>
      </c>
    </row>
    <row r="73" spans="1:11" ht="15.75" x14ac:dyDescent="0.3">
      <c r="A73" t="s">
        <v>15</v>
      </c>
      <c r="B73" t="s">
        <v>25</v>
      </c>
      <c r="C73" s="4">
        <v>41858</v>
      </c>
      <c r="D73" t="s">
        <v>21</v>
      </c>
      <c r="F73" s="6" t="s">
        <v>17</v>
      </c>
      <c r="G73" s="7">
        <v>411.2</v>
      </c>
      <c r="H73" s="7"/>
      <c r="I73" s="8">
        <f t="shared" si="2"/>
        <v>6.8533333333333335</v>
      </c>
      <c r="K73" t="s">
        <v>31</v>
      </c>
    </row>
    <row r="74" spans="1:11" ht="15.75" x14ac:dyDescent="0.3">
      <c r="A74" t="s">
        <v>15</v>
      </c>
      <c r="B74" t="s">
        <v>25</v>
      </c>
      <c r="C74" s="4">
        <v>41872</v>
      </c>
      <c r="D74" t="s">
        <v>21</v>
      </c>
      <c r="F74" s="6" t="s">
        <v>17</v>
      </c>
      <c r="G74" s="7">
        <v>261.60000000000002</v>
      </c>
      <c r="H74" s="7"/>
      <c r="I74" s="8">
        <f t="shared" si="2"/>
        <v>4.3600000000000003</v>
      </c>
      <c r="K74" t="s">
        <v>31</v>
      </c>
    </row>
    <row r="75" spans="1:11" ht="15.75" x14ac:dyDescent="0.3">
      <c r="A75" t="s">
        <v>15</v>
      </c>
      <c r="B75" t="s">
        <v>25</v>
      </c>
      <c r="C75" s="4">
        <v>41872</v>
      </c>
      <c r="D75" t="s">
        <v>21</v>
      </c>
      <c r="F75" s="6" t="s">
        <v>17</v>
      </c>
      <c r="G75" s="7">
        <v>304</v>
      </c>
      <c r="H75" s="7"/>
      <c r="I75" s="8">
        <f t="shared" si="2"/>
        <v>5.0666666666666664</v>
      </c>
      <c r="K75" t="s">
        <v>31</v>
      </c>
    </row>
    <row r="76" spans="1:11" ht="15.75" x14ac:dyDescent="0.3">
      <c r="A76" t="s">
        <v>15</v>
      </c>
      <c r="B76" t="s">
        <v>25</v>
      </c>
      <c r="C76" s="4">
        <v>41872</v>
      </c>
      <c r="D76" t="s">
        <v>21</v>
      </c>
      <c r="F76" s="6" t="s">
        <v>17</v>
      </c>
      <c r="G76" s="7">
        <v>188.8</v>
      </c>
      <c r="H76" s="7"/>
      <c r="I76" s="8">
        <f t="shared" si="2"/>
        <v>3.1466666666666669</v>
      </c>
      <c r="K76" t="s">
        <v>31</v>
      </c>
    </row>
    <row r="77" spans="1:11" ht="15.75" x14ac:dyDescent="0.3">
      <c r="A77" t="s">
        <v>15</v>
      </c>
      <c r="B77" t="s">
        <v>25</v>
      </c>
      <c r="C77" s="4">
        <v>41872</v>
      </c>
      <c r="D77" t="s">
        <v>21</v>
      </c>
      <c r="F77" s="6" t="s">
        <v>17</v>
      </c>
      <c r="G77" s="7">
        <v>76</v>
      </c>
      <c r="H77" s="7"/>
      <c r="I77" s="8">
        <f t="shared" si="2"/>
        <v>1.2666666666666666</v>
      </c>
      <c r="K77" t="s">
        <v>31</v>
      </c>
    </row>
    <row r="78" spans="1:11" ht="15.75" x14ac:dyDescent="0.3">
      <c r="A78" t="s">
        <v>15</v>
      </c>
      <c r="B78" t="s">
        <v>25</v>
      </c>
      <c r="C78" s="4">
        <v>41872</v>
      </c>
      <c r="D78" t="s">
        <v>21</v>
      </c>
      <c r="F78" s="6" t="s">
        <v>17</v>
      </c>
      <c r="G78" s="7">
        <v>352.8</v>
      </c>
      <c r="H78" s="7"/>
      <c r="I78" s="8">
        <f t="shared" si="2"/>
        <v>5.88</v>
      </c>
      <c r="K78" t="s">
        <v>31</v>
      </c>
    </row>
    <row r="79" spans="1:11" ht="15.75" x14ac:dyDescent="0.3">
      <c r="A79" t="s">
        <v>15</v>
      </c>
      <c r="B79" t="s">
        <v>25</v>
      </c>
      <c r="C79" s="4">
        <v>41893</v>
      </c>
      <c r="D79" t="s">
        <v>21</v>
      </c>
      <c r="F79" s="6" t="s">
        <v>17</v>
      </c>
      <c r="G79" s="7">
        <v>155.19999999999999</v>
      </c>
      <c r="H79" s="7"/>
      <c r="I79" s="8">
        <f t="shared" si="2"/>
        <v>2.5866666666666664</v>
      </c>
      <c r="K79" t="s">
        <v>31</v>
      </c>
    </row>
    <row r="80" spans="1:11" ht="15.75" x14ac:dyDescent="0.3">
      <c r="A80" t="s">
        <v>15</v>
      </c>
      <c r="B80" t="s">
        <v>25</v>
      </c>
      <c r="C80" s="4">
        <v>41893</v>
      </c>
      <c r="D80" t="s">
        <v>21</v>
      </c>
      <c r="F80" s="6" t="s">
        <v>17</v>
      </c>
      <c r="G80" s="7">
        <v>297.60000000000002</v>
      </c>
      <c r="H80" s="7"/>
      <c r="I80" s="8">
        <f t="shared" si="2"/>
        <v>4.96</v>
      </c>
      <c r="K80" t="s">
        <v>31</v>
      </c>
    </row>
    <row r="81" spans="1:11" ht="15.75" x14ac:dyDescent="0.3">
      <c r="A81" t="s">
        <v>15</v>
      </c>
      <c r="B81" t="s">
        <v>25</v>
      </c>
      <c r="C81" s="4">
        <v>41893</v>
      </c>
      <c r="D81" t="s">
        <v>21</v>
      </c>
      <c r="F81" s="6" t="s">
        <v>17</v>
      </c>
      <c r="G81" s="7">
        <v>140.80000000000001</v>
      </c>
      <c r="H81" s="7"/>
      <c r="I81" s="8">
        <f t="shared" si="2"/>
        <v>2.3466666666666667</v>
      </c>
      <c r="K81" t="s">
        <v>31</v>
      </c>
    </row>
    <row r="82" spans="1:11" ht="15.75" x14ac:dyDescent="0.3">
      <c r="A82" t="s">
        <v>15</v>
      </c>
      <c r="B82" t="s">
        <v>25</v>
      </c>
      <c r="C82" s="4">
        <v>41893</v>
      </c>
      <c r="D82" t="s">
        <v>21</v>
      </c>
      <c r="F82" s="6" t="s">
        <v>17</v>
      </c>
      <c r="G82" s="7">
        <v>181.6</v>
      </c>
      <c r="H82" s="7"/>
      <c r="I82" s="8">
        <f t="shared" si="2"/>
        <v>3.0266666666666664</v>
      </c>
      <c r="K82" t="s">
        <v>31</v>
      </c>
    </row>
    <row r="83" spans="1:11" ht="15.75" x14ac:dyDescent="0.3">
      <c r="A83" t="s">
        <v>15</v>
      </c>
      <c r="B83" t="s">
        <v>25</v>
      </c>
      <c r="C83" s="4">
        <v>41897</v>
      </c>
      <c r="D83" t="s">
        <v>21</v>
      </c>
      <c r="F83" s="6" t="s">
        <v>17</v>
      </c>
      <c r="G83" s="7">
        <v>344.8</v>
      </c>
      <c r="H83" s="7"/>
      <c r="I83" s="8">
        <f t="shared" si="2"/>
        <v>5.746666666666667</v>
      </c>
      <c r="K83" t="s">
        <v>31</v>
      </c>
    </row>
    <row r="84" spans="1:11" ht="15.75" x14ac:dyDescent="0.3">
      <c r="A84" t="s">
        <v>15</v>
      </c>
      <c r="B84" t="s">
        <v>25</v>
      </c>
      <c r="C84" s="4">
        <v>41897</v>
      </c>
      <c r="D84" t="s">
        <v>21</v>
      </c>
      <c r="F84" s="6" t="s">
        <v>17</v>
      </c>
      <c r="G84" s="7">
        <v>83.2</v>
      </c>
      <c r="H84" s="7"/>
      <c r="I84" s="8">
        <f t="shared" si="2"/>
        <v>1.3866666666666667</v>
      </c>
      <c r="K84" t="s">
        <v>31</v>
      </c>
    </row>
    <row r="85" spans="1:11" ht="15.75" x14ac:dyDescent="0.3">
      <c r="A85" t="s">
        <v>15</v>
      </c>
      <c r="B85" t="s">
        <v>25</v>
      </c>
      <c r="C85" s="4">
        <v>41897</v>
      </c>
      <c r="D85" t="s">
        <v>21</v>
      </c>
      <c r="F85" s="6" t="s">
        <v>17</v>
      </c>
      <c r="G85" s="7">
        <v>220</v>
      </c>
      <c r="H85" s="7"/>
      <c r="I85" s="8">
        <f t="shared" si="2"/>
        <v>3.6666666666666665</v>
      </c>
      <c r="K85" t="s">
        <v>31</v>
      </c>
    </row>
    <row r="86" spans="1:11" ht="15.75" x14ac:dyDescent="0.3">
      <c r="A86" t="s">
        <v>15</v>
      </c>
      <c r="B86" t="s">
        <v>25</v>
      </c>
      <c r="C86" s="4">
        <v>41897</v>
      </c>
      <c r="D86" t="s">
        <v>21</v>
      </c>
      <c r="F86" s="6" t="s">
        <v>17</v>
      </c>
      <c r="G86" s="7">
        <v>150.4</v>
      </c>
      <c r="H86" s="7"/>
      <c r="I86" s="8">
        <f t="shared" si="2"/>
        <v>2.5066666666666668</v>
      </c>
      <c r="K86" t="s">
        <v>31</v>
      </c>
    </row>
    <row r="87" spans="1:11" ht="15.75" x14ac:dyDescent="0.3">
      <c r="A87" t="s">
        <v>15</v>
      </c>
      <c r="B87" t="s">
        <v>25</v>
      </c>
      <c r="C87" s="4">
        <v>41898</v>
      </c>
      <c r="D87" t="s">
        <v>21</v>
      </c>
      <c r="F87" s="6" t="s">
        <v>17</v>
      </c>
      <c r="G87" s="7">
        <v>169.6</v>
      </c>
      <c r="H87" s="7"/>
      <c r="I87" s="8">
        <f t="shared" si="2"/>
        <v>2.8266666666666667</v>
      </c>
      <c r="K87" t="s">
        <v>31</v>
      </c>
    </row>
    <row r="88" spans="1:11" ht="15.75" x14ac:dyDescent="0.3">
      <c r="A88" t="s">
        <v>15</v>
      </c>
      <c r="B88" t="s">
        <v>25</v>
      </c>
      <c r="C88" s="4">
        <v>41898</v>
      </c>
      <c r="D88" t="s">
        <v>21</v>
      </c>
      <c r="F88" s="6" t="s">
        <v>17</v>
      </c>
      <c r="G88" s="7">
        <v>182.4</v>
      </c>
      <c r="H88" s="7"/>
      <c r="I88" s="8">
        <f t="shared" si="2"/>
        <v>3.04</v>
      </c>
      <c r="K88" t="s">
        <v>31</v>
      </c>
    </row>
    <row r="89" spans="1:11" ht="15.75" x14ac:dyDescent="0.3">
      <c r="A89" t="s">
        <v>15</v>
      </c>
      <c r="B89" t="s">
        <v>25</v>
      </c>
      <c r="C89" s="4">
        <v>41898</v>
      </c>
      <c r="D89" t="s">
        <v>21</v>
      </c>
      <c r="F89" s="6" t="s">
        <v>17</v>
      </c>
      <c r="G89" s="7">
        <v>160</v>
      </c>
      <c r="H89" s="7"/>
      <c r="I89" s="8">
        <f t="shared" si="2"/>
        <v>2.6666666666666665</v>
      </c>
      <c r="K89" t="s">
        <v>31</v>
      </c>
    </row>
    <row r="90" spans="1:11" ht="15.75" x14ac:dyDescent="0.3">
      <c r="A90" t="s">
        <v>15</v>
      </c>
      <c r="B90" t="s">
        <v>25</v>
      </c>
      <c r="C90" s="4">
        <v>41898</v>
      </c>
      <c r="D90" t="s">
        <v>21</v>
      </c>
      <c r="F90" s="6" t="s">
        <v>17</v>
      </c>
      <c r="G90" s="7">
        <v>259.2</v>
      </c>
      <c r="H90" s="7"/>
      <c r="I90" s="8">
        <f t="shared" si="2"/>
        <v>4.3199999999999994</v>
      </c>
      <c r="K90" t="s">
        <v>31</v>
      </c>
    </row>
    <row r="91" spans="1:11" ht="15.75" x14ac:dyDescent="0.3">
      <c r="A91" t="s">
        <v>15</v>
      </c>
      <c r="B91" t="s">
        <v>25</v>
      </c>
      <c r="C91" s="4">
        <v>41898</v>
      </c>
      <c r="D91" t="s">
        <v>21</v>
      </c>
      <c r="F91" s="6" t="s">
        <v>17</v>
      </c>
      <c r="G91" s="7">
        <v>182.4</v>
      </c>
      <c r="H91" s="7"/>
      <c r="I91" s="8">
        <f t="shared" si="2"/>
        <v>3.04</v>
      </c>
      <c r="K91" t="s">
        <v>31</v>
      </c>
    </row>
    <row r="92" spans="1:11" ht="15.75" x14ac:dyDescent="0.3">
      <c r="A92" t="s">
        <v>15</v>
      </c>
      <c r="B92" t="s">
        <v>25</v>
      </c>
      <c r="C92" s="4">
        <v>41898</v>
      </c>
      <c r="D92" t="s">
        <v>21</v>
      </c>
      <c r="F92" s="6" t="s">
        <v>17</v>
      </c>
      <c r="G92" s="7">
        <v>460.8</v>
      </c>
      <c r="H92" s="7"/>
      <c r="I92" s="8">
        <f t="shared" si="2"/>
        <v>7.6800000000000006</v>
      </c>
      <c r="K92" t="s">
        <v>31</v>
      </c>
    </row>
    <row r="93" spans="1:11" ht="15.75" x14ac:dyDescent="0.3">
      <c r="A93" t="s">
        <v>15</v>
      </c>
      <c r="B93" t="s">
        <v>25</v>
      </c>
      <c r="C93" s="4">
        <v>41898</v>
      </c>
      <c r="D93" t="s">
        <v>21</v>
      </c>
      <c r="F93" s="6" t="s">
        <v>17</v>
      </c>
      <c r="G93" s="7">
        <v>186.4</v>
      </c>
      <c r="H93" s="7"/>
      <c r="I93" s="8">
        <f t="shared" si="2"/>
        <v>3.1066666666666669</v>
      </c>
      <c r="K93" t="s">
        <v>31</v>
      </c>
    </row>
    <row r="94" spans="1:11" ht="15.75" x14ac:dyDescent="0.3">
      <c r="A94" t="s">
        <v>15</v>
      </c>
      <c r="B94" t="s">
        <v>25</v>
      </c>
      <c r="C94" s="4">
        <v>41900</v>
      </c>
      <c r="D94" t="s">
        <v>21</v>
      </c>
      <c r="F94" s="6" t="s">
        <v>17</v>
      </c>
      <c r="G94" s="7">
        <v>304.8</v>
      </c>
      <c r="H94" s="7"/>
      <c r="I94" s="8">
        <f t="shared" si="2"/>
        <v>5.08</v>
      </c>
      <c r="K94" t="s">
        <v>31</v>
      </c>
    </row>
    <row r="95" spans="1:11" ht="15.75" x14ac:dyDescent="0.3">
      <c r="A95" t="s">
        <v>15</v>
      </c>
      <c r="B95" t="s">
        <v>25</v>
      </c>
      <c r="C95" s="4">
        <v>41900</v>
      </c>
      <c r="D95" t="s">
        <v>21</v>
      </c>
      <c r="F95" s="6" t="s">
        <v>17</v>
      </c>
      <c r="G95" s="7">
        <v>205.6</v>
      </c>
      <c r="H95" s="7"/>
      <c r="I95" s="8">
        <f t="shared" si="2"/>
        <v>3.4266666666666667</v>
      </c>
      <c r="K95" t="s">
        <v>31</v>
      </c>
    </row>
    <row r="96" spans="1:11" ht="15.75" x14ac:dyDescent="0.3">
      <c r="A96" t="s">
        <v>15</v>
      </c>
      <c r="B96" t="s">
        <v>25</v>
      </c>
      <c r="C96" s="4">
        <v>41900</v>
      </c>
      <c r="D96" t="s">
        <v>21</v>
      </c>
      <c r="F96" s="6" t="s">
        <v>17</v>
      </c>
      <c r="G96" s="7">
        <v>116</v>
      </c>
      <c r="H96" s="7"/>
      <c r="I96" s="8">
        <f t="shared" si="2"/>
        <v>1.9333333333333333</v>
      </c>
      <c r="K96" t="s">
        <v>31</v>
      </c>
    </row>
    <row r="97" spans="1:11" ht="15.75" x14ac:dyDescent="0.3">
      <c r="A97" t="s">
        <v>15</v>
      </c>
      <c r="B97" t="s">
        <v>25</v>
      </c>
      <c r="C97" s="4">
        <v>41900</v>
      </c>
      <c r="D97" t="s">
        <v>21</v>
      </c>
      <c r="F97" s="6" t="s">
        <v>17</v>
      </c>
      <c r="G97" s="7">
        <v>255.2</v>
      </c>
      <c r="H97" s="7"/>
      <c r="I97" s="8">
        <f t="shared" si="2"/>
        <v>4.253333333333333</v>
      </c>
      <c r="K97" t="s">
        <v>31</v>
      </c>
    </row>
    <row r="98" spans="1:11" ht="15.75" x14ac:dyDescent="0.3">
      <c r="A98" t="s">
        <v>15</v>
      </c>
      <c r="B98" t="s">
        <v>25</v>
      </c>
      <c r="C98" s="4">
        <v>41900</v>
      </c>
      <c r="D98" t="s">
        <v>21</v>
      </c>
      <c r="F98" s="6" t="s">
        <v>17</v>
      </c>
      <c r="G98" s="7">
        <v>94.4</v>
      </c>
      <c r="H98" s="7"/>
      <c r="I98" s="8">
        <f t="shared" si="2"/>
        <v>1.5733333333333335</v>
      </c>
      <c r="K98" t="s">
        <v>31</v>
      </c>
    </row>
    <row r="99" spans="1:11" ht="15.75" x14ac:dyDescent="0.3">
      <c r="A99" t="s">
        <v>15</v>
      </c>
      <c r="B99" t="s">
        <v>25</v>
      </c>
      <c r="C99" s="4">
        <v>41900</v>
      </c>
      <c r="D99" t="s">
        <v>21</v>
      </c>
      <c r="F99" s="6" t="s">
        <v>17</v>
      </c>
      <c r="G99" s="7">
        <v>271.2</v>
      </c>
      <c r="H99" s="7"/>
      <c r="I99" s="8">
        <f t="shared" si="2"/>
        <v>4.5199999999999996</v>
      </c>
      <c r="K99" t="s">
        <v>31</v>
      </c>
    </row>
    <row r="100" spans="1:11" ht="15.75" x14ac:dyDescent="0.3">
      <c r="A100" t="s">
        <v>15</v>
      </c>
      <c r="B100" t="s">
        <v>25</v>
      </c>
      <c r="C100" s="4">
        <v>41900</v>
      </c>
      <c r="D100" t="s">
        <v>21</v>
      </c>
      <c r="F100" s="6" t="s">
        <v>17</v>
      </c>
      <c r="G100" s="7">
        <v>183.2</v>
      </c>
      <c r="H100" s="7"/>
      <c r="I100" s="8">
        <f t="shared" si="2"/>
        <v>3.0533333333333332</v>
      </c>
      <c r="K100" t="s">
        <v>31</v>
      </c>
    </row>
    <row r="101" spans="1:11" ht="15.75" x14ac:dyDescent="0.3">
      <c r="A101" t="s">
        <v>15</v>
      </c>
      <c r="B101" t="s">
        <v>25</v>
      </c>
      <c r="C101" s="4">
        <v>41900</v>
      </c>
      <c r="D101" t="s">
        <v>21</v>
      </c>
      <c r="F101" s="6" t="s">
        <v>17</v>
      </c>
      <c r="G101" s="7">
        <v>161.6</v>
      </c>
      <c r="H101" s="7"/>
      <c r="I101" s="8">
        <f t="shared" si="2"/>
        <v>2.6933333333333334</v>
      </c>
      <c r="K101" t="s">
        <v>31</v>
      </c>
    </row>
    <row r="102" spans="1:11" ht="15.75" x14ac:dyDescent="0.3">
      <c r="A102" t="s">
        <v>15</v>
      </c>
      <c r="B102" t="s">
        <v>25</v>
      </c>
      <c r="C102" s="4">
        <v>41900</v>
      </c>
      <c r="D102" t="s">
        <v>21</v>
      </c>
      <c r="F102" s="6" t="s">
        <v>17</v>
      </c>
      <c r="G102" s="7">
        <v>279.2</v>
      </c>
      <c r="H102" s="7"/>
      <c r="I102" s="8">
        <f t="shared" si="2"/>
        <v>4.6533333333333333</v>
      </c>
      <c r="K102" t="s">
        <v>31</v>
      </c>
    </row>
    <row r="103" spans="1:11" ht="15.75" x14ac:dyDescent="0.3">
      <c r="A103" t="s">
        <v>15</v>
      </c>
      <c r="B103" t="s">
        <v>25</v>
      </c>
      <c r="C103" s="4">
        <v>41900</v>
      </c>
      <c r="D103" t="s">
        <v>21</v>
      </c>
      <c r="F103" s="6" t="s">
        <v>17</v>
      </c>
      <c r="G103" s="7">
        <v>442.4</v>
      </c>
      <c r="H103" s="7"/>
      <c r="I103" s="8">
        <f t="shared" si="2"/>
        <v>7.3733333333333331</v>
      </c>
      <c r="K103" t="s">
        <v>31</v>
      </c>
    </row>
    <row r="104" spans="1:11" ht="15.75" x14ac:dyDescent="0.3">
      <c r="A104" t="s">
        <v>15</v>
      </c>
      <c r="B104" t="s">
        <v>25</v>
      </c>
      <c r="C104" s="4">
        <v>41900</v>
      </c>
      <c r="D104" t="s">
        <v>21</v>
      </c>
      <c r="F104" s="6" t="s">
        <v>17</v>
      </c>
      <c r="G104" s="7">
        <v>228.8</v>
      </c>
      <c r="H104" s="7"/>
      <c r="I104" s="8">
        <f t="shared" si="2"/>
        <v>3.8133333333333335</v>
      </c>
      <c r="K104" t="s">
        <v>31</v>
      </c>
    </row>
    <row r="105" spans="1:11" ht="15.75" x14ac:dyDescent="0.3">
      <c r="A105" t="s">
        <v>15</v>
      </c>
      <c r="B105" t="s">
        <v>25</v>
      </c>
      <c r="C105" s="4">
        <v>41900</v>
      </c>
      <c r="D105" t="s">
        <v>21</v>
      </c>
      <c r="F105" s="6" t="s">
        <v>17</v>
      </c>
      <c r="G105" s="7">
        <v>143.19999999999999</v>
      </c>
      <c r="H105" s="7"/>
      <c r="I105" s="8">
        <f t="shared" si="2"/>
        <v>2.3866666666666663</v>
      </c>
      <c r="K105" t="s">
        <v>31</v>
      </c>
    </row>
    <row r="106" spans="1:11" ht="15.75" x14ac:dyDescent="0.3">
      <c r="A106" t="s">
        <v>15</v>
      </c>
      <c r="B106" t="s">
        <v>25</v>
      </c>
      <c r="C106" s="4">
        <v>41928</v>
      </c>
      <c r="D106" t="s">
        <v>21</v>
      </c>
      <c r="F106" s="6" t="s">
        <v>17</v>
      </c>
      <c r="G106" s="7">
        <v>121.6</v>
      </c>
      <c r="H106" s="7"/>
      <c r="I106" s="8">
        <f t="shared" si="2"/>
        <v>2.0266666666666664</v>
      </c>
      <c r="K106" t="s">
        <v>31</v>
      </c>
    </row>
    <row r="107" spans="1:11" ht="15.75" x14ac:dyDescent="0.3">
      <c r="A107" t="s">
        <v>15</v>
      </c>
      <c r="B107" t="s">
        <v>25</v>
      </c>
      <c r="C107" s="4">
        <v>41928</v>
      </c>
      <c r="D107" t="s">
        <v>21</v>
      </c>
      <c r="F107" s="6" t="s">
        <v>17</v>
      </c>
      <c r="G107" s="7">
        <v>203.2</v>
      </c>
      <c r="H107" s="7"/>
      <c r="I107" s="8">
        <f t="shared" si="2"/>
        <v>3.3866666666666663</v>
      </c>
      <c r="K107" t="s">
        <v>31</v>
      </c>
    </row>
    <row r="108" spans="1:11" ht="15.75" x14ac:dyDescent="0.3">
      <c r="A108" t="s">
        <v>15</v>
      </c>
      <c r="B108" t="s">
        <v>25</v>
      </c>
      <c r="C108" s="4">
        <v>41928</v>
      </c>
      <c r="D108" t="s">
        <v>21</v>
      </c>
      <c r="F108" s="6" t="s">
        <v>17</v>
      </c>
      <c r="G108" s="7">
        <v>296.8</v>
      </c>
      <c r="H108" s="7"/>
      <c r="I108" s="8">
        <f t="shared" si="2"/>
        <v>4.9466666666666672</v>
      </c>
      <c r="K108" t="s">
        <v>31</v>
      </c>
    </row>
    <row r="109" spans="1:11" ht="15.75" x14ac:dyDescent="0.3">
      <c r="A109" t="s">
        <v>15</v>
      </c>
      <c r="B109" t="s">
        <v>25</v>
      </c>
      <c r="C109" s="4">
        <v>41936</v>
      </c>
      <c r="D109" t="s">
        <v>21</v>
      </c>
      <c r="F109" s="6" t="s">
        <v>17</v>
      </c>
      <c r="G109" s="7">
        <v>246.4</v>
      </c>
      <c r="H109" s="7"/>
      <c r="I109" s="8">
        <f t="shared" si="2"/>
        <v>4.1066666666666665</v>
      </c>
      <c r="K109" t="s">
        <v>31</v>
      </c>
    </row>
    <row r="110" spans="1:11" ht="15.75" x14ac:dyDescent="0.3">
      <c r="A110" t="s">
        <v>15</v>
      </c>
      <c r="B110" t="s">
        <v>25</v>
      </c>
      <c r="C110" s="4">
        <v>41953</v>
      </c>
      <c r="D110" t="s">
        <v>21</v>
      </c>
      <c r="F110" s="6" t="s">
        <v>17</v>
      </c>
      <c r="G110" s="7">
        <v>279.2</v>
      </c>
      <c r="H110" s="7"/>
      <c r="I110" s="8">
        <f t="shared" si="2"/>
        <v>4.6533333333333333</v>
      </c>
      <c r="K110" t="s">
        <v>31</v>
      </c>
    </row>
    <row r="111" spans="1:11" ht="15.75" x14ac:dyDescent="0.3">
      <c r="A111" t="s">
        <v>15</v>
      </c>
      <c r="B111" t="s">
        <v>25</v>
      </c>
      <c r="C111" s="4">
        <v>41953</v>
      </c>
      <c r="D111" t="s">
        <v>21</v>
      </c>
      <c r="F111" s="6" t="s">
        <v>17</v>
      </c>
      <c r="G111" s="7">
        <v>235.2</v>
      </c>
      <c r="H111" s="7"/>
      <c r="I111" s="8">
        <f t="shared" si="2"/>
        <v>3.92</v>
      </c>
      <c r="K111" t="s">
        <v>31</v>
      </c>
    </row>
    <row r="112" spans="1:11" ht="15.75" x14ac:dyDescent="0.3">
      <c r="A112" t="s">
        <v>15</v>
      </c>
      <c r="B112" t="s">
        <v>25</v>
      </c>
      <c r="C112" s="4">
        <v>41953</v>
      </c>
      <c r="D112" t="s">
        <v>21</v>
      </c>
      <c r="F112" s="6" t="s">
        <v>17</v>
      </c>
      <c r="G112" s="7">
        <v>208</v>
      </c>
      <c r="H112" s="7"/>
      <c r="I112" s="8">
        <f t="shared" si="2"/>
        <v>3.4666666666666668</v>
      </c>
      <c r="K112" t="s">
        <v>31</v>
      </c>
    </row>
    <row r="113" spans="1:11" ht="15.75" x14ac:dyDescent="0.3">
      <c r="A113" t="s">
        <v>15</v>
      </c>
      <c r="B113" t="s">
        <v>25</v>
      </c>
      <c r="C113" s="4">
        <v>41977</v>
      </c>
      <c r="D113" t="s">
        <v>21</v>
      </c>
      <c r="F113" s="6" t="s">
        <v>17</v>
      </c>
      <c r="G113" s="7">
        <v>125.6</v>
      </c>
      <c r="H113" s="7"/>
      <c r="I113" s="8">
        <f>G113/1.90404</f>
        <v>65.965000735278664</v>
      </c>
      <c r="K113" t="s">
        <v>31</v>
      </c>
    </row>
    <row r="114" spans="1:11" ht="15.75" x14ac:dyDescent="0.3">
      <c r="A114" t="s">
        <v>15</v>
      </c>
      <c r="B114" t="s">
        <v>25</v>
      </c>
      <c r="C114" s="4">
        <v>41977</v>
      </c>
      <c r="D114" t="s">
        <v>21</v>
      </c>
      <c r="F114" s="6" t="s">
        <v>17</v>
      </c>
      <c r="G114" s="7">
        <v>156</v>
      </c>
      <c r="H114" s="7"/>
      <c r="I114" s="8">
        <f t="shared" ref="I114:I125" si="3">IF(F114="RECYCLING",G114/80,G114/60)</f>
        <v>2.6</v>
      </c>
      <c r="K114" t="s">
        <v>31</v>
      </c>
    </row>
    <row r="115" spans="1:11" ht="15.75" x14ac:dyDescent="0.3">
      <c r="A115" t="s">
        <v>15</v>
      </c>
      <c r="B115" t="s">
        <v>25</v>
      </c>
      <c r="C115" s="4">
        <v>41977</v>
      </c>
      <c r="D115" t="s">
        <v>21</v>
      </c>
      <c r="F115" s="6" t="s">
        <v>17</v>
      </c>
      <c r="G115" s="7">
        <v>117.6</v>
      </c>
      <c r="H115" s="7"/>
      <c r="I115" s="8">
        <f t="shared" si="3"/>
        <v>1.96</v>
      </c>
      <c r="K115" t="s">
        <v>31</v>
      </c>
    </row>
    <row r="116" spans="1:11" ht="15.75" x14ac:dyDescent="0.3">
      <c r="A116" t="s">
        <v>15</v>
      </c>
      <c r="B116" t="s">
        <v>25</v>
      </c>
      <c r="C116" s="4">
        <v>41977</v>
      </c>
      <c r="D116" t="s">
        <v>21</v>
      </c>
      <c r="F116" s="6" t="s">
        <v>17</v>
      </c>
      <c r="G116" s="7">
        <v>104.8</v>
      </c>
      <c r="H116" s="7"/>
      <c r="I116" s="8">
        <f t="shared" si="3"/>
        <v>1.7466666666666666</v>
      </c>
      <c r="K116" t="s">
        <v>31</v>
      </c>
    </row>
    <row r="117" spans="1:11" ht="15.75" x14ac:dyDescent="0.3">
      <c r="A117" t="s">
        <v>15</v>
      </c>
      <c r="B117" t="s">
        <v>25</v>
      </c>
      <c r="C117" s="4">
        <v>42003</v>
      </c>
      <c r="D117" t="s">
        <v>21</v>
      </c>
      <c r="F117" s="6" t="s">
        <v>17</v>
      </c>
      <c r="G117" s="7">
        <v>128.80000000000001</v>
      </c>
      <c r="H117" s="7"/>
      <c r="I117" s="8">
        <f t="shared" si="3"/>
        <v>2.1466666666666669</v>
      </c>
      <c r="K117" t="s">
        <v>31</v>
      </c>
    </row>
    <row r="118" spans="1:11" ht="15.75" x14ac:dyDescent="0.3">
      <c r="A118" t="s">
        <v>15</v>
      </c>
      <c r="B118" t="s">
        <v>25</v>
      </c>
      <c r="C118" s="4">
        <v>42025</v>
      </c>
      <c r="D118" t="s">
        <v>21</v>
      </c>
      <c r="F118" s="6" t="s">
        <v>17</v>
      </c>
      <c r="G118" s="7">
        <v>360</v>
      </c>
      <c r="H118" s="7"/>
      <c r="I118" s="8">
        <f t="shared" si="3"/>
        <v>6</v>
      </c>
      <c r="K118" t="s">
        <v>31</v>
      </c>
    </row>
    <row r="119" spans="1:11" ht="15.75" x14ac:dyDescent="0.3">
      <c r="A119" t="s">
        <v>15</v>
      </c>
      <c r="B119" t="s">
        <v>25</v>
      </c>
      <c r="C119" s="4">
        <v>42025</v>
      </c>
      <c r="D119" t="s">
        <v>21</v>
      </c>
      <c r="F119" s="6" t="s">
        <v>17</v>
      </c>
      <c r="G119" s="7">
        <v>104</v>
      </c>
      <c r="H119" s="7"/>
      <c r="I119" s="8">
        <f t="shared" si="3"/>
        <v>1.7333333333333334</v>
      </c>
      <c r="K119" t="s">
        <v>31</v>
      </c>
    </row>
    <row r="120" spans="1:11" ht="15.75" x14ac:dyDescent="0.3">
      <c r="A120" t="s">
        <v>15</v>
      </c>
      <c r="B120" t="s">
        <v>25</v>
      </c>
      <c r="C120" s="4">
        <v>42058</v>
      </c>
      <c r="D120" t="s">
        <v>21</v>
      </c>
      <c r="F120" s="6" t="s">
        <v>17</v>
      </c>
      <c r="G120" s="7">
        <v>25</v>
      </c>
      <c r="H120" s="7"/>
      <c r="I120" s="8">
        <f t="shared" si="3"/>
        <v>0.41666666666666669</v>
      </c>
      <c r="K120" t="s">
        <v>31</v>
      </c>
    </row>
    <row r="121" spans="1:11" ht="15.75" x14ac:dyDescent="0.3">
      <c r="A121" t="s">
        <v>15</v>
      </c>
      <c r="B121" t="s">
        <v>25</v>
      </c>
      <c r="C121" s="4">
        <v>42058</v>
      </c>
      <c r="D121" t="s">
        <v>21</v>
      </c>
      <c r="F121" s="6" t="s">
        <v>17</v>
      </c>
      <c r="G121" s="7">
        <v>85.6</v>
      </c>
      <c r="H121" s="7"/>
      <c r="I121" s="8">
        <f t="shared" si="3"/>
        <v>1.4266666666666665</v>
      </c>
      <c r="K121" t="s">
        <v>31</v>
      </c>
    </row>
    <row r="122" spans="1:11" ht="15.75" x14ac:dyDescent="0.3">
      <c r="A122" t="s">
        <v>15</v>
      </c>
      <c r="B122" t="s">
        <v>25</v>
      </c>
      <c r="C122" s="4">
        <v>42074</v>
      </c>
      <c r="D122" t="s">
        <v>21</v>
      </c>
      <c r="F122" s="6" t="s">
        <v>17</v>
      </c>
      <c r="G122" s="7">
        <v>174.4</v>
      </c>
      <c r="H122" s="7"/>
      <c r="I122" s="8">
        <f t="shared" si="3"/>
        <v>2.9066666666666667</v>
      </c>
      <c r="K122" t="s">
        <v>31</v>
      </c>
    </row>
    <row r="123" spans="1:11" ht="15.75" x14ac:dyDescent="0.3">
      <c r="A123" t="s">
        <v>15</v>
      </c>
      <c r="B123" t="s">
        <v>25</v>
      </c>
      <c r="C123" s="4">
        <v>42083</v>
      </c>
      <c r="D123" t="s">
        <v>21</v>
      </c>
      <c r="F123" s="6" t="s">
        <v>17</v>
      </c>
      <c r="G123" s="7">
        <v>111.2</v>
      </c>
      <c r="H123" s="7"/>
      <c r="I123" s="8">
        <f t="shared" si="3"/>
        <v>1.8533333333333333</v>
      </c>
      <c r="K123" t="s">
        <v>31</v>
      </c>
    </row>
    <row r="124" spans="1:11" ht="15.75" x14ac:dyDescent="0.3">
      <c r="A124" t="s">
        <v>15</v>
      </c>
      <c r="B124" t="s">
        <v>25</v>
      </c>
      <c r="C124" s="4">
        <v>42083</v>
      </c>
      <c r="D124" t="s">
        <v>21</v>
      </c>
      <c r="F124" s="6" t="s">
        <v>17</v>
      </c>
      <c r="G124" s="7">
        <v>100.8</v>
      </c>
      <c r="H124" s="7"/>
      <c r="I124" s="8">
        <f t="shared" si="3"/>
        <v>1.68</v>
      </c>
      <c r="K124" t="s">
        <v>31</v>
      </c>
    </row>
    <row r="125" spans="1:11" ht="15.75" x14ac:dyDescent="0.3">
      <c r="A125" t="s">
        <v>15</v>
      </c>
      <c r="B125" t="s">
        <v>25</v>
      </c>
      <c r="C125" s="4">
        <v>42083</v>
      </c>
      <c r="D125" t="s">
        <v>21</v>
      </c>
      <c r="F125" s="6" t="s">
        <v>17</v>
      </c>
      <c r="G125" s="7">
        <v>164</v>
      </c>
      <c r="H125" s="7"/>
      <c r="I125" s="8">
        <f t="shared" si="3"/>
        <v>2.7333333333333334</v>
      </c>
      <c r="K125" t="s">
        <v>31</v>
      </c>
    </row>
    <row r="126" spans="1:11" ht="15.75" x14ac:dyDescent="0.3">
      <c r="A126" t="s">
        <v>15</v>
      </c>
      <c r="B126" t="s">
        <v>25</v>
      </c>
      <c r="C126" s="4">
        <v>42083</v>
      </c>
      <c r="D126" t="s">
        <v>21</v>
      </c>
      <c r="F126" s="6" t="s">
        <v>17</v>
      </c>
      <c r="G126" s="7">
        <v>117.6</v>
      </c>
      <c r="H126" s="7"/>
      <c r="I126" s="8">
        <f>G126/1.90404</f>
        <v>61.763408331757738</v>
      </c>
      <c r="K126" t="s">
        <v>31</v>
      </c>
    </row>
    <row r="127" spans="1:11" ht="15.75" x14ac:dyDescent="0.3">
      <c r="A127" t="s">
        <v>15</v>
      </c>
      <c r="B127" t="s">
        <v>25</v>
      </c>
      <c r="C127" s="4">
        <v>42083</v>
      </c>
      <c r="D127" t="s">
        <v>21</v>
      </c>
      <c r="F127" s="6" t="s">
        <v>17</v>
      </c>
      <c r="G127" s="7">
        <v>112</v>
      </c>
      <c r="H127" s="7"/>
      <c r="I127" s="8">
        <f>IF(F127="RECYCLING",G127/80,G127/60)</f>
        <v>1.8666666666666667</v>
      </c>
      <c r="K127" t="s">
        <v>31</v>
      </c>
    </row>
    <row r="128" spans="1:11" ht="15.75" x14ac:dyDescent="0.3">
      <c r="A128" t="s">
        <v>15</v>
      </c>
      <c r="B128" t="s">
        <v>25</v>
      </c>
      <c r="C128" s="4">
        <v>42083</v>
      </c>
      <c r="D128" t="s">
        <v>21</v>
      </c>
      <c r="F128" s="6" t="s">
        <v>17</v>
      </c>
      <c r="G128" s="7">
        <v>145.6</v>
      </c>
      <c r="H128" s="7"/>
      <c r="I128" s="8">
        <f>IF(F128="RECYCLING",G128/80,G128/60)</f>
        <v>2.4266666666666667</v>
      </c>
      <c r="K128" t="s">
        <v>31</v>
      </c>
    </row>
    <row r="129" spans="1:11" ht="15.75" x14ac:dyDescent="0.3">
      <c r="A129" t="s">
        <v>15</v>
      </c>
      <c r="B129" t="s">
        <v>25</v>
      </c>
      <c r="C129" s="4">
        <v>42083</v>
      </c>
      <c r="D129" t="s">
        <v>21</v>
      </c>
      <c r="F129" s="6" t="s">
        <v>17</v>
      </c>
      <c r="G129" s="7">
        <v>108.8</v>
      </c>
      <c r="H129" s="7"/>
      <c r="I129" s="8">
        <f>IF(F129="RECYCLING",G129/80,G129/60)</f>
        <v>1.8133333333333332</v>
      </c>
      <c r="K129" t="s">
        <v>31</v>
      </c>
    </row>
    <row r="130" spans="1:11" ht="15.75" x14ac:dyDescent="0.3">
      <c r="A130" t="s">
        <v>15</v>
      </c>
      <c r="B130" t="s">
        <v>25</v>
      </c>
      <c r="C130" s="4">
        <v>42083</v>
      </c>
      <c r="D130" t="s">
        <v>21</v>
      </c>
      <c r="F130" s="6" t="s">
        <v>17</v>
      </c>
      <c r="G130" s="7">
        <v>103.2</v>
      </c>
      <c r="H130" s="7"/>
      <c r="I130" s="8">
        <f>IF(F130="RECYCLING",G130/80,G130/60)</f>
        <v>1.72</v>
      </c>
      <c r="K130" t="s">
        <v>31</v>
      </c>
    </row>
    <row r="131" spans="1:11" ht="15.75" x14ac:dyDescent="0.3">
      <c r="A131" t="s">
        <v>15</v>
      </c>
      <c r="B131" t="s">
        <v>25</v>
      </c>
      <c r="C131" s="4">
        <v>42083</v>
      </c>
      <c r="D131" t="s">
        <v>21</v>
      </c>
      <c r="F131" s="6" t="s">
        <v>17</v>
      </c>
      <c r="G131" s="7">
        <v>127.2</v>
      </c>
      <c r="H131" s="7"/>
      <c r="I131" s="8">
        <f>IF(F131="RECYCLING",G131/80,G131/60)</f>
        <v>2.12</v>
      </c>
      <c r="K131" t="s">
        <v>31</v>
      </c>
    </row>
    <row r="132" spans="1:11" ht="15.75" x14ac:dyDescent="0.3">
      <c r="A132" t="s">
        <v>15</v>
      </c>
      <c r="B132" t="s">
        <v>25</v>
      </c>
      <c r="C132" s="4">
        <v>42083</v>
      </c>
      <c r="D132" t="s">
        <v>21</v>
      </c>
      <c r="F132" s="6" t="s">
        <v>17</v>
      </c>
      <c r="G132" s="7">
        <v>157.6</v>
      </c>
      <c r="H132" s="7"/>
      <c r="I132" s="8">
        <f>G132/1.90404</f>
        <v>82.771370349362414</v>
      </c>
      <c r="K132" t="s">
        <v>31</v>
      </c>
    </row>
    <row r="133" spans="1:11" ht="15.75" x14ac:dyDescent="0.3">
      <c r="A133" t="s">
        <v>15</v>
      </c>
      <c r="B133" t="s">
        <v>25</v>
      </c>
      <c r="C133" s="4">
        <v>42083</v>
      </c>
      <c r="D133" t="s">
        <v>21</v>
      </c>
      <c r="F133" s="6" t="s">
        <v>17</v>
      </c>
      <c r="G133" s="7">
        <v>209.6</v>
      </c>
      <c r="H133" s="7"/>
      <c r="I133" s="8">
        <f t="shared" ref="I133:I164" si="4">IF(F133="RECYCLING",G133/80,G133/60)</f>
        <v>3.4933333333333332</v>
      </c>
      <c r="K133" t="s">
        <v>31</v>
      </c>
    </row>
    <row r="134" spans="1:11" ht="15.75" x14ac:dyDescent="0.3">
      <c r="A134" t="s">
        <v>15</v>
      </c>
      <c r="B134" t="s">
        <v>25</v>
      </c>
      <c r="C134" s="4">
        <v>42083</v>
      </c>
      <c r="D134" t="s">
        <v>21</v>
      </c>
      <c r="F134" s="6" t="s">
        <v>17</v>
      </c>
      <c r="G134" s="7">
        <v>134.4</v>
      </c>
      <c r="H134" s="7"/>
      <c r="I134" s="8">
        <f t="shared" si="4"/>
        <v>2.2400000000000002</v>
      </c>
      <c r="K134" t="s">
        <v>31</v>
      </c>
    </row>
    <row r="135" spans="1:11" ht="15.75" x14ac:dyDescent="0.3">
      <c r="A135" t="s">
        <v>15</v>
      </c>
      <c r="B135" t="s">
        <v>25</v>
      </c>
      <c r="C135" s="4">
        <v>42083</v>
      </c>
      <c r="D135" t="s">
        <v>21</v>
      </c>
      <c r="F135" s="6" t="s">
        <v>17</v>
      </c>
      <c r="G135" s="7">
        <v>132.80000000000001</v>
      </c>
      <c r="H135" s="7"/>
      <c r="I135" s="8">
        <f t="shared" si="4"/>
        <v>2.2133333333333334</v>
      </c>
      <c r="K135" t="s">
        <v>31</v>
      </c>
    </row>
    <row r="136" spans="1:11" ht="15.75" x14ac:dyDescent="0.3">
      <c r="A136" t="s">
        <v>15</v>
      </c>
      <c r="B136" t="s">
        <v>25</v>
      </c>
      <c r="C136" s="4">
        <v>42083</v>
      </c>
      <c r="D136" t="s">
        <v>21</v>
      </c>
      <c r="F136" s="6" t="s">
        <v>17</v>
      </c>
      <c r="G136" s="7">
        <v>181.6</v>
      </c>
      <c r="H136" s="7"/>
      <c r="I136" s="8">
        <f t="shared" si="4"/>
        <v>3.0266666666666664</v>
      </c>
      <c r="K136" t="s">
        <v>31</v>
      </c>
    </row>
    <row r="137" spans="1:11" ht="15.75" x14ac:dyDescent="0.3">
      <c r="A137" t="s">
        <v>15</v>
      </c>
      <c r="B137" t="s">
        <v>25</v>
      </c>
      <c r="C137" s="4">
        <v>42083</v>
      </c>
      <c r="D137" t="s">
        <v>21</v>
      </c>
      <c r="F137" s="6" t="s">
        <v>17</v>
      </c>
      <c r="G137" s="7">
        <v>148.80000000000001</v>
      </c>
      <c r="H137" s="7"/>
      <c r="I137" s="8">
        <f t="shared" si="4"/>
        <v>2.48</v>
      </c>
      <c r="K137" t="s">
        <v>31</v>
      </c>
    </row>
    <row r="138" spans="1:11" ht="15.75" x14ac:dyDescent="0.3">
      <c r="A138" t="s">
        <v>15</v>
      </c>
      <c r="B138" t="s">
        <v>25</v>
      </c>
      <c r="C138" s="4">
        <v>42083</v>
      </c>
      <c r="D138" t="s">
        <v>21</v>
      </c>
      <c r="F138" s="6" t="s">
        <v>17</v>
      </c>
      <c r="G138" s="7">
        <v>193.6</v>
      </c>
      <c r="H138" s="7"/>
      <c r="I138" s="8">
        <f t="shared" si="4"/>
        <v>3.2266666666666666</v>
      </c>
      <c r="K138" t="s">
        <v>31</v>
      </c>
    </row>
    <row r="139" spans="1:11" ht="15.75" x14ac:dyDescent="0.3">
      <c r="A139" t="s">
        <v>15</v>
      </c>
      <c r="B139" t="s">
        <v>25</v>
      </c>
      <c r="C139" s="4">
        <v>42093</v>
      </c>
      <c r="D139" t="s">
        <v>21</v>
      </c>
      <c r="F139" s="6" t="s">
        <v>17</v>
      </c>
      <c r="G139" s="7">
        <v>188</v>
      </c>
      <c r="H139" s="7"/>
      <c r="I139" s="8">
        <f t="shared" si="4"/>
        <v>3.1333333333333333</v>
      </c>
      <c r="K139" t="s">
        <v>31</v>
      </c>
    </row>
    <row r="140" spans="1:11" ht="15.75" x14ac:dyDescent="0.3">
      <c r="A140" t="s">
        <v>15</v>
      </c>
      <c r="B140" t="s">
        <v>25</v>
      </c>
      <c r="C140" s="4">
        <v>42093</v>
      </c>
      <c r="D140" t="s">
        <v>21</v>
      </c>
      <c r="F140" s="6" t="s">
        <v>17</v>
      </c>
      <c r="G140" s="7">
        <v>176</v>
      </c>
      <c r="H140" s="7"/>
      <c r="I140" s="8">
        <f t="shared" si="4"/>
        <v>2.9333333333333331</v>
      </c>
      <c r="K140" t="s">
        <v>31</v>
      </c>
    </row>
    <row r="141" spans="1:11" ht="15.75" x14ac:dyDescent="0.3">
      <c r="A141" t="s">
        <v>15</v>
      </c>
      <c r="B141" t="s">
        <v>25</v>
      </c>
      <c r="C141" s="4">
        <v>42093</v>
      </c>
      <c r="D141" t="s">
        <v>21</v>
      </c>
      <c r="F141" s="6" t="s">
        <v>17</v>
      </c>
      <c r="G141" s="7">
        <v>190.4</v>
      </c>
      <c r="H141" s="7"/>
      <c r="I141" s="8">
        <f t="shared" si="4"/>
        <v>3.1733333333333333</v>
      </c>
      <c r="K141" t="s">
        <v>31</v>
      </c>
    </row>
    <row r="142" spans="1:11" ht="15.75" x14ac:dyDescent="0.3">
      <c r="A142" t="s">
        <v>15</v>
      </c>
      <c r="B142" t="s">
        <v>25</v>
      </c>
      <c r="C142" s="4">
        <v>42093</v>
      </c>
      <c r="D142" t="s">
        <v>21</v>
      </c>
      <c r="F142" s="6" t="s">
        <v>17</v>
      </c>
      <c r="G142" s="7">
        <v>283.2</v>
      </c>
      <c r="H142" s="7"/>
      <c r="I142" s="8">
        <f t="shared" si="4"/>
        <v>4.72</v>
      </c>
      <c r="K142" t="s">
        <v>31</v>
      </c>
    </row>
    <row r="143" spans="1:11" ht="15.75" x14ac:dyDescent="0.3">
      <c r="A143" t="s">
        <v>15</v>
      </c>
      <c r="B143" t="s">
        <v>25</v>
      </c>
      <c r="C143" s="4">
        <v>42093</v>
      </c>
      <c r="D143" t="s">
        <v>21</v>
      </c>
      <c r="F143" s="6" t="s">
        <v>17</v>
      </c>
      <c r="G143" s="7">
        <v>25</v>
      </c>
      <c r="H143" s="7"/>
      <c r="I143" s="8">
        <f t="shared" si="4"/>
        <v>0.41666666666666669</v>
      </c>
      <c r="K143" t="s">
        <v>31</v>
      </c>
    </row>
    <row r="144" spans="1:11" ht="15.75" x14ac:dyDescent="0.3">
      <c r="A144" t="s">
        <v>15</v>
      </c>
      <c r="B144" t="s">
        <v>25</v>
      </c>
      <c r="C144" s="4">
        <v>42093</v>
      </c>
      <c r="D144" t="s">
        <v>21</v>
      </c>
      <c r="F144" s="6" t="s">
        <v>17</v>
      </c>
      <c r="G144" s="7">
        <v>25</v>
      </c>
      <c r="H144" s="7"/>
      <c r="I144" s="8">
        <f t="shared" si="4"/>
        <v>0.41666666666666669</v>
      </c>
      <c r="K144" t="s">
        <v>31</v>
      </c>
    </row>
    <row r="145" spans="1:11" ht="15.75" x14ac:dyDescent="0.3">
      <c r="A145" t="s">
        <v>15</v>
      </c>
      <c r="B145" t="s">
        <v>25</v>
      </c>
      <c r="C145" s="4">
        <v>42093</v>
      </c>
      <c r="D145" t="s">
        <v>21</v>
      </c>
      <c r="F145" s="6" t="s">
        <v>17</v>
      </c>
      <c r="G145" s="7">
        <v>336.8</v>
      </c>
      <c r="H145" s="7"/>
      <c r="I145" s="8">
        <f t="shared" si="4"/>
        <v>5.6133333333333333</v>
      </c>
      <c r="K145" t="s">
        <v>31</v>
      </c>
    </row>
    <row r="146" spans="1:11" ht="15.75" x14ac:dyDescent="0.3">
      <c r="A146" t="s">
        <v>15</v>
      </c>
      <c r="B146" t="s">
        <v>25</v>
      </c>
      <c r="C146" s="4">
        <v>42109</v>
      </c>
      <c r="D146" t="s">
        <v>21</v>
      </c>
      <c r="F146" s="6" t="s">
        <v>17</v>
      </c>
      <c r="G146" s="7">
        <v>113.6</v>
      </c>
      <c r="H146" s="7"/>
      <c r="I146" s="8">
        <f t="shared" si="4"/>
        <v>1.8933333333333333</v>
      </c>
      <c r="K146" t="s">
        <v>31</v>
      </c>
    </row>
    <row r="147" spans="1:11" ht="15.75" x14ac:dyDescent="0.3">
      <c r="A147" t="s">
        <v>15</v>
      </c>
      <c r="B147" t="s">
        <v>25</v>
      </c>
      <c r="C147" s="4">
        <v>42111</v>
      </c>
      <c r="D147" t="s">
        <v>21</v>
      </c>
      <c r="F147" s="6" t="s">
        <v>17</v>
      </c>
      <c r="G147" s="7">
        <v>62.4</v>
      </c>
      <c r="H147" s="7"/>
      <c r="I147" s="8">
        <f t="shared" si="4"/>
        <v>1.04</v>
      </c>
      <c r="K147" t="s">
        <v>31</v>
      </c>
    </row>
    <row r="148" spans="1:11" ht="15.75" x14ac:dyDescent="0.3">
      <c r="A148" t="s">
        <v>15</v>
      </c>
      <c r="B148" t="s">
        <v>25</v>
      </c>
      <c r="C148" s="4">
        <v>42111</v>
      </c>
      <c r="D148" t="s">
        <v>21</v>
      </c>
      <c r="F148" s="6" t="s">
        <v>17</v>
      </c>
      <c r="G148" s="7">
        <v>136.80000000000001</v>
      </c>
      <c r="H148" s="7"/>
      <c r="I148" s="8">
        <f t="shared" si="4"/>
        <v>2.2800000000000002</v>
      </c>
      <c r="K148" t="s">
        <v>31</v>
      </c>
    </row>
    <row r="149" spans="1:11" ht="15.75" x14ac:dyDescent="0.3">
      <c r="A149" t="s">
        <v>15</v>
      </c>
      <c r="B149" t="s">
        <v>25</v>
      </c>
      <c r="C149" s="4">
        <v>42111</v>
      </c>
      <c r="D149" t="s">
        <v>21</v>
      </c>
      <c r="F149" s="6" t="s">
        <v>17</v>
      </c>
      <c r="G149" s="7">
        <v>75.2</v>
      </c>
      <c r="H149" s="7"/>
      <c r="I149" s="8">
        <f t="shared" si="4"/>
        <v>1.2533333333333334</v>
      </c>
      <c r="K149" t="s">
        <v>31</v>
      </c>
    </row>
    <row r="150" spans="1:11" ht="15.75" x14ac:dyDescent="0.3">
      <c r="A150" t="s">
        <v>15</v>
      </c>
      <c r="B150" t="s">
        <v>25</v>
      </c>
      <c r="C150" s="4">
        <v>42111</v>
      </c>
      <c r="D150" t="s">
        <v>21</v>
      </c>
      <c r="F150" s="6" t="s">
        <v>17</v>
      </c>
      <c r="G150" s="7">
        <v>120</v>
      </c>
      <c r="H150" s="7"/>
      <c r="I150" s="8">
        <f t="shared" si="4"/>
        <v>2</v>
      </c>
      <c r="K150" t="s">
        <v>31</v>
      </c>
    </row>
    <row r="151" spans="1:11" ht="15.75" x14ac:dyDescent="0.3">
      <c r="A151" t="s">
        <v>15</v>
      </c>
      <c r="B151" t="s">
        <v>25</v>
      </c>
      <c r="C151" s="4">
        <v>42111</v>
      </c>
      <c r="D151" t="s">
        <v>21</v>
      </c>
      <c r="F151" s="6" t="s">
        <v>17</v>
      </c>
      <c r="G151" s="7">
        <v>77.599999999999994</v>
      </c>
      <c r="H151" s="7"/>
      <c r="I151" s="8">
        <f t="shared" si="4"/>
        <v>1.2933333333333332</v>
      </c>
      <c r="K151" t="s">
        <v>31</v>
      </c>
    </row>
    <row r="152" spans="1:11" ht="15.75" x14ac:dyDescent="0.3">
      <c r="A152" t="s">
        <v>15</v>
      </c>
      <c r="B152" t="s">
        <v>25</v>
      </c>
      <c r="C152" s="4">
        <v>42111</v>
      </c>
      <c r="D152" t="s">
        <v>21</v>
      </c>
      <c r="F152" s="6" t="s">
        <v>17</v>
      </c>
      <c r="G152" s="7">
        <v>73.599999999999994</v>
      </c>
      <c r="H152" s="7"/>
      <c r="I152" s="8">
        <f t="shared" si="4"/>
        <v>1.2266666666666666</v>
      </c>
      <c r="K152" t="s">
        <v>31</v>
      </c>
    </row>
    <row r="153" spans="1:11" ht="15.75" x14ac:dyDescent="0.3">
      <c r="A153" t="s">
        <v>15</v>
      </c>
      <c r="B153" t="s">
        <v>25</v>
      </c>
      <c r="C153" s="4">
        <v>42111</v>
      </c>
      <c r="D153" t="s">
        <v>21</v>
      </c>
      <c r="F153" s="6" t="s">
        <v>17</v>
      </c>
      <c r="G153" s="7">
        <v>57.6</v>
      </c>
      <c r="H153" s="7"/>
      <c r="I153" s="8">
        <f t="shared" si="4"/>
        <v>0.96000000000000008</v>
      </c>
      <c r="K153" t="s">
        <v>31</v>
      </c>
    </row>
    <row r="154" spans="1:11" ht="15.75" x14ac:dyDescent="0.3">
      <c r="A154" t="s">
        <v>15</v>
      </c>
      <c r="B154" t="s">
        <v>25</v>
      </c>
      <c r="C154" s="4">
        <v>42111</v>
      </c>
      <c r="D154" t="s">
        <v>21</v>
      </c>
      <c r="F154" s="6" t="s">
        <v>17</v>
      </c>
      <c r="G154" s="7">
        <v>100.8</v>
      </c>
      <c r="H154" s="7"/>
      <c r="I154" s="8">
        <f t="shared" si="4"/>
        <v>1.68</v>
      </c>
      <c r="K154" t="s">
        <v>31</v>
      </c>
    </row>
    <row r="155" spans="1:11" ht="15.75" x14ac:dyDescent="0.3">
      <c r="A155" t="s">
        <v>15</v>
      </c>
      <c r="B155" t="s">
        <v>25</v>
      </c>
      <c r="C155" s="4">
        <v>42111</v>
      </c>
      <c r="D155" t="s">
        <v>21</v>
      </c>
      <c r="F155" s="6" t="s">
        <v>17</v>
      </c>
      <c r="G155" s="7">
        <v>130.4</v>
      </c>
      <c r="H155" s="7"/>
      <c r="I155" s="8">
        <f t="shared" si="4"/>
        <v>2.1733333333333333</v>
      </c>
      <c r="K155" t="s">
        <v>31</v>
      </c>
    </row>
    <row r="156" spans="1:11" ht="15.75" x14ac:dyDescent="0.3">
      <c r="A156" t="s">
        <v>15</v>
      </c>
      <c r="B156" t="s">
        <v>25</v>
      </c>
      <c r="C156" s="4">
        <v>42111</v>
      </c>
      <c r="D156" t="s">
        <v>21</v>
      </c>
      <c r="F156" s="6" t="s">
        <v>17</v>
      </c>
      <c r="G156" s="7">
        <v>164</v>
      </c>
      <c r="H156" s="7"/>
      <c r="I156" s="8">
        <f t="shared" si="4"/>
        <v>2.7333333333333334</v>
      </c>
      <c r="K156" t="s">
        <v>31</v>
      </c>
    </row>
    <row r="157" spans="1:11" ht="15.75" x14ac:dyDescent="0.3">
      <c r="A157" t="s">
        <v>15</v>
      </c>
      <c r="B157" t="s">
        <v>25</v>
      </c>
      <c r="C157" s="4">
        <v>42111</v>
      </c>
      <c r="D157" t="s">
        <v>21</v>
      </c>
      <c r="F157" s="6" t="s">
        <v>17</v>
      </c>
      <c r="G157" s="7">
        <v>77.599999999999994</v>
      </c>
      <c r="H157" s="7"/>
      <c r="I157" s="8">
        <f t="shared" si="4"/>
        <v>1.2933333333333332</v>
      </c>
      <c r="K157" t="s">
        <v>31</v>
      </c>
    </row>
    <row r="158" spans="1:11" ht="15.75" x14ac:dyDescent="0.3">
      <c r="A158" t="s">
        <v>15</v>
      </c>
      <c r="B158" t="s">
        <v>25</v>
      </c>
      <c r="C158" s="4">
        <v>42111</v>
      </c>
      <c r="D158" t="s">
        <v>21</v>
      </c>
      <c r="F158" s="6" t="s">
        <v>17</v>
      </c>
      <c r="G158" s="7">
        <v>120</v>
      </c>
      <c r="H158" s="7"/>
      <c r="I158" s="8">
        <f t="shared" si="4"/>
        <v>2</v>
      </c>
      <c r="K158" t="s">
        <v>31</v>
      </c>
    </row>
    <row r="159" spans="1:11" ht="15.75" x14ac:dyDescent="0.3">
      <c r="A159" t="s">
        <v>15</v>
      </c>
      <c r="B159" t="s">
        <v>25</v>
      </c>
      <c r="C159" s="4">
        <v>42111</v>
      </c>
      <c r="D159" t="s">
        <v>21</v>
      </c>
      <c r="F159" s="6" t="s">
        <v>17</v>
      </c>
      <c r="G159" s="7">
        <v>114.4</v>
      </c>
      <c r="H159" s="7"/>
      <c r="I159" s="8">
        <f t="shared" si="4"/>
        <v>1.9066666666666667</v>
      </c>
      <c r="K159" t="s">
        <v>31</v>
      </c>
    </row>
    <row r="160" spans="1:11" ht="15.75" x14ac:dyDescent="0.3">
      <c r="A160" t="s">
        <v>15</v>
      </c>
      <c r="B160" t="s">
        <v>25</v>
      </c>
      <c r="C160" s="4">
        <v>42111</v>
      </c>
      <c r="D160" t="s">
        <v>21</v>
      </c>
      <c r="F160" s="6" t="s">
        <v>17</v>
      </c>
      <c r="G160" s="7">
        <v>66.400000000000006</v>
      </c>
      <c r="H160" s="7"/>
      <c r="I160" s="8">
        <f t="shared" si="4"/>
        <v>1.1066666666666667</v>
      </c>
      <c r="K160" t="s">
        <v>31</v>
      </c>
    </row>
    <row r="161" spans="1:11" ht="15.75" x14ac:dyDescent="0.3">
      <c r="A161" t="s">
        <v>15</v>
      </c>
      <c r="B161" t="s">
        <v>25</v>
      </c>
      <c r="C161" s="4">
        <v>42111</v>
      </c>
      <c r="D161" t="s">
        <v>21</v>
      </c>
      <c r="F161" s="6" t="s">
        <v>17</v>
      </c>
      <c r="G161" s="7">
        <v>146.4</v>
      </c>
      <c r="H161" s="7"/>
      <c r="I161" s="8">
        <f t="shared" si="4"/>
        <v>2.44</v>
      </c>
      <c r="K161" t="s">
        <v>31</v>
      </c>
    </row>
    <row r="162" spans="1:11" ht="15.75" x14ac:dyDescent="0.3">
      <c r="A162" t="s">
        <v>15</v>
      </c>
      <c r="B162" t="s">
        <v>25</v>
      </c>
      <c r="C162" s="4">
        <v>42111</v>
      </c>
      <c r="D162" t="s">
        <v>21</v>
      </c>
      <c r="F162" s="6" t="s">
        <v>17</v>
      </c>
      <c r="G162" s="7">
        <v>49.6</v>
      </c>
      <c r="H162" s="7"/>
      <c r="I162" s="8">
        <f t="shared" si="4"/>
        <v>0.82666666666666666</v>
      </c>
      <c r="K162" t="s">
        <v>31</v>
      </c>
    </row>
    <row r="163" spans="1:11" ht="15.75" x14ac:dyDescent="0.3">
      <c r="A163" t="s">
        <v>15</v>
      </c>
      <c r="B163" t="s">
        <v>25</v>
      </c>
      <c r="C163" s="4">
        <v>42111</v>
      </c>
      <c r="D163" t="s">
        <v>21</v>
      </c>
      <c r="F163" s="6" t="s">
        <v>17</v>
      </c>
      <c r="G163" s="7">
        <v>102.4</v>
      </c>
      <c r="H163" s="7"/>
      <c r="I163" s="8">
        <f t="shared" si="4"/>
        <v>1.7066666666666668</v>
      </c>
      <c r="K163" t="s">
        <v>31</v>
      </c>
    </row>
    <row r="164" spans="1:11" ht="15.75" x14ac:dyDescent="0.3">
      <c r="A164" t="s">
        <v>15</v>
      </c>
      <c r="B164" t="s">
        <v>25</v>
      </c>
      <c r="C164" s="4">
        <v>42111</v>
      </c>
      <c r="D164" t="s">
        <v>21</v>
      </c>
      <c r="F164" s="6" t="s">
        <v>17</v>
      </c>
      <c r="G164" s="7">
        <v>172</v>
      </c>
      <c r="H164" s="7"/>
      <c r="I164" s="8">
        <f t="shared" si="4"/>
        <v>2.8666666666666667</v>
      </c>
      <c r="K164" t="s">
        <v>31</v>
      </c>
    </row>
    <row r="165" spans="1:11" ht="15.75" x14ac:dyDescent="0.3">
      <c r="A165" t="s">
        <v>15</v>
      </c>
      <c r="B165" t="s">
        <v>25</v>
      </c>
      <c r="C165" s="4">
        <v>42111</v>
      </c>
      <c r="D165" t="s">
        <v>21</v>
      </c>
      <c r="F165" s="6" t="s">
        <v>17</v>
      </c>
      <c r="G165" s="7">
        <v>124</v>
      </c>
      <c r="H165" s="7"/>
      <c r="I165" s="8">
        <f t="shared" ref="I165:I196" si="5">IF(F165="RECYCLING",G165/80,G165/60)</f>
        <v>2.0666666666666669</v>
      </c>
      <c r="K165" t="s">
        <v>31</v>
      </c>
    </row>
    <row r="166" spans="1:11" ht="15.75" x14ac:dyDescent="0.3">
      <c r="A166" t="s">
        <v>15</v>
      </c>
      <c r="B166" t="s">
        <v>25</v>
      </c>
      <c r="C166" s="4">
        <v>42123</v>
      </c>
      <c r="D166" t="s">
        <v>21</v>
      </c>
      <c r="F166" s="6" t="s">
        <v>17</v>
      </c>
      <c r="G166" s="7">
        <v>156</v>
      </c>
      <c r="H166" s="7"/>
      <c r="I166" s="8">
        <f t="shared" si="5"/>
        <v>2.6</v>
      </c>
      <c r="K166" t="s">
        <v>31</v>
      </c>
    </row>
    <row r="167" spans="1:11" ht="15.75" x14ac:dyDescent="0.3">
      <c r="A167" t="s">
        <v>15</v>
      </c>
      <c r="B167" t="s">
        <v>25</v>
      </c>
      <c r="C167" s="4">
        <v>42123</v>
      </c>
      <c r="D167" t="s">
        <v>21</v>
      </c>
      <c r="F167" s="6" t="s">
        <v>17</v>
      </c>
      <c r="G167" s="7">
        <v>107.2</v>
      </c>
      <c r="H167" s="7"/>
      <c r="I167" s="8">
        <f t="shared" si="5"/>
        <v>1.7866666666666666</v>
      </c>
      <c r="K167" t="s">
        <v>31</v>
      </c>
    </row>
    <row r="168" spans="1:11" ht="15.75" x14ac:dyDescent="0.3">
      <c r="A168" t="s">
        <v>15</v>
      </c>
      <c r="B168" t="s">
        <v>25</v>
      </c>
      <c r="C168" s="4">
        <v>42123</v>
      </c>
      <c r="D168" t="s">
        <v>21</v>
      </c>
      <c r="F168" s="6" t="s">
        <v>17</v>
      </c>
      <c r="G168" s="7">
        <v>25</v>
      </c>
      <c r="H168" s="7"/>
      <c r="I168" s="8">
        <f t="shared" si="5"/>
        <v>0.41666666666666669</v>
      </c>
      <c r="K168" t="s">
        <v>31</v>
      </c>
    </row>
    <row r="169" spans="1:11" ht="15.75" x14ac:dyDescent="0.3">
      <c r="A169" t="s">
        <v>15</v>
      </c>
      <c r="B169" t="s">
        <v>25</v>
      </c>
      <c r="C169" s="4">
        <v>42123</v>
      </c>
      <c r="D169" t="s">
        <v>21</v>
      </c>
      <c r="F169" s="6" t="s">
        <v>17</v>
      </c>
      <c r="G169" s="7">
        <v>60</v>
      </c>
      <c r="H169" s="7"/>
      <c r="I169" s="8">
        <f t="shared" si="5"/>
        <v>1</v>
      </c>
      <c r="K169" t="s">
        <v>31</v>
      </c>
    </row>
    <row r="170" spans="1:11" ht="15.75" x14ac:dyDescent="0.3">
      <c r="A170" t="s">
        <v>15</v>
      </c>
      <c r="B170" t="s">
        <v>25</v>
      </c>
      <c r="C170" s="4">
        <v>42123</v>
      </c>
      <c r="D170" t="s">
        <v>21</v>
      </c>
      <c r="F170" s="6" t="s">
        <v>17</v>
      </c>
      <c r="G170" s="7">
        <v>122.4</v>
      </c>
      <c r="H170" s="7"/>
      <c r="I170" s="8">
        <f t="shared" si="5"/>
        <v>2.04</v>
      </c>
      <c r="K170" t="s">
        <v>31</v>
      </c>
    </row>
    <row r="171" spans="1:11" ht="15.75" x14ac:dyDescent="0.3">
      <c r="A171" t="s">
        <v>15</v>
      </c>
      <c r="B171" t="s">
        <v>25</v>
      </c>
      <c r="C171" s="4">
        <v>42123</v>
      </c>
      <c r="D171" t="s">
        <v>21</v>
      </c>
      <c r="F171" s="6" t="s">
        <v>17</v>
      </c>
      <c r="G171" s="7">
        <v>84</v>
      </c>
      <c r="H171" s="7"/>
      <c r="I171" s="8">
        <f t="shared" si="5"/>
        <v>1.4</v>
      </c>
      <c r="K171" t="s">
        <v>31</v>
      </c>
    </row>
    <row r="172" spans="1:11" ht="15.75" x14ac:dyDescent="0.3">
      <c r="A172" t="s">
        <v>15</v>
      </c>
      <c r="B172" t="s">
        <v>25</v>
      </c>
      <c r="C172" s="4">
        <v>42123</v>
      </c>
      <c r="D172" t="s">
        <v>21</v>
      </c>
      <c r="F172" s="6" t="s">
        <v>17</v>
      </c>
      <c r="G172" s="7">
        <v>108.8</v>
      </c>
      <c r="H172" s="7"/>
      <c r="I172" s="8">
        <f t="shared" si="5"/>
        <v>1.8133333333333332</v>
      </c>
      <c r="K172" t="s">
        <v>31</v>
      </c>
    </row>
    <row r="173" spans="1:11" ht="15.75" x14ac:dyDescent="0.3">
      <c r="A173" t="s">
        <v>15</v>
      </c>
      <c r="B173" t="s">
        <v>25</v>
      </c>
      <c r="C173" s="4">
        <v>42123</v>
      </c>
      <c r="D173" t="s">
        <v>21</v>
      </c>
      <c r="F173" s="6" t="s">
        <v>17</v>
      </c>
      <c r="G173" s="7">
        <v>108.8</v>
      </c>
      <c r="H173" s="7"/>
      <c r="I173" s="8">
        <f t="shared" si="5"/>
        <v>1.8133333333333332</v>
      </c>
      <c r="K173" t="s">
        <v>31</v>
      </c>
    </row>
    <row r="174" spans="1:11" ht="15.75" x14ac:dyDescent="0.3">
      <c r="A174" t="s">
        <v>15</v>
      </c>
      <c r="B174" t="s">
        <v>25</v>
      </c>
      <c r="C174" s="4">
        <v>42123</v>
      </c>
      <c r="D174" t="s">
        <v>21</v>
      </c>
      <c r="F174" s="6" t="s">
        <v>17</v>
      </c>
      <c r="G174" s="7">
        <v>25</v>
      </c>
      <c r="H174" s="7"/>
      <c r="I174" s="8">
        <f t="shared" si="5"/>
        <v>0.41666666666666669</v>
      </c>
      <c r="K174" t="s">
        <v>31</v>
      </c>
    </row>
    <row r="175" spans="1:11" ht="15.75" x14ac:dyDescent="0.3">
      <c r="A175" t="s">
        <v>15</v>
      </c>
      <c r="B175" t="s">
        <v>25</v>
      </c>
      <c r="C175" s="4">
        <v>42123</v>
      </c>
      <c r="D175" t="s">
        <v>21</v>
      </c>
      <c r="F175" s="6" t="s">
        <v>17</v>
      </c>
      <c r="G175" s="7">
        <v>180</v>
      </c>
      <c r="H175" s="7"/>
      <c r="I175" s="8">
        <f t="shared" si="5"/>
        <v>3</v>
      </c>
      <c r="K175" t="s">
        <v>31</v>
      </c>
    </row>
    <row r="176" spans="1:11" ht="15.75" x14ac:dyDescent="0.3">
      <c r="A176" t="s">
        <v>15</v>
      </c>
      <c r="B176" t="s">
        <v>25</v>
      </c>
      <c r="C176" s="4">
        <v>42123</v>
      </c>
      <c r="D176" t="s">
        <v>21</v>
      </c>
      <c r="F176" s="6" t="s">
        <v>17</v>
      </c>
      <c r="G176" s="7">
        <v>118.4</v>
      </c>
      <c r="H176" s="7"/>
      <c r="I176" s="8">
        <f t="shared" si="5"/>
        <v>1.9733333333333334</v>
      </c>
      <c r="K176" t="s">
        <v>31</v>
      </c>
    </row>
    <row r="177" spans="1:11" ht="15.75" x14ac:dyDescent="0.3">
      <c r="A177" t="s">
        <v>15</v>
      </c>
      <c r="B177" t="s">
        <v>25</v>
      </c>
      <c r="C177" s="4">
        <v>42123</v>
      </c>
      <c r="D177" t="s">
        <v>21</v>
      </c>
      <c r="F177" s="6" t="s">
        <v>17</v>
      </c>
      <c r="G177" s="7">
        <v>68.8</v>
      </c>
      <c r="H177" s="7"/>
      <c r="I177" s="8">
        <f t="shared" si="5"/>
        <v>1.1466666666666667</v>
      </c>
      <c r="K177" t="s">
        <v>31</v>
      </c>
    </row>
    <row r="178" spans="1:11" ht="15.75" x14ac:dyDescent="0.3">
      <c r="A178" t="s">
        <v>15</v>
      </c>
      <c r="B178" t="s">
        <v>25</v>
      </c>
      <c r="C178" s="4">
        <v>42123</v>
      </c>
      <c r="D178" t="s">
        <v>21</v>
      </c>
      <c r="F178" s="6" t="s">
        <v>17</v>
      </c>
      <c r="G178" s="7">
        <v>159.19999999999999</v>
      </c>
      <c r="H178" s="7"/>
      <c r="I178" s="8">
        <f t="shared" si="5"/>
        <v>2.6533333333333333</v>
      </c>
      <c r="K178" t="s">
        <v>31</v>
      </c>
    </row>
    <row r="179" spans="1:11" ht="15.75" x14ac:dyDescent="0.3">
      <c r="A179" t="s">
        <v>15</v>
      </c>
      <c r="B179" t="s">
        <v>25</v>
      </c>
      <c r="C179" s="4">
        <v>42123</v>
      </c>
      <c r="D179" t="s">
        <v>21</v>
      </c>
      <c r="F179" s="6" t="s">
        <v>17</v>
      </c>
      <c r="G179" s="7">
        <v>91.2</v>
      </c>
      <c r="H179" s="7"/>
      <c r="I179" s="8">
        <f t="shared" si="5"/>
        <v>1.52</v>
      </c>
      <c r="K179" t="s">
        <v>31</v>
      </c>
    </row>
    <row r="180" spans="1:11" ht="15.75" x14ac:dyDescent="0.3">
      <c r="A180" t="s">
        <v>15</v>
      </c>
      <c r="B180" t="s">
        <v>25</v>
      </c>
      <c r="C180" s="4">
        <v>42123</v>
      </c>
      <c r="D180" t="s">
        <v>21</v>
      </c>
      <c r="F180" s="6" t="s">
        <v>17</v>
      </c>
      <c r="G180" s="7">
        <v>92</v>
      </c>
      <c r="H180" s="7"/>
      <c r="I180" s="8">
        <f t="shared" si="5"/>
        <v>1.5333333333333334</v>
      </c>
      <c r="K180" t="s">
        <v>31</v>
      </c>
    </row>
    <row r="181" spans="1:11" ht="15.75" x14ac:dyDescent="0.3">
      <c r="A181" t="s">
        <v>15</v>
      </c>
      <c r="B181" t="s">
        <v>25</v>
      </c>
      <c r="C181" s="4">
        <v>42123</v>
      </c>
      <c r="D181" t="s">
        <v>21</v>
      </c>
      <c r="F181" s="6" t="s">
        <v>17</v>
      </c>
      <c r="G181" s="7">
        <v>76</v>
      </c>
      <c r="H181" s="7"/>
      <c r="I181" s="8">
        <f t="shared" si="5"/>
        <v>1.2666666666666666</v>
      </c>
      <c r="K181" t="s">
        <v>31</v>
      </c>
    </row>
    <row r="182" spans="1:11" ht="15.75" x14ac:dyDescent="0.3">
      <c r="A182" t="s">
        <v>15</v>
      </c>
      <c r="B182" t="s">
        <v>25</v>
      </c>
      <c r="C182" s="4">
        <v>42123</v>
      </c>
      <c r="D182" t="s">
        <v>21</v>
      </c>
      <c r="F182" s="6" t="s">
        <v>17</v>
      </c>
      <c r="G182" s="7">
        <v>74.400000000000006</v>
      </c>
      <c r="H182" s="7"/>
      <c r="I182" s="8">
        <f t="shared" si="5"/>
        <v>1.24</v>
      </c>
      <c r="K182" t="s">
        <v>31</v>
      </c>
    </row>
    <row r="183" spans="1:11" ht="15.75" x14ac:dyDescent="0.3">
      <c r="A183" t="s">
        <v>15</v>
      </c>
      <c r="B183" t="s">
        <v>25</v>
      </c>
      <c r="C183" s="4">
        <v>42123</v>
      </c>
      <c r="D183" t="s">
        <v>21</v>
      </c>
      <c r="F183" s="6" t="s">
        <v>17</v>
      </c>
      <c r="G183" s="7">
        <v>96.8</v>
      </c>
      <c r="H183" s="7"/>
      <c r="I183" s="8">
        <f t="shared" si="5"/>
        <v>1.6133333333333333</v>
      </c>
      <c r="K183" t="s">
        <v>31</v>
      </c>
    </row>
    <row r="184" spans="1:11" ht="15.75" x14ac:dyDescent="0.3">
      <c r="A184" t="s">
        <v>15</v>
      </c>
      <c r="B184" t="s">
        <v>25</v>
      </c>
      <c r="C184" s="4">
        <v>42123</v>
      </c>
      <c r="D184" t="s">
        <v>21</v>
      </c>
      <c r="F184" s="6" t="s">
        <v>17</v>
      </c>
      <c r="G184" s="7">
        <v>102.4</v>
      </c>
      <c r="H184" s="7"/>
      <c r="I184" s="8">
        <f t="shared" si="5"/>
        <v>1.7066666666666668</v>
      </c>
      <c r="K184" t="s">
        <v>31</v>
      </c>
    </row>
    <row r="185" spans="1:11" ht="15.75" x14ac:dyDescent="0.3">
      <c r="A185" t="s">
        <v>15</v>
      </c>
      <c r="B185" t="s">
        <v>25</v>
      </c>
      <c r="C185" s="4">
        <v>42123</v>
      </c>
      <c r="D185" t="s">
        <v>21</v>
      </c>
      <c r="F185" s="6" t="s">
        <v>17</v>
      </c>
      <c r="G185" s="7">
        <v>92</v>
      </c>
      <c r="H185" s="7"/>
      <c r="I185" s="8">
        <f t="shared" si="5"/>
        <v>1.5333333333333334</v>
      </c>
      <c r="K185" t="s">
        <v>31</v>
      </c>
    </row>
    <row r="186" spans="1:11" ht="15.75" x14ac:dyDescent="0.3">
      <c r="A186" t="s">
        <v>15</v>
      </c>
      <c r="B186" t="s">
        <v>25</v>
      </c>
      <c r="C186" s="4">
        <v>42150</v>
      </c>
      <c r="D186" t="s">
        <v>21</v>
      </c>
      <c r="F186" s="6" t="s">
        <v>17</v>
      </c>
      <c r="G186" s="7">
        <v>80</v>
      </c>
      <c r="H186" s="7"/>
      <c r="I186" s="8">
        <f t="shared" si="5"/>
        <v>1.3333333333333333</v>
      </c>
      <c r="K186" t="s">
        <v>31</v>
      </c>
    </row>
    <row r="187" spans="1:11" ht="15.75" x14ac:dyDescent="0.3">
      <c r="A187" t="s">
        <v>15</v>
      </c>
      <c r="B187" t="s">
        <v>25</v>
      </c>
      <c r="C187" s="4">
        <v>42150</v>
      </c>
      <c r="D187" t="s">
        <v>21</v>
      </c>
      <c r="F187" s="6" t="s">
        <v>17</v>
      </c>
      <c r="G187" s="7">
        <v>152.80000000000001</v>
      </c>
      <c r="H187" s="7"/>
      <c r="I187" s="8">
        <f t="shared" si="5"/>
        <v>2.5466666666666669</v>
      </c>
      <c r="K187" t="s">
        <v>31</v>
      </c>
    </row>
    <row r="188" spans="1:11" ht="15.75" x14ac:dyDescent="0.3">
      <c r="A188" t="s">
        <v>15</v>
      </c>
      <c r="B188" t="s">
        <v>25</v>
      </c>
      <c r="C188" s="4">
        <v>42150</v>
      </c>
      <c r="D188" t="s">
        <v>21</v>
      </c>
      <c r="F188" s="6" t="s">
        <v>17</v>
      </c>
      <c r="G188" s="7">
        <v>138.4</v>
      </c>
      <c r="H188" s="7"/>
      <c r="I188" s="8">
        <f t="shared" si="5"/>
        <v>2.3066666666666666</v>
      </c>
      <c r="K188" t="s">
        <v>31</v>
      </c>
    </row>
    <row r="189" spans="1:11" ht="15.75" x14ac:dyDescent="0.3">
      <c r="A189" t="s">
        <v>15</v>
      </c>
      <c r="B189" t="s">
        <v>25</v>
      </c>
      <c r="C189" s="4">
        <v>42150</v>
      </c>
      <c r="D189" t="s">
        <v>21</v>
      </c>
      <c r="F189" s="6" t="s">
        <v>17</v>
      </c>
      <c r="G189" s="7">
        <v>99.2</v>
      </c>
      <c r="H189" s="7"/>
      <c r="I189" s="8">
        <f t="shared" si="5"/>
        <v>1.6533333333333333</v>
      </c>
      <c r="K189" t="s">
        <v>31</v>
      </c>
    </row>
    <row r="190" spans="1:11" ht="15.75" x14ac:dyDescent="0.3">
      <c r="A190" t="s">
        <v>15</v>
      </c>
      <c r="B190" t="s">
        <v>25</v>
      </c>
      <c r="C190" s="4">
        <v>42150</v>
      </c>
      <c r="D190" t="s">
        <v>21</v>
      </c>
      <c r="F190" s="6" t="s">
        <v>17</v>
      </c>
      <c r="G190" s="7">
        <v>142.4</v>
      </c>
      <c r="H190" s="7"/>
      <c r="I190" s="8">
        <f t="shared" si="5"/>
        <v>2.3733333333333335</v>
      </c>
      <c r="K190" t="s">
        <v>31</v>
      </c>
    </row>
    <row r="191" spans="1:11" ht="15.75" x14ac:dyDescent="0.3">
      <c r="A191" t="s">
        <v>15</v>
      </c>
      <c r="B191" t="s">
        <v>25</v>
      </c>
      <c r="C191" s="4">
        <v>42150</v>
      </c>
      <c r="D191" t="s">
        <v>21</v>
      </c>
      <c r="F191" s="6" t="s">
        <v>17</v>
      </c>
      <c r="G191" s="7">
        <v>136</v>
      </c>
      <c r="H191" s="7"/>
      <c r="I191" s="8">
        <f t="shared" si="5"/>
        <v>2.2666666666666666</v>
      </c>
      <c r="K191" t="s">
        <v>31</v>
      </c>
    </row>
    <row r="192" spans="1:11" ht="15.75" x14ac:dyDescent="0.3">
      <c r="A192" t="s">
        <v>15</v>
      </c>
      <c r="B192" t="s">
        <v>25</v>
      </c>
      <c r="C192" s="4">
        <v>42150</v>
      </c>
      <c r="D192" t="s">
        <v>21</v>
      </c>
      <c r="F192" s="6" t="s">
        <v>17</v>
      </c>
      <c r="G192" s="7">
        <v>116</v>
      </c>
      <c r="H192" s="7"/>
      <c r="I192" s="8">
        <f t="shared" si="5"/>
        <v>1.9333333333333333</v>
      </c>
      <c r="K192" t="s">
        <v>31</v>
      </c>
    </row>
    <row r="193" spans="1:11" ht="15.75" x14ac:dyDescent="0.3">
      <c r="A193" t="s">
        <v>15</v>
      </c>
      <c r="B193" t="s">
        <v>25</v>
      </c>
      <c r="C193" s="4">
        <v>42150</v>
      </c>
      <c r="D193" t="s">
        <v>21</v>
      </c>
      <c r="F193" s="6" t="s">
        <v>17</v>
      </c>
      <c r="G193" s="7">
        <v>132</v>
      </c>
      <c r="H193" s="7"/>
      <c r="I193" s="8">
        <f t="shared" si="5"/>
        <v>2.2000000000000002</v>
      </c>
      <c r="K193" t="s">
        <v>31</v>
      </c>
    </row>
    <row r="194" spans="1:11" ht="15.75" x14ac:dyDescent="0.3">
      <c r="A194" t="s">
        <v>15</v>
      </c>
      <c r="B194" t="s">
        <v>25</v>
      </c>
      <c r="C194" s="4">
        <v>42150</v>
      </c>
      <c r="D194" t="s">
        <v>21</v>
      </c>
      <c r="F194" s="6" t="s">
        <v>17</v>
      </c>
      <c r="G194" s="7">
        <v>136</v>
      </c>
      <c r="H194" s="7"/>
      <c r="I194" s="8">
        <f t="shared" si="5"/>
        <v>2.2666666666666666</v>
      </c>
      <c r="K194" t="s">
        <v>31</v>
      </c>
    </row>
    <row r="195" spans="1:11" ht="15.75" x14ac:dyDescent="0.3">
      <c r="A195" t="s">
        <v>15</v>
      </c>
      <c r="B195" t="s">
        <v>25</v>
      </c>
      <c r="C195" s="4">
        <v>42150</v>
      </c>
      <c r="D195" t="s">
        <v>21</v>
      </c>
      <c r="F195" s="6" t="s">
        <v>17</v>
      </c>
      <c r="G195" s="7">
        <v>134.4</v>
      </c>
      <c r="H195" s="7"/>
      <c r="I195" s="8">
        <f t="shared" si="5"/>
        <v>2.2400000000000002</v>
      </c>
      <c r="K195" t="s">
        <v>31</v>
      </c>
    </row>
    <row r="196" spans="1:11" ht="15.75" x14ac:dyDescent="0.3">
      <c r="A196" t="s">
        <v>15</v>
      </c>
      <c r="B196" t="s">
        <v>25</v>
      </c>
      <c r="C196" s="4">
        <v>42150</v>
      </c>
      <c r="D196" t="s">
        <v>21</v>
      </c>
      <c r="F196" s="6" t="s">
        <v>17</v>
      </c>
      <c r="G196" s="7">
        <v>97.6</v>
      </c>
      <c r="H196" s="7"/>
      <c r="I196" s="8">
        <f t="shared" si="5"/>
        <v>1.6266666666666665</v>
      </c>
      <c r="K196" t="s">
        <v>31</v>
      </c>
    </row>
    <row r="197" spans="1:11" ht="15.75" x14ac:dyDescent="0.3">
      <c r="A197" t="s">
        <v>15</v>
      </c>
      <c r="B197" t="s">
        <v>25</v>
      </c>
      <c r="C197" s="4">
        <v>42150</v>
      </c>
      <c r="D197" t="s">
        <v>21</v>
      </c>
      <c r="F197" s="6" t="s">
        <v>17</v>
      </c>
      <c r="G197" s="7">
        <v>56</v>
      </c>
      <c r="H197" s="7"/>
      <c r="I197" s="8">
        <f t="shared" ref="I197:I232" si="6">IF(F197="RECYCLING",G197/80,G197/60)</f>
        <v>0.93333333333333335</v>
      </c>
      <c r="K197" t="s">
        <v>31</v>
      </c>
    </row>
    <row r="198" spans="1:11" ht="15.75" x14ac:dyDescent="0.3">
      <c r="A198" t="s">
        <v>15</v>
      </c>
      <c r="B198" t="s">
        <v>25</v>
      </c>
      <c r="C198" s="4">
        <v>42150</v>
      </c>
      <c r="D198" t="s">
        <v>21</v>
      </c>
      <c r="F198" s="6" t="s">
        <v>17</v>
      </c>
      <c r="G198" s="7">
        <v>74.400000000000006</v>
      </c>
      <c r="H198" s="7"/>
      <c r="I198" s="8">
        <f t="shared" si="6"/>
        <v>1.24</v>
      </c>
      <c r="K198" t="s">
        <v>31</v>
      </c>
    </row>
    <row r="199" spans="1:11" ht="15.75" x14ac:dyDescent="0.3">
      <c r="A199" t="s">
        <v>15</v>
      </c>
      <c r="B199" t="s">
        <v>25</v>
      </c>
      <c r="C199" s="4">
        <v>42150</v>
      </c>
      <c r="D199" t="s">
        <v>21</v>
      </c>
      <c r="F199" s="6" t="s">
        <v>17</v>
      </c>
      <c r="G199" s="7">
        <v>76.8</v>
      </c>
      <c r="H199" s="7"/>
      <c r="I199" s="8">
        <f t="shared" si="6"/>
        <v>1.28</v>
      </c>
      <c r="K199" t="s">
        <v>31</v>
      </c>
    </row>
    <row r="200" spans="1:11" ht="15.75" x14ac:dyDescent="0.3">
      <c r="A200" t="s">
        <v>15</v>
      </c>
      <c r="B200" t="s">
        <v>25</v>
      </c>
      <c r="C200" s="4">
        <v>42150</v>
      </c>
      <c r="D200" t="s">
        <v>21</v>
      </c>
      <c r="F200" s="6" t="s">
        <v>17</v>
      </c>
      <c r="G200" s="7">
        <v>71.2</v>
      </c>
      <c r="H200" s="7"/>
      <c r="I200" s="8">
        <f t="shared" si="6"/>
        <v>1.1866666666666668</v>
      </c>
      <c r="K200" t="s">
        <v>31</v>
      </c>
    </row>
    <row r="201" spans="1:11" ht="15.75" x14ac:dyDescent="0.3">
      <c r="A201" t="s">
        <v>15</v>
      </c>
      <c r="B201" t="s">
        <v>25</v>
      </c>
      <c r="C201" s="4">
        <v>42150</v>
      </c>
      <c r="D201" t="s">
        <v>21</v>
      </c>
      <c r="F201" s="6" t="s">
        <v>17</v>
      </c>
      <c r="G201" s="7">
        <v>95.2</v>
      </c>
      <c r="H201" s="7"/>
      <c r="I201" s="8">
        <f t="shared" si="6"/>
        <v>1.5866666666666667</v>
      </c>
      <c r="K201" t="s">
        <v>31</v>
      </c>
    </row>
    <row r="202" spans="1:11" ht="15.75" x14ac:dyDescent="0.3">
      <c r="A202" t="s">
        <v>15</v>
      </c>
      <c r="B202" t="s">
        <v>25</v>
      </c>
      <c r="C202" s="4">
        <v>42150</v>
      </c>
      <c r="D202" t="s">
        <v>21</v>
      </c>
      <c r="F202" s="6" t="s">
        <v>17</v>
      </c>
      <c r="G202" s="7">
        <v>89.6</v>
      </c>
      <c r="H202" s="7"/>
      <c r="I202" s="8">
        <f t="shared" si="6"/>
        <v>1.4933333333333332</v>
      </c>
      <c r="K202" t="s">
        <v>31</v>
      </c>
    </row>
    <row r="203" spans="1:11" ht="15.75" x14ac:dyDescent="0.3">
      <c r="A203" t="s">
        <v>15</v>
      </c>
      <c r="B203" t="s">
        <v>25</v>
      </c>
      <c r="C203" s="4">
        <v>42150</v>
      </c>
      <c r="D203" t="s">
        <v>21</v>
      </c>
      <c r="F203" s="6" t="s">
        <v>17</v>
      </c>
      <c r="G203" s="7">
        <v>118.4</v>
      </c>
      <c r="H203" s="7"/>
      <c r="I203" s="8">
        <f t="shared" si="6"/>
        <v>1.9733333333333334</v>
      </c>
      <c r="K203" t="s">
        <v>31</v>
      </c>
    </row>
    <row r="204" spans="1:11" ht="15.75" x14ac:dyDescent="0.3">
      <c r="A204" t="s">
        <v>15</v>
      </c>
      <c r="B204" t="s">
        <v>25</v>
      </c>
      <c r="C204" s="4">
        <v>42150</v>
      </c>
      <c r="D204" t="s">
        <v>21</v>
      </c>
      <c r="F204" s="6" t="s">
        <v>17</v>
      </c>
      <c r="G204" s="7">
        <v>119.2</v>
      </c>
      <c r="H204" s="7"/>
      <c r="I204" s="8">
        <f t="shared" si="6"/>
        <v>1.9866666666666668</v>
      </c>
      <c r="K204" t="s">
        <v>31</v>
      </c>
    </row>
    <row r="205" spans="1:11" ht="15.75" x14ac:dyDescent="0.3">
      <c r="A205" t="s">
        <v>15</v>
      </c>
      <c r="B205" t="s">
        <v>25</v>
      </c>
      <c r="C205" s="4">
        <v>42150</v>
      </c>
      <c r="D205" t="s">
        <v>21</v>
      </c>
      <c r="F205" s="6" t="s">
        <v>17</v>
      </c>
      <c r="G205" s="7">
        <v>100</v>
      </c>
      <c r="H205" s="7"/>
      <c r="I205" s="8">
        <f t="shared" si="6"/>
        <v>1.6666666666666667</v>
      </c>
      <c r="K205" t="s">
        <v>31</v>
      </c>
    </row>
    <row r="206" spans="1:11" ht="15.75" x14ac:dyDescent="0.3">
      <c r="A206" t="s">
        <v>15</v>
      </c>
      <c r="B206" t="s">
        <v>25</v>
      </c>
      <c r="C206" s="4">
        <v>42150</v>
      </c>
      <c r="D206" t="s">
        <v>21</v>
      </c>
      <c r="F206" s="6" t="s">
        <v>17</v>
      </c>
      <c r="G206" s="7">
        <v>128.80000000000001</v>
      </c>
      <c r="H206" s="7"/>
      <c r="I206" s="8">
        <f t="shared" si="6"/>
        <v>2.1466666666666669</v>
      </c>
      <c r="K206" t="s">
        <v>31</v>
      </c>
    </row>
    <row r="207" spans="1:11" ht="15.75" x14ac:dyDescent="0.3">
      <c r="A207" t="s">
        <v>15</v>
      </c>
      <c r="B207" t="s">
        <v>25</v>
      </c>
      <c r="C207" s="4">
        <v>42150</v>
      </c>
      <c r="D207" t="s">
        <v>21</v>
      </c>
      <c r="F207" s="6" t="s">
        <v>17</v>
      </c>
      <c r="G207" s="7">
        <v>109.6</v>
      </c>
      <c r="H207" s="7"/>
      <c r="I207" s="8">
        <f t="shared" si="6"/>
        <v>1.8266666666666667</v>
      </c>
      <c r="K207" t="s">
        <v>31</v>
      </c>
    </row>
    <row r="208" spans="1:11" ht="15.75" x14ac:dyDescent="0.3">
      <c r="A208" t="s">
        <v>15</v>
      </c>
      <c r="B208" t="s">
        <v>25</v>
      </c>
      <c r="C208" s="4">
        <v>42150</v>
      </c>
      <c r="D208" t="s">
        <v>21</v>
      </c>
      <c r="F208" s="6" t="s">
        <v>17</v>
      </c>
      <c r="G208" s="7">
        <v>114.4</v>
      </c>
      <c r="H208" s="7"/>
      <c r="I208" s="8">
        <f t="shared" si="6"/>
        <v>1.9066666666666667</v>
      </c>
      <c r="K208" t="s">
        <v>31</v>
      </c>
    </row>
    <row r="209" spans="1:11" ht="15.75" x14ac:dyDescent="0.3">
      <c r="A209" t="s">
        <v>15</v>
      </c>
      <c r="B209" t="s">
        <v>25</v>
      </c>
      <c r="C209" s="4">
        <v>42150</v>
      </c>
      <c r="D209" t="s">
        <v>21</v>
      </c>
      <c r="F209" s="6" t="s">
        <v>17</v>
      </c>
      <c r="G209" s="7">
        <v>18.399999999999999</v>
      </c>
      <c r="H209" s="7"/>
      <c r="I209" s="8">
        <f t="shared" si="6"/>
        <v>0.30666666666666664</v>
      </c>
      <c r="K209" t="s">
        <v>31</v>
      </c>
    </row>
    <row r="210" spans="1:11" ht="15.75" x14ac:dyDescent="0.3">
      <c r="A210" t="s">
        <v>15</v>
      </c>
      <c r="B210" t="s">
        <v>25</v>
      </c>
      <c r="C210" s="4">
        <v>42150</v>
      </c>
      <c r="D210" t="s">
        <v>21</v>
      </c>
      <c r="F210" s="6" t="s">
        <v>17</v>
      </c>
      <c r="G210" s="7">
        <v>123.2</v>
      </c>
      <c r="H210" s="7"/>
      <c r="I210" s="8">
        <f t="shared" si="6"/>
        <v>2.0533333333333332</v>
      </c>
      <c r="K210" t="s">
        <v>31</v>
      </c>
    </row>
    <row r="211" spans="1:11" ht="15.75" x14ac:dyDescent="0.3">
      <c r="A211" t="s">
        <v>15</v>
      </c>
      <c r="B211" t="s">
        <v>25</v>
      </c>
      <c r="C211" s="4">
        <v>42150</v>
      </c>
      <c r="D211" t="s">
        <v>21</v>
      </c>
      <c r="F211" s="6" t="s">
        <v>17</v>
      </c>
      <c r="G211" s="7">
        <v>270.39999999999998</v>
      </c>
      <c r="H211" s="7"/>
      <c r="I211" s="8">
        <f t="shared" si="6"/>
        <v>4.5066666666666659</v>
      </c>
      <c r="K211" t="s">
        <v>31</v>
      </c>
    </row>
    <row r="212" spans="1:11" ht="15.75" x14ac:dyDescent="0.3">
      <c r="A212" t="s">
        <v>15</v>
      </c>
      <c r="B212" t="s">
        <v>25</v>
      </c>
      <c r="C212" s="4">
        <v>42150</v>
      </c>
      <c r="D212" t="s">
        <v>21</v>
      </c>
      <c r="F212" s="6" t="s">
        <v>17</v>
      </c>
      <c r="G212" s="7">
        <v>120.8</v>
      </c>
      <c r="H212" s="7"/>
      <c r="I212" s="8">
        <f t="shared" si="6"/>
        <v>2.0133333333333332</v>
      </c>
      <c r="K212" t="s">
        <v>31</v>
      </c>
    </row>
    <row r="213" spans="1:11" ht="15.75" x14ac:dyDescent="0.3">
      <c r="A213" t="s">
        <v>15</v>
      </c>
      <c r="B213" t="s">
        <v>25</v>
      </c>
      <c r="C213" s="4">
        <v>42150</v>
      </c>
      <c r="D213" t="s">
        <v>21</v>
      </c>
      <c r="F213" s="6" t="s">
        <v>17</v>
      </c>
      <c r="G213" s="7">
        <v>62.4</v>
      </c>
      <c r="H213" s="7"/>
      <c r="I213" s="8">
        <f t="shared" si="6"/>
        <v>1.04</v>
      </c>
      <c r="K213" t="s">
        <v>31</v>
      </c>
    </row>
    <row r="214" spans="1:11" ht="15.75" x14ac:dyDescent="0.3">
      <c r="A214" t="s">
        <v>15</v>
      </c>
      <c r="B214" t="s">
        <v>25</v>
      </c>
      <c r="C214" s="4">
        <v>42150</v>
      </c>
      <c r="D214" t="s">
        <v>21</v>
      </c>
      <c r="F214" s="6" t="s">
        <v>17</v>
      </c>
      <c r="G214" s="7">
        <v>147.19999999999999</v>
      </c>
      <c r="H214" s="7"/>
      <c r="I214" s="8">
        <f t="shared" si="6"/>
        <v>2.4533333333333331</v>
      </c>
      <c r="K214" t="s">
        <v>31</v>
      </c>
    </row>
    <row r="215" spans="1:11" ht="15.75" x14ac:dyDescent="0.3">
      <c r="A215" t="s">
        <v>15</v>
      </c>
      <c r="B215" t="s">
        <v>25</v>
      </c>
      <c r="C215" s="4">
        <v>42150</v>
      </c>
      <c r="D215" t="s">
        <v>21</v>
      </c>
      <c r="F215" s="6" t="s">
        <v>17</v>
      </c>
      <c r="G215" s="7">
        <v>76</v>
      </c>
      <c r="H215" s="7"/>
      <c r="I215" s="8">
        <f t="shared" si="6"/>
        <v>1.2666666666666666</v>
      </c>
      <c r="K215" t="s">
        <v>31</v>
      </c>
    </row>
    <row r="216" spans="1:11" ht="15.75" x14ac:dyDescent="0.3">
      <c r="A216" t="s">
        <v>15</v>
      </c>
      <c r="B216" t="s">
        <v>25</v>
      </c>
      <c r="C216" s="4">
        <v>42150</v>
      </c>
      <c r="D216" t="s">
        <v>21</v>
      </c>
      <c r="F216" s="6" t="s">
        <v>17</v>
      </c>
      <c r="G216" s="7">
        <v>100</v>
      </c>
      <c r="H216" s="7"/>
      <c r="I216" s="8">
        <f t="shared" si="6"/>
        <v>1.6666666666666667</v>
      </c>
      <c r="K216" t="s">
        <v>31</v>
      </c>
    </row>
    <row r="217" spans="1:11" ht="15.75" x14ac:dyDescent="0.3">
      <c r="A217" t="s">
        <v>15</v>
      </c>
      <c r="B217" t="s">
        <v>25</v>
      </c>
      <c r="C217" s="4">
        <v>42150</v>
      </c>
      <c r="D217" t="s">
        <v>21</v>
      </c>
      <c r="F217" s="6" t="s">
        <v>17</v>
      </c>
      <c r="G217" s="7">
        <v>127.2</v>
      </c>
      <c r="H217" s="7"/>
      <c r="I217" s="8">
        <f t="shared" si="6"/>
        <v>2.12</v>
      </c>
      <c r="K217" t="s">
        <v>31</v>
      </c>
    </row>
    <row r="218" spans="1:11" ht="15.75" x14ac:dyDescent="0.3">
      <c r="A218" t="s">
        <v>15</v>
      </c>
      <c r="B218" t="s">
        <v>25</v>
      </c>
      <c r="C218" s="4">
        <v>42151</v>
      </c>
      <c r="D218" t="s">
        <v>21</v>
      </c>
      <c r="F218" s="6" t="s">
        <v>17</v>
      </c>
      <c r="G218" s="7">
        <v>200</v>
      </c>
      <c r="H218" s="7"/>
      <c r="I218" s="8">
        <f t="shared" si="6"/>
        <v>3.3333333333333335</v>
      </c>
      <c r="K218" t="s">
        <v>31</v>
      </c>
    </row>
    <row r="219" spans="1:11" ht="15.75" x14ac:dyDescent="0.3">
      <c r="A219" t="s">
        <v>15</v>
      </c>
      <c r="B219" t="s">
        <v>25</v>
      </c>
      <c r="C219" s="4">
        <v>42151</v>
      </c>
      <c r="D219" t="s">
        <v>21</v>
      </c>
      <c r="F219" s="6" t="s">
        <v>17</v>
      </c>
      <c r="G219" s="7">
        <v>169.6</v>
      </c>
      <c r="H219" s="7"/>
      <c r="I219" s="8">
        <f t="shared" si="6"/>
        <v>2.8266666666666667</v>
      </c>
      <c r="K219" t="s">
        <v>31</v>
      </c>
    </row>
    <row r="220" spans="1:11" ht="15.75" x14ac:dyDescent="0.3">
      <c r="A220" t="s">
        <v>15</v>
      </c>
      <c r="B220" t="s">
        <v>25</v>
      </c>
      <c r="C220" s="4">
        <v>42151</v>
      </c>
      <c r="D220" t="s">
        <v>21</v>
      </c>
      <c r="F220" s="6" t="s">
        <v>17</v>
      </c>
      <c r="G220" s="7">
        <v>165.6</v>
      </c>
      <c r="H220" s="7"/>
      <c r="I220" s="8">
        <f t="shared" si="6"/>
        <v>2.76</v>
      </c>
      <c r="K220" t="s">
        <v>31</v>
      </c>
    </row>
    <row r="221" spans="1:11" ht="15.75" x14ac:dyDescent="0.3">
      <c r="A221" t="s">
        <v>15</v>
      </c>
      <c r="B221" t="s">
        <v>25</v>
      </c>
      <c r="C221" s="4">
        <v>42151</v>
      </c>
      <c r="D221" t="s">
        <v>21</v>
      </c>
      <c r="F221" s="6" t="s">
        <v>17</v>
      </c>
      <c r="G221" s="7">
        <v>185.6</v>
      </c>
      <c r="H221" s="7"/>
      <c r="I221" s="8">
        <f t="shared" si="6"/>
        <v>3.0933333333333333</v>
      </c>
      <c r="K221" t="s">
        <v>31</v>
      </c>
    </row>
    <row r="222" spans="1:11" ht="15.75" x14ac:dyDescent="0.3">
      <c r="A222" t="s">
        <v>15</v>
      </c>
      <c r="B222" t="s">
        <v>25</v>
      </c>
      <c r="C222" s="4">
        <v>42151</v>
      </c>
      <c r="D222" t="s">
        <v>21</v>
      </c>
      <c r="F222" s="6" t="s">
        <v>17</v>
      </c>
      <c r="G222" s="7">
        <v>233.6</v>
      </c>
      <c r="H222" s="7"/>
      <c r="I222" s="8">
        <f t="shared" si="6"/>
        <v>3.8933333333333331</v>
      </c>
      <c r="K222" t="s">
        <v>31</v>
      </c>
    </row>
    <row r="223" spans="1:11" ht="15.75" x14ac:dyDescent="0.3">
      <c r="A223" t="s">
        <v>15</v>
      </c>
      <c r="B223" t="s">
        <v>25</v>
      </c>
      <c r="C223" s="4">
        <v>42151</v>
      </c>
      <c r="D223" t="s">
        <v>21</v>
      </c>
      <c r="F223" s="6" t="s">
        <v>17</v>
      </c>
      <c r="G223" s="7">
        <v>184</v>
      </c>
      <c r="H223" s="7"/>
      <c r="I223" s="8">
        <f t="shared" si="6"/>
        <v>3.0666666666666669</v>
      </c>
      <c r="K223" t="s">
        <v>31</v>
      </c>
    </row>
    <row r="224" spans="1:11" ht="15.75" x14ac:dyDescent="0.3">
      <c r="A224" t="s">
        <v>15</v>
      </c>
      <c r="B224" t="s">
        <v>25</v>
      </c>
      <c r="C224" s="4">
        <v>42151</v>
      </c>
      <c r="D224" t="s">
        <v>21</v>
      </c>
      <c r="F224" s="6" t="s">
        <v>17</v>
      </c>
      <c r="G224" s="7">
        <v>111.2</v>
      </c>
      <c r="H224" s="7"/>
      <c r="I224" s="8">
        <f t="shared" si="6"/>
        <v>1.8533333333333333</v>
      </c>
      <c r="K224" t="s">
        <v>31</v>
      </c>
    </row>
    <row r="225" spans="1:11" ht="15.75" x14ac:dyDescent="0.3">
      <c r="A225" t="s">
        <v>15</v>
      </c>
      <c r="B225" t="s">
        <v>25</v>
      </c>
      <c r="C225" s="4">
        <v>42151</v>
      </c>
      <c r="D225" t="s">
        <v>21</v>
      </c>
      <c r="F225" s="6" t="s">
        <v>17</v>
      </c>
      <c r="G225" s="7">
        <v>188.8</v>
      </c>
      <c r="H225" s="7"/>
      <c r="I225" s="8">
        <f t="shared" si="6"/>
        <v>3.1466666666666669</v>
      </c>
      <c r="K225" t="s">
        <v>31</v>
      </c>
    </row>
    <row r="226" spans="1:11" ht="15.75" x14ac:dyDescent="0.3">
      <c r="A226" t="s">
        <v>15</v>
      </c>
      <c r="B226" t="s">
        <v>25</v>
      </c>
      <c r="C226" s="4">
        <v>42151</v>
      </c>
      <c r="D226" t="s">
        <v>21</v>
      </c>
      <c r="F226" s="6" t="s">
        <v>17</v>
      </c>
      <c r="G226" s="7">
        <v>222.4</v>
      </c>
      <c r="H226" s="7"/>
      <c r="I226" s="8">
        <f t="shared" si="6"/>
        <v>3.7066666666666666</v>
      </c>
      <c r="K226" t="s">
        <v>31</v>
      </c>
    </row>
    <row r="227" spans="1:11" ht="15.75" x14ac:dyDescent="0.3">
      <c r="A227" t="s">
        <v>15</v>
      </c>
      <c r="B227" t="s">
        <v>25</v>
      </c>
      <c r="C227" s="4">
        <v>42152</v>
      </c>
      <c r="D227" t="s">
        <v>21</v>
      </c>
      <c r="F227" s="6" t="s">
        <v>17</v>
      </c>
      <c r="G227" s="7">
        <v>256.8</v>
      </c>
      <c r="H227" s="7"/>
      <c r="I227" s="8">
        <f t="shared" si="6"/>
        <v>4.28</v>
      </c>
      <c r="K227" t="s">
        <v>31</v>
      </c>
    </row>
    <row r="228" spans="1:11" ht="15.75" x14ac:dyDescent="0.3">
      <c r="A228" t="s">
        <v>15</v>
      </c>
      <c r="B228" t="s">
        <v>25</v>
      </c>
      <c r="C228" s="4">
        <v>42163</v>
      </c>
      <c r="D228" t="s">
        <v>21</v>
      </c>
      <c r="F228" s="6" t="s">
        <v>17</v>
      </c>
      <c r="G228" s="7">
        <v>91.2</v>
      </c>
      <c r="H228" s="7"/>
      <c r="I228" s="8">
        <f t="shared" si="6"/>
        <v>1.52</v>
      </c>
      <c r="K228" t="s">
        <v>31</v>
      </c>
    </row>
    <row r="229" spans="1:11" ht="15.75" x14ac:dyDescent="0.3">
      <c r="A229" t="s">
        <v>15</v>
      </c>
      <c r="B229" t="s">
        <v>25</v>
      </c>
      <c r="C229" s="4">
        <v>42163</v>
      </c>
      <c r="D229" t="s">
        <v>21</v>
      </c>
      <c r="F229" s="6" t="s">
        <v>17</v>
      </c>
      <c r="G229" s="7">
        <v>99.2</v>
      </c>
      <c r="H229" s="7"/>
      <c r="I229" s="8">
        <f t="shared" si="6"/>
        <v>1.6533333333333333</v>
      </c>
      <c r="K229" t="s">
        <v>31</v>
      </c>
    </row>
    <row r="230" spans="1:11" ht="15.75" x14ac:dyDescent="0.3">
      <c r="A230" t="s">
        <v>15</v>
      </c>
      <c r="B230" t="s">
        <v>25</v>
      </c>
      <c r="C230" s="4">
        <v>42163</v>
      </c>
      <c r="D230" t="s">
        <v>21</v>
      </c>
      <c r="F230" s="6" t="s">
        <v>17</v>
      </c>
      <c r="G230" s="7">
        <v>100.8</v>
      </c>
      <c r="H230" s="7"/>
      <c r="I230" s="8">
        <f t="shared" si="6"/>
        <v>1.68</v>
      </c>
      <c r="K230" t="s">
        <v>31</v>
      </c>
    </row>
    <row r="231" spans="1:11" ht="15.75" x14ac:dyDescent="0.3">
      <c r="A231" t="s">
        <v>15</v>
      </c>
      <c r="B231" t="s">
        <v>25</v>
      </c>
      <c r="C231" s="4">
        <v>42163</v>
      </c>
      <c r="D231" t="s">
        <v>21</v>
      </c>
      <c r="F231" s="6" t="s">
        <v>17</v>
      </c>
      <c r="G231" s="7">
        <v>101.6</v>
      </c>
      <c r="H231" s="7"/>
      <c r="I231" s="8">
        <f t="shared" si="6"/>
        <v>1.6933333333333331</v>
      </c>
      <c r="K231" t="s">
        <v>31</v>
      </c>
    </row>
    <row r="232" spans="1:11" ht="15.75" x14ac:dyDescent="0.3">
      <c r="A232" t="s">
        <v>15</v>
      </c>
      <c r="B232" t="s">
        <v>25</v>
      </c>
      <c r="C232" s="4">
        <v>42163</v>
      </c>
      <c r="D232" t="s">
        <v>21</v>
      </c>
      <c r="F232" s="6" t="s">
        <v>17</v>
      </c>
      <c r="G232" s="7">
        <v>216</v>
      </c>
      <c r="H232" s="7"/>
      <c r="I232" s="8">
        <f t="shared" si="6"/>
        <v>3.6</v>
      </c>
      <c r="K232" t="s">
        <v>31</v>
      </c>
    </row>
    <row r="233" spans="1:11" ht="15.75" x14ac:dyDescent="0.3">
      <c r="A233" t="s">
        <v>15</v>
      </c>
      <c r="B233" t="s">
        <v>26</v>
      </c>
      <c r="C233" s="4">
        <v>42198</v>
      </c>
      <c r="D233" t="s">
        <v>34</v>
      </c>
      <c r="F233" s="6" t="s">
        <v>19</v>
      </c>
      <c r="G233" s="7">
        <v>69.25</v>
      </c>
      <c r="H233" s="7"/>
      <c r="I233" s="8">
        <f>G233/160</f>
        <v>0.43281249999999999</v>
      </c>
      <c r="K233" t="s">
        <v>31</v>
      </c>
    </row>
    <row r="234" spans="1:11" ht="15.75" x14ac:dyDescent="0.3">
      <c r="A234" t="s">
        <v>15</v>
      </c>
      <c r="B234" t="s">
        <v>26</v>
      </c>
      <c r="C234" s="4">
        <v>42222</v>
      </c>
      <c r="D234" t="s">
        <v>34</v>
      </c>
      <c r="F234" s="6" t="s">
        <v>19</v>
      </c>
      <c r="G234" s="7">
        <v>70.680000000000007</v>
      </c>
      <c r="H234" s="7"/>
      <c r="I234" s="8">
        <f>G234/160</f>
        <v>0.44175000000000003</v>
      </c>
      <c r="K234" t="s">
        <v>31</v>
      </c>
    </row>
    <row r="235" spans="1:11" ht="15.75" x14ac:dyDescent="0.3">
      <c r="A235" t="s">
        <v>15</v>
      </c>
      <c r="B235" t="s">
        <v>26</v>
      </c>
      <c r="C235" s="4">
        <v>42251</v>
      </c>
      <c r="D235" t="s">
        <v>34</v>
      </c>
      <c r="F235" s="6" t="s">
        <v>19</v>
      </c>
      <c r="G235" s="7">
        <v>71.78</v>
      </c>
      <c r="H235" s="7"/>
      <c r="I235" s="8">
        <f>G235/160</f>
        <v>0.448625</v>
      </c>
      <c r="K235" t="s">
        <v>31</v>
      </c>
    </row>
    <row r="236" spans="1:11" ht="15.75" x14ac:dyDescent="0.3">
      <c r="A236" t="s">
        <v>15</v>
      </c>
      <c r="B236" t="s">
        <v>26</v>
      </c>
      <c r="C236" s="4">
        <v>42193</v>
      </c>
      <c r="D236" t="s">
        <v>21</v>
      </c>
      <c r="F236" s="6" t="s">
        <v>17</v>
      </c>
      <c r="G236" s="7">
        <v>167.2</v>
      </c>
      <c r="H236" s="7"/>
      <c r="I236" s="8">
        <f t="shared" ref="I236:I267" si="7">IF(F236="RECYCLING",G236/80,G236/60)</f>
        <v>2.7866666666666666</v>
      </c>
      <c r="K236" t="s">
        <v>31</v>
      </c>
    </row>
    <row r="237" spans="1:11" ht="15.75" x14ac:dyDescent="0.3">
      <c r="A237" t="s">
        <v>15</v>
      </c>
      <c r="B237" t="s">
        <v>26</v>
      </c>
      <c r="C237" s="4">
        <v>42193</v>
      </c>
      <c r="D237" t="s">
        <v>21</v>
      </c>
      <c r="F237" s="6" t="s">
        <v>17</v>
      </c>
      <c r="G237" s="7">
        <v>25</v>
      </c>
      <c r="H237" s="7"/>
      <c r="I237" s="8">
        <f t="shared" si="7"/>
        <v>0.41666666666666669</v>
      </c>
      <c r="K237" t="s">
        <v>31</v>
      </c>
    </row>
    <row r="238" spans="1:11" ht="15.75" x14ac:dyDescent="0.3">
      <c r="A238" t="s">
        <v>15</v>
      </c>
      <c r="B238" t="s">
        <v>26</v>
      </c>
      <c r="C238" s="4">
        <v>42193</v>
      </c>
      <c r="D238" t="s">
        <v>21</v>
      </c>
      <c r="F238" s="6" t="s">
        <v>17</v>
      </c>
      <c r="G238" s="7">
        <v>25</v>
      </c>
      <c r="H238" s="7"/>
      <c r="I238" s="8">
        <f t="shared" si="7"/>
        <v>0.41666666666666669</v>
      </c>
      <c r="K238" t="s">
        <v>31</v>
      </c>
    </row>
    <row r="239" spans="1:11" ht="15.75" x14ac:dyDescent="0.3">
      <c r="A239" t="s">
        <v>15</v>
      </c>
      <c r="B239" t="s">
        <v>26</v>
      </c>
      <c r="C239" s="4">
        <v>42193</v>
      </c>
      <c r="D239" t="s">
        <v>21</v>
      </c>
      <c r="F239" s="6" t="s">
        <v>17</v>
      </c>
      <c r="G239" s="7">
        <v>264</v>
      </c>
      <c r="H239" s="7"/>
      <c r="I239" s="8">
        <f t="shared" si="7"/>
        <v>4.4000000000000004</v>
      </c>
      <c r="K239" t="s">
        <v>31</v>
      </c>
    </row>
    <row r="240" spans="1:11" ht="15.75" x14ac:dyDescent="0.3">
      <c r="A240" t="s">
        <v>15</v>
      </c>
      <c r="B240" t="s">
        <v>26</v>
      </c>
      <c r="C240" s="4">
        <v>42193</v>
      </c>
      <c r="D240" t="s">
        <v>21</v>
      </c>
      <c r="F240" s="6" t="s">
        <v>17</v>
      </c>
      <c r="G240" s="7">
        <v>25</v>
      </c>
      <c r="H240" s="7"/>
      <c r="I240" s="8">
        <f t="shared" si="7"/>
        <v>0.41666666666666669</v>
      </c>
      <c r="K240" t="s">
        <v>31</v>
      </c>
    </row>
    <row r="241" spans="1:11" ht="15.75" x14ac:dyDescent="0.3">
      <c r="A241" t="s">
        <v>15</v>
      </c>
      <c r="B241" t="s">
        <v>26</v>
      </c>
      <c r="C241" s="4">
        <v>42193</v>
      </c>
      <c r="D241" t="s">
        <v>21</v>
      </c>
      <c r="F241" s="6" t="s">
        <v>17</v>
      </c>
      <c r="G241" s="7">
        <v>25</v>
      </c>
      <c r="H241" s="7"/>
      <c r="I241" s="8">
        <f t="shared" si="7"/>
        <v>0.41666666666666669</v>
      </c>
      <c r="K241" t="s">
        <v>31</v>
      </c>
    </row>
    <row r="242" spans="1:11" ht="15.75" x14ac:dyDescent="0.3">
      <c r="A242" t="s">
        <v>15</v>
      </c>
      <c r="B242" t="s">
        <v>26</v>
      </c>
      <c r="C242" s="4">
        <v>42193</v>
      </c>
      <c r="D242" t="s">
        <v>21</v>
      </c>
      <c r="F242" s="6" t="s">
        <v>17</v>
      </c>
      <c r="G242" s="7">
        <v>302.39999999999998</v>
      </c>
      <c r="H242" s="7"/>
      <c r="I242" s="8">
        <f t="shared" si="7"/>
        <v>5.04</v>
      </c>
      <c r="K242" t="s">
        <v>31</v>
      </c>
    </row>
    <row r="243" spans="1:11" ht="15.75" x14ac:dyDescent="0.3">
      <c r="A243" t="s">
        <v>15</v>
      </c>
      <c r="B243" t="s">
        <v>26</v>
      </c>
      <c r="C243" s="4">
        <v>42193</v>
      </c>
      <c r="D243" t="s">
        <v>21</v>
      </c>
      <c r="F243" s="6" t="s">
        <v>17</v>
      </c>
      <c r="G243" s="7">
        <v>152.80000000000001</v>
      </c>
      <c r="H243" s="7"/>
      <c r="I243" s="8">
        <f t="shared" si="7"/>
        <v>2.5466666666666669</v>
      </c>
      <c r="K243" t="s">
        <v>31</v>
      </c>
    </row>
    <row r="244" spans="1:11" ht="15.75" x14ac:dyDescent="0.3">
      <c r="A244" t="s">
        <v>15</v>
      </c>
      <c r="B244" t="s">
        <v>26</v>
      </c>
      <c r="C244" s="4">
        <v>42193</v>
      </c>
      <c r="D244" t="s">
        <v>21</v>
      </c>
      <c r="F244" s="6" t="s">
        <v>17</v>
      </c>
      <c r="G244" s="7">
        <v>201.6</v>
      </c>
      <c r="H244" s="7"/>
      <c r="I244" s="8">
        <f t="shared" si="7"/>
        <v>3.36</v>
      </c>
      <c r="K244" t="s">
        <v>31</v>
      </c>
    </row>
    <row r="245" spans="1:11" ht="15.75" x14ac:dyDescent="0.3">
      <c r="A245" t="s">
        <v>15</v>
      </c>
      <c r="B245" t="s">
        <v>26</v>
      </c>
      <c r="C245" s="4">
        <v>42193</v>
      </c>
      <c r="D245" t="s">
        <v>21</v>
      </c>
      <c r="F245" s="6" t="s">
        <v>17</v>
      </c>
      <c r="G245" s="7">
        <v>111.2</v>
      </c>
      <c r="H245" s="7"/>
      <c r="I245" s="8">
        <f t="shared" si="7"/>
        <v>1.8533333333333333</v>
      </c>
      <c r="K245" t="s">
        <v>31</v>
      </c>
    </row>
    <row r="246" spans="1:11" ht="15.75" x14ac:dyDescent="0.3">
      <c r="A246" t="s">
        <v>15</v>
      </c>
      <c r="B246" t="s">
        <v>26</v>
      </c>
      <c r="C246" s="4">
        <v>42193</v>
      </c>
      <c r="D246" t="s">
        <v>21</v>
      </c>
      <c r="F246" s="6" t="s">
        <v>17</v>
      </c>
      <c r="G246" s="7">
        <v>240.8</v>
      </c>
      <c r="H246" s="7"/>
      <c r="I246" s="8">
        <f t="shared" si="7"/>
        <v>4.0133333333333336</v>
      </c>
      <c r="K246" t="s">
        <v>31</v>
      </c>
    </row>
    <row r="247" spans="1:11" ht="15.75" x14ac:dyDescent="0.3">
      <c r="A247" t="s">
        <v>15</v>
      </c>
      <c r="B247" t="s">
        <v>26</v>
      </c>
      <c r="C247" s="4">
        <v>42193</v>
      </c>
      <c r="D247" t="s">
        <v>21</v>
      </c>
      <c r="F247" s="6" t="s">
        <v>17</v>
      </c>
      <c r="G247" s="7">
        <v>25</v>
      </c>
      <c r="H247" s="7"/>
      <c r="I247" s="8">
        <f t="shared" si="7"/>
        <v>0.41666666666666669</v>
      </c>
      <c r="K247" t="s">
        <v>31</v>
      </c>
    </row>
    <row r="248" spans="1:11" ht="15.75" x14ac:dyDescent="0.3">
      <c r="A248" t="s">
        <v>15</v>
      </c>
      <c r="B248" t="s">
        <v>26</v>
      </c>
      <c r="C248" s="4">
        <v>42193</v>
      </c>
      <c r="D248" t="s">
        <v>21</v>
      </c>
      <c r="F248" s="6" t="s">
        <v>17</v>
      </c>
      <c r="G248" s="7">
        <v>25</v>
      </c>
      <c r="H248" s="7"/>
      <c r="I248" s="8">
        <f t="shared" si="7"/>
        <v>0.41666666666666669</v>
      </c>
      <c r="K248" t="s">
        <v>31</v>
      </c>
    </row>
    <row r="249" spans="1:11" ht="15.75" x14ac:dyDescent="0.3">
      <c r="A249" t="s">
        <v>15</v>
      </c>
      <c r="B249" t="s">
        <v>26</v>
      </c>
      <c r="C249" s="4">
        <v>42193</v>
      </c>
      <c r="D249" t="s">
        <v>21</v>
      </c>
      <c r="F249" s="6" t="s">
        <v>17</v>
      </c>
      <c r="G249" s="7">
        <v>25</v>
      </c>
      <c r="H249" s="7"/>
      <c r="I249" s="8">
        <f t="shared" si="7"/>
        <v>0.41666666666666669</v>
      </c>
      <c r="K249" t="s">
        <v>31</v>
      </c>
    </row>
    <row r="250" spans="1:11" ht="15.75" x14ac:dyDescent="0.3">
      <c r="A250" t="s">
        <v>15</v>
      </c>
      <c r="B250" t="s">
        <v>26</v>
      </c>
      <c r="C250" s="4">
        <v>42194</v>
      </c>
      <c r="D250" t="s">
        <v>21</v>
      </c>
      <c r="F250" s="6" t="s">
        <v>17</v>
      </c>
      <c r="G250" s="7">
        <v>125.6</v>
      </c>
      <c r="H250" s="7"/>
      <c r="I250" s="8">
        <f t="shared" si="7"/>
        <v>2.0933333333333333</v>
      </c>
      <c r="K250" t="s">
        <v>31</v>
      </c>
    </row>
    <row r="251" spans="1:11" ht="15.75" x14ac:dyDescent="0.3">
      <c r="A251" t="s">
        <v>15</v>
      </c>
      <c r="B251" t="s">
        <v>26</v>
      </c>
      <c r="C251" s="4">
        <v>42194</v>
      </c>
      <c r="D251" t="s">
        <v>21</v>
      </c>
      <c r="F251" s="6" t="s">
        <v>17</v>
      </c>
      <c r="G251" s="7">
        <v>25</v>
      </c>
      <c r="H251" s="7"/>
      <c r="I251" s="8">
        <f t="shared" si="7"/>
        <v>0.41666666666666669</v>
      </c>
      <c r="K251" t="s">
        <v>31</v>
      </c>
    </row>
    <row r="252" spans="1:11" ht="15.75" x14ac:dyDescent="0.3">
      <c r="A252" t="s">
        <v>15</v>
      </c>
      <c r="B252" t="s">
        <v>26</v>
      </c>
      <c r="C252" s="4">
        <v>42194</v>
      </c>
      <c r="D252" t="s">
        <v>21</v>
      </c>
      <c r="F252" s="6" t="s">
        <v>17</v>
      </c>
      <c r="G252" s="7">
        <v>25</v>
      </c>
      <c r="H252" s="7"/>
      <c r="I252" s="8">
        <f t="shared" si="7"/>
        <v>0.41666666666666669</v>
      </c>
      <c r="K252" t="s">
        <v>31</v>
      </c>
    </row>
    <row r="253" spans="1:11" ht="15.75" x14ac:dyDescent="0.3">
      <c r="A253" t="s">
        <v>15</v>
      </c>
      <c r="B253" t="s">
        <v>26</v>
      </c>
      <c r="C253" s="4">
        <v>42194</v>
      </c>
      <c r="D253" t="s">
        <v>21</v>
      </c>
      <c r="F253" s="6" t="s">
        <v>17</v>
      </c>
      <c r="G253" s="7">
        <v>87.2</v>
      </c>
      <c r="H253" s="7"/>
      <c r="I253" s="8">
        <f t="shared" si="7"/>
        <v>1.4533333333333334</v>
      </c>
      <c r="K253" t="s">
        <v>31</v>
      </c>
    </row>
    <row r="254" spans="1:11" ht="15.75" x14ac:dyDescent="0.3">
      <c r="A254" t="s">
        <v>15</v>
      </c>
      <c r="B254" t="s">
        <v>26</v>
      </c>
      <c r="C254" s="4">
        <v>42194</v>
      </c>
      <c r="D254" t="s">
        <v>21</v>
      </c>
      <c r="F254" s="6" t="s">
        <v>17</v>
      </c>
      <c r="G254" s="7">
        <v>25</v>
      </c>
      <c r="H254" s="7"/>
      <c r="I254" s="8">
        <f t="shared" si="7"/>
        <v>0.41666666666666669</v>
      </c>
      <c r="K254" t="s">
        <v>31</v>
      </c>
    </row>
    <row r="255" spans="1:11" ht="15.75" x14ac:dyDescent="0.3">
      <c r="A255" t="s">
        <v>15</v>
      </c>
      <c r="B255" t="s">
        <v>26</v>
      </c>
      <c r="C255" s="4">
        <v>42194</v>
      </c>
      <c r="D255" t="s">
        <v>21</v>
      </c>
      <c r="F255" s="6" t="s">
        <v>17</v>
      </c>
      <c r="G255" s="7">
        <v>211.2</v>
      </c>
      <c r="H255" s="7"/>
      <c r="I255" s="8">
        <f t="shared" si="7"/>
        <v>3.52</v>
      </c>
      <c r="K255" t="s">
        <v>31</v>
      </c>
    </row>
    <row r="256" spans="1:11" ht="15.75" x14ac:dyDescent="0.3">
      <c r="A256" t="s">
        <v>15</v>
      </c>
      <c r="B256" t="s">
        <v>26</v>
      </c>
      <c r="C256" s="4">
        <v>42194</v>
      </c>
      <c r="D256" t="s">
        <v>21</v>
      </c>
      <c r="F256" s="6" t="s">
        <v>17</v>
      </c>
      <c r="G256" s="7">
        <v>100</v>
      </c>
      <c r="H256" s="7"/>
      <c r="I256" s="8">
        <f t="shared" si="7"/>
        <v>1.6666666666666667</v>
      </c>
      <c r="K256" t="s">
        <v>31</v>
      </c>
    </row>
    <row r="257" spans="1:11" ht="15.75" x14ac:dyDescent="0.3">
      <c r="A257" t="s">
        <v>15</v>
      </c>
      <c r="B257" t="s">
        <v>26</v>
      </c>
      <c r="C257" s="4">
        <v>42194</v>
      </c>
      <c r="D257" t="s">
        <v>21</v>
      </c>
      <c r="F257" s="6" t="s">
        <v>17</v>
      </c>
      <c r="G257" s="7">
        <v>25</v>
      </c>
      <c r="H257" s="7"/>
      <c r="I257" s="8">
        <f t="shared" si="7"/>
        <v>0.41666666666666669</v>
      </c>
      <c r="K257" t="s">
        <v>31</v>
      </c>
    </row>
    <row r="258" spans="1:11" ht="15.75" x14ac:dyDescent="0.3">
      <c r="A258" t="s">
        <v>15</v>
      </c>
      <c r="B258" t="s">
        <v>26</v>
      </c>
      <c r="C258" s="4">
        <v>42194</v>
      </c>
      <c r="D258" t="s">
        <v>21</v>
      </c>
      <c r="F258" s="6" t="s">
        <v>17</v>
      </c>
      <c r="G258" s="7">
        <v>25</v>
      </c>
      <c r="H258" s="7"/>
      <c r="I258" s="8">
        <f t="shared" si="7"/>
        <v>0.41666666666666669</v>
      </c>
      <c r="K258" t="s">
        <v>31</v>
      </c>
    </row>
    <row r="259" spans="1:11" ht="15.75" x14ac:dyDescent="0.3">
      <c r="A259" t="s">
        <v>15</v>
      </c>
      <c r="B259" t="s">
        <v>26</v>
      </c>
      <c r="C259" s="4">
        <v>42194</v>
      </c>
      <c r="D259" t="s">
        <v>21</v>
      </c>
      <c r="F259" s="6" t="s">
        <v>17</v>
      </c>
      <c r="G259" s="7">
        <v>25</v>
      </c>
      <c r="H259" s="7"/>
      <c r="I259" s="8">
        <f t="shared" si="7"/>
        <v>0.41666666666666669</v>
      </c>
      <c r="K259" t="s">
        <v>31</v>
      </c>
    </row>
    <row r="260" spans="1:11" ht="15.75" x14ac:dyDescent="0.3">
      <c r="A260" t="s">
        <v>15</v>
      </c>
      <c r="B260" t="s">
        <v>26</v>
      </c>
      <c r="C260" s="4">
        <v>42194</v>
      </c>
      <c r="D260" t="s">
        <v>21</v>
      </c>
      <c r="F260" s="6" t="s">
        <v>17</v>
      </c>
      <c r="G260" s="7">
        <v>62.4</v>
      </c>
      <c r="H260" s="7"/>
      <c r="I260" s="8">
        <f t="shared" si="7"/>
        <v>1.04</v>
      </c>
      <c r="K260" t="s">
        <v>31</v>
      </c>
    </row>
    <row r="261" spans="1:11" ht="15.75" x14ac:dyDescent="0.3">
      <c r="A261" t="s">
        <v>15</v>
      </c>
      <c r="B261" t="s">
        <v>26</v>
      </c>
      <c r="C261" s="4">
        <v>42194</v>
      </c>
      <c r="D261" t="s">
        <v>21</v>
      </c>
      <c r="F261" s="6" t="s">
        <v>17</v>
      </c>
      <c r="G261" s="7">
        <v>25</v>
      </c>
      <c r="H261" s="7"/>
      <c r="I261" s="8">
        <f t="shared" si="7"/>
        <v>0.41666666666666669</v>
      </c>
      <c r="K261" t="s">
        <v>31</v>
      </c>
    </row>
    <row r="262" spans="1:11" ht="15.75" x14ac:dyDescent="0.3">
      <c r="A262" t="s">
        <v>15</v>
      </c>
      <c r="B262" t="s">
        <v>26</v>
      </c>
      <c r="C262" s="4">
        <v>42194</v>
      </c>
      <c r="D262" t="s">
        <v>21</v>
      </c>
      <c r="F262" s="6" t="s">
        <v>17</v>
      </c>
      <c r="G262" s="7">
        <v>25</v>
      </c>
      <c r="H262" s="7"/>
      <c r="I262" s="8">
        <f t="shared" si="7"/>
        <v>0.41666666666666669</v>
      </c>
      <c r="K262" t="s">
        <v>31</v>
      </c>
    </row>
    <row r="263" spans="1:11" ht="15.75" x14ac:dyDescent="0.3">
      <c r="A263" t="s">
        <v>15</v>
      </c>
      <c r="B263" t="s">
        <v>26</v>
      </c>
      <c r="C263" s="4">
        <v>42194</v>
      </c>
      <c r="D263" t="s">
        <v>21</v>
      </c>
      <c r="F263" s="6" t="s">
        <v>17</v>
      </c>
      <c r="G263" s="7">
        <v>25</v>
      </c>
      <c r="H263" s="7"/>
      <c r="I263" s="8">
        <f t="shared" si="7"/>
        <v>0.41666666666666669</v>
      </c>
      <c r="K263" t="s">
        <v>31</v>
      </c>
    </row>
    <row r="264" spans="1:11" ht="15.75" x14ac:dyDescent="0.3">
      <c r="A264" t="s">
        <v>15</v>
      </c>
      <c r="B264" t="s">
        <v>26</v>
      </c>
      <c r="C264" s="4">
        <v>42194</v>
      </c>
      <c r="D264" t="s">
        <v>21</v>
      </c>
      <c r="F264" s="6" t="s">
        <v>17</v>
      </c>
      <c r="G264" s="7">
        <v>25</v>
      </c>
      <c r="H264" s="7"/>
      <c r="I264" s="8">
        <f t="shared" si="7"/>
        <v>0.41666666666666669</v>
      </c>
      <c r="K264" t="s">
        <v>31</v>
      </c>
    </row>
    <row r="265" spans="1:11" ht="15.75" x14ac:dyDescent="0.3">
      <c r="A265" t="s">
        <v>15</v>
      </c>
      <c r="B265" t="s">
        <v>26</v>
      </c>
      <c r="C265" s="4">
        <v>42194</v>
      </c>
      <c r="D265" t="s">
        <v>21</v>
      </c>
      <c r="F265" s="6" t="s">
        <v>17</v>
      </c>
      <c r="G265" s="7">
        <v>25</v>
      </c>
      <c r="H265" s="7"/>
      <c r="I265" s="8">
        <f t="shared" si="7"/>
        <v>0.41666666666666669</v>
      </c>
      <c r="K265" t="s">
        <v>31</v>
      </c>
    </row>
    <row r="266" spans="1:11" ht="15.75" x14ac:dyDescent="0.3">
      <c r="A266" t="s">
        <v>15</v>
      </c>
      <c r="B266" t="s">
        <v>26</v>
      </c>
      <c r="C266" s="4">
        <v>42194</v>
      </c>
      <c r="D266" t="s">
        <v>21</v>
      </c>
      <c r="F266" s="6" t="s">
        <v>17</v>
      </c>
      <c r="G266" s="7">
        <v>25</v>
      </c>
      <c r="H266" s="7"/>
      <c r="I266" s="8">
        <f t="shared" si="7"/>
        <v>0.41666666666666669</v>
      </c>
      <c r="K266" t="s">
        <v>31</v>
      </c>
    </row>
    <row r="267" spans="1:11" ht="15.75" x14ac:dyDescent="0.3">
      <c r="A267" t="s">
        <v>15</v>
      </c>
      <c r="B267" t="s">
        <v>26</v>
      </c>
      <c r="C267" s="4">
        <v>42194</v>
      </c>
      <c r="D267" t="s">
        <v>21</v>
      </c>
      <c r="F267" s="6" t="s">
        <v>17</v>
      </c>
      <c r="G267" s="7">
        <v>25</v>
      </c>
      <c r="H267" s="7"/>
      <c r="I267" s="8">
        <f t="shared" si="7"/>
        <v>0.41666666666666669</v>
      </c>
      <c r="K267" t="s">
        <v>31</v>
      </c>
    </row>
    <row r="268" spans="1:11" ht="15.75" x14ac:dyDescent="0.3">
      <c r="A268" t="s">
        <v>15</v>
      </c>
      <c r="B268" t="s">
        <v>26</v>
      </c>
      <c r="C268" s="4">
        <v>42194</v>
      </c>
      <c r="D268" t="s">
        <v>21</v>
      </c>
      <c r="F268" s="6" t="s">
        <v>17</v>
      </c>
      <c r="G268" s="7">
        <v>25</v>
      </c>
      <c r="H268" s="7"/>
      <c r="I268" s="8">
        <f t="shared" ref="I268:I298" si="8">IF(F268="RECYCLING",G268/80,G268/60)</f>
        <v>0.41666666666666669</v>
      </c>
      <c r="K268" t="s">
        <v>31</v>
      </c>
    </row>
    <row r="269" spans="1:11" ht="15.75" x14ac:dyDescent="0.3">
      <c r="A269" t="s">
        <v>15</v>
      </c>
      <c r="B269" t="s">
        <v>26</v>
      </c>
      <c r="C269" s="4">
        <v>42194</v>
      </c>
      <c r="D269" t="s">
        <v>21</v>
      </c>
      <c r="F269" s="6" t="s">
        <v>17</v>
      </c>
      <c r="G269" s="7">
        <v>25</v>
      </c>
      <c r="H269" s="7"/>
      <c r="I269" s="8">
        <f t="shared" si="8"/>
        <v>0.41666666666666669</v>
      </c>
      <c r="K269" t="s">
        <v>31</v>
      </c>
    </row>
    <row r="270" spans="1:11" ht="15.75" x14ac:dyDescent="0.3">
      <c r="A270" t="s">
        <v>15</v>
      </c>
      <c r="B270" t="s">
        <v>26</v>
      </c>
      <c r="C270" s="4">
        <v>42194</v>
      </c>
      <c r="D270" t="s">
        <v>21</v>
      </c>
      <c r="F270" s="6" t="s">
        <v>17</v>
      </c>
      <c r="G270" s="7">
        <v>25</v>
      </c>
      <c r="H270" s="7"/>
      <c r="I270" s="8">
        <f t="shared" si="8"/>
        <v>0.41666666666666669</v>
      </c>
      <c r="K270" t="s">
        <v>31</v>
      </c>
    </row>
    <row r="271" spans="1:11" ht="15.75" x14ac:dyDescent="0.3">
      <c r="A271" t="s">
        <v>15</v>
      </c>
      <c r="B271" t="s">
        <v>26</v>
      </c>
      <c r="C271" s="4">
        <v>42194</v>
      </c>
      <c r="D271" t="s">
        <v>21</v>
      </c>
      <c r="F271" s="6" t="s">
        <v>17</v>
      </c>
      <c r="G271" s="7">
        <v>25</v>
      </c>
      <c r="H271" s="7"/>
      <c r="I271" s="8">
        <f t="shared" si="8"/>
        <v>0.41666666666666669</v>
      </c>
      <c r="K271" t="s">
        <v>31</v>
      </c>
    </row>
    <row r="272" spans="1:11" ht="15.75" x14ac:dyDescent="0.3">
      <c r="A272" t="s">
        <v>15</v>
      </c>
      <c r="B272" t="s">
        <v>26</v>
      </c>
      <c r="C272" s="4">
        <v>42194</v>
      </c>
      <c r="D272" t="s">
        <v>21</v>
      </c>
      <c r="F272" s="6" t="s">
        <v>17</v>
      </c>
      <c r="G272" s="7">
        <v>25</v>
      </c>
      <c r="H272" s="7"/>
      <c r="I272" s="8">
        <f t="shared" si="8"/>
        <v>0.41666666666666669</v>
      </c>
      <c r="K272" t="s">
        <v>31</v>
      </c>
    </row>
    <row r="273" spans="1:11" ht="15.75" x14ac:dyDescent="0.3">
      <c r="A273" t="s">
        <v>15</v>
      </c>
      <c r="B273" t="s">
        <v>26</v>
      </c>
      <c r="C273" s="4">
        <v>42194</v>
      </c>
      <c r="D273" t="s">
        <v>21</v>
      </c>
      <c r="F273" s="6" t="s">
        <v>17</v>
      </c>
      <c r="G273" s="7">
        <v>223.2</v>
      </c>
      <c r="H273" s="7"/>
      <c r="I273" s="8">
        <f t="shared" si="8"/>
        <v>3.7199999999999998</v>
      </c>
      <c r="K273" t="s">
        <v>31</v>
      </c>
    </row>
    <row r="274" spans="1:11" ht="15.75" x14ac:dyDescent="0.3">
      <c r="A274" t="s">
        <v>15</v>
      </c>
      <c r="B274" t="s">
        <v>26</v>
      </c>
      <c r="C274" s="4">
        <v>42194</v>
      </c>
      <c r="D274" t="s">
        <v>21</v>
      </c>
      <c r="F274" s="6" t="s">
        <v>17</v>
      </c>
      <c r="G274" s="7">
        <v>25</v>
      </c>
      <c r="H274" s="7"/>
      <c r="I274" s="8">
        <f t="shared" si="8"/>
        <v>0.41666666666666669</v>
      </c>
      <c r="K274" t="s">
        <v>31</v>
      </c>
    </row>
    <row r="275" spans="1:11" ht="15.75" x14ac:dyDescent="0.3">
      <c r="A275" t="s">
        <v>15</v>
      </c>
      <c r="B275" t="s">
        <v>26</v>
      </c>
      <c r="C275" s="4">
        <v>42194</v>
      </c>
      <c r="D275" t="s">
        <v>21</v>
      </c>
      <c r="F275" s="6" t="s">
        <v>17</v>
      </c>
      <c r="G275" s="7">
        <v>25</v>
      </c>
      <c r="H275" s="7"/>
      <c r="I275" s="8">
        <f t="shared" si="8"/>
        <v>0.41666666666666669</v>
      </c>
      <c r="K275" t="s">
        <v>31</v>
      </c>
    </row>
    <row r="276" spans="1:11" ht="15.75" x14ac:dyDescent="0.3">
      <c r="A276" t="s">
        <v>15</v>
      </c>
      <c r="B276" t="s">
        <v>26</v>
      </c>
      <c r="C276" s="4">
        <v>42194</v>
      </c>
      <c r="D276" t="s">
        <v>21</v>
      </c>
      <c r="F276" s="6" t="s">
        <v>17</v>
      </c>
      <c r="G276" s="7">
        <v>156</v>
      </c>
      <c r="H276" s="7"/>
      <c r="I276" s="8">
        <f t="shared" si="8"/>
        <v>2.6</v>
      </c>
      <c r="K276" t="s">
        <v>31</v>
      </c>
    </row>
    <row r="277" spans="1:11" ht="15.75" x14ac:dyDescent="0.3">
      <c r="A277" t="s">
        <v>15</v>
      </c>
      <c r="B277" t="s">
        <v>26</v>
      </c>
      <c r="C277" s="4">
        <v>42194</v>
      </c>
      <c r="D277" t="s">
        <v>21</v>
      </c>
      <c r="F277" s="6" t="s">
        <v>17</v>
      </c>
      <c r="G277" s="7">
        <v>25</v>
      </c>
      <c r="H277" s="7"/>
      <c r="I277" s="8">
        <f t="shared" si="8"/>
        <v>0.41666666666666669</v>
      </c>
      <c r="K277" t="s">
        <v>31</v>
      </c>
    </row>
    <row r="278" spans="1:11" ht="15.75" x14ac:dyDescent="0.3">
      <c r="A278" t="s">
        <v>15</v>
      </c>
      <c r="B278" t="s">
        <v>26</v>
      </c>
      <c r="C278" s="4">
        <v>42194</v>
      </c>
      <c r="D278" t="s">
        <v>21</v>
      </c>
      <c r="F278" s="6" t="s">
        <v>17</v>
      </c>
      <c r="G278" s="7">
        <v>83.2</v>
      </c>
      <c r="H278" s="7"/>
      <c r="I278" s="8">
        <f t="shared" si="8"/>
        <v>1.3866666666666667</v>
      </c>
      <c r="K278" t="s">
        <v>31</v>
      </c>
    </row>
    <row r="279" spans="1:11" ht="15.75" x14ac:dyDescent="0.3">
      <c r="A279" t="s">
        <v>15</v>
      </c>
      <c r="B279" t="s">
        <v>26</v>
      </c>
      <c r="C279" s="4">
        <v>42194</v>
      </c>
      <c r="D279" t="s">
        <v>21</v>
      </c>
      <c r="F279" s="6" t="s">
        <v>17</v>
      </c>
      <c r="G279" s="7">
        <v>25</v>
      </c>
      <c r="H279" s="7"/>
      <c r="I279" s="8">
        <f t="shared" si="8"/>
        <v>0.41666666666666669</v>
      </c>
      <c r="K279" t="s">
        <v>31</v>
      </c>
    </row>
    <row r="280" spans="1:11" ht="15.75" x14ac:dyDescent="0.3">
      <c r="A280" t="s">
        <v>15</v>
      </c>
      <c r="B280" t="s">
        <v>26</v>
      </c>
      <c r="C280" s="4">
        <v>42194</v>
      </c>
      <c r="D280" t="s">
        <v>21</v>
      </c>
      <c r="F280" s="6" t="s">
        <v>17</v>
      </c>
      <c r="G280" s="7">
        <v>25</v>
      </c>
      <c r="H280" s="7"/>
      <c r="I280" s="8">
        <f t="shared" si="8"/>
        <v>0.41666666666666669</v>
      </c>
      <c r="K280" t="s">
        <v>31</v>
      </c>
    </row>
    <row r="281" spans="1:11" ht="15.75" x14ac:dyDescent="0.3">
      <c r="A281" t="s">
        <v>15</v>
      </c>
      <c r="B281" t="s">
        <v>26</v>
      </c>
      <c r="C281" s="4">
        <v>42194</v>
      </c>
      <c r="D281" t="s">
        <v>21</v>
      </c>
      <c r="F281" s="6" t="s">
        <v>17</v>
      </c>
      <c r="G281" s="7">
        <v>158.4</v>
      </c>
      <c r="H281" s="7"/>
      <c r="I281" s="8">
        <f t="shared" si="8"/>
        <v>2.64</v>
      </c>
      <c r="K281" t="s">
        <v>31</v>
      </c>
    </row>
    <row r="282" spans="1:11" ht="15.75" x14ac:dyDescent="0.3">
      <c r="A282" t="s">
        <v>15</v>
      </c>
      <c r="B282" t="s">
        <v>26</v>
      </c>
      <c r="C282" s="4">
        <v>42194</v>
      </c>
      <c r="D282" t="s">
        <v>21</v>
      </c>
      <c r="F282" s="6" t="s">
        <v>17</v>
      </c>
      <c r="G282" s="7">
        <v>141.6</v>
      </c>
      <c r="H282" s="7"/>
      <c r="I282" s="8">
        <f t="shared" si="8"/>
        <v>2.36</v>
      </c>
      <c r="K282" t="s">
        <v>31</v>
      </c>
    </row>
    <row r="283" spans="1:11" ht="15.75" x14ac:dyDescent="0.3">
      <c r="A283" t="s">
        <v>15</v>
      </c>
      <c r="B283" t="s">
        <v>26</v>
      </c>
      <c r="C283" s="4">
        <v>42194</v>
      </c>
      <c r="D283" t="s">
        <v>21</v>
      </c>
      <c r="F283" s="6" t="s">
        <v>17</v>
      </c>
      <c r="G283" s="7">
        <v>185</v>
      </c>
      <c r="H283" s="7"/>
      <c r="I283" s="8">
        <f t="shared" si="8"/>
        <v>3.0833333333333335</v>
      </c>
      <c r="K283" t="s">
        <v>31</v>
      </c>
    </row>
    <row r="284" spans="1:11" ht="15.75" x14ac:dyDescent="0.3">
      <c r="A284" t="s">
        <v>15</v>
      </c>
      <c r="B284" t="s">
        <v>26</v>
      </c>
      <c r="C284" s="4">
        <v>42194</v>
      </c>
      <c r="D284" t="s">
        <v>21</v>
      </c>
      <c r="F284" s="6" t="s">
        <v>17</v>
      </c>
      <c r="G284" s="7">
        <v>125</v>
      </c>
      <c r="H284" s="7"/>
      <c r="I284" s="8">
        <f t="shared" si="8"/>
        <v>2.0833333333333335</v>
      </c>
      <c r="K284" t="s">
        <v>31</v>
      </c>
    </row>
    <row r="285" spans="1:11" ht="15.75" x14ac:dyDescent="0.3">
      <c r="A285" t="s">
        <v>15</v>
      </c>
      <c r="B285" t="s">
        <v>26</v>
      </c>
      <c r="C285" s="4">
        <v>42198</v>
      </c>
      <c r="D285" t="s">
        <v>21</v>
      </c>
      <c r="F285" s="6" t="s">
        <v>17</v>
      </c>
      <c r="G285" s="7">
        <v>25</v>
      </c>
      <c r="H285" s="7"/>
      <c r="I285" s="8">
        <f t="shared" si="8"/>
        <v>0.41666666666666669</v>
      </c>
      <c r="K285" t="s">
        <v>31</v>
      </c>
    </row>
    <row r="286" spans="1:11" ht="15.75" x14ac:dyDescent="0.3">
      <c r="A286" t="s">
        <v>15</v>
      </c>
      <c r="B286" t="s">
        <v>26</v>
      </c>
      <c r="C286" s="4">
        <v>42201</v>
      </c>
      <c r="D286" t="s">
        <v>21</v>
      </c>
      <c r="F286" s="6" t="s">
        <v>17</v>
      </c>
      <c r="G286" s="7">
        <v>72.8</v>
      </c>
      <c r="H286" s="7"/>
      <c r="I286" s="8">
        <f t="shared" si="8"/>
        <v>1.2133333333333334</v>
      </c>
      <c r="K286" t="s">
        <v>31</v>
      </c>
    </row>
    <row r="287" spans="1:11" ht="15.75" x14ac:dyDescent="0.3">
      <c r="A287" t="s">
        <v>15</v>
      </c>
      <c r="B287" t="s">
        <v>26</v>
      </c>
      <c r="C287" s="4">
        <v>42222</v>
      </c>
      <c r="D287" t="s">
        <v>21</v>
      </c>
      <c r="F287" s="6" t="s">
        <v>17</v>
      </c>
      <c r="G287" s="7">
        <v>148.80000000000001</v>
      </c>
      <c r="H287" s="7"/>
      <c r="I287" s="8">
        <f t="shared" si="8"/>
        <v>2.48</v>
      </c>
      <c r="K287" t="s">
        <v>31</v>
      </c>
    </row>
    <row r="288" spans="1:11" ht="15.75" x14ac:dyDescent="0.3">
      <c r="A288" t="s">
        <v>15</v>
      </c>
      <c r="B288" t="s">
        <v>26</v>
      </c>
      <c r="C288" s="4">
        <v>42222</v>
      </c>
      <c r="D288" t="s">
        <v>21</v>
      </c>
      <c r="F288" s="6" t="s">
        <v>17</v>
      </c>
      <c r="G288" s="7">
        <v>100.8</v>
      </c>
      <c r="H288" s="7"/>
      <c r="I288" s="8">
        <f t="shared" si="8"/>
        <v>1.68</v>
      </c>
      <c r="K288" t="s">
        <v>31</v>
      </c>
    </row>
    <row r="289" spans="1:13" ht="15.75" x14ac:dyDescent="0.3">
      <c r="A289" t="s">
        <v>15</v>
      </c>
      <c r="B289" t="s">
        <v>26</v>
      </c>
      <c r="C289" s="4">
        <v>42222</v>
      </c>
      <c r="D289" t="s">
        <v>21</v>
      </c>
      <c r="F289" s="6" t="s">
        <v>17</v>
      </c>
      <c r="G289" s="7">
        <v>129.6</v>
      </c>
      <c r="H289" s="7"/>
      <c r="I289" s="8">
        <f t="shared" si="8"/>
        <v>2.1599999999999997</v>
      </c>
      <c r="K289" t="s">
        <v>31</v>
      </c>
    </row>
    <row r="290" spans="1:13" ht="15.75" x14ac:dyDescent="0.3">
      <c r="A290" t="s">
        <v>15</v>
      </c>
      <c r="B290" t="s">
        <v>26</v>
      </c>
      <c r="C290" s="4">
        <v>42222</v>
      </c>
      <c r="D290" t="s">
        <v>21</v>
      </c>
      <c r="F290" s="6" t="s">
        <v>17</v>
      </c>
      <c r="G290" s="7">
        <v>118.4</v>
      </c>
      <c r="H290" s="7"/>
      <c r="I290" s="8">
        <f t="shared" si="8"/>
        <v>1.9733333333333334</v>
      </c>
      <c r="K290" t="s">
        <v>31</v>
      </c>
    </row>
    <row r="291" spans="1:13" ht="15.75" x14ac:dyDescent="0.3">
      <c r="A291" t="s">
        <v>15</v>
      </c>
      <c r="B291" t="s">
        <v>26</v>
      </c>
      <c r="C291" s="4">
        <v>42222</v>
      </c>
      <c r="D291" t="s">
        <v>21</v>
      </c>
      <c r="F291" s="6" t="s">
        <v>17</v>
      </c>
      <c r="G291" s="7">
        <v>136</v>
      </c>
      <c r="H291" s="7"/>
      <c r="I291" s="8">
        <f t="shared" si="8"/>
        <v>2.2666666666666666</v>
      </c>
      <c r="K291" t="s">
        <v>31</v>
      </c>
    </row>
    <row r="292" spans="1:13" ht="15.75" x14ac:dyDescent="0.3">
      <c r="A292" t="s">
        <v>15</v>
      </c>
      <c r="B292" t="s">
        <v>26</v>
      </c>
      <c r="C292" s="4">
        <v>42227</v>
      </c>
      <c r="D292" t="s">
        <v>21</v>
      </c>
      <c r="F292" s="6" t="s">
        <v>17</v>
      </c>
      <c r="G292" s="7">
        <v>43.2</v>
      </c>
      <c r="H292" s="7"/>
      <c r="I292" s="8">
        <f t="shared" si="8"/>
        <v>0.72000000000000008</v>
      </c>
      <c r="K292" t="s">
        <v>31</v>
      </c>
    </row>
    <row r="293" spans="1:13" ht="15.75" x14ac:dyDescent="0.3">
      <c r="A293" t="s">
        <v>15</v>
      </c>
      <c r="B293" t="s">
        <v>26</v>
      </c>
      <c r="C293" s="4">
        <v>42227</v>
      </c>
      <c r="D293" t="s">
        <v>21</v>
      </c>
      <c r="F293" s="6" t="s">
        <v>17</v>
      </c>
      <c r="G293" s="7">
        <v>112</v>
      </c>
      <c r="H293" s="7"/>
      <c r="I293" s="8">
        <f t="shared" si="8"/>
        <v>1.8666666666666667</v>
      </c>
      <c r="K293" t="s">
        <v>31</v>
      </c>
    </row>
    <row r="294" spans="1:13" ht="15.75" x14ac:dyDescent="0.3">
      <c r="A294" t="s">
        <v>15</v>
      </c>
      <c r="B294" t="s">
        <v>26</v>
      </c>
      <c r="C294" s="4">
        <v>42251</v>
      </c>
      <c r="D294" t="s">
        <v>21</v>
      </c>
      <c r="F294" s="6" t="s">
        <v>17</v>
      </c>
      <c r="G294" s="7">
        <v>88</v>
      </c>
      <c r="H294" s="7"/>
      <c r="I294" s="8">
        <f t="shared" si="8"/>
        <v>1.4666666666666666</v>
      </c>
      <c r="K294" t="s">
        <v>31</v>
      </c>
    </row>
    <row r="295" spans="1:13" ht="15.75" x14ac:dyDescent="0.3">
      <c r="A295" t="s">
        <v>15</v>
      </c>
      <c r="B295" t="s">
        <v>26</v>
      </c>
      <c r="C295" s="4">
        <v>42251</v>
      </c>
      <c r="D295" t="s">
        <v>21</v>
      </c>
      <c r="F295" s="6" t="s">
        <v>17</v>
      </c>
      <c r="G295" s="7">
        <v>121.6</v>
      </c>
      <c r="H295" s="7"/>
      <c r="I295" s="8">
        <f t="shared" si="8"/>
        <v>2.0266666666666664</v>
      </c>
      <c r="K295" t="s">
        <v>31</v>
      </c>
    </row>
    <row r="296" spans="1:13" ht="15.75" x14ac:dyDescent="0.3">
      <c r="A296" t="s">
        <v>15</v>
      </c>
      <c r="B296" t="s">
        <v>26</v>
      </c>
      <c r="C296" s="4">
        <v>42251</v>
      </c>
      <c r="D296" t="s">
        <v>21</v>
      </c>
      <c r="F296" s="6" t="s">
        <v>17</v>
      </c>
      <c r="G296" s="7">
        <v>155.19999999999999</v>
      </c>
      <c r="H296" s="7"/>
      <c r="I296" s="8">
        <f t="shared" si="8"/>
        <v>2.5866666666666664</v>
      </c>
      <c r="K296" t="s">
        <v>31</v>
      </c>
    </row>
    <row r="297" spans="1:13" ht="15.75" x14ac:dyDescent="0.3">
      <c r="A297" t="s">
        <v>15</v>
      </c>
      <c r="B297" t="s">
        <v>26</v>
      </c>
      <c r="C297" s="4">
        <v>42251</v>
      </c>
      <c r="D297" t="s">
        <v>21</v>
      </c>
      <c r="F297" s="6" t="s">
        <v>17</v>
      </c>
      <c r="G297" s="7">
        <v>211.2</v>
      </c>
      <c r="H297" s="7"/>
      <c r="I297" s="8">
        <f t="shared" si="8"/>
        <v>3.52</v>
      </c>
      <c r="K297" t="s">
        <v>31</v>
      </c>
    </row>
    <row r="298" spans="1:13" ht="15.75" x14ac:dyDescent="0.3">
      <c r="A298" t="s">
        <v>15</v>
      </c>
      <c r="B298" t="s">
        <v>26</v>
      </c>
      <c r="C298" s="4">
        <v>42251</v>
      </c>
      <c r="D298" t="s">
        <v>21</v>
      </c>
      <c r="F298" s="6" t="s">
        <v>17</v>
      </c>
      <c r="G298" s="7">
        <v>25</v>
      </c>
      <c r="H298" s="7"/>
      <c r="I298" s="8">
        <f t="shared" si="8"/>
        <v>0.41666666666666669</v>
      </c>
      <c r="K298" t="s">
        <v>31</v>
      </c>
    </row>
    <row r="299" spans="1:13" x14ac:dyDescent="0.25">
      <c r="A299" t="s">
        <v>36</v>
      </c>
      <c r="B299" t="s">
        <v>26</v>
      </c>
      <c r="C299" t="s">
        <v>37</v>
      </c>
      <c r="D299" t="s">
        <v>34</v>
      </c>
      <c r="F299" t="s">
        <v>41</v>
      </c>
      <c r="I299">
        <v>26.99</v>
      </c>
    </row>
    <row r="300" spans="1:13" x14ac:dyDescent="0.25">
      <c r="A300" t="s">
        <v>36</v>
      </c>
      <c r="B300" t="s">
        <v>26</v>
      </c>
      <c r="C300" t="s">
        <v>37</v>
      </c>
      <c r="D300" t="s">
        <v>39</v>
      </c>
      <c r="F300" t="s">
        <v>40</v>
      </c>
      <c r="I300">
        <f>3684.9-I298-I299</f>
        <v>3657.4933333333338</v>
      </c>
    </row>
    <row r="301" spans="1:13" x14ac:dyDescent="0.25">
      <c r="A301" t="s">
        <v>36</v>
      </c>
      <c r="B301" t="s">
        <v>26</v>
      </c>
      <c r="C301" t="s">
        <v>37</v>
      </c>
      <c r="D301" t="s">
        <v>38</v>
      </c>
      <c r="F301" t="s">
        <v>40</v>
      </c>
      <c r="I301">
        <v>3571.7968299999998</v>
      </c>
    </row>
    <row r="302" spans="1:13" x14ac:dyDescent="0.25">
      <c r="A302" t="s">
        <v>30</v>
      </c>
      <c r="B302" t="s">
        <v>33</v>
      </c>
      <c r="C302" s="10">
        <v>42551</v>
      </c>
      <c r="D302" t="s">
        <v>34</v>
      </c>
      <c r="I302">
        <f>(887.62-851.23)</f>
        <v>36.389999999999986</v>
      </c>
      <c r="K302" t="s">
        <v>32</v>
      </c>
    </row>
    <row r="303" spans="1:13" ht="15.75" x14ac:dyDescent="0.3">
      <c r="A303" t="s">
        <v>30</v>
      </c>
      <c r="B303" t="s">
        <v>33</v>
      </c>
      <c r="C303" s="4">
        <v>42551</v>
      </c>
      <c r="D303" t="s">
        <v>21</v>
      </c>
      <c r="I303">
        <f>851.23</f>
        <v>851.23</v>
      </c>
      <c r="J303" t="s">
        <v>35</v>
      </c>
      <c r="K303" t="s">
        <v>32</v>
      </c>
    </row>
    <row r="304" spans="1:13" x14ac:dyDescent="0.25">
      <c r="A304" t="s">
        <v>63</v>
      </c>
      <c r="B304" t="s">
        <v>66</v>
      </c>
      <c r="C304" s="18">
        <v>42552</v>
      </c>
      <c r="D304" t="s">
        <v>21</v>
      </c>
      <c r="E304" t="s">
        <v>64</v>
      </c>
      <c r="F304" t="s">
        <v>17</v>
      </c>
      <c r="G304">
        <v>273.60000000000002</v>
      </c>
      <c r="H304" s="19">
        <v>3.42</v>
      </c>
      <c r="I304" s="22">
        <f>H304*0.96</f>
        <v>3.2831999999999999</v>
      </c>
      <c r="K304" t="s">
        <v>32</v>
      </c>
      <c r="M304" t="s">
        <v>65</v>
      </c>
    </row>
    <row r="305" spans="1:13" x14ac:dyDescent="0.25">
      <c r="A305" t="s">
        <v>63</v>
      </c>
      <c r="B305" t="s">
        <v>66</v>
      </c>
      <c r="C305" s="18">
        <v>42552</v>
      </c>
      <c r="D305" t="s">
        <v>21</v>
      </c>
      <c r="E305" t="s">
        <v>64</v>
      </c>
      <c r="F305" t="s">
        <v>17</v>
      </c>
      <c r="G305">
        <v>57.6</v>
      </c>
      <c r="H305" s="19">
        <v>0.72</v>
      </c>
      <c r="I305" s="22">
        <f t="shared" ref="I305:I368" si="9">H305*0.96</f>
        <v>0.69119999999999993</v>
      </c>
      <c r="K305" t="s">
        <v>32</v>
      </c>
      <c r="M305" t="s">
        <v>65</v>
      </c>
    </row>
    <row r="306" spans="1:13" x14ac:dyDescent="0.25">
      <c r="A306" t="s">
        <v>63</v>
      </c>
      <c r="B306" t="s">
        <v>66</v>
      </c>
      <c r="C306" s="18">
        <v>42552</v>
      </c>
      <c r="D306" t="s">
        <v>21</v>
      </c>
      <c r="E306" t="s">
        <v>64</v>
      </c>
      <c r="F306" t="s">
        <v>17</v>
      </c>
      <c r="G306">
        <v>434.4</v>
      </c>
      <c r="H306" s="19">
        <v>5.43</v>
      </c>
      <c r="I306" s="22">
        <f t="shared" si="9"/>
        <v>5.2127999999999997</v>
      </c>
      <c r="K306" t="s">
        <v>32</v>
      </c>
      <c r="M306" t="s">
        <v>65</v>
      </c>
    </row>
    <row r="307" spans="1:13" x14ac:dyDescent="0.25">
      <c r="A307" t="s">
        <v>63</v>
      </c>
      <c r="B307" t="s">
        <v>66</v>
      </c>
      <c r="C307" s="18">
        <v>42556</v>
      </c>
      <c r="D307" t="s">
        <v>21</v>
      </c>
      <c r="E307" t="s">
        <v>64</v>
      </c>
      <c r="F307" t="s">
        <v>17</v>
      </c>
      <c r="G307">
        <v>266.39999999999998</v>
      </c>
      <c r="H307" s="19">
        <v>3.33</v>
      </c>
      <c r="I307" s="22">
        <f t="shared" si="9"/>
        <v>3.1968000000000001</v>
      </c>
      <c r="K307" t="s">
        <v>32</v>
      </c>
      <c r="M307" t="s">
        <v>65</v>
      </c>
    </row>
    <row r="308" spans="1:13" x14ac:dyDescent="0.25">
      <c r="A308" t="s">
        <v>63</v>
      </c>
      <c r="B308" t="s">
        <v>66</v>
      </c>
      <c r="C308" s="18">
        <v>42557</v>
      </c>
      <c r="D308" t="s">
        <v>21</v>
      </c>
      <c r="E308" t="s">
        <v>64</v>
      </c>
      <c r="F308" t="s">
        <v>17</v>
      </c>
      <c r="G308">
        <v>618.4</v>
      </c>
      <c r="H308" s="19">
        <v>7.73</v>
      </c>
      <c r="I308" s="22">
        <f t="shared" si="9"/>
        <v>7.4207999999999998</v>
      </c>
      <c r="K308" t="s">
        <v>32</v>
      </c>
      <c r="M308" t="s">
        <v>65</v>
      </c>
    </row>
    <row r="309" spans="1:13" x14ac:dyDescent="0.25">
      <c r="A309" t="s">
        <v>63</v>
      </c>
      <c r="B309" t="s">
        <v>66</v>
      </c>
      <c r="C309" s="18">
        <v>42557</v>
      </c>
      <c r="D309" t="s">
        <v>21</v>
      </c>
      <c r="E309" t="s">
        <v>64</v>
      </c>
      <c r="F309" t="s">
        <v>17</v>
      </c>
      <c r="G309">
        <v>449.6</v>
      </c>
      <c r="H309" s="19">
        <v>5.62</v>
      </c>
      <c r="I309" s="22">
        <f t="shared" si="9"/>
        <v>5.3952</v>
      </c>
      <c r="K309" t="s">
        <v>32</v>
      </c>
      <c r="M309" t="s">
        <v>65</v>
      </c>
    </row>
    <row r="310" spans="1:13" x14ac:dyDescent="0.25">
      <c r="A310" t="s">
        <v>63</v>
      </c>
      <c r="B310" t="s">
        <v>66</v>
      </c>
      <c r="C310" s="18">
        <v>42558</v>
      </c>
      <c r="D310" t="s">
        <v>21</v>
      </c>
      <c r="E310" t="s">
        <v>64</v>
      </c>
      <c r="F310" t="s">
        <v>17</v>
      </c>
      <c r="G310">
        <v>171.2</v>
      </c>
      <c r="H310" s="19">
        <v>2.14</v>
      </c>
      <c r="I310" s="22">
        <f t="shared" si="9"/>
        <v>2.0544000000000002</v>
      </c>
      <c r="K310" t="s">
        <v>32</v>
      </c>
      <c r="M310" t="s">
        <v>65</v>
      </c>
    </row>
    <row r="311" spans="1:13" x14ac:dyDescent="0.25">
      <c r="A311" t="s">
        <v>63</v>
      </c>
      <c r="B311" t="s">
        <v>66</v>
      </c>
      <c r="C311" s="18">
        <v>42559</v>
      </c>
      <c r="D311" t="s">
        <v>21</v>
      </c>
      <c r="E311" t="s">
        <v>64</v>
      </c>
      <c r="F311" t="s">
        <v>17</v>
      </c>
      <c r="G311">
        <v>452</v>
      </c>
      <c r="H311" s="19">
        <v>5.65</v>
      </c>
      <c r="I311" s="22">
        <f t="shared" si="9"/>
        <v>5.4240000000000004</v>
      </c>
      <c r="K311" t="s">
        <v>32</v>
      </c>
      <c r="M311" t="s">
        <v>65</v>
      </c>
    </row>
    <row r="312" spans="1:13" x14ac:dyDescent="0.25">
      <c r="A312" t="s">
        <v>63</v>
      </c>
      <c r="B312" t="s">
        <v>66</v>
      </c>
      <c r="C312" s="18">
        <v>42562</v>
      </c>
      <c r="D312" t="s">
        <v>21</v>
      </c>
      <c r="E312" t="s">
        <v>64</v>
      </c>
      <c r="F312" t="s">
        <v>17</v>
      </c>
      <c r="G312">
        <v>287.2</v>
      </c>
      <c r="H312" s="19">
        <v>3.59</v>
      </c>
      <c r="I312" s="22">
        <f t="shared" si="9"/>
        <v>3.4463999999999997</v>
      </c>
      <c r="K312" t="s">
        <v>32</v>
      </c>
      <c r="M312" t="s">
        <v>65</v>
      </c>
    </row>
    <row r="313" spans="1:13" x14ac:dyDescent="0.25">
      <c r="A313" t="s">
        <v>63</v>
      </c>
      <c r="B313" t="s">
        <v>66</v>
      </c>
      <c r="C313" s="18">
        <v>42562</v>
      </c>
      <c r="D313" t="s">
        <v>21</v>
      </c>
      <c r="E313" t="s">
        <v>64</v>
      </c>
      <c r="F313" t="s">
        <v>17</v>
      </c>
      <c r="G313">
        <v>447.2</v>
      </c>
      <c r="H313" s="19">
        <v>5.59</v>
      </c>
      <c r="I313" s="22">
        <f t="shared" si="9"/>
        <v>5.3663999999999996</v>
      </c>
      <c r="K313" t="s">
        <v>32</v>
      </c>
      <c r="M313" t="s">
        <v>65</v>
      </c>
    </row>
    <row r="314" spans="1:13" x14ac:dyDescent="0.25">
      <c r="A314" t="s">
        <v>63</v>
      </c>
      <c r="B314" t="s">
        <v>66</v>
      </c>
      <c r="C314" s="18">
        <v>42563</v>
      </c>
      <c r="D314" t="s">
        <v>21</v>
      </c>
      <c r="E314" t="s">
        <v>64</v>
      </c>
      <c r="F314" t="s">
        <v>17</v>
      </c>
      <c r="G314">
        <v>506.4</v>
      </c>
      <c r="H314" s="19">
        <v>6.33</v>
      </c>
      <c r="I314" s="22">
        <f t="shared" si="9"/>
        <v>6.0767999999999995</v>
      </c>
      <c r="K314" t="s">
        <v>32</v>
      </c>
      <c r="M314" t="s">
        <v>65</v>
      </c>
    </row>
    <row r="315" spans="1:13" x14ac:dyDescent="0.25">
      <c r="A315" t="s">
        <v>63</v>
      </c>
      <c r="B315" t="s">
        <v>66</v>
      </c>
      <c r="C315" s="18">
        <v>42564</v>
      </c>
      <c r="D315" t="s">
        <v>21</v>
      </c>
      <c r="E315" t="s">
        <v>64</v>
      </c>
      <c r="F315" t="s">
        <v>17</v>
      </c>
      <c r="G315">
        <v>335.2</v>
      </c>
      <c r="H315" s="19">
        <v>4.1900000000000004</v>
      </c>
      <c r="I315" s="22">
        <f t="shared" si="9"/>
        <v>4.0224000000000002</v>
      </c>
      <c r="K315" t="s">
        <v>32</v>
      </c>
      <c r="M315" t="s">
        <v>65</v>
      </c>
    </row>
    <row r="316" spans="1:13" x14ac:dyDescent="0.25">
      <c r="A316" t="s">
        <v>63</v>
      </c>
      <c r="B316" t="s">
        <v>66</v>
      </c>
      <c r="C316" s="18">
        <v>42564</v>
      </c>
      <c r="D316" t="s">
        <v>21</v>
      </c>
      <c r="E316" t="s">
        <v>64</v>
      </c>
      <c r="F316" t="s">
        <v>17</v>
      </c>
      <c r="G316">
        <v>386.4</v>
      </c>
      <c r="H316" s="19">
        <v>4.83</v>
      </c>
      <c r="I316" s="22">
        <f t="shared" si="9"/>
        <v>4.6368</v>
      </c>
      <c r="K316" t="s">
        <v>32</v>
      </c>
      <c r="M316" t="s">
        <v>65</v>
      </c>
    </row>
    <row r="317" spans="1:13" x14ac:dyDescent="0.25">
      <c r="A317" t="s">
        <v>63</v>
      </c>
      <c r="B317" t="s">
        <v>66</v>
      </c>
      <c r="C317" s="18">
        <v>42565</v>
      </c>
      <c r="D317" t="s">
        <v>21</v>
      </c>
      <c r="E317" t="s">
        <v>64</v>
      </c>
      <c r="F317" t="s">
        <v>17</v>
      </c>
      <c r="G317">
        <v>428</v>
      </c>
      <c r="H317" s="19">
        <v>5.35</v>
      </c>
      <c r="I317" s="22">
        <f t="shared" si="9"/>
        <v>5.1359999999999992</v>
      </c>
      <c r="K317" t="s">
        <v>32</v>
      </c>
      <c r="M317" t="s">
        <v>65</v>
      </c>
    </row>
    <row r="318" spans="1:13" x14ac:dyDescent="0.25">
      <c r="A318" t="s">
        <v>63</v>
      </c>
      <c r="B318" t="s">
        <v>66</v>
      </c>
      <c r="C318" s="18">
        <v>42566</v>
      </c>
      <c r="D318" t="s">
        <v>21</v>
      </c>
      <c r="E318" t="s">
        <v>64</v>
      </c>
      <c r="F318" t="s">
        <v>17</v>
      </c>
      <c r="G318">
        <v>556.79999999999995</v>
      </c>
      <c r="H318" s="19">
        <v>6.96</v>
      </c>
      <c r="I318" s="22">
        <f t="shared" si="9"/>
        <v>6.6815999999999995</v>
      </c>
      <c r="K318" t="s">
        <v>32</v>
      </c>
      <c r="M318" t="s">
        <v>65</v>
      </c>
    </row>
    <row r="319" spans="1:13" x14ac:dyDescent="0.25">
      <c r="A319" t="s">
        <v>63</v>
      </c>
      <c r="B319" t="s">
        <v>66</v>
      </c>
      <c r="C319" s="18">
        <v>42566</v>
      </c>
      <c r="D319" t="s">
        <v>21</v>
      </c>
      <c r="E319" t="s">
        <v>64</v>
      </c>
      <c r="F319" t="s">
        <v>17</v>
      </c>
      <c r="G319">
        <v>416.8</v>
      </c>
      <c r="H319" s="19">
        <v>5.21</v>
      </c>
      <c r="I319" s="22">
        <f t="shared" si="9"/>
        <v>5.0015999999999998</v>
      </c>
      <c r="K319" t="s">
        <v>32</v>
      </c>
      <c r="M319" t="s">
        <v>65</v>
      </c>
    </row>
    <row r="320" spans="1:13" x14ac:dyDescent="0.25">
      <c r="A320" t="s">
        <v>63</v>
      </c>
      <c r="B320" t="s">
        <v>66</v>
      </c>
      <c r="C320" s="18">
        <v>42569</v>
      </c>
      <c r="D320" t="s">
        <v>21</v>
      </c>
      <c r="E320" t="s">
        <v>64</v>
      </c>
      <c r="F320" t="s">
        <v>17</v>
      </c>
      <c r="G320">
        <v>564</v>
      </c>
      <c r="H320" s="19">
        <v>7.05</v>
      </c>
      <c r="I320" s="22">
        <f t="shared" si="9"/>
        <v>6.7679999999999998</v>
      </c>
      <c r="K320" t="s">
        <v>32</v>
      </c>
      <c r="M320" t="s">
        <v>65</v>
      </c>
    </row>
    <row r="321" spans="1:13" x14ac:dyDescent="0.25">
      <c r="A321" t="s">
        <v>63</v>
      </c>
      <c r="B321" t="s">
        <v>66</v>
      </c>
      <c r="C321" s="18">
        <v>42569</v>
      </c>
      <c r="D321" t="s">
        <v>21</v>
      </c>
      <c r="E321" t="s">
        <v>64</v>
      </c>
      <c r="F321" t="s">
        <v>17</v>
      </c>
      <c r="G321">
        <v>476.8</v>
      </c>
      <c r="H321" s="19">
        <v>5.96</v>
      </c>
      <c r="I321" s="22">
        <f t="shared" si="9"/>
        <v>5.7215999999999996</v>
      </c>
      <c r="K321" t="s">
        <v>32</v>
      </c>
      <c r="M321" t="s">
        <v>65</v>
      </c>
    </row>
    <row r="322" spans="1:13" x14ac:dyDescent="0.25">
      <c r="A322" t="s">
        <v>63</v>
      </c>
      <c r="B322" t="s">
        <v>66</v>
      </c>
      <c r="C322" s="18">
        <v>42570</v>
      </c>
      <c r="D322" t="s">
        <v>21</v>
      </c>
      <c r="E322" t="s">
        <v>64</v>
      </c>
      <c r="F322" t="s">
        <v>17</v>
      </c>
      <c r="G322">
        <v>446.4</v>
      </c>
      <c r="H322" s="19">
        <v>5.58</v>
      </c>
      <c r="I322" s="22">
        <f t="shared" si="9"/>
        <v>5.3567999999999998</v>
      </c>
      <c r="K322" t="s">
        <v>32</v>
      </c>
      <c r="M322" t="s">
        <v>65</v>
      </c>
    </row>
    <row r="323" spans="1:13" x14ac:dyDescent="0.25">
      <c r="A323" t="s">
        <v>63</v>
      </c>
      <c r="B323" t="s">
        <v>66</v>
      </c>
      <c r="C323" s="18">
        <v>42571</v>
      </c>
      <c r="D323" t="s">
        <v>21</v>
      </c>
      <c r="E323" t="s">
        <v>64</v>
      </c>
      <c r="F323" t="s">
        <v>17</v>
      </c>
      <c r="G323">
        <v>478.4</v>
      </c>
      <c r="H323" s="19">
        <v>5.98</v>
      </c>
      <c r="I323" s="22">
        <f t="shared" si="9"/>
        <v>5.7408000000000001</v>
      </c>
      <c r="K323" t="s">
        <v>32</v>
      </c>
      <c r="M323" t="s">
        <v>65</v>
      </c>
    </row>
    <row r="324" spans="1:13" x14ac:dyDescent="0.25">
      <c r="A324" t="s">
        <v>63</v>
      </c>
      <c r="B324" t="s">
        <v>66</v>
      </c>
      <c r="C324" s="18">
        <v>42571</v>
      </c>
      <c r="D324" t="s">
        <v>21</v>
      </c>
      <c r="E324" t="s">
        <v>64</v>
      </c>
      <c r="F324" t="s">
        <v>17</v>
      </c>
      <c r="G324">
        <v>332</v>
      </c>
      <c r="H324" s="19">
        <v>4.1500000000000004</v>
      </c>
      <c r="I324" s="22">
        <f t="shared" si="9"/>
        <v>3.984</v>
      </c>
      <c r="K324" t="s">
        <v>32</v>
      </c>
      <c r="M324" t="s">
        <v>65</v>
      </c>
    </row>
    <row r="325" spans="1:13" x14ac:dyDescent="0.25">
      <c r="A325" t="s">
        <v>63</v>
      </c>
      <c r="B325" t="s">
        <v>66</v>
      </c>
      <c r="C325" s="18">
        <v>42572</v>
      </c>
      <c r="D325" t="s">
        <v>21</v>
      </c>
      <c r="E325" t="s">
        <v>64</v>
      </c>
      <c r="F325" t="s">
        <v>17</v>
      </c>
      <c r="G325">
        <v>410.4</v>
      </c>
      <c r="H325" s="19">
        <v>5.13</v>
      </c>
      <c r="I325" s="22">
        <f t="shared" si="9"/>
        <v>4.9247999999999994</v>
      </c>
      <c r="K325" t="s">
        <v>32</v>
      </c>
      <c r="M325" t="s">
        <v>65</v>
      </c>
    </row>
    <row r="326" spans="1:13" x14ac:dyDescent="0.25">
      <c r="A326" t="s">
        <v>63</v>
      </c>
      <c r="B326" t="s">
        <v>66</v>
      </c>
      <c r="C326" s="18">
        <v>42573</v>
      </c>
      <c r="D326" t="s">
        <v>21</v>
      </c>
      <c r="E326" t="s">
        <v>64</v>
      </c>
      <c r="F326" t="s">
        <v>17</v>
      </c>
      <c r="G326">
        <v>635.20000000000005</v>
      </c>
      <c r="H326" s="19">
        <v>7.94</v>
      </c>
      <c r="I326" s="22">
        <f t="shared" si="9"/>
        <v>7.6223999999999998</v>
      </c>
      <c r="K326" t="s">
        <v>32</v>
      </c>
      <c r="M326" t="s">
        <v>65</v>
      </c>
    </row>
    <row r="327" spans="1:13" x14ac:dyDescent="0.25">
      <c r="A327" t="s">
        <v>63</v>
      </c>
      <c r="B327" t="s">
        <v>66</v>
      </c>
      <c r="C327" s="18">
        <v>42573</v>
      </c>
      <c r="D327" t="s">
        <v>21</v>
      </c>
      <c r="E327" t="s">
        <v>64</v>
      </c>
      <c r="F327" t="s">
        <v>17</v>
      </c>
      <c r="G327">
        <v>516.79999999999995</v>
      </c>
      <c r="H327" s="19">
        <v>6.46</v>
      </c>
      <c r="I327" s="22">
        <f t="shared" si="9"/>
        <v>6.2016</v>
      </c>
      <c r="K327" t="s">
        <v>32</v>
      </c>
      <c r="M327" t="s">
        <v>65</v>
      </c>
    </row>
    <row r="328" spans="1:13" x14ac:dyDescent="0.25">
      <c r="A328" t="s">
        <v>63</v>
      </c>
      <c r="B328" t="s">
        <v>66</v>
      </c>
      <c r="C328" s="18">
        <v>42576</v>
      </c>
      <c r="D328" t="s">
        <v>21</v>
      </c>
      <c r="E328" t="s">
        <v>64</v>
      </c>
      <c r="F328" t="s">
        <v>17</v>
      </c>
      <c r="G328">
        <v>423.2</v>
      </c>
      <c r="H328" s="19">
        <v>5.29</v>
      </c>
      <c r="I328" s="22">
        <f t="shared" si="9"/>
        <v>5.0784000000000002</v>
      </c>
      <c r="K328" t="s">
        <v>32</v>
      </c>
      <c r="M328" t="s">
        <v>65</v>
      </c>
    </row>
    <row r="329" spans="1:13" x14ac:dyDescent="0.25">
      <c r="A329" t="s">
        <v>63</v>
      </c>
      <c r="B329" t="s">
        <v>66</v>
      </c>
      <c r="C329" s="18">
        <v>42576</v>
      </c>
      <c r="D329" t="s">
        <v>21</v>
      </c>
      <c r="E329" t="s">
        <v>64</v>
      </c>
      <c r="F329" t="s">
        <v>17</v>
      </c>
      <c r="G329">
        <v>398.4</v>
      </c>
      <c r="H329" s="19">
        <v>4.9800000000000004</v>
      </c>
      <c r="I329" s="22">
        <f t="shared" si="9"/>
        <v>4.7808000000000002</v>
      </c>
      <c r="K329" t="s">
        <v>32</v>
      </c>
      <c r="M329" t="s">
        <v>65</v>
      </c>
    </row>
    <row r="330" spans="1:13" x14ac:dyDescent="0.25">
      <c r="A330" t="s">
        <v>63</v>
      </c>
      <c r="B330" t="s">
        <v>66</v>
      </c>
      <c r="C330" s="18">
        <v>42577</v>
      </c>
      <c r="D330" t="s">
        <v>21</v>
      </c>
      <c r="E330" t="s">
        <v>64</v>
      </c>
      <c r="F330" t="s">
        <v>17</v>
      </c>
      <c r="G330">
        <v>466.4</v>
      </c>
      <c r="H330" s="19">
        <v>5.83</v>
      </c>
      <c r="I330" s="22">
        <f t="shared" si="9"/>
        <v>5.5968</v>
      </c>
      <c r="K330" t="s">
        <v>32</v>
      </c>
      <c r="M330" t="s">
        <v>65</v>
      </c>
    </row>
    <row r="331" spans="1:13" x14ac:dyDescent="0.25">
      <c r="A331" t="s">
        <v>63</v>
      </c>
      <c r="B331" t="s">
        <v>66</v>
      </c>
      <c r="C331" s="18">
        <v>42577</v>
      </c>
      <c r="D331" t="s">
        <v>21</v>
      </c>
      <c r="E331" t="s">
        <v>64</v>
      </c>
      <c r="F331" t="s">
        <v>17</v>
      </c>
      <c r="G331">
        <v>192</v>
      </c>
      <c r="H331" s="19">
        <v>2.4</v>
      </c>
      <c r="I331" s="22">
        <f t="shared" si="9"/>
        <v>2.3039999999999998</v>
      </c>
      <c r="K331" t="s">
        <v>32</v>
      </c>
      <c r="M331" t="s">
        <v>65</v>
      </c>
    </row>
    <row r="332" spans="1:13" x14ac:dyDescent="0.25">
      <c r="A332" t="s">
        <v>63</v>
      </c>
      <c r="B332" t="s">
        <v>66</v>
      </c>
      <c r="C332" s="18">
        <v>42578</v>
      </c>
      <c r="D332" t="s">
        <v>21</v>
      </c>
      <c r="E332" t="s">
        <v>64</v>
      </c>
      <c r="F332" t="s">
        <v>17</v>
      </c>
      <c r="G332">
        <v>492</v>
      </c>
      <c r="H332" s="19">
        <v>6.15</v>
      </c>
      <c r="I332" s="22">
        <f t="shared" si="9"/>
        <v>5.9039999999999999</v>
      </c>
      <c r="K332" t="s">
        <v>32</v>
      </c>
      <c r="M332" t="s">
        <v>65</v>
      </c>
    </row>
    <row r="333" spans="1:13" x14ac:dyDescent="0.25">
      <c r="A333" t="s">
        <v>63</v>
      </c>
      <c r="B333" t="s">
        <v>66</v>
      </c>
      <c r="C333" s="18">
        <v>42579</v>
      </c>
      <c r="D333" t="s">
        <v>21</v>
      </c>
      <c r="E333" t="s">
        <v>64</v>
      </c>
      <c r="F333" t="s">
        <v>17</v>
      </c>
      <c r="G333">
        <v>499.2</v>
      </c>
      <c r="H333" s="19">
        <v>6.24</v>
      </c>
      <c r="I333" s="22">
        <f t="shared" si="9"/>
        <v>5.9904000000000002</v>
      </c>
      <c r="K333" t="s">
        <v>32</v>
      </c>
      <c r="M333" t="s">
        <v>65</v>
      </c>
    </row>
    <row r="334" spans="1:13" x14ac:dyDescent="0.25">
      <c r="A334" t="s">
        <v>63</v>
      </c>
      <c r="B334" t="s">
        <v>66</v>
      </c>
      <c r="C334" s="18">
        <v>42579</v>
      </c>
      <c r="D334" t="s">
        <v>21</v>
      </c>
      <c r="E334" t="s">
        <v>64</v>
      </c>
      <c r="F334" t="s">
        <v>17</v>
      </c>
      <c r="G334">
        <v>355.2</v>
      </c>
      <c r="H334" s="19">
        <v>4.4400000000000004</v>
      </c>
      <c r="I334" s="22">
        <f t="shared" si="9"/>
        <v>4.2624000000000004</v>
      </c>
      <c r="K334" t="s">
        <v>32</v>
      </c>
      <c r="M334" t="s">
        <v>65</v>
      </c>
    </row>
    <row r="335" spans="1:13" x14ac:dyDescent="0.25">
      <c r="A335" t="s">
        <v>63</v>
      </c>
      <c r="B335" t="s">
        <v>66</v>
      </c>
      <c r="C335" s="18">
        <v>42580</v>
      </c>
      <c r="D335" t="s">
        <v>21</v>
      </c>
      <c r="E335" t="s">
        <v>64</v>
      </c>
      <c r="F335" t="s">
        <v>17</v>
      </c>
      <c r="G335">
        <v>210.4</v>
      </c>
      <c r="H335" s="19">
        <v>2.63</v>
      </c>
      <c r="I335" s="22">
        <f t="shared" si="9"/>
        <v>2.5247999999999999</v>
      </c>
      <c r="K335" t="s">
        <v>32</v>
      </c>
      <c r="M335" t="s">
        <v>65</v>
      </c>
    </row>
    <row r="336" spans="1:13" x14ac:dyDescent="0.25">
      <c r="A336" t="s">
        <v>63</v>
      </c>
      <c r="B336" t="s">
        <v>66</v>
      </c>
      <c r="C336" s="18">
        <v>42580</v>
      </c>
      <c r="D336" t="s">
        <v>21</v>
      </c>
      <c r="E336" t="s">
        <v>64</v>
      </c>
      <c r="F336" t="s">
        <v>17</v>
      </c>
      <c r="G336">
        <v>561.6</v>
      </c>
      <c r="H336" s="19">
        <v>7.02</v>
      </c>
      <c r="I336" s="22">
        <f t="shared" si="9"/>
        <v>6.7391999999999994</v>
      </c>
      <c r="K336" t="s">
        <v>32</v>
      </c>
      <c r="M336" t="s">
        <v>65</v>
      </c>
    </row>
    <row r="337" spans="1:13" x14ac:dyDescent="0.25">
      <c r="A337" t="s">
        <v>63</v>
      </c>
      <c r="B337" t="s">
        <v>66</v>
      </c>
      <c r="C337" s="18">
        <v>42583</v>
      </c>
      <c r="D337" t="s">
        <v>21</v>
      </c>
      <c r="E337" t="s">
        <v>64</v>
      </c>
      <c r="F337" t="s">
        <v>17</v>
      </c>
      <c r="G337">
        <v>316.8</v>
      </c>
      <c r="H337" s="19">
        <v>3.96</v>
      </c>
      <c r="I337" s="22">
        <f t="shared" si="9"/>
        <v>3.8015999999999996</v>
      </c>
      <c r="K337" t="s">
        <v>32</v>
      </c>
      <c r="M337" t="s">
        <v>65</v>
      </c>
    </row>
    <row r="338" spans="1:13" x14ac:dyDescent="0.25">
      <c r="A338" t="s">
        <v>63</v>
      </c>
      <c r="B338" t="s">
        <v>66</v>
      </c>
      <c r="C338" s="18">
        <v>42584</v>
      </c>
      <c r="D338" t="s">
        <v>21</v>
      </c>
      <c r="E338" t="s">
        <v>64</v>
      </c>
      <c r="F338" t="s">
        <v>17</v>
      </c>
      <c r="G338">
        <v>446.4</v>
      </c>
      <c r="H338" s="19">
        <v>5.58</v>
      </c>
      <c r="I338" s="22">
        <f t="shared" si="9"/>
        <v>5.3567999999999998</v>
      </c>
      <c r="K338" t="s">
        <v>32</v>
      </c>
      <c r="M338" t="s">
        <v>65</v>
      </c>
    </row>
    <row r="339" spans="1:13" x14ac:dyDescent="0.25">
      <c r="A339" t="s">
        <v>63</v>
      </c>
      <c r="B339" t="s">
        <v>66</v>
      </c>
      <c r="C339" s="18">
        <v>42585</v>
      </c>
      <c r="D339" t="s">
        <v>21</v>
      </c>
      <c r="E339" t="s">
        <v>64</v>
      </c>
      <c r="F339" t="s">
        <v>17</v>
      </c>
      <c r="G339">
        <v>510.4</v>
      </c>
      <c r="H339" s="19">
        <v>6.38</v>
      </c>
      <c r="I339" s="22">
        <f t="shared" si="9"/>
        <v>6.1247999999999996</v>
      </c>
      <c r="K339" t="s">
        <v>32</v>
      </c>
      <c r="M339" t="s">
        <v>65</v>
      </c>
    </row>
    <row r="340" spans="1:13" x14ac:dyDescent="0.25">
      <c r="A340" t="s">
        <v>63</v>
      </c>
      <c r="B340" t="s">
        <v>66</v>
      </c>
      <c r="C340" s="18">
        <v>42586</v>
      </c>
      <c r="D340" t="s">
        <v>21</v>
      </c>
      <c r="E340" t="s">
        <v>64</v>
      </c>
      <c r="F340" t="s">
        <v>17</v>
      </c>
      <c r="G340">
        <v>718.4</v>
      </c>
      <c r="H340" s="19">
        <v>8.98</v>
      </c>
      <c r="I340" s="22">
        <f t="shared" si="9"/>
        <v>8.6208000000000009</v>
      </c>
      <c r="K340" t="s">
        <v>32</v>
      </c>
      <c r="M340" t="s">
        <v>65</v>
      </c>
    </row>
    <row r="341" spans="1:13" x14ac:dyDescent="0.25">
      <c r="A341" t="s">
        <v>63</v>
      </c>
      <c r="B341" t="s">
        <v>66</v>
      </c>
      <c r="C341" s="18">
        <v>42587</v>
      </c>
      <c r="D341" t="s">
        <v>21</v>
      </c>
      <c r="E341" t="s">
        <v>64</v>
      </c>
      <c r="F341" t="s">
        <v>17</v>
      </c>
      <c r="G341">
        <v>178.4</v>
      </c>
      <c r="H341" s="19">
        <v>2.23</v>
      </c>
      <c r="I341" s="22">
        <f t="shared" si="9"/>
        <v>2.1408</v>
      </c>
      <c r="K341" t="s">
        <v>32</v>
      </c>
      <c r="M341" t="s">
        <v>65</v>
      </c>
    </row>
    <row r="342" spans="1:13" x14ac:dyDescent="0.25">
      <c r="A342" t="s">
        <v>63</v>
      </c>
      <c r="B342" t="s">
        <v>66</v>
      </c>
      <c r="C342" s="18">
        <v>42587</v>
      </c>
      <c r="D342" t="s">
        <v>21</v>
      </c>
      <c r="E342" t="s">
        <v>64</v>
      </c>
      <c r="F342" t="s">
        <v>17</v>
      </c>
      <c r="G342">
        <v>477.6</v>
      </c>
      <c r="H342" s="19">
        <v>5.97</v>
      </c>
      <c r="I342" s="22">
        <f t="shared" si="9"/>
        <v>5.7311999999999994</v>
      </c>
      <c r="K342" t="s">
        <v>32</v>
      </c>
      <c r="M342" t="s">
        <v>65</v>
      </c>
    </row>
    <row r="343" spans="1:13" x14ac:dyDescent="0.25">
      <c r="A343" t="s">
        <v>63</v>
      </c>
      <c r="B343" t="s">
        <v>66</v>
      </c>
      <c r="C343" s="18">
        <v>42587</v>
      </c>
      <c r="D343" t="s">
        <v>21</v>
      </c>
      <c r="E343" t="s">
        <v>64</v>
      </c>
      <c r="F343" t="s">
        <v>17</v>
      </c>
      <c r="G343">
        <v>370.4</v>
      </c>
      <c r="H343" s="19">
        <v>4.63</v>
      </c>
      <c r="I343" s="22">
        <f t="shared" si="9"/>
        <v>4.4447999999999999</v>
      </c>
      <c r="K343" t="s">
        <v>32</v>
      </c>
      <c r="M343" t="s">
        <v>65</v>
      </c>
    </row>
    <row r="344" spans="1:13" x14ac:dyDescent="0.25">
      <c r="A344" t="s">
        <v>63</v>
      </c>
      <c r="B344" t="s">
        <v>66</v>
      </c>
      <c r="C344" s="18">
        <v>42590</v>
      </c>
      <c r="D344" t="s">
        <v>21</v>
      </c>
      <c r="E344" t="s">
        <v>64</v>
      </c>
      <c r="F344" t="s">
        <v>17</v>
      </c>
      <c r="G344">
        <v>451.2</v>
      </c>
      <c r="H344" s="19">
        <v>5.64</v>
      </c>
      <c r="I344" s="22">
        <f t="shared" si="9"/>
        <v>5.4143999999999997</v>
      </c>
      <c r="K344" t="s">
        <v>32</v>
      </c>
      <c r="M344" t="s">
        <v>65</v>
      </c>
    </row>
    <row r="345" spans="1:13" x14ac:dyDescent="0.25">
      <c r="A345" t="s">
        <v>63</v>
      </c>
      <c r="B345" t="s">
        <v>66</v>
      </c>
      <c r="C345" s="18">
        <v>42590</v>
      </c>
      <c r="D345" t="s">
        <v>21</v>
      </c>
      <c r="E345" t="s">
        <v>64</v>
      </c>
      <c r="F345" t="s">
        <v>17</v>
      </c>
      <c r="G345">
        <v>476.8</v>
      </c>
      <c r="H345" s="19">
        <v>5.96</v>
      </c>
      <c r="I345" s="22">
        <f t="shared" si="9"/>
        <v>5.7215999999999996</v>
      </c>
      <c r="K345" t="s">
        <v>32</v>
      </c>
      <c r="M345" t="s">
        <v>65</v>
      </c>
    </row>
    <row r="346" spans="1:13" x14ac:dyDescent="0.25">
      <c r="A346" t="s">
        <v>63</v>
      </c>
      <c r="B346" t="s">
        <v>66</v>
      </c>
      <c r="C346" s="18">
        <v>42591</v>
      </c>
      <c r="D346" t="s">
        <v>21</v>
      </c>
      <c r="E346" t="s">
        <v>64</v>
      </c>
      <c r="F346" t="s">
        <v>17</v>
      </c>
      <c r="G346">
        <v>287.2</v>
      </c>
      <c r="H346" s="19">
        <v>3.59</v>
      </c>
      <c r="I346" s="22">
        <f t="shared" si="9"/>
        <v>3.4463999999999997</v>
      </c>
      <c r="K346" t="s">
        <v>32</v>
      </c>
      <c r="M346" t="s">
        <v>65</v>
      </c>
    </row>
    <row r="347" spans="1:13" x14ac:dyDescent="0.25">
      <c r="A347" t="s">
        <v>63</v>
      </c>
      <c r="B347" t="s">
        <v>66</v>
      </c>
      <c r="C347" s="18">
        <v>42592</v>
      </c>
      <c r="D347" t="s">
        <v>21</v>
      </c>
      <c r="E347" t="s">
        <v>64</v>
      </c>
      <c r="F347" t="s">
        <v>17</v>
      </c>
      <c r="G347">
        <v>412</v>
      </c>
      <c r="H347" s="19">
        <v>5.15</v>
      </c>
      <c r="I347" s="22">
        <f t="shared" si="9"/>
        <v>4.944</v>
      </c>
      <c r="K347" t="s">
        <v>32</v>
      </c>
      <c r="M347" t="s">
        <v>65</v>
      </c>
    </row>
    <row r="348" spans="1:13" x14ac:dyDescent="0.25">
      <c r="A348" t="s">
        <v>63</v>
      </c>
      <c r="B348" t="s">
        <v>66</v>
      </c>
      <c r="C348" s="18">
        <v>42593</v>
      </c>
      <c r="D348" t="s">
        <v>21</v>
      </c>
      <c r="E348" t="s">
        <v>64</v>
      </c>
      <c r="F348" t="s">
        <v>17</v>
      </c>
      <c r="G348">
        <v>468.8</v>
      </c>
      <c r="H348" s="19">
        <v>5.86</v>
      </c>
      <c r="I348" s="22">
        <f t="shared" si="9"/>
        <v>5.6256000000000004</v>
      </c>
      <c r="K348" t="s">
        <v>32</v>
      </c>
      <c r="M348" t="s">
        <v>65</v>
      </c>
    </row>
    <row r="349" spans="1:13" x14ac:dyDescent="0.25">
      <c r="A349" t="s">
        <v>63</v>
      </c>
      <c r="B349" t="s">
        <v>66</v>
      </c>
      <c r="C349" s="18">
        <v>42594</v>
      </c>
      <c r="D349" t="s">
        <v>21</v>
      </c>
      <c r="E349" t="s">
        <v>64</v>
      </c>
      <c r="F349" t="s">
        <v>17</v>
      </c>
      <c r="G349">
        <v>335.2</v>
      </c>
      <c r="H349" s="19">
        <v>4.1900000000000004</v>
      </c>
      <c r="I349" s="22">
        <f t="shared" si="9"/>
        <v>4.0224000000000002</v>
      </c>
      <c r="K349" t="s">
        <v>32</v>
      </c>
      <c r="M349" t="s">
        <v>65</v>
      </c>
    </row>
    <row r="350" spans="1:13" x14ac:dyDescent="0.25">
      <c r="A350" t="s">
        <v>63</v>
      </c>
      <c r="B350" t="s">
        <v>66</v>
      </c>
      <c r="C350" s="18">
        <v>42594</v>
      </c>
      <c r="D350" t="s">
        <v>21</v>
      </c>
      <c r="E350" t="s">
        <v>64</v>
      </c>
      <c r="F350" t="s">
        <v>17</v>
      </c>
      <c r="G350">
        <v>479.2</v>
      </c>
      <c r="H350" s="19">
        <v>5.99</v>
      </c>
      <c r="I350" s="22">
        <f t="shared" si="9"/>
        <v>5.7504</v>
      </c>
      <c r="K350" t="s">
        <v>32</v>
      </c>
      <c r="M350" t="s">
        <v>65</v>
      </c>
    </row>
    <row r="351" spans="1:13" x14ac:dyDescent="0.25">
      <c r="A351" t="s">
        <v>63</v>
      </c>
      <c r="B351" t="s">
        <v>66</v>
      </c>
      <c r="C351" s="18">
        <v>42597</v>
      </c>
      <c r="D351" t="s">
        <v>21</v>
      </c>
      <c r="E351" t="s">
        <v>64</v>
      </c>
      <c r="F351" t="s">
        <v>17</v>
      </c>
      <c r="G351">
        <v>780.8</v>
      </c>
      <c r="H351" s="19">
        <v>9.76</v>
      </c>
      <c r="I351" s="22">
        <f t="shared" si="9"/>
        <v>9.3696000000000002</v>
      </c>
      <c r="K351" t="s">
        <v>32</v>
      </c>
      <c r="M351" t="s">
        <v>65</v>
      </c>
    </row>
    <row r="352" spans="1:13" x14ac:dyDescent="0.25">
      <c r="A352" t="s">
        <v>63</v>
      </c>
      <c r="B352" t="s">
        <v>66</v>
      </c>
      <c r="C352" s="18">
        <v>42597</v>
      </c>
      <c r="D352" t="s">
        <v>21</v>
      </c>
      <c r="E352" t="s">
        <v>64</v>
      </c>
      <c r="F352" t="s">
        <v>17</v>
      </c>
      <c r="G352">
        <v>516.79999999999995</v>
      </c>
      <c r="H352" s="19">
        <v>6.46</v>
      </c>
      <c r="I352" s="22">
        <f t="shared" si="9"/>
        <v>6.2016</v>
      </c>
      <c r="K352" t="s">
        <v>32</v>
      </c>
      <c r="M352" t="s">
        <v>65</v>
      </c>
    </row>
    <row r="353" spans="1:13" x14ac:dyDescent="0.25">
      <c r="A353" t="s">
        <v>63</v>
      </c>
      <c r="B353" t="s">
        <v>66</v>
      </c>
      <c r="C353" s="18">
        <v>42598</v>
      </c>
      <c r="D353" t="s">
        <v>21</v>
      </c>
      <c r="E353" t="s">
        <v>64</v>
      </c>
      <c r="F353" t="s">
        <v>17</v>
      </c>
      <c r="G353">
        <v>505.6</v>
      </c>
      <c r="H353" s="19">
        <v>6.32</v>
      </c>
      <c r="I353" s="22">
        <f t="shared" si="9"/>
        <v>6.0671999999999997</v>
      </c>
      <c r="K353" t="s">
        <v>32</v>
      </c>
      <c r="M353" t="s">
        <v>65</v>
      </c>
    </row>
    <row r="354" spans="1:13" x14ac:dyDescent="0.25">
      <c r="A354" t="s">
        <v>63</v>
      </c>
      <c r="B354" t="s">
        <v>66</v>
      </c>
      <c r="C354" s="18">
        <v>42598</v>
      </c>
      <c r="D354" t="s">
        <v>21</v>
      </c>
      <c r="E354" t="s">
        <v>64</v>
      </c>
      <c r="F354" t="s">
        <v>17</v>
      </c>
      <c r="G354">
        <v>568.79999999999995</v>
      </c>
      <c r="H354" s="19">
        <v>7.11</v>
      </c>
      <c r="I354" s="22">
        <f t="shared" si="9"/>
        <v>6.8255999999999997</v>
      </c>
      <c r="K354" t="s">
        <v>32</v>
      </c>
      <c r="M354" t="s">
        <v>65</v>
      </c>
    </row>
    <row r="355" spans="1:13" x14ac:dyDescent="0.25">
      <c r="A355" t="s">
        <v>63</v>
      </c>
      <c r="B355" t="s">
        <v>66</v>
      </c>
      <c r="C355" s="18">
        <v>42600</v>
      </c>
      <c r="D355" t="s">
        <v>21</v>
      </c>
      <c r="E355" t="s">
        <v>64</v>
      </c>
      <c r="F355" t="s">
        <v>17</v>
      </c>
      <c r="G355">
        <v>594.4</v>
      </c>
      <c r="H355" s="19">
        <v>7.43</v>
      </c>
      <c r="I355" s="22">
        <f t="shared" si="9"/>
        <v>7.1327999999999996</v>
      </c>
      <c r="K355" t="s">
        <v>32</v>
      </c>
      <c r="M355" t="s">
        <v>65</v>
      </c>
    </row>
    <row r="356" spans="1:13" x14ac:dyDescent="0.25">
      <c r="A356" t="s">
        <v>63</v>
      </c>
      <c r="B356" t="s">
        <v>66</v>
      </c>
      <c r="C356" s="18">
        <v>42600</v>
      </c>
      <c r="D356" t="s">
        <v>21</v>
      </c>
      <c r="E356" t="s">
        <v>64</v>
      </c>
      <c r="F356" t="s">
        <v>17</v>
      </c>
      <c r="G356">
        <v>189.6</v>
      </c>
      <c r="H356" s="19">
        <v>2.37</v>
      </c>
      <c r="I356" s="22">
        <f t="shared" si="9"/>
        <v>2.2751999999999999</v>
      </c>
      <c r="K356" t="s">
        <v>32</v>
      </c>
      <c r="M356" t="s">
        <v>65</v>
      </c>
    </row>
    <row r="357" spans="1:13" x14ac:dyDescent="0.25">
      <c r="A357" t="s">
        <v>63</v>
      </c>
      <c r="B357" t="s">
        <v>66</v>
      </c>
      <c r="C357" s="18">
        <v>42601</v>
      </c>
      <c r="D357" t="s">
        <v>21</v>
      </c>
      <c r="E357" t="s">
        <v>64</v>
      </c>
      <c r="F357" t="s">
        <v>17</v>
      </c>
      <c r="G357">
        <v>381.6</v>
      </c>
      <c r="H357" s="19">
        <v>4.7699999999999996</v>
      </c>
      <c r="I357" s="22">
        <f t="shared" si="9"/>
        <v>4.5791999999999993</v>
      </c>
      <c r="K357" t="s">
        <v>32</v>
      </c>
      <c r="M357" t="s">
        <v>65</v>
      </c>
    </row>
    <row r="358" spans="1:13" x14ac:dyDescent="0.25">
      <c r="A358" t="s">
        <v>63</v>
      </c>
      <c r="B358" t="s">
        <v>66</v>
      </c>
      <c r="C358" s="18">
        <v>42604</v>
      </c>
      <c r="D358" t="s">
        <v>21</v>
      </c>
      <c r="E358" t="s">
        <v>64</v>
      </c>
      <c r="F358" t="s">
        <v>17</v>
      </c>
      <c r="G358">
        <v>566.4</v>
      </c>
      <c r="H358" s="19">
        <v>7.08</v>
      </c>
      <c r="I358" s="22">
        <f t="shared" si="9"/>
        <v>6.7968000000000002</v>
      </c>
      <c r="K358" t="s">
        <v>32</v>
      </c>
      <c r="M358" t="s">
        <v>65</v>
      </c>
    </row>
    <row r="359" spans="1:13" x14ac:dyDescent="0.25">
      <c r="A359" t="s">
        <v>63</v>
      </c>
      <c r="B359" t="s">
        <v>66</v>
      </c>
      <c r="C359" s="18">
        <v>42605</v>
      </c>
      <c r="D359" t="s">
        <v>21</v>
      </c>
      <c r="E359" t="s">
        <v>64</v>
      </c>
      <c r="F359" t="s">
        <v>17</v>
      </c>
      <c r="G359">
        <v>616.79999999999995</v>
      </c>
      <c r="H359" s="19">
        <v>7.71</v>
      </c>
      <c r="I359" s="22">
        <f t="shared" si="9"/>
        <v>7.4015999999999993</v>
      </c>
      <c r="K359" t="s">
        <v>32</v>
      </c>
      <c r="M359" t="s">
        <v>65</v>
      </c>
    </row>
    <row r="360" spans="1:13" x14ac:dyDescent="0.25">
      <c r="A360" t="s">
        <v>63</v>
      </c>
      <c r="B360" t="s">
        <v>66</v>
      </c>
      <c r="C360" s="18">
        <v>42605</v>
      </c>
      <c r="D360" t="s">
        <v>21</v>
      </c>
      <c r="E360" t="s">
        <v>64</v>
      </c>
      <c r="F360" t="s">
        <v>17</v>
      </c>
      <c r="G360">
        <v>332.8</v>
      </c>
      <c r="H360" s="19">
        <v>4.16</v>
      </c>
      <c r="I360" s="22">
        <f t="shared" si="9"/>
        <v>3.9935999999999998</v>
      </c>
      <c r="K360" t="s">
        <v>32</v>
      </c>
      <c r="M360" t="s">
        <v>65</v>
      </c>
    </row>
    <row r="361" spans="1:13" x14ac:dyDescent="0.25">
      <c r="A361" t="s">
        <v>63</v>
      </c>
      <c r="B361" t="s">
        <v>66</v>
      </c>
      <c r="C361" s="18">
        <v>42606</v>
      </c>
      <c r="D361" t="s">
        <v>21</v>
      </c>
      <c r="E361" t="s">
        <v>64</v>
      </c>
      <c r="F361" t="s">
        <v>17</v>
      </c>
      <c r="G361">
        <v>481.6</v>
      </c>
      <c r="H361" s="19">
        <v>6.02</v>
      </c>
      <c r="I361" s="22">
        <f t="shared" si="9"/>
        <v>5.7791999999999994</v>
      </c>
      <c r="K361" t="s">
        <v>32</v>
      </c>
      <c r="M361" t="s">
        <v>65</v>
      </c>
    </row>
    <row r="362" spans="1:13" x14ac:dyDescent="0.25">
      <c r="A362" t="s">
        <v>63</v>
      </c>
      <c r="B362" t="s">
        <v>66</v>
      </c>
      <c r="C362" s="18">
        <v>42607</v>
      </c>
      <c r="D362" t="s">
        <v>21</v>
      </c>
      <c r="E362" t="s">
        <v>64</v>
      </c>
      <c r="F362" t="s">
        <v>17</v>
      </c>
      <c r="G362">
        <v>304</v>
      </c>
      <c r="H362" s="19">
        <v>3.8</v>
      </c>
      <c r="I362" s="22">
        <f t="shared" si="9"/>
        <v>3.6479999999999997</v>
      </c>
      <c r="K362" t="s">
        <v>32</v>
      </c>
      <c r="M362" t="s">
        <v>65</v>
      </c>
    </row>
    <row r="363" spans="1:13" x14ac:dyDescent="0.25">
      <c r="A363" t="s">
        <v>63</v>
      </c>
      <c r="B363" t="s">
        <v>66</v>
      </c>
      <c r="C363" s="18">
        <v>42607</v>
      </c>
      <c r="D363" t="s">
        <v>21</v>
      </c>
      <c r="E363" t="s">
        <v>64</v>
      </c>
      <c r="F363" t="s">
        <v>17</v>
      </c>
      <c r="G363">
        <v>322.39999999999998</v>
      </c>
      <c r="H363" s="19">
        <v>4.03</v>
      </c>
      <c r="I363" s="22">
        <f t="shared" si="9"/>
        <v>3.8688000000000002</v>
      </c>
      <c r="K363" t="s">
        <v>32</v>
      </c>
      <c r="M363" t="s">
        <v>65</v>
      </c>
    </row>
    <row r="364" spans="1:13" x14ac:dyDescent="0.25">
      <c r="A364" t="s">
        <v>63</v>
      </c>
      <c r="B364" t="s">
        <v>66</v>
      </c>
      <c r="C364" s="18">
        <v>42608</v>
      </c>
      <c r="D364" t="s">
        <v>21</v>
      </c>
      <c r="E364" t="s">
        <v>64</v>
      </c>
      <c r="F364" t="s">
        <v>17</v>
      </c>
      <c r="G364">
        <v>288.8</v>
      </c>
      <c r="H364" s="19">
        <v>3.61</v>
      </c>
      <c r="I364" s="22">
        <f t="shared" si="9"/>
        <v>3.4655999999999998</v>
      </c>
      <c r="K364" t="s">
        <v>32</v>
      </c>
      <c r="M364" t="s">
        <v>65</v>
      </c>
    </row>
    <row r="365" spans="1:13" x14ac:dyDescent="0.25">
      <c r="A365" t="s">
        <v>63</v>
      </c>
      <c r="B365" t="s">
        <v>66</v>
      </c>
      <c r="C365" s="18">
        <v>42611</v>
      </c>
      <c r="D365" t="s">
        <v>21</v>
      </c>
      <c r="E365" t="s">
        <v>64</v>
      </c>
      <c r="F365" t="s">
        <v>17</v>
      </c>
      <c r="G365">
        <v>276.8</v>
      </c>
      <c r="H365" s="19">
        <v>3.46</v>
      </c>
      <c r="I365" s="22">
        <f t="shared" si="9"/>
        <v>3.3215999999999997</v>
      </c>
      <c r="K365" t="s">
        <v>32</v>
      </c>
      <c r="M365" t="s">
        <v>65</v>
      </c>
    </row>
    <row r="366" spans="1:13" x14ac:dyDescent="0.25">
      <c r="A366" t="s">
        <v>63</v>
      </c>
      <c r="B366" t="s">
        <v>66</v>
      </c>
      <c r="C366" s="18">
        <v>42611</v>
      </c>
      <c r="D366" t="s">
        <v>21</v>
      </c>
      <c r="E366" t="s">
        <v>64</v>
      </c>
      <c r="F366" t="s">
        <v>17</v>
      </c>
      <c r="G366">
        <v>364</v>
      </c>
      <c r="H366" s="19">
        <v>4.55</v>
      </c>
      <c r="I366" s="22">
        <f t="shared" si="9"/>
        <v>4.3679999999999994</v>
      </c>
      <c r="K366" t="s">
        <v>32</v>
      </c>
      <c r="M366" t="s">
        <v>65</v>
      </c>
    </row>
    <row r="367" spans="1:13" x14ac:dyDescent="0.25">
      <c r="A367" t="s">
        <v>63</v>
      </c>
      <c r="B367" t="s">
        <v>66</v>
      </c>
      <c r="C367" s="18">
        <v>42612</v>
      </c>
      <c r="D367" t="s">
        <v>21</v>
      </c>
      <c r="E367" t="s">
        <v>64</v>
      </c>
      <c r="F367" t="s">
        <v>17</v>
      </c>
      <c r="G367">
        <v>174.4</v>
      </c>
      <c r="H367" s="19">
        <v>2.1800000000000002</v>
      </c>
      <c r="I367" s="22">
        <f t="shared" si="9"/>
        <v>2.0928</v>
      </c>
      <c r="K367" t="s">
        <v>32</v>
      </c>
      <c r="M367" t="s">
        <v>65</v>
      </c>
    </row>
    <row r="368" spans="1:13" x14ac:dyDescent="0.25">
      <c r="A368" t="s">
        <v>63</v>
      </c>
      <c r="B368" t="s">
        <v>66</v>
      </c>
      <c r="C368" s="18">
        <v>42612</v>
      </c>
      <c r="D368" t="s">
        <v>21</v>
      </c>
      <c r="E368" t="s">
        <v>64</v>
      </c>
      <c r="F368" t="s">
        <v>17</v>
      </c>
      <c r="G368">
        <v>723.2</v>
      </c>
      <c r="H368" s="19">
        <v>9.0399999999999991</v>
      </c>
      <c r="I368" s="22">
        <f t="shared" si="9"/>
        <v>8.6783999999999981</v>
      </c>
      <c r="K368" t="s">
        <v>32</v>
      </c>
      <c r="M368" t="s">
        <v>65</v>
      </c>
    </row>
    <row r="369" spans="1:13" x14ac:dyDescent="0.25">
      <c r="A369" t="s">
        <v>63</v>
      </c>
      <c r="B369" t="s">
        <v>66</v>
      </c>
      <c r="C369" s="18">
        <v>42613</v>
      </c>
      <c r="D369" t="s">
        <v>21</v>
      </c>
      <c r="E369" t="s">
        <v>64</v>
      </c>
      <c r="F369" t="s">
        <v>17</v>
      </c>
      <c r="G369">
        <v>368</v>
      </c>
      <c r="H369" s="19">
        <v>4.5999999999999996</v>
      </c>
      <c r="I369" s="22">
        <f t="shared" ref="I369:I432" si="10">H369*0.96</f>
        <v>4.4159999999999995</v>
      </c>
      <c r="K369" t="s">
        <v>32</v>
      </c>
      <c r="M369" t="s">
        <v>65</v>
      </c>
    </row>
    <row r="370" spans="1:13" x14ac:dyDescent="0.25">
      <c r="A370" t="s">
        <v>63</v>
      </c>
      <c r="B370" t="s">
        <v>66</v>
      </c>
      <c r="C370" s="18">
        <v>42613</v>
      </c>
      <c r="D370" t="s">
        <v>21</v>
      </c>
      <c r="E370" t="s">
        <v>64</v>
      </c>
      <c r="F370" t="s">
        <v>17</v>
      </c>
      <c r="G370">
        <v>310.39999999999998</v>
      </c>
      <c r="H370" s="19">
        <v>3.88</v>
      </c>
      <c r="I370" s="22">
        <f t="shared" si="10"/>
        <v>3.7247999999999997</v>
      </c>
      <c r="K370" t="s">
        <v>32</v>
      </c>
      <c r="M370" t="s">
        <v>65</v>
      </c>
    </row>
    <row r="371" spans="1:13" x14ac:dyDescent="0.25">
      <c r="A371" t="s">
        <v>63</v>
      </c>
      <c r="B371" t="s">
        <v>66</v>
      </c>
      <c r="C371" s="18">
        <v>42613</v>
      </c>
      <c r="D371" t="s">
        <v>21</v>
      </c>
      <c r="E371" t="s">
        <v>64</v>
      </c>
      <c r="F371" t="s">
        <v>17</v>
      </c>
      <c r="G371">
        <v>191.2</v>
      </c>
      <c r="H371" s="19">
        <v>2.39</v>
      </c>
      <c r="I371" s="22">
        <f t="shared" si="10"/>
        <v>2.2944</v>
      </c>
      <c r="K371" t="s">
        <v>32</v>
      </c>
      <c r="M371" t="s">
        <v>65</v>
      </c>
    </row>
    <row r="372" spans="1:13" x14ac:dyDescent="0.25">
      <c r="A372" t="s">
        <v>63</v>
      </c>
      <c r="B372" t="s">
        <v>66</v>
      </c>
      <c r="C372" s="18">
        <v>42614</v>
      </c>
      <c r="D372" t="s">
        <v>21</v>
      </c>
      <c r="E372" t="s">
        <v>64</v>
      </c>
      <c r="F372" t="s">
        <v>17</v>
      </c>
      <c r="G372">
        <v>286.39999999999998</v>
      </c>
      <c r="H372" s="19">
        <v>3.58</v>
      </c>
      <c r="I372" s="22">
        <f t="shared" si="10"/>
        <v>3.4367999999999999</v>
      </c>
      <c r="K372" t="s">
        <v>32</v>
      </c>
      <c r="M372" t="s">
        <v>65</v>
      </c>
    </row>
    <row r="373" spans="1:13" x14ac:dyDescent="0.25">
      <c r="A373" t="s">
        <v>63</v>
      </c>
      <c r="B373" t="s">
        <v>66</v>
      </c>
      <c r="C373" s="18">
        <v>42614</v>
      </c>
      <c r="D373" t="s">
        <v>21</v>
      </c>
      <c r="E373" t="s">
        <v>64</v>
      </c>
      <c r="F373" t="s">
        <v>17</v>
      </c>
      <c r="G373">
        <v>185.6</v>
      </c>
      <c r="H373" s="19">
        <v>2.3199999999999998</v>
      </c>
      <c r="I373" s="22">
        <f t="shared" si="10"/>
        <v>2.2271999999999998</v>
      </c>
      <c r="K373" t="s">
        <v>32</v>
      </c>
      <c r="M373" t="s">
        <v>65</v>
      </c>
    </row>
    <row r="374" spans="1:13" x14ac:dyDescent="0.25">
      <c r="A374" t="s">
        <v>63</v>
      </c>
      <c r="B374" t="s">
        <v>66</v>
      </c>
      <c r="C374" s="18">
        <v>42614</v>
      </c>
      <c r="D374" t="s">
        <v>21</v>
      </c>
      <c r="E374" t="s">
        <v>64</v>
      </c>
      <c r="F374" t="s">
        <v>17</v>
      </c>
      <c r="G374">
        <v>172.8</v>
      </c>
      <c r="H374" s="19">
        <v>2.16</v>
      </c>
      <c r="I374" s="22">
        <f t="shared" si="10"/>
        <v>2.0735999999999999</v>
      </c>
      <c r="K374" t="s">
        <v>32</v>
      </c>
      <c r="M374" t="s">
        <v>65</v>
      </c>
    </row>
    <row r="375" spans="1:13" x14ac:dyDescent="0.25">
      <c r="A375" t="s">
        <v>63</v>
      </c>
      <c r="B375" t="s">
        <v>66</v>
      </c>
      <c r="C375" s="18">
        <v>42615</v>
      </c>
      <c r="D375" t="s">
        <v>21</v>
      </c>
      <c r="E375" t="s">
        <v>64</v>
      </c>
      <c r="F375" t="s">
        <v>17</v>
      </c>
      <c r="G375">
        <v>161.6</v>
      </c>
      <c r="H375" s="19">
        <v>2.02</v>
      </c>
      <c r="I375" s="22">
        <f t="shared" si="10"/>
        <v>1.9392</v>
      </c>
      <c r="K375" t="s">
        <v>32</v>
      </c>
      <c r="M375" t="s">
        <v>65</v>
      </c>
    </row>
    <row r="376" spans="1:13" x14ac:dyDescent="0.25">
      <c r="A376" t="s">
        <v>63</v>
      </c>
      <c r="B376" t="s">
        <v>66</v>
      </c>
      <c r="C376" s="18">
        <v>42619</v>
      </c>
      <c r="D376" t="s">
        <v>21</v>
      </c>
      <c r="E376" t="s">
        <v>64</v>
      </c>
      <c r="F376" t="s">
        <v>17</v>
      </c>
      <c r="G376">
        <v>272</v>
      </c>
      <c r="H376" s="19">
        <v>3.4</v>
      </c>
      <c r="I376" s="22">
        <f t="shared" si="10"/>
        <v>3.2639999999999998</v>
      </c>
      <c r="K376" t="s">
        <v>32</v>
      </c>
      <c r="M376" t="s">
        <v>65</v>
      </c>
    </row>
    <row r="377" spans="1:13" x14ac:dyDescent="0.25">
      <c r="A377" t="s">
        <v>63</v>
      </c>
      <c r="B377" t="s">
        <v>66</v>
      </c>
      <c r="C377" s="18">
        <v>42619</v>
      </c>
      <c r="D377" t="s">
        <v>21</v>
      </c>
      <c r="E377" t="s">
        <v>64</v>
      </c>
      <c r="F377" t="s">
        <v>17</v>
      </c>
      <c r="G377">
        <v>745.6</v>
      </c>
      <c r="H377" s="19">
        <v>9.32</v>
      </c>
      <c r="I377" s="22">
        <f t="shared" si="10"/>
        <v>8.9472000000000005</v>
      </c>
      <c r="K377" t="s">
        <v>32</v>
      </c>
      <c r="M377" t="s">
        <v>65</v>
      </c>
    </row>
    <row r="378" spans="1:13" x14ac:dyDescent="0.25">
      <c r="A378" t="s">
        <v>63</v>
      </c>
      <c r="B378" t="s">
        <v>66</v>
      </c>
      <c r="C378" s="18">
        <v>42620</v>
      </c>
      <c r="D378" t="s">
        <v>21</v>
      </c>
      <c r="E378" t="s">
        <v>64</v>
      </c>
      <c r="F378" t="s">
        <v>17</v>
      </c>
      <c r="G378">
        <v>284</v>
      </c>
      <c r="H378" s="19">
        <v>3.55</v>
      </c>
      <c r="I378" s="22">
        <f t="shared" si="10"/>
        <v>3.4079999999999999</v>
      </c>
      <c r="K378" t="s">
        <v>32</v>
      </c>
      <c r="M378" t="s">
        <v>65</v>
      </c>
    </row>
    <row r="379" spans="1:13" x14ac:dyDescent="0.25">
      <c r="A379" t="s">
        <v>63</v>
      </c>
      <c r="B379" t="s">
        <v>66</v>
      </c>
      <c r="C379" s="18">
        <v>42620</v>
      </c>
      <c r="D379" t="s">
        <v>21</v>
      </c>
      <c r="E379" t="s">
        <v>64</v>
      </c>
      <c r="F379" t="s">
        <v>17</v>
      </c>
      <c r="G379">
        <v>216.8</v>
      </c>
      <c r="H379" s="19">
        <v>2.71</v>
      </c>
      <c r="I379" s="22">
        <f t="shared" si="10"/>
        <v>2.6015999999999999</v>
      </c>
      <c r="K379" t="s">
        <v>32</v>
      </c>
      <c r="M379" t="s">
        <v>65</v>
      </c>
    </row>
    <row r="380" spans="1:13" x14ac:dyDescent="0.25">
      <c r="A380" t="s">
        <v>63</v>
      </c>
      <c r="B380" t="s">
        <v>66</v>
      </c>
      <c r="C380" s="18">
        <v>42621</v>
      </c>
      <c r="D380" t="s">
        <v>21</v>
      </c>
      <c r="E380" t="s">
        <v>64</v>
      </c>
      <c r="F380" t="s">
        <v>17</v>
      </c>
      <c r="G380">
        <v>331.2</v>
      </c>
      <c r="H380" s="19">
        <v>4.1399999999999997</v>
      </c>
      <c r="I380" s="22">
        <f t="shared" si="10"/>
        <v>3.9743999999999997</v>
      </c>
      <c r="K380" t="s">
        <v>32</v>
      </c>
      <c r="M380" t="s">
        <v>65</v>
      </c>
    </row>
    <row r="381" spans="1:13" x14ac:dyDescent="0.25">
      <c r="A381" t="s">
        <v>63</v>
      </c>
      <c r="B381" t="s">
        <v>66</v>
      </c>
      <c r="C381" s="18">
        <v>42621</v>
      </c>
      <c r="D381" t="s">
        <v>21</v>
      </c>
      <c r="E381" t="s">
        <v>64</v>
      </c>
      <c r="F381" t="s">
        <v>17</v>
      </c>
      <c r="G381">
        <v>138.4</v>
      </c>
      <c r="H381" s="19">
        <v>1.73</v>
      </c>
      <c r="I381" s="22">
        <f t="shared" si="10"/>
        <v>1.6607999999999998</v>
      </c>
      <c r="K381" t="s">
        <v>32</v>
      </c>
      <c r="M381" t="s">
        <v>65</v>
      </c>
    </row>
    <row r="382" spans="1:13" x14ac:dyDescent="0.25">
      <c r="A382" t="s">
        <v>63</v>
      </c>
      <c r="B382" t="s">
        <v>66</v>
      </c>
      <c r="C382" s="18">
        <v>42621</v>
      </c>
      <c r="D382" t="s">
        <v>21</v>
      </c>
      <c r="E382" t="s">
        <v>64</v>
      </c>
      <c r="F382" t="s">
        <v>17</v>
      </c>
      <c r="G382">
        <v>101.6</v>
      </c>
      <c r="H382" s="19">
        <v>1.27</v>
      </c>
      <c r="I382" s="22">
        <f t="shared" si="10"/>
        <v>1.2192000000000001</v>
      </c>
      <c r="K382" t="s">
        <v>32</v>
      </c>
      <c r="M382" t="s">
        <v>65</v>
      </c>
    </row>
    <row r="383" spans="1:13" x14ac:dyDescent="0.25">
      <c r="A383" t="s">
        <v>63</v>
      </c>
      <c r="B383" t="s">
        <v>66</v>
      </c>
      <c r="C383" s="18">
        <v>42622</v>
      </c>
      <c r="D383" t="s">
        <v>21</v>
      </c>
      <c r="E383" t="s">
        <v>64</v>
      </c>
      <c r="F383" t="s">
        <v>17</v>
      </c>
      <c r="G383">
        <v>379.2</v>
      </c>
      <c r="H383" s="19">
        <v>4.74</v>
      </c>
      <c r="I383" s="22">
        <f t="shared" si="10"/>
        <v>4.5503999999999998</v>
      </c>
      <c r="K383" t="s">
        <v>32</v>
      </c>
      <c r="M383" t="s">
        <v>65</v>
      </c>
    </row>
    <row r="384" spans="1:13" x14ac:dyDescent="0.25">
      <c r="A384" t="s">
        <v>63</v>
      </c>
      <c r="B384" t="s">
        <v>66</v>
      </c>
      <c r="C384" s="18">
        <v>42622</v>
      </c>
      <c r="D384" t="s">
        <v>21</v>
      </c>
      <c r="E384" t="s">
        <v>64</v>
      </c>
      <c r="F384" t="s">
        <v>17</v>
      </c>
      <c r="G384">
        <v>308.8</v>
      </c>
      <c r="H384" s="19">
        <v>3.86</v>
      </c>
      <c r="I384" s="22">
        <f t="shared" si="10"/>
        <v>3.7055999999999996</v>
      </c>
      <c r="K384" t="s">
        <v>32</v>
      </c>
      <c r="M384" t="s">
        <v>65</v>
      </c>
    </row>
    <row r="385" spans="1:13" x14ac:dyDescent="0.25">
      <c r="A385" t="s">
        <v>63</v>
      </c>
      <c r="B385" t="s">
        <v>66</v>
      </c>
      <c r="C385" s="18">
        <v>42622</v>
      </c>
      <c r="D385" t="s">
        <v>21</v>
      </c>
      <c r="E385" t="s">
        <v>64</v>
      </c>
      <c r="F385" t="s">
        <v>17</v>
      </c>
      <c r="G385">
        <v>306.39999999999998</v>
      </c>
      <c r="H385" s="19">
        <v>3.83</v>
      </c>
      <c r="I385" s="22">
        <f t="shared" si="10"/>
        <v>3.6768000000000001</v>
      </c>
      <c r="K385" t="s">
        <v>32</v>
      </c>
      <c r="M385" t="s">
        <v>65</v>
      </c>
    </row>
    <row r="386" spans="1:13" x14ac:dyDescent="0.25">
      <c r="A386" t="s">
        <v>63</v>
      </c>
      <c r="B386" t="s">
        <v>66</v>
      </c>
      <c r="C386" s="18">
        <v>42625</v>
      </c>
      <c r="D386" t="s">
        <v>21</v>
      </c>
      <c r="E386" t="s">
        <v>64</v>
      </c>
      <c r="F386" t="s">
        <v>17</v>
      </c>
      <c r="G386">
        <v>496</v>
      </c>
      <c r="H386" s="19">
        <v>6.2</v>
      </c>
      <c r="I386" s="22">
        <f t="shared" si="10"/>
        <v>5.952</v>
      </c>
      <c r="K386" t="s">
        <v>32</v>
      </c>
      <c r="M386" t="s">
        <v>65</v>
      </c>
    </row>
    <row r="387" spans="1:13" x14ac:dyDescent="0.25">
      <c r="A387" t="s">
        <v>63</v>
      </c>
      <c r="B387" t="s">
        <v>66</v>
      </c>
      <c r="C387" s="18">
        <v>42625</v>
      </c>
      <c r="D387" t="s">
        <v>21</v>
      </c>
      <c r="E387" t="s">
        <v>64</v>
      </c>
      <c r="F387" t="s">
        <v>17</v>
      </c>
      <c r="G387">
        <v>188</v>
      </c>
      <c r="H387" s="19">
        <v>2.35</v>
      </c>
      <c r="I387" s="22">
        <f t="shared" si="10"/>
        <v>2.2559999999999998</v>
      </c>
      <c r="K387" t="s">
        <v>32</v>
      </c>
      <c r="M387" t="s">
        <v>65</v>
      </c>
    </row>
    <row r="388" spans="1:13" x14ac:dyDescent="0.25">
      <c r="A388" t="s">
        <v>63</v>
      </c>
      <c r="B388" t="s">
        <v>66</v>
      </c>
      <c r="C388" s="18">
        <v>42625</v>
      </c>
      <c r="D388" t="s">
        <v>21</v>
      </c>
      <c r="E388" t="s">
        <v>64</v>
      </c>
      <c r="F388" t="s">
        <v>17</v>
      </c>
      <c r="G388">
        <v>264.8</v>
      </c>
      <c r="H388" s="19">
        <v>3.31</v>
      </c>
      <c r="I388" s="22">
        <f t="shared" si="10"/>
        <v>3.1776</v>
      </c>
      <c r="K388" t="s">
        <v>32</v>
      </c>
      <c r="M388" t="s">
        <v>65</v>
      </c>
    </row>
    <row r="389" spans="1:13" x14ac:dyDescent="0.25">
      <c r="A389" t="s">
        <v>63</v>
      </c>
      <c r="B389" t="s">
        <v>66</v>
      </c>
      <c r="C389" s="18">
        <v>42626</v>
      </c>
      <c r="D389" t="s">
        <v>21</v>
      </c>
      <c r="E389" t="s">
        <v>64</v>
      </c>
      <c r="F389" t="s">
        <v>17</v>
      </c>
      <c r="G389">
        <v>332.8</v>
      </c>
      <c r="H389" s="19">
        <v>4.16</v>
      </c>
      <c r="I389" s="22">
        <f t="shared" si="10"/>
        <v>3.9935999999999998</v>
      </c>
      <c r="K389" t="s">
        <v>32</v>
      </c>
      <c r="M389" t="s">
        <v>65</v>
      </c>
    </row>
    <row r="390" spans="1:13" x14ac:dyDescent="0.25">
      <c r="A390" t="s">
        <v>63</v>
      </c>
      <c r="B390" t="s">
        <v>66</v>
      </c>
      <c r="C390" s="18">
        <v>42626</v>
      </c>
      <c r="D390" t="s">
        <v>21</v>
      </c>
      <c r="E390" t="s">
        <v>64</v>
      </c>
      <c r="F390" t="s">
        <v>17</v>
      </c>
      <c r="G390">
        <v>223.2</v>
      </c>
      <c r="H390" s="19">
        <v>2.79</v>
      </c>
      <c r="I390" s="22">
        <f t="shared" si="10"/>
        <v>2.6783999999999999</v>
      </c>
      <c r="K390" t="s">
        <v>32</v>
      </c>
      <c r="M390" t="s">
        <v>65</v>
      </c>
    </row>
    <row r="391" spans="1:13" x14ac:dyDescent="0.25">
      <c r="A391" t="s">
        <v>63</v>
      </c>
      <c r="B391" t="s">
        <v>66</v>
      </c>
      <c r="C391" s="18">
        <v>42627</v>
      </c>
      <c r="D391" t="s">
        <v>21</v>
      </c>
      <c r="E391" t="s">
        <v>64</v>
      </c>
      <c r="F391" t="s">
        <v>17</v>
      </c>
      <c r="G391">
        <v>260</v>
      </c>
      <c r="H391" s="19">
        <v>3.25</v>
      </c>
      <c r="I391" s="22">
        <f t="shared" si="10"/>
        <v>3.12</v>
      </c>
      <c r="K391" t="s">
        <v>32</v>
      </c>
      <c r="M391" t="s">
        <v>65</v>
      </c>
    </row>
    <row r="392" spans="1:13" x14ac:dyDescent="0.25">
      <c r="A392" t="s">
        <v>63</v>
      </c>
      <c r="B392" t="s">
        <v>66</v>
      </c>
      <c r="C392" s="18">
        <v>42627</v>
      </c>
      <c r="D392" t="s">
        <v>21</v>
      </c>
      <c r="E392" t="s">
        <v>64</v>
      </c>
      <c r="F392" t="s">
        <v>17</v>
      </c>
      <c r="G392">
        <v>212.8</v>
      </c>
      <c r="H392" s="19">
        <v>2.66</v>
      </c>
      <c r="I392" s="22">
        <f t="shared" si="10"/>
        <v>2.5535999999999999</v>
      </c>
      <c r="K392" t="s">
        <v>32</v>
      </c>
      <c r="M392" t="s">
        <v>65</v>
      </c>
    </row>
    <row r="393" spans="1:13" x14ac:dyDescent="0.25">
      <c r="A393" t="s">
        <v>63</v>
      </c>
      <c r="B393" t="s">
        <v>66</v>
      </c>
      <c r="C393" s="18">
        <v>42627</v>
      </c>
      <c r="D393" t="s">
        <v>21</v>
      </c>
      <c r="E393" t="s">
        <v>64</v>
      </c>
      <c r="F393" t="s">
        <v>17</v>
      </c>
      <c r="G393">
        <v>216.8</v>
      </c>
      <c r="H393" s="19">
        <v>2.71</v>
      </c>
      <c r="I393" s="22">
        <f t="shared" si="10"/>
        <v>2.6015999999999999</v>
      </c>
      <c r="K393" t="s">
        <v>32</v>
      </c>
      <c r="M393" t="s">
        <v>65</v>
      </c>
    </row>
    <row r="394" spans="1:13" x14ac:dyDescent="0.25">
      <c r="A394" t="s">
        <v>63</v>
      </c>
      <c r="B394" t="s">
        <v>66</v>
      </c>
      <c r="C394" s="18">
        <v>42628</v>
      </c>
      <c r="D394" t="s">
        <v>21</v>
      </c>
      <c r="E394" t="s">
        <v>64</v>
      </c>
      <c r="F394" t="s">
        <v>17</v>
      </c>
      <c r="G394">
        <v>294.39999999999998</v>
      </c>
      <c r="H394" s="19">
        <v>3.68</v>
      </c>
      <c r="I394" s="22">
        <f t="shared" si="10"/>
        <v>3.5327999999999999</v>
      </c>
      <c r="K394" t="s">
        <v>32</v>
      </c>
      <c r="M394" t="s">
        <v>65</v>
      </c>
    </row>
    <row r="395" spans="1:13" x14ac:dyDescent="0.25">
      <c r="A395" t="s">
        <v>63</v>
      </c>
      <c r="B395" t="s">
        <v>66</v>
      </c>
      <c r="C395" s="18">
        <v>42628</v>
      </c>
      <c r="D395" t="s">
        <v>21</v>
      </c>
      <c r="E395" t="s">
        <v>64</v>
      </c>
      <c r="F395" t="s">
        <v>17</v>
      </c>
      <c r="G395">
        <v>270.39999999999998</v>
      </c>
      <c r="H395" s="19">
        <v>3.38</v>
      </c>
      <c r="I395" s="22">
        <f t="shared" si="10"/>
        <v>3.2447999999999997</v>
      </c>
      <c r="K395" t="s">
        <v>32</v>
      </c>
      <c r="M395" t="s">
        <v>65</v>
      </c>
    </row>
    <row r="396" spans="1:13" x14ac:dyDescent="0.25">
      <c r="A396" t="s">
        <v>63</v>
      </c>
      <c r="B396" t="s">
        <v>66</v>
      </c>
      <c r="C396" s="18">
        <v>42629</v>
      </c>
      <c r="D396" t="s">
        <v>21</v>
      </c>
      <c r="E396" t="s">
        <v>64</v>
      </c>
      <c r="F396" t="s">
        <v>17</v>
      </c>
      <c r="G396">
        <v>205.6</v>
      </c>
      <c r="H396" s="19">
        <v>2.57</v>
      </c>
      <c r="I396" s="22">
        <f t="shared" si="10"/>
        <v>2.4671999999999996</v>
      </c>
      <c r="K396" t="s">
        <v>32</v>
      </c>
      <c r="M396" t="s">
        <v>65</v>
      </c>
    </row>
    <row r="397" spans="1:13" x14ac:dyDescent="0.25">
      <c r="A397" t="s">
        <v>63</v>
      </c>
      <c r="B397" t="s">
        <v>66</v>
      </c>
      <c r="C397" s="18">
        <v>42629</v>
      </c>
      <c r="D397" t="s">
        <v>21</v>
      </c>
      <c r="E397" t="s">
        <v>64</v>
      </c>
      <c r="F397" t="s">
        <v>17</v>
      </c>
      <c r="G397">
        <v>390.4</v>
      </c>
      <c r="H397" s="19">
        <v>4.88</v>
      </c>
      <c r="I397" s="22">
        <f t="shared" si="10"/>
        <v>4.6848000000000001</v>
      </c>
      <c r="K397" t="s">
        <v>32</v>
      </c>
      <c r="M397" t="s">
        <v>65</v>
      </c>
    </row>
    <row r="398" spans="1:13" x14ac:dyDescent="0.25">
      <c r="A398" t="s">
        <v>63</v>
      </c>
      <c r="B398" t="s">
        <v>66</v>
      </c>
      <c r="C398" s="18">
        <v>42629</v>
      </c>
      <c r="D398" t="s">
        <v>21</v>
      </c>
      <c r="E398" t="s">
        <v>64</v>
      </c>
      <c r="F398" t="s">
        <v>17</v>
      </c>
      <c r="G398">
        <v>244</v>
      </c>
      <c r="H398" s="19">
        <v>3.05</v>
      </c>
      <c r="I398" s="22">
        <f t="shared" si="10"/>
        <v>2.9279999999999999</v>
      </c>
      <c r="K398" t="s">
        <v>32</v>
      </c>
      <c r="M398" t="s">
        <v>65</v>
      </c>
    </row>
    <row r="399" spans="1:13" x14ac:dyDescent="0.25">
      <c r="A399" t="s">
        <v>63</v>
      </c>
      <c r="B399" t="s">
        <v>66</v>
      </c>
      <c r="C399" s="18">
        <v>42632</v>
      </c>
      <c r="D399" t="s">
        <v>21</v>
      </c>
      <c r="E399" t="s">
        <v>64</v>
      </c>
      <c r="F399" t="s">
        <v>17</v>
      </c>
      <c r="G399">
        <v>156</v>
      </c>
      <c r="H399" s="19">
        <v>1.95</v>
      </c>
      <c r="I399" s="22">
        <f t="shared" si="10"/>
        <v>1.8719999999999999</v>
      </c>
      <c r="K399" t="s">
        <v>32</v>
      </c>
      <c r="M399" t="s">
        <v>65</v>
      </c>
    </row>
    <row r="400" spans="1:13" x14ac:dyDescent="0.25">
      <c r="A400" t="s">
        <v>63</v>
      </c>
      <c r="B400" t="s">
        <v>66</v>
      </c>
      <c r="C400" s="18">
        <v>42632</v>
      </c>
      <c r="D400" t="s">
        <v>21</v>
      </c>
      <c r="E400" t="s">
        <v>64</v>
      </c>
      <c r="F400" t="s">
        <v>17</v>
      </c>
      <c r="G400">
        <v>296.8</v>
      </c>
      <c r="H400" s="19">
        <v>3.71</v>
      </c>
      <c r="I400" s="22">
        <f t="shared" si="10"/>
        <v>3.5615999999999999</v>
      </c>
      <c r="K400" t="s">
        <v>32</v>
      </c>
      <c r="M400" t="s">
        <v>65</v>
      </c>
    </row>
    <row r="401" spans="1:13" x14ac:dyDescent="0.25">
      <c r="A401" t="s">
        <v>63</v>
      </c>
      <c r="B401" t="s">
        <v>66</v>
      </c>
      <c r="C401" s="18">
        <v>42632</v>
      </c>
      <c r="D401" t="s">
        <v>21</v>
      </c>
      <c r="E401" t="s">
        <v>64</v>
      </c>
      <c r="F401" t="s">
        <v>17</v>
      </c>
      <c r="G401">
        <v>348</v>
      </c>
      <c r="H401" s="19">
        <v>4.3499999999999996</v>
      </c>
      <c r="I401" s="22">
        <f t="shared" si="10"/>
        <v>4.1759999999999993</v>
      </c>
      <c r="K401" t="s">
        <v>32</v>
      </c>
      <c r="M401" t="s">
        <v>65</v>
      </c>
    </row>
    <row r="402" spans="1:13" x14ac:dyDescent="0.25">
      <c r="A402" t="s">
        <v>63</v>
      </c>
      <c r="B402" t="s">
        <v>66</v>
      </c>
      <c r="C402" s="18">
        <v>42633</v>
      </c>
      <c r="D402" t="s">
        <v>21</v>
      </c>
      <c r="E402" t="s">
        <v>64</v>
      </c>
      <c r="F402" t="s">
        <v>17</v>
      </c>
      <c r="G402">
        <v>91.2</v>
      </c>
      <c r="H402" s="19">
        <v>1.1399999999999999</v>
      </c>
      <c r="I402" s="22">
        <f t="shared" si="10"/>
        <v>1.0943999999999998</v>
      </c>
      <c r="K402" t="s">
        <v>32</v>
      </c>
      <c r="M402" t="s">
        <v>65</v>
      </c>
    </row>
    <row r="403" spans="1:13" x14ac:dyDescent="0.25">
      <c r="A403" t="s">
        <v>63</v>
      </c>
      <c r="B403" t="s">
        <v>66</v>
      </c>
      <c r="C403" s="18">
        <v>42633</v>
      </c>
      <c r="D403" t="s">
        <v>21</v>
      </c>
      <c r="E403" t="s">
        <v>64</v>
      </c>
      <c r="F403" t="s">
        <v>17</v>
      </c>
      <c r="G403">
        <v>254.4</v>
      </c>
      <c r="H403" s="19">
        <v>3.18</v>
      </c>
      <c r="I403" s="22">
        <f t="shared" si="10"/>
        <v>3.0528</v>
      </c>
      <c r="K403" t="s">
        <v>32</v>
      </c>
      <c r="M403" t="s">
        <v>65</v>
      </c>
    </row>
    <row r="404" spans="1:13" x14ac:dyDescent="0.25">
      <c r="A404" t="s">
        <v>63</v>
      </c>
      <c r="B404" t="s">
        <v>66</v>
      </c>
      <c r="C404" s="18">
        <v>42634</v>
      </c>
      <c r="D404" t="s">
        <v>21</v>
      </c>
      <c r="E404" t="s">
        <v>64</v>
      </c>
      <c r="F404" t="s">
        <v>17</v>
      </c>
      <c r="G404">
        <v>190.4</v>
      </c>
      <c r="H404" s="19">
        <v>2.38</v>
      </c>
      <c r="I404" s="22">
        <f t="shared" si="10"/>
        <v>2.2847999999999997</v>
      </c>
      <c r="K404" t="s">
        <v>32</v>
      </c>
      <c r="M404" t="s">
        <v>65</v>
      </c>
    </row>
    <row r="405" spans="1:13" x14ac:dyDescent="0.25">
      <c r="A405" t="s">
        <v>63</v>
      </c>
      <c r="B405" t="s">
        <v>66</v>
      </c>
      <c r="C405" s="18">
        <v>42634</v>
      </c>
      <c r="D405" t="s">
        <v>21</v>
      </c>
      <c r="E405" t="s">
        <v>64</v>
      </c>
      <c r="F405" t="s">
        <v>17</v>
      </c>
      <c r="G405">
        <v>240.8</v>
      </c>
      <c r="H405" s="19">
        <v>3.01</v>
      </c>
      <c r="I405" s="22">
        <f t="shared" si="10"/>
        <v>2.8895999999999997</v>
      </c>
      <c r="K405" t="s">
        <v>32</v>
      </c>
      <c r="M405" t="s">
        <v>65</v>
      </c>
    </row>
    <row r="406" spans="1:13" x14ac:dyDescent="0.25">
      <c r="A406" t="s">
        <v>63</v>
      </c>
      <c r="B406" t="s">
        <v>66</v>
      </c>
      <c r="C406" s="18">
        <v>42634</v>
      </c>
      <c r="D406" t="s">
        <v>21</v>
      </c>
      <c r="E406" t="s">
        <v>64</v>
      </c>
      <c r="F406" t="s">
        <v>17</v>
      </c>
      <c r="G406">
        <v>208.8</v>
      </c>
      <c r="H406" s="19">
        <v>2.61</v>
      </c>
      <c r="I406" s="22">
        <f t="shared" si="10"/>
        <v>2.5055999999999998</v>
      </c>
      <c r="K406" t="s">
        <v>32</v>
      </c>
      <c r="M406" t="s">
        <v>65</v>
      </c>
    </row>
    <row r="407" spans="1:13" x14ac:dyDescent="0.25">
      <c r="A407" t="s">
        <v>63</v>
      </c>
      <c r="B407" t="s">
        <v>66</v>
      </c>
      <c r="C407" s="18">
        <v>42635</v>
      </c>
      <c r="D407" t="s">
        <v>21</v>
      </c>
      <c r="E407" t="s">
        <v>64</v>
      </c>
      <c r="F407" t="s">
        <v>17</v>
      </c>
      <c r="G407">
        <v>192.8</v>
      </c>
      <c r="H407" s="19">
        <v>2.41</v>
      </c>
      <c r="I407" s="22">
        <f t="shared" si="10"/>
        <v>2.3136000000000001</v>
      </c>
      <c r="K407" t="s">
        <v>32</v>
      </c>
      <c r="M407" t="s">
        <v>65</v>
      </c>
    </row>
    <row r="408" spans="1:13" x14ac:dyDescent="0.25">
      <c r="A408" t="s">
        <v>63</v>
      </c>
      <c r="B408" t="s">
        <v>66</v>
      </c>
      <c r="C408" s="18">
        <v>42635</v>
      </c>
      <c r="D408" t="s">
        <v>21</v>
      </c>
      <c r="E408" t="s">
        <v>64</v>
      </c>
      <c r="F408" t="s">
        <v>17</v>
      </c>
      <c r="G408">
        <v>124.8</v>
      </c>
      <c r="H408" s="19">
        <v>1.56</v>
      </c>
      <c r="I408" s="22">
        <f t="shared" si="10"/>
        <v>1.4976</v>
      </c>
      <c r="K408" t="s">
        <v>32</v>
      </c>
      <c r="M408" t="s">
        <v>65</v>
      </c>
    </row>
    <row r="409" spans="1:13" x14ac:dyDescent="0.25">
      <c r="A409" t="s">
        <v>63</v>
      </c>
      <c r="B409" t="s">
        <v>66</v>
      </c>
      <c r="C409" s="18">
        <v>42635</v>
      </c>
      <c r="D409" t="s">
        <v>21</v>
      </c>
      <c r="E409" t="s">
        <v>64</v>
      </c>
      <c r="F409" t="s">
        <v>17</v>
      </c>
      <c r="G409">
        <v>224</v>
      </c>
      <c r="H409" s="19">
        <v>2.8</v>
      </c>
      <c r="I409" s="22">
        <f t="shared" si="10"/>
        <v>2.6879999999999997</v>
      </c>
      <c r="K409" t="s">
        <v>32</v>
      </c>
      <c r="M409" t="s">
        <v>65</v>
      </c>
    </row>
    <row r="410" spans="1:13" x14ac:dyDescent="0.25">
      <c r="A410" t="s">
        <v>63</v>
      </c>
      <c r="B410" t="s">
        <v>66</v>
      </c>
      <c r="C410" s="18">
        <v>42635</v>
      </c>
      <c r="D410" t="s">
        <v>21</v>
      </c>
      <c r="E410" t="s">
        <v>64</v>
      </c>
      <c r="F410" t="s">
        <v>17</v>
      </c>
      <c r="G410">
        <v>223.2</v>
      </c>
      <c r="H410" s="19">
        <v>2.79</v>
      </c>
      <c r="I410" s="22">
        <f t="shared" si="10"/>
        <v>2.6783999999999999</v>
      </c>
      <c r="K410" t="s">
        <v>32</v>
      </c>
      <c r="M410" t="s">
        <v>65</v>
      </c>
    </row>
    <row r="411" spans="1:13" x14ac:dyDescent="0.25">
      <c r="A411" t="s">
        <v>63</v>
      </c>
      <c r="B411" t="s">
        <v>66</v>
      </c>
      <c r="C411" s="18">
        <v>42635</v>
      </c>
      <c r="D411" t="s">
        <v>21</v>
      </c>
      <c r="E411" t="s">
        <v>64</v>
      </c>
      <c r="F411" t="s">
        <v>17</v>
      </c>
      <c r="G411">
        <v>86.4</v>
      </c>
      <c r="H411" s="19">
        <v>1.08</v>
      </c>
      <c r="I411" s="22">
        <f t="shared" si="10"/>
        <v>1.0367999999999999</v>
      </c>
      <c r="K411" t="s">
        <v>32</v>
      </c>
      <c r="M411" t="s">
        <v>65</v>
      </c>
    </row>
    <row r="412" spans="1:13" x14ac:dyDescent="0.25">
      <c r="A412" t="s">
        <v>63</v>
      </c>
      <c r="B412" t="s">
        <v>66</v>
      </c>
      <c r="C412" s="18">
        <v>42636</v>
      </c>
      <c r="D412" t="s">
        <v>21</v>
      </c>
      <c r="E412" t="s">
        <v>64</v>
      </c>
      <c r="F412" t="s">
        <v>17</v>
      </c>
      <c r="G412">
        <v>132.80000000000001</v>
      </c>
      <c r="H412" s="19">
        <v>1.66</v>
      </c>
      <c r="I412" s="22">
        <f t="shared" si="10"/>
        <v>1.5935999999999999</v>
      </c>
      <c r="K412" t="s">
        <v>32</v>
      </c>
      <c r="M412" t="s">
        <v>65</v>
      </c>
    </row>
    <row r="413" spans="1:13" x14ac:dyDescent="0.25">
      <c r="A413" t="s">
        <v>63</v>
      </c>
      <c r="B413" t="s">
        <v>66</v>
      </c>
      <c r="C413" s="18">
        <v>42636</v>
      </c>
      <c r="D413" t="s">
        <v>21</v>
      </c>
      <c r="E413" t="s">
        <v>64</v>
      </c>
      <c r="F413" t="s">
        <v>17</v>
      </c>
      <c r="G413">
        <v>207.2</v>
      </c>
      <c r="H413" s="19">
        <v>2.59</v>
      </c>
      <c r="I413" s="22">
        <f t="shared" si="10"/>
        <v>2.4863999999999997</v>
      </c>
      <c r="K413" t="s">
        <v>32</v>
      </c>
      <c r="M413" t="s">
        <v>65</v>
      </c>
    </row>
    <row r="414" spans="1:13" x14ac:dyDescent="0.25">
      <c r="A414" t="s">
        <v>63</v>
      </c>
      <c r="B414" t="s">
        <v>66</v>
      </c>
      <c r="C414" s="18">
        <v>42636</v>
      </c>
      <c r="D414" t="s">
        <v>21</v>
      </c>
      <c r="E414" t="s">
        <v>64</v>
      </c>
      <c r="F414" t="s">
        <v>17</v>
      </c>
      <c r="G414">
        <v>381.6</v>
      </c>
      <c r="H414" s="19">
        <v>4.7699999999999996</v>
      </c>
      <c r="I414" s="22">
        <f t="shared" si="10"/>
        <v>4.5791999999999993</v>
      </c>
      <c r="K414" t="s">
        <v>32</v>
      </c>
      <c r="M414" t="s">
        <v>65</v>
      </c>
    </row>
    <row r="415" spans="1:13" x14ac:dyDescent="0.25">
      <c r="A415" t="s">
        <v>63</v>
      </c>
      <c r="B415" t="s">
        <v>66</v>
      </c>
      <c r="C415" s="18">
        <v>42639</v>
      </c>
      <c r="D415" t="s">
        <v>21</v>
      </c>
      <c r="E415" t="s">
        <v>64</v>
      </c>
      <c r="F415" t="s">
        <v>17</v>
      </c>
      <c r="G415">
        <v>229.6</v>
      </c>
      <c r="H415" s="19">
        <v>2.87</v>
      </c>
      <c r="I415" s="22">
        <f t="shared" si="10"/>
        <v>2.7551999999999999</v>
      </c>
      <c r="K415" t="s">
        <v>32</v>
      </c>
      <c r="M415" t="s">
        <v>65</v>
      </c>
    </row>
    <row r="416" spans="1:13" x14ac:dyDescent="0.25">
      <c r="A416" t="s">
        <v>63</v>
      </c>
      <c r="B416" t="s">
        <v>66</v>
      </c>
      <c r="C416" s="18">
        <v>42639</v>
      </c>
      <c r="D416" t="s">
        <v>21</v>
      </c>
      <c r="E416" t="s">
        <v>64</v>
      </c>
      <c r="F416" t="s">
        <v>17</v>
      </c>
      <c r="G416">
        <v>224</v>
      </c>
      <c r="H416" s="19">
        <v>2.8</v>
      </c>
      <c r="I416" s="22">
        <f t="shared" si="10"/>
        <v>2.6879999999999997</v>
      </c>
      <c r="K416" t="s">
        <v>32</v>
      </c>
      <c r="M416" t="s">
        <v>65</v>
      </c>
    </row>
    <row r="417" spans="1:13" x14ac:dyDescent="0.25">
      <c r="A417" t="s">
        <v>63</v>
      </c>
      <c r="B417" t="s">
        <v>66</v>
      </c>
      <c r="C417" s="18">
        <v>42639</v>
      </c>
      <c r="D417" t="s">
        <v>21</v>
      </c>
      <c r="E417" t="s">
        <v>64</v>
      </c>
      <c r="F417" t="s">
        <v>17</v>
      </c>
      <c r="G417">
        <v>192</v>
      </c>
      <c r="H417" s="19">
        <v>2.4</v>
      </c>
      <c r="I417" s="22">
        <f t="shared" si="10"/>
        <v>2.3039999999999998</v>
      </c>
      <c r="K417" t="s">
        <v>32</v>
      </c>
      <c r="M417" t="s">
        <v>65</v>
      </c>
    </row>
    <row r="418" spans="1:13" x14ac:dyDescent="0.25">
      <c r="A418" t="s">
        <v>63</v>
      </c>
      <c r="B418" t="s">
        <v>66</v>
      </c>
      <c r="C418" s="18">
        <v>42639</v>
      </c>
      <c r="D418" t="s">
        <v>21</v>
      </c>
      <c r="E418" t="s">
        <v>64</v>
      </c>
      <c r="F418" t="s">
        <v>17</v>
      </c>
      <c r="G418">
        <v>224</v>
      </c>
      <c r="H418" s="19">
        <v>2.8</v>
      </c>
      <c r="I418" s="22">
        <f t="shared" si="10"/>
        <v>2.6879999999999997</v>
      </c>
      <c r="K418" t="s">
        <v>32</v>
      </c>
      <c r="M418" t="s">
        <v>65</v>
      </c>
    </row>
    <row r="419" spans="1:13" x14ac:dyDescent="0.25">
      <c r="A419" t="s">
        <v>63</v>
      </c>
      <c r="B419" t="s">
        <v>66</v>
      </c>
      <c r="C419" s="18">
        <v>42639</v>
      </c>
      <c r="D419" t="s">
        <v>21</v>
      </c>
      <c r="E419" t="s">
        <v>64</v>
      </c>
      <c r="F419" t="s">
        <v>17</v>
      </c>
      <c r="G419">
        <v>242.4</v>
      </c>
      <c r="H419" s="19">
        <v>3.03</v>
      </c>
      <c r="I419" s="22">
        <f t="shared" si="10"/>
        <v>2.9087999999999998</v>
      </c>
      <c r="K419" t="s">
        <v>32</v>
      </c>
      <c r="M419" t="s">
        <v>65</v>
      </c>
    </row>
    <row r="420" spans="1:13" x14ac:dyDescent="0.25">
      <c r="A420" t="s">
        <v>63</v>
      </c>
      <c r="B420" t="s">
        <v>66</v>
      </c>
      <c r="C420" s="18">
        <v>42640</v>
      </c>
      <c r="D420" t="s">
        <v>21</v>
      </c>
      <c r="E420" t="s">
        <v>64</v>
      </c>
      <c r="F420" t="s">
        <v>17</v>
      </c>
      <c r="G420">
        <v>226.4</v>
      </c>
      <c r="H420" s="19">
        <v>2.83</v>
      </c>
      <c r="I420" s="22">
        <f t="shared" si="10"/>
        <v>2.7168000000000001</v>
      </c>
      <c r="K420" t="s">
        <v>32</v>
      </c>
      <c r="M420" t="s">
        <v>65</v>
      </c>
    </row>
    <row r="421" spans="1:13" x14ac:dyDescent="0.25">
      <c r="A421" t="s">
        <v>63</v>
      </c>
      <c r="B421" t="s">
        <v>66</v>
      </c>
      <c r="C421" s="18">
        <v>42640</v>
      </c>
      <c r="D421" t="s">
        <v>21</v>
      </c>
      <c r="E421" t="s">
        <v>64</v>
      </c>
      <c r="F421" t="s">
        <v>17</v>
      </c>
      <c r="G421">
        <v>66.400000000000006</v>
      </c>
      <c r="H421" s="19">
        <v>0.83</v>
      </c>
      <c r="I421" s="22">
        <f t="shared" si="10"/>
        <v>0.79679999999999995</v>
      </c>
      <c r="K421" t="s">
        <v>32</v>
      </c>
      <c r="M421" t="s">
        <v>65</v>
      </c>
    </row>
    <row r="422" spans="1:13" x14ac:dyDescent="0.25">
      <c r="A422" t="s">
        <v>63</v>
      </c>
      <c r="B422" t="s">
        <v>66</v>
      </c>
      <c r="C422" s="18">
        <v>42640</v>
      </c>
      <c r="D422" t="s">
        <v>21</v>
      </c>
      <c r="E422" t="s">
        <v>64</v>
      </c>
      <c r="F422" t="s">
        <v>17</v>
      </c>
      <c r="G422">
        <v>86.4</v>
      </c>
      <c r="H422" s="19">
        <v>1.08</v>
      </c>
      <c r="I422" s="22">
        <f t="shared" si="10"/>
        <v>1.0367999999999999</v>
      </c>
      <c r="K422" t="s">
        <v>32</v>
      </c>
      <c r="M422" t="s">
        <v>65</v>
      </c>
    </row>
    <row r="423" spans="1:13" x14ac:dyDescent="0.25">
      <c r="A423" t="s">
        <v>63</v>
      </c>
      <c r="B423" t="s">
        <v>66</v>
      </c>
      <c r="C423" s="18">
        <v>42641</v>
      </c>
      <c r="D423" t="s">
        <v>21</v>
      </c>
      <c r="E423" t="s">
        <v>64</v>
      </c>
      <c r="F423" t="s">
        <v>17</v>
      </c>
      <c r="G423">
        <v>84</v>
      </c>
      <c r="H423" s="19">
        <v>1.05</v>
      </c>
      <c r="I423" s="22">
        <f t="shared" si="10"/>
        <v>1.008</v>
      </c>
      <c r="K423" t="s">
        <v>32</v>
      </c>
      <c r="M423" t="s">
        <v>65</v>
      </c>
    </row>
    <row r="424" spans="1:13" x14ac:dyDescent="0.25">
      <c r="A424" t="s">
        <v>63</v>
      </c>
      <c r="B424" t="s">
        <v>66</v>
      </c>
      <c r="C424" s="18">
        <v>42641</v>
      </c>
      <c r="D424" t="s">
        <v>21</v>
      </c>
      <c r="E424" t="s">
        <v>64</v>
      </c>
      <c r="F424" t="s">
        <v>17</v>
      </c>
      <c r="G424">
        <v>84</v>
      </c>
      <c r="H424" s="19">
        <v>1.05</v>
      </c>
      <c r="I424" s="22">
        <f t="shared" si="10"/>
        <v>1.008</v>
      </c>
      <c r="K424" t="s">
        <v>32</v>
      </c>
      <c r="M424" t="s">
        <v>65</v>
      </c>
    </row>
    <row r="425" spans="1:13" x14ac:dyDescent="0.25">
      <c r="A425" t="s">
        <v>63</v>
      </c>
      <c r="B425" t="s">
        <v>66</v>
      </c>
      <c r="C425" s="18">
        <v>42641</v>
      </c>
      <c r="D425" t="s">
        <v>21</v>
      </c>
      <c r="E425" t="s">
        <v>64</v>
      </c>
      <c r="F425" t="s">
        <v>17</v>
      </c>
      <c r="G425">
        <v>163.19999999999999</v>
      </c>
      <c r="H425" s="19">
        <v>2.04</v>
      </c>
      <c r="I425" s="22">
        <f t="shared" si="10"/>
        <v>1.9583999999999999</v>
      </c>
      <c r="K425" t="s">
        <v>32</v>
      </c>
      <c r="M425" t="s">
        <v>65</v>
      </c>
    </row>
    <row r="426" spans="1:13" x14ac:dyDescent="0.25">
      <c r="A426" t="s">
        <v>63</v>
      </c>
      <c r="B426" t="s">
        <v>66</v>
      </c>
      <c r="C426" s="18">
        <v>42641</v>
      </c>
      <c r="D426" t="s">
        <v>21</v>
      </c>
      <c r="E426" t="s">
        <v>64</v>
      </c>
      <c r="F426" t="s">
        <v>17</v>
      </c>
      <c r="G426">
        <v>131.19999999999999</v>
      </c>
      <c r="H426" s="19">
        <v>1.64</v>
      </c>
      <c r="I426" s="22">
        <f t="shared" si="10"/>
        <v>1.5743999999999998</v>
      </c>
      <c r="K426" t="s">
        <v>32</v>
      </c>
      <c r="M426" t="s">
        <v>65</v>
      </c>
    </row>
    <row r="427" spans="1:13" x14ac:dyDescent="0.25">
      <c r="A427" t="s">
        <v>63</v>
      </c>
      <c r="B427" t="s">
        <v>66</v>
      </c>
      <c r="C427" s="18">
        <v>42642</v>
      </c>
      <c r="D427" t="s">
        <v>21</v>
      </c>
      <c r="E427" t="s">
        <v>64</v>
      </c>
      <c r="F427" t="s">
        <v>17</v>
      </c>
      <c r="G427">
        <v>228.8</v>
      </c>
      <c r="H427" s="19">
        <v>2.86</v>
      </c>
      <c r="I427" s="22">
        <f t="shared" si="10"/>
        <v>2.7455999999999996</v>
      </c>
      <c r="K427" t="s">
        <v>32</v>
      </c>
      <c r="M427" t="s">
        <v>65</v>
      </c>
    </row>
    <row r="428" spans="1:13" x14ac:dyDescent="0.25">
      <c r="A428" t="s">
        <v>63</v>
      </c>
      <c r="B428" t="s">
        <v>66</v>
      </c>
      <c r="C428" s="18">
        <v>42643</v>
      </c>
      <c r="D428" t="s">
        <v>21</v>
      </c>
      <c r="E428" t="s">
        <v>64</v>
      </c>
      <c r="F428" t="s">
        <v>17</v>
      </c>
      <c r="G428">
        <v>160</v>
      </c>
      <c r="H428" s="19">
        <v>2</v>
      </c>
      <c r="I428" s="22">
        <f t="shared" si="10"/>
        <v>1.92</v>
      </c>
      <c r="K428" t="s">
        <v>32</v>
      </c>
      <c r="M428" t="s">
        <v>65</v>
      </c>
    </row>
    <row r="429" spans="1:13" x14ac:dyDescent="0.25">
      <c r="A429" t="s">
        <v>63</v>
      </c>
      <c r="B429" t="s">
        <v>66</v>
      </c>
      <c r="C429" s="18">
        <v>42643</v>
      </c>
      <c r="D429" t="s">
        <v>21</v>
      </c>
      <c r="E429" t="s">
        <v>64</v>
      </c>
      <c r="F429" t="s">
        <v>17</v>
      </c>
      <c r="G429">
        <v>172</v>
      </c>
      <c r="H429" s="19">
        <v>2.15</v>
      </c>
      <c r="I429" s="22">
        <f t="shared" si="10"/>
        <v>2.0640000000000001</v>
      </c>
      <c r="K429" t="s">
        <v>32</v>
      </c>
      <c r="M429" t="s">
        <v>65</v>
      </c>
    </row>
    <row r="430" spans="1:13" x14ac:dyDescent="0.25">
      <c r="A430" t="s">
        <v>63</v>
      </c>
      <c r="B430" t="s">
        <v>66</v>
      </c>
      <c r="C430" s="18">
        <v>42643</v>
      </c>
      <c r="D430" t="s">
        <v>21</v>
      </c>
      <c r="E430" t="s">
        <v>64</v>
      </c>
      <c r="F430" t="s">
        <v>17</v>
      </c>
      <c r="G430">
        <v>184.8</v>
      </c>
      <c r="H430" s="19">
        <v>2.31</v>
      </c>
      <c r="I430" s="22">
        <f t="shared" si="10"/>
        <v>2.2176</v>
      </c>
      <c r="K430" t="s">
        <v>32</v>
      </c>
      <c r="M430" t="s">
        <v>65</v>
      </c>
    </row>
    <row r="431" spans="1:13" x14ac:dyDescent="0.25">
      <c r="A431" t="s">
        <v>63</v>
      </c>
      <c r="B431" t="s">
        <v>66</v>
      </c>
      <c r="C431" s="18">
        <v>42646</v>
      </c>
      <c r="D431" t="s">
        <v>21</v>
      </c>
      <c r="E431" t="s">
        <v>64</v>
      </c>
      <c r="F431" t="s">
        <v>17</v>
      </c>
      <c r="G431">
        <v>230.4</v>
      </c>
      <c r="H431" s="19">
        <v>2.88</v>
      </c>
      <c r="I431" s="22">
        <f t="shared" si="10"/>
        <v>2.7647999999999997</v>
      </c>
      <c r="K431" t="s">
        <v>32</v>
      </c>
      <c r="M431" t="s">
        <v>65</v>
      </c>
    </row>
    <row r="432" spans="1:13" x14ac:dyDescent="0.25">
      <c r="A432" t="s">
        <v>63</v>
      </c>
      <c r="B432" t="s">
        <v>66</v>
      </c>
      <c r="C432" s="18">
        <v>42646</v>
      </c>
      <c r="D432" t="s">
        <v>21</v>
      </c>
      <c r="E432" t="s">
        <v>64</v>
      </c>
      <c r="F432" t="s">
        <v>17</v>
      </c>
      <c r="G432">
        <v>151.19999999999999</v>
      </c>
      <c r="H432" s="19">
        <v>1.89</v>
      </c>
      <c r="I432" s="22">
        <f t="shared" si="10"/>
        <v>1.8143999999999998</v>
      </c>
      <c r="K432" t="s">
        <v>32</v>
      </c>
      <c r="M432" t="s">
        <v>65</v>
      </c>
    </row>
    <row r="433" spans="1:13" x14ac:dyDescent="0.25">
      <c r="A433" t="s">
        <v>63</v>
      </c>
      <c r="B433" t="s">
        <v>66</v>
      </c>
      <c r="C433" s="18">
        <v>42646</v>
      </c>
      <c r="D433" t="s">
        <v>21</v>
      </c>
      <c r="E433" t="s">
        <v>64</v>
      </c>
      <c r="F433" t="s">
        <v>17</v>
      </c>
      <c r="G433">
        <v>56.8</v>
      </c>
      <c r="H433" s="19">
        <v>0.71</v>
      </c>
      <c r="I433" s="22">
        <f t="shared" ref="I433:I496" si="11">H433*0.96</f>
        <v>0.68159999999999998</v>
      </c>
      <c r="K433" t="s">
        <v>32</v>
      </c>
      <c r="M433" t="s">
        <v>65</v>
      </c>
    </row>
    <row r="434" spans="1:13" x14ac:dyDescent="0.25">
      <c r="A434" t="s">
        <v>63</v>
      </c>
      <c r="B434" t="s">
        <v>66</v>
      </c>
      <c r="C434" s="18">
        <v>42646</v>
      </c>
      <c r="D434" t="s">
        <v>21</v>
      </c>
      <c r="E434" t="s">
        <v>64</v>
      </c>
      <c r="F434" t="s">
        <v>17</v>
      </c>
      <c r="G434">
        <v>79.2</v>
      </c>
      <c r="H434" s="19">
        <v>0.99</v>
      </c>
      <c r="I434" s="22">
        <f t="shared" si="11"/>
        <v>0.95039999999999991</v>
      </c>
      <c r="K434" t="s">
        <v>32</v>
      </c>
      <c r="M434" t="s">
        <v>65</v>
      </c>
    </row>
    <row r="435" spans="1:13" x14ac:dyDescent="0.25">
      <c r="A435" t="s">
        <v>63</v>
      </c>
      <c r="B435" t="s">
        <v>66</v>
      </c>
      <c r="C435" s="18">
        <v>42646</v>
      </c>
      <c r="D435" t="s">
        <v>21</v>
      </c>
      <c r="E435" t="s">
        <v>64</v>
      </c>
      <c r="F435" t="s">
        <v>17</v>
      </c>
      <c r="G435">
        <v>164.8</v>
      </c>
      <c r="H435" s="19">
        <v>2.06</v>
      </c>
      <c r="I435" s="22">
        <f t="shared" si="11"/>
        <v>1.9776</v>
      </c>
      <c r="K435" t="s">
        <v>32</v>
      </c>
      <c r="M435" t="s">
        <v>65</v>
      </c>
    </row>
    <row r="436" spans="1:13" x14ac:dyDescent="0.25">
      <c r="A436" t="s">
        <v>63</v>
      </c>
      <c r="B436" t="s">
        <v>66</v>
      </c>
      <c r="C436" s="18">
        <v>42646</v>
      </c>
      <c r="D436" t="s">
        <v>21</v>
      </c>
      <c r="E436" t="s">
        <v>64</v>
      </c>
      <c r="F436" t="s">
        <v>17</v>
      </c>
      <c r="G436">
        <v>56</v>
      </c>
      <c r="H436" s="19">
        <v>0.7</v>
      </c>
      <c r="I436" s="22">
        <f t="shared" si="11"/>
        <v>0.67199999999999993</v>
      </c>
      <c r="K436" t="s">
        <v>32</v>
      </c>
      <c r="M436" t="s">
        <v>65</v>
      </c>
    </row>
    <row r="437" spans="1:13" x14ac:dyDescent="0.25">
      <c r="A437" t="s">
        <v>63</v>
      </c>
      <c r="B437" t="s">
        <v>66</v>
      </c>
      <c r="C437" s="18">
        <v>42646</v>
      </c>
      <c r="D437" t="s">
        <v>21</v>
      </c>
      <c r="E437" t="s">
        <v>64</v>
      </c>
      <c r="F437" t="s">
        <v>17</v>
      </c>
      <c r="G437">
        <v>256.8</v>
      </c>
      <c r="H437" s="19">
        <v>3.21</v>
      </c>
      <c r="I437" s="22">
        <f t="shared" si="11"/>
        <v>3.0815999999999999</v>
      </c>
      <c r="K437" t="s">
        <v>32</v>
      </c>
      <c r="M437" t="s">
        <v>65</v>
      </c>
    </row>
    <row r="438" spans="1:13" x14ac:dyDescent="0.25">
      <c r="A438" t="s">
        <v>63</v>
      </c>
      <c r="B438" t="s">
        <v>66</v>
      </c>
      <c r="C438" s="18">
        <v>42647</v>
      </c>
      <c r="D438" t="s">
        <v>21</v>
      </c>
      <c r="E438" t="s">
        <v>64</v>
      </c>
      <c r="F438" t="s">
        <v>17</v>
      </c>
      <c r="G438">
        <v>93.6</v>
      </c>
      <c r="H438" s="19">
        <v>1.17</v>
      </c>
      <c r="I438" s="22">
        <f t="shared" si="11"/>
        <v>1.1232</v>
      </c>
      <c r="K438" t="s">
        <v>32</v>
      </c>
      <c r="M438" t="s">
        <v>65</v>
      </c>
    </row>
    <row r="439" spans="1:13" x14ac:dyDescent="0.25">
      <c r="A439" t="s">
        <v>63</v>
      </c>
      <c r="B439" t="s">
        <v>66</v>
      </c>
      <c r="C439" s="18">
        <v>42647</v>
      </c>
      <c r="D439" t="s">
        <v>21</v>
      </c>
      <c r="E439" t="s">
        <v>64</v>
      </c>
      <c r="F439" t="s">
        <v>17</v>
      </c>
      <c r="G439">
        <v>189.6</v>
      </c>
      <c r="H439" s="19">
        <v>2.37</v>
      </c>
      <c r="I439" s="22">
        <f t="shared" si="11"/>
        <v>2.2751999999999999</v>
      </c>
      <c r="K439" t="s">
        <v>32</v>
      </c>
      <c r="M439" t="s">
        <v>65</v>
      </c>
    </row>
    <row r="440" spans="1:13" x14ac:dyDescent="0.25">
      <c r="A440" t="s">
        <v>63</v>
      </c>
      <c r="B440" t="s">
        <v>66</v>
      </c>
      <c r="C440" s="18">
        <v>42647</v>
      </c>
      <c r="D440" t="s">
        <v>21</v>
      </c>
      <c r="E440" t="s">
        <v>64</v>
      </c>
      <c r="F440" t="s">
        <v>17</v>
      </c>
      <c r="G440">
        <v>217.6</v>
      </c>
      <c r="H440" s="19">
        <v>2.72</v>
      </c>
      <c r="I440" s="22">
        <f t="shared" si="11"/>
        <v>2.6112000000000002</v>
      </c>
      <c r="K440" t="s">
        <v>32</v>
      </c>
      <c r="M440" t="s">
        <v>65</v>
      </c>
    </row>
    <row r="441" spans="1:13" x14ac:dyDescent="0.25">
      <c r="A441" t="s">
        <v>63</v>
      </c>
      <c r="B441" t="s">
        <v>66</v>
      </c>
      <c r="C441" s="18">
        <v>42647</v>
      </c>
      <c r="D441" t="s">
        <v>21</v>
      </c>
      <c r="E441" t="s">
        <v>64</v>
      </c>
      <c r="F441" t="s">
        <v>17</v>
      </c>
      <c r="G441">
        <v>391.2</v>
      </c>
      <c r="H441" s="19">
        <v>4.8899999999999997</v>
      </c>
      <c r="I441" s="22">
        <f t="shared" si="11"/>
        <v>4.6943999999999999</v>
      </c>
      <c r="K441" t="s">
        <v>32</v>
      </c>
      <c r="M441" t="s">
        <v>65</v>
      </c>
    </row>
    <row r="442" spans="1:13" x14ac:dyDescent="0.25">
      <c r="A442" t="s">
        <v>63</v>
      </c>
      <c r="B442" t="s">
        <v>66</v>
      </c>
      <c r="C442" s="18">
        <v>42647</v>
      </c>
      <c r="D442" t="s">
        <v>21</v>
      </c>
      <c r="E442" t="s">
        <v>64</v>
      </c>
      <c r="F442" t="s">
        <v>17</v>
      </c>
      <c r="G442">
        <v>148</v>
      </c>
      <c r="H442" s="19">
        <v>1.85</v>
      </c>
      <c r="I442" s="22">
        <f t="shared" si="11"/>
        <v>1.776</v>
      </c>
      <c r="K442" t="s">
        <v>32</v>
      </c>
      <c r="M442" t="s">
        <v>65</v>
      </c>
    </row>
    <row r="443" spans="1:13" x14ac:dyDescent="0.25">
      <c r="A443" t="s">
        <v>63</v>
      </c>
      <c r="B443" t="s">
        <v>66</v>
      </c>
      <c r="C443" s="18">
        <v>42648</v>
      </c>
      <c r="D443" t="s">
        <v>21</v>
      </c>
      <c r="E443" t="s">
        <v>64</v>
      </c>
      <c r="F443" t="s">
        <v>17</v>
      </c>
      <c r="G443">
        <v>129.6</v>
      </c>
      <c r="H443" s="19">
        <v>1.62</v>
      </c>
      <c r="I443" s="22">
        <f t="shared" si="11"/>
        <v>1.5552000000000001</v>
      </c>
      <c r="K443" t="s">
        <v>32</v>
      </c>
      <c r="M443" t="s">
        <v>65</v>
      </c>
    </row>
    <row r="444" spans="1:13" x14ac:dyDescent="0.25">
      <c r="A444" t="s">
        <v>63</v>
      </c>
      <c r="B444" t="s">
        <v>66</v>
      </c>
      <c r="C444" s="18">
        <v>42648</v>
      </c>
      <c r="D444" t="s">
        <v>21</v>
      </c>
      <c r="E444" t="s">
        <v>64</v>
      </c>
      <c r="F444" t="s">
        <v>17</v>
      </c>
      <c r="G444">
        <v>147.19999999999999</v>
      </c>
      <c r="H444" s="19">
        <v>1.84</v>
      </c>
      <c r="I444" s="22">
        <f t="shared" si="11"/>
        <v>1.7664</v>
      </c>
      <c r="K444" t="s">
        <v>32</v>
      </c>
      <c r="M444" t="s">
        <v>65</v>
      </c>
    </row>
    <row r="445" spans="1:13" x14ac:dyDescent="0.25">
      <c r="A445" t="s">
        <v>63</v>
      </c>
      <c r="B445" t="s">
        <v>66</v>
      </c>
      <c r="C445" s="18">
        <v>42648</v>
      </c>
      <c r="D445" t="s">
        <v>21</v>
      </c>
      <c r="E445" t="s">
        <v>64</v>
      </c>
      <c r="F445" t="s">
        <v>17</v>
      </c>
      <c r="G445">
        <v>183.2</v>
      </c>
      <c r="H445" s="19">
        <v>2.29</v>
      </c>
      <c r="I445" s="22">
        <f t="shared" si="11"/>
        <v>2.1983999999999999</v>
      </c>
      <c r="K445" t="s">
        <v>32</v>
      </c>
      <c r="M445" t="s">
        <v>65</v>
      </c>
    </row>
    <row r="446" spans="1:13" x14ac:dyDescent="0.25">
      <c r="A446" t="s">
        <v>63</v>
      </c>
      <c r="B446" t="s">
        <v>66</v>
      </c>
      <c r="C446" s="18">
        <v>42648</v>
      </c>
      <c r="D446" t="s">
        <v>21</v>
      </c>
      <c r="E446" t="s">
        <v>64</v>
      </c>
      <c r="F446" t="s">
        <v>17</v>
      </c>
      <c r="G446">
        <v>99.2</v>
      </c>
      <c r="H446" s="19">
        <v>1.24</v>
      </c>
      <c r="I446" s="22">
        <f t="shared" si="11"/>
        <v>1.1903999999999999</v>
      </c>
      <c r="K446" t="s">
        <v>32</v>
      </c>
      <c r="M446" t="s">
        <v>65</v>
      </c>
    </row>
    <row r="447" spans="1:13" x14ac:dyDescent="0.25">
      <c r="A447" t="s">
        <v>63</v>
      </c>
      <c r="B447" t="s">
        <v>66</v>
      </c>
      <c r="C447" s="18">
        <v>42649</v>
      </c>
      <c r="D447" t="s">
        <v>21</v>
      </c>
      <c r="E447" t="s">
        <v>64</v>
      </c>
      <c r="F447" t="s">
        <v>17</v>
      </c>
      <c r="G447">
        <v>116</v>
      </c>
      <c r="H447" s="19">
        <v>1.45</v>
      </c>
      <c r="I447" s="22">
        <f t="shared" si="11"/>
        <v>1.3919999999999999</v>
      </c>
      <c r="K447" t="s">
        <v>32</v>
      </c>
      <c r="M447" t="s">
        <v>65</v>
      </c>
    </row>
    <row r="448" spans="1:13" x14ac:dyDescent="0.25">
      <c r="A448" t="s">
        <v>63</v>
      </c>
      <c r="B448" t="s">
        <v>66</v>
      </c>
      <c r="C448" s="18">
        <v>42649</v>
      </c>
      <c r="D448" t="s">
        <v>21</v>
      </c>
      <c r="E448" t="s">
        <v>64</v>
      </c>
      <c r="F448" t="s">
        <v>17</v>
      </c>
      <c r="G448">
        <v>154.4</v>
      </c>
      <c r="H448" s="19">
        <v>1.93</v>
      </c>
      <c r="I448" s="22">
        <f t="shared" si="11"/>
        <v>1.8527999999999998</v>
      </c>
      <c r="K448" t="s">
        <v>32</v>
      </c>
      <c r="M448" t="s">
        <v>65</v>
      </c>
    </row>
    <row r="449" spans="1:13" x14ac:dyDescent="0.25">
      <c r="A449" t="s">
        <v>63</v>
      </c>
      <c r="B449" t="s">
        <v>66</v>
      </c>
      <c r="C449" s="18">
        <v>42649</v>
      </c>
      <c r="D449" t="s">
        <v>21</v>
      </c>
      <c r="E449" t="s">
        <v>64</v>
      </c>
      <c r="F449" t="s">
        <v>17</v>
      </c>
      <c r="G449">
        <v>392</v>
      </c>
      <c r="H449" s="19">
        <v>4.9000000000000004</v>
      </c>
      <c r="I449" s="22">
        <f t="shared" si="11"/>
        <v>4.7039999999999997</v>
      </c>
      <c r="K449" t="s">
        <v>32</v>
      </c>
      <c r="M449" t="s">
        <v>65</v>
      </c>
    </row>
    <row r="450" spans="1:13" x14ac:dyDescent="0.25">
      <c r="A450" t="s">
        <v>63</v>
      </c>
      <c r="B450" t="s">
        <v>66</v>
      </c>
      <c r="C450" s="18">
        <v>42650</v>
      </c>
      <c r="D450" t="s">
        <v>21</v>
      </c>
      <c r="E450" t="s">
        <v>64</v>
      </c>
      <c r="F450" t="s">
        <v>17</v>
      </c>
      <c r="G450">
        <v>196.8</v>
      </c>
      <c r="H450" s="19">
        <v>2.46</v>
      </c>
      <c r="I450" s="22">
        <f t="shared" si="11"/>
        <v>2.3615999999999997</v>
      </c>
      <c r="K450" t="s">
        <v>32</v>
      </c>
      <c r="M450" t="s">
        <v>65</v>
      </c>
    </row>
    <row r="451" spans="1:13" x14ac:dyDescent="0.25">
      <c r="A451" t="s">
        <v>63</v>
      </c>
      <c r="B451" t="s">
        <v>66</v>
      </c>
      <c r="C451" s="18">
        <v>42650</v>
      </c>
      <c r="D451" t="s">
        <v>21</v>
      </c>
      <c r="E451" t="s">
        <v>64</v>
      </c>
      <c r="F451" t="s">
        <v>17</v>
      </c>
      <c r="G451">
        <v>58.4</v>
      </c>
      <c r="H451" s="19">
        <v>0.73</v>
      </c>
      <c r="I451" s="22">
        <f t="shared" si="11"/>
        <v>0.70079999999999998</v>
      </c>
      <c r="K451" t="s">
        <v>32</v>
      </c>
      <c r="M451" t="s">
        <v>65</v>
      </c>
    </row>
    <row r="452" spans="1:13" x14ac:dyDescent="0.25">
      <c r="A452" t="s">
        <v>63</v>
      </c>
      <c r="B452" t="s">
        <v>66</v>
      </c>
      <c r="C452" s="18">
        <v>42650</v>
      </c>
      <c r="D452" t="s">
        <v>21</v>
      </c>
      <c r="E452" t="s">
        <v>64</v>
      </c>
      <c r="F452" t="s">
        <v>17</v>
      </c>
      <c r="G452">
        <v>227.2</v>
      </c>
      <c r="H452" s="19">
        <v>2.84</v>
      </c>
      <c r="I452" s="22">
        <f t="shared" si="11"/>
        <v>2.7263999999999999</v>
      </c>
      <c r="K452" t="s">
        <v>32</v>
      </c>
      <c r="M452" t="s">
        <v>65</v>
      </c>
    </row>
    <row r="453" spans="1:13" x14ac:dyDescent="0.25">
      <c r="A453" t="s">
        <v>63</v>
      </c>
      <c r="B453" t="s">
        <v>66</v>
      </c>
      <c r="C453" s="18">
        <v>42653</v>
      </c>
      <c r="D453" t="s">
        <v>21</v>
      </c>
      <c r="E453" t="s">
        <v>64</v>
      </c>
      <c r="F453" t="s">
        <v>17</v>
      </c>
      <c r="G453">
        <v>140</v>
      </c>
      <c r="H453" s="19">
        <v>1.75</v>
      </c>
      <c r="I453" s="22">
        <f t="shared" si="11"/>
        <v>1.68</v>
      </c>
      <c r="K453" t="s">
        <v>32</v>
      </c>
      <c r="M453" t="s">
        <v>65</v>
      </c>
    </row>
    <row r="454" spans="1:13" x14ac:dyDescent="0.25">
      <c r="A454" t="s">
        <v>63</v>
      </c>
      <c r="B454" t="s">
        <v>66</v>
      </c>
      <c r="C454" s="18">
        <v>42653</v>
      </c>
      <c r="D454" t="s">
        <v>21</v>
      </c>
      <c r="E454" t="s">
        <v>64</v>
      </c>
      <c r="F454" t="s">
        <v>17</v>
      </c>
      <c r="G454">
        <v>250.4</v>
      </c>
      <c r="H454" s="19">
        <v>3.13</v>
      </c>
      <c r="I454" s="22">
        <f t="shared" si="11"/>
        <v>3.0047999999999999</v>
      </c>
      <c r="K454" t="s">
        <v>32</v>
      </c>
      <c r="M454" t="s">
        <v>65</v>
      </c>
    </row>
    <row r="455" spans="1:13" x14ac:dyDescent="0.25">
      <c r="A455" t="s">
        <v>63</v>
      </c>
      <c r="B455" t="s">
        <v>66</v>
      </c>
      <c r="C455" s="18">
        <v>42653</v>
      </c>
      <c r="D455" t="s">
        <v>21</v>
      </c>
      <c r="E455" t="s">
        <v>64</v>
      </c>
      <c r="F455" t="s">
        <v>17</v>
      </c>
      <c r="G455">
        <v>124</v>
      </c>
      <c r="H455" s="19">
        <v>1.55</v>
      </c>
      <c r="I455" s="22">
        <f t="shared" si="11"/>
        <v>1.488</v>
      </c>
      <c r="K455" t="s">
        <v>32</v>
      </c>
      <c r="M455" t="s">
        <v>65</v>
      </c>
    </row>
    <row r="456" spans="1:13" x14ac:dyDescent="0.25">
      <c r="A456" t="s">
        <v>63</v>
      </c>
      <c r="B456" t="s">
        <v>66</v>
      </c>
      <c r="C456" s="18">
        <v>42653</v>
      </c>
      <c r="D456" t="s">
        <v>21</v>
      </c>
      <c r="E456" t="s">
        <v>64</v>
      </c>
      <c r="F456" t="s">
        <v>17</v>
      </c>
      <c r="G456">
        <v>60.8</v>
      </c>
      <c r="H456" s="19">
        <v>0.76</v>
      </c>
      <c r="I456" s="22">
        <f t="shared" si="11"/>
        <v>0.72960000000000003</v>
      </c>
      <c r="K456" t="s">
        <v>32</v>
      </c>
      <c r="M456" t="s">
        <v>65</v>
      </c>
    </row>
    <row r="457" spans="1:13" x14ac:dyDescent="0.25">
      <c r="A457" t="s">
        <v>63</v>
      </c>
      <c r="B457" t="s">
        <v>66</v>
      </c>
      <c r="C457" s="18">
        <v>42654</v>
      </c>
      <c r="D457" t="s">
        <v>21</v>
      </c>
      <c r="E457" t="s">
        <v>64</v>
      </c>
      <c r="F457" t="s">
        <v>17</v>
      </c>
      <c r="G457">
        <v>316.8</v>
      </c>
      <c r="H457" s="19">
        <v>3.96</v>
      </c>
      <c r="I457" s="22">
        <f t="shared" si="11"/>
        <v>3.8015999999999996</v>
      </c>
      <c r="K457" t="s">
        <v>32</v>
      </c>
      <c r="M457" t="s">
        <v>65</v>
      </c>
    </row>
    <row r="458" spans="1:13" x14ac:dyDescent="0.25">
      <c r="A458" t="s">
        <v>63</v>
      </c>
      <c r="B458" t="s">
        <v>66</v>
      </c>
      <c r="C458" s="18">
        <v>42654</v>
      </c>
      <c r="D458" t="s">
        <v>21</v>
      </c>
      <c r="E458" t="s">
        <v>64</v>
      </c>
      <c r="F458" t="s">
        <v>17</v>
      </c>
      <c r="G458">
        <v>143.19999999999999</v>
      </c>
      <c r="H458" s="19">
        <v>1.79</v>
      </c>
      <c r="I458" s="22">
        <f t="shared" si="11"/>
        <v>1.7183999999999999</v>
      </c>
      <c r="K458" t="s">
        <v>32</v>
      </c>
      <c r="M458" t="s">
        <v>65</v>
      </c>
    </row>
    <row r="459" spans="1:13" x14ac:dyDescent="0.25">
      <c r="A459" t="s">
        <v>63</v>
      </c>
      <c r="B459" t="s">
        <v>66</v>
      </c>
      <c r="C459" s="18">
        <v>42654</v>
      </c>
      <c r="D459" t="s">
        <v>21</v>
      </c>
      <c r="E459" t="s">
        <v>64</v>
      </c>
      <c r="F459" t="s">
        <v>17</v>
      </c>
      <c r="G459">
        <v>128</v>
      </c>
      <c r="H459" s="19">
        <v>1.6</v>
      </c>
      <c r="I459" s="22">
        <f t="shared" si="11"/>
        <v>1.536</v>
      </c>
      <c r="K459" t="s">
        <v>32</v>
      </c>
      <c r="M459" t="s">
        <v>65</v>
      </c>
    </row>
    <row r="460" spans="1:13" x14ac:dyDescent="0.25">
      <c r="A460" t="s">
        <v>63</v>
      </c>
      <c r="B460" t="s">
        <v>66</v>
      </c>
      <c r="C460" s="18">
        <v>42654</v>
      </c>
      <c r="D460" t="s">
        <v>21</v>
      </c>
      <c r="E460" t="s">
        <v>64</v>
      </c>
      <c r="F460" t="s">
        <v>17</v>
      </c>
      <c r="G460">
        <v>98.4</v>
      </c>
      <c r="H460" s="19">
        <v>1.23</v>
      </c>
      <c r="I460" s="22">
        <f t="shared" si="11"/>
        <v>1.1807999999999998</v>
      </c>
      <c r="K460" t="s">
        <v>32</v>
      </c>
      <c r="M460" t="s">
        <v>65</v>
      </c>
    </row>
    <row r="461" spans="1:13" x14ac:dyDescent="0.25">
      <c r="A461" t="s">
        <v>63</v>
      </c>
      <c r="B461" t="s">
        <v>66</v>
      </c>
      <c r="C461" s="18">
        <v>42655</v>
      </c>
      <c r="D461" t="s">
        <v>21</v>
      </c>
      <c r="E461" t="s">
        <v>64</v>
      </c>
      <c r="F461" t="s">
        <v>17</v>
      </c>
      <c r="G461">
        <v>167.2</v>
      </c>
      <c r="H461" s="19">
        <v>2.09</v>
      </c>
      <c r="I461" s="22">
        <f t="shared" si="11"/>
        <v>2.0063999999999997</v>
      </c>
      <c r="K461" t="s">
        <v>32</v>
      </c>
      <c r="M461" t="s">
        <v>65</v>
      </c>
    </row>
    <row r="462" spans="1:13" x14ac:dyDescent="0.25">
      <c r="A462" t="s">
        <v>63</v>
      </c>
      <c r="B462" t="s">
        <v>66</v>
      </c>
      <c r="C462" s="18">
        <v>42656</v>
      </c>
      <c r="D462" t="s">
        <v>21</v>
      </c>
      <c r="E462" t="s">
        <v>64</v>
      </c>
      <c r="F462" t="s">
        <v>17</v>
      </c>
      <c r="G462">
        <v>116.8</v>
      </c>
      <c r="H462" s="19">
        <v>1.46</v>
      </c>
      <c r="I462" s="22">
        <f t="shared" si="11"/>
        <v>1.4016</v>
      </c>
      <c r="K462" t="s">
        <v>32</v>
      </c>
      <c r="M462" t="s">
        <v>65</v>
      </c>
    </row>
    <row r="463" spans="1:13" x14ac:dyDescent="0.25">
      <c r="A463" t="s">
        <v>63</v>
      </c>
      <c r="B463" t="s">
        <v>66</v>
      </c>
      <c r="C463" s="18">
        <v>42656</v>
      </c>
      <c r="D463" t="s">
        <v>21</v>
      </c>
      <c r="E463" t="s">
        <v>64</v>
      </c>
      <c r="F463" t="s">
        <v>17</v>
      </c>
      <c r="G463">
        <v>190.4</v>
      </c>
      <c r="H463" s="19">
        <v>2.38</v>
      </c>
      <c r="I463" s="22">
        <f t="shared" si="11"/>
        <v>2.2847999999999997</v>
      </c>
      <c r="K463" t="s">
        <v>32</v>
      </c>
      <c r="M463" t="s">
        <v>65</v>
      </c>
    </row>
    <row r="464" spans="1:13" x14ac:dyDescent="0.25">
      <c r="A464" t="s">
        <v>63</v>
      </c>
      <c r="B464" t="s">
        <v>66</v>
      </c>
      <c r="C464" s="18">
        <v>42657</v>
      </c>
      <c r="D464" t="s">
        <v>21</v>
      </c>
      <c r="E464" t="s">
        <v>64</v>
      </c>
      <c r="F464" t="s">
        <v>17</v>
      </c>
      <c r="G464">
        <v>129.6</v>
      </c>
      <c r="H464" s="19">
        <v>1.62</v>
      </c>
      <c r="I464" s="22">
        <f t="shared" si="11"/>
        <v>1.5552000000000001</v>
      </c>
      <c r="K464" t="s">
        <v>32</v>
      </c>
      <c r="M464" t="s">
        <v>65</v>
      </c>
    </row>
    <row r="465" spans="1:13" x14ac:dyDescent="0.25">
      <c r="A465" t="s">
        <v>63</v>
      </c>
      <c r="B465" t="s">
        <v>66</v>
      </c>
      <c r="C465" s="18">
        <v>42657</v>
      </c>
      <c r="D465" t="s">
        <v>21</v>
      </c>
      <c r="E465" t="s">
        <v>64</v>
      </c>
      <c r="F465" t="s">
        <v>17</v>
      </c>
      <c r="G465">
        <v>113.6</v>
      </c>
      <c r="H465" s="19">
        <v>1.42</v>
      </c>
      <c r="I465" s="22">
        <f t="shared" si="11"/>
        <v>1.3632</v>
      </c>
      <c r="K465" t="s">
        <v>32</v>
      </c>
      <c r="M465" t="s">
        <v>65</v>
      </c>
    </row>
    <row r="466" spans="1:13" x14ac:dyDescent="0.25">
      <c r="A466" t="s">
        <v>63</v>
      </c>
      <c r="B466" t="s">
        <v>66</v>
      </c>
      <c r="C466" s="18">
        <v>42657</v>
      </c>
      <c r="D466" t="s">
        <v>21</v>
      </c>
      <c r="E466" t="s">
        <v>64</v>
      </c>
      <c r="F466" t="s">
        <v>17</v>
      </c>
      <c r="G466">
        <v>86.4</v>
      </c>
      <c r="H466" s="19">
        <v>1.08</v>
      </c>
      <c r="I466" s="22">
        <f t="shared" si="11"/>
        <v>1.0367999999999999</v>
      </c>
      <c r="K466" t="s">
        <v>32</v>
      </c>
      <c r="M466" t="s">
        <v>65</v>
      </c>
    </row>
    <row r="467" spans="1:13" x14ac:dyDescent="0.25">
      <c r="A467" t="s">
        <v>63</v>
      </c>
      <c r="B467" t="s">
        <v>66</v>
      </c>
      <c r="C467" s="18">
        <v>42657</v>
      </c>
      <c r="D467" t="s">
        <v>21</v>
      </c>
      <c r="E467" t="s">
        <v>64</v>
      </c>
      <c r="F467" t="s">
        <v>17</v>
      </c>
      <c r="G467">
        <v>196.8</v>
      </c>
      <c r="H467" s="19">
        <v>2.46</v>
      </c>
      <c r="I467" s="22">
        <f t="shared" si="11"/>
        <v>2.3615999999999997</v>
      </c>
      <c r="K467" t="s">
        <v>32</v>
      </c>
      <c r="M467" t="s">
        <v>65</v>
      </c>
    </row>
    <row r="468" spans="1:13" x14ac:dyDescent="0.25">
      <c r="A468" t="s">
        <v>63</v>
      </c>
      <c r="B468" t="s">
        <v>66</v>
      </c>
      <c r="C468" s="18">
        <v>42660</v>
      </c>
      <c r="D468" t="s">
        <v>21</v>
      </c>
      <c r="E468" t="s">
        <v>64</v>
      </c>
      <c r="F468" t="s">
        <v>17</v>
      </c>
      <c r="G468">
        <v>212.8</v>
      </c>
      <c r="H468" s="19">
        <v>2.66</v>
      </c>
      <c r="I468" s="22">
        <f t="shared" si="11"/>
        <v>2.5535999999999999</v>
      </c>
      <c r="K468" t="s">
        <v>32</v>
      </c>
      <c r="M468" t="s">
        <v>65</v>
      </c>
    </row>
    <row r="469" spans="1:13" x14ac:dyDescent="0.25">
      <c r="A469" t="s">
        <v>63</v>
      </c>
      <c r="B469" t="s">
        <v>66</v>
      </c>
      <c r="C469" s="18">
        <v>42660</v>
      </c>
      <c r="D469" t="s">
        <v>21</v>
      </c>
      <c r="E469" t="s">
        <v>64</v>
      </c>
      <c r="F469" t="s">
        <v>17</v>
      </c>
      <c r="G469">
        <v>211.2</v>
      </c>
      <c r="H469" s="19">
        <v>2.64</v>
      </c>
      <c r="I469" s="22">
        <f t="shared" si="11"/>
        <v>2.5344000000000002</v>
      </c>
      <c r="K469" t="s">
        <v>32</v>
      </c>
      <c r="M469" t="s">
        <v>65</v>
      </c>
    </row>
    <row r="470" spans="1:13" x14ac:dyDescent="0.25">
      <c r="A470" t="s">
        <v>63</v>
      </c>
      <c r="B470" t="s">
        <v>66</v>
      </c>
      <c r="C470" s="18">
        <v>42660</v>
      </c>
      <c r="D470" t="s">
        <v>21</v>
      </c>
      <c r="E470" t="s">
        <v>64</v>
      </c>
      <c r="F470" t="s">
        <v>17</v>
      </c>
      <c r="G470">
        <v>176</v>
      </c>
      <c r="H470" s="19">
        <v>2.2000000000000002</v>
      </c>
      <c r="I470" s="22">
        <f t="shared" si="11"/>
        <v>2.1120000000000001</v>
      </c>
      <c r="K470" t="s">
        <v>32</v>
      </c>
      <c r="M470" t="s">
        <v>65</v>
      </c>
    </row>
    <row r="471" spans="1:13" x14ac:dyDescent="0.25">
      <c r="A471" t="s">
        <v>63</v>
      </c>
      <c r="B471" t="s">
        <v>66</v>
      </c>
      <c r="C471" s="18">
        <v>42661</v>
      </c>
      <c r="D471" t="s">
        <v>21</v>
      </c>
      <c r="E471" t="s">
        <v>64</v>
      </c>
      <c r="F471" t="s">
        <v>17</v>
      </c>
      <c r="G471">
        <v>177.6</v>
      </c>
      <c r="H471" s="19">
        <v>2.2200000000000002</v>
      </c>
      <c r="I471" s="22">
        <f t="shared" si="11"/>
        <v>2.1312000000000002</v>
      </c>
      <c r="K471" t="s">
        <v>32</v>
      </c>
      <c r="M471" t="s">
        <v>65</v>
      </c>
    </row>
    <row r="472" spans="1:13" x14ac:dyDescent="0.25">
      <c r="A472" t="s">
        <v>63</v>
      </c>
      <c r="B472" t="s">
        <v>66</v>
      </c>
      <c r="C472" s="18">
        <v>42662</v>
      </c>
      <c r="D472" t="s">
        <v>21</v>
      </c>
      <c r="E472" t="s">
        <v>64</v>
      </c>
      <c r="F472" t="s">
        <v>17</v>
      </c>
      <c r="G472">
        <v>148.80000000000001</v>
      </c>
      <c r="H472" s="19">
        <v>1.86</v>
      </c>
      <c r="I472" s="22">
        <f t="shared" si="11"/>
        <v>1.7856000000000001</v>
      </c>
      <c r="K472" t="s">
        <v>32</v>
      </c>
      <c r="M472" t="s">
        <v>65</v>
      </c>
    </row>
    <row r="473" spans="1:13" x14ac:dyDescent="0.25">
      <c r="A473" t="s">
        <v>63</v>
      </c>
      <c r="B473" t="s">
        <v>66</v>
      </c>
      <c r="C473" s="18">
        <v>42662</v>
      </c>
      <c r="D473" t="s">
        <v>21</v>
      </c>
      <c r="E473" t="s">
        <v>64</v>
      </c>
      <c r="F473" t="s">
        <v>17</v>
      </c>
      <c r="G473">
        <v>174.4</v>
      </c>
      <c r="H473" s="19">
        <v>2.1800000000000002</v>
      </c>
      <c r="I473" s="22">
        <f t="shared" si="11"/>
        <v>2.0928</v>
      </c>
      <c r="K473" t="s">
        <v>32</v>
      </c>
      <c r="M473" t="s">
        <v>65</v>
      </c>
    </row>
    <row r="474" spans="1:13" x14ac:dyDescent="0.25">
      <c r="A474" t="s">
        <v>63</v>
      </c>
      <c r="B474" t="s">
        <v>66</v>
      </c>
      <c r="C474" s="18">
        <v>42663</v>
      </c>
      <c r="D474" t="s">
        <v>21</v>
      </c>
      <c r="E474" t="s">
        <v>64</v>
      </c>
      <c r="F474" t="s">
        <v>17</v>
      </c>
      <c r="G474">
        <v>228</v>
      </c>
      <c r="H474" s="19">
        <v>2.85</v>
      </c>
      <c r="I474" s="22">
        <f t="shared" si="11"/>
        <v>2.7359999999999998</v>
      </c>
      <c r="K474" t="s">
        <v>32</v>
      </c>
      <c r="M474" t="s">
        <v>65</v>
      </c>
    </row>
    <row r="475" spans="1:13" x14ac:dyDescent="0.25">
      <c r="A475" t="s">
        <v>63</v>
      </c>
      <c r="B475" t="s">
        <v>66</v>
      </c>
      <c r="C475" s="18">
        <v>42664</v>
      </c>
      <c r="D475" t="s">
        <v>21</v>
      </c>
      <c r="E475" t="s">
        <v>64</v>
      </c>
      <c r="F475" t="s">
        <v>17</v>
      </c>
      <c r="G475">
        <v>236</v>
      </c>
      <c r="H475" s="19">
        <v>2.95</v>
      </c>
      <c r="I475" s="22">
        <f t="shared" si="11"/>
        <v>2.8319999999999999</v>
      </c>
      <c r="K475" t="s">
        <v>32</v>
      </c>
      <c r="M475" t="s">
        <v>65</v>
      </c>
    </row>
    <row r="476" spans="1:13" x14ac:dyDescent="0.25">
      <c r="A476" t="s">
        <v>63</v>
      </c>
      <c r="B476" t="s">
        <v>66</v>
      </c>
      <c r="C476" s="18">
        <v>42664</v>
      </c>
      <c r="D476" t="s">
        <v>21</v>
      </c>
      <c r="E476" t="s">
        <v>64</v>
      </c>
      <c r="F476" t="s">
        <v>17</v>
      </c>
      <c r="G476">
        <v>135.19999999999999</v>
      </c>
      <c r="H476" s="19">
        <v>1.69</v>
      </c>
      <c r="I476" s="22">
        <f t="shared" si="11"/>
        <v>1.6223999999999998</v>
      </c>
      <c r="K476" t="s">
        <v>32</v>
      </c>
      <c r="M476" t="s">
        <v>65</v>
      </c>
    </row>
    <row r="477" spans="1:13" x14ac:dyDescent="0.25">
      <c r="A477" t="s">
        <v>63</v>
      </c>
      <c r="B477" t="s">
        <v>66</v>
      </c>
      <c r="C477" s="18">
        <v>42664</v>
      </c>
      <c r="D477" t="s">
        <v>21</v>
      </c>
      <c r="E477" t="s">
        <v>64</v>
      </c>
      <c r="F477" t="s">
        <v>17</v>
      </c>
      <c r="G477">
        <v>116</v>
      </c>
      <c r="H477" s="19">
        <v>1.45</v>
      </c>
      <c r="I477" s="22">
        <f t="shared" si="11"/>
        <v>1.3919999999999999</v>
      </c>
      <c r="K477" t="s">
        <v>32</v>
      </c>
      <c r="M477" t="s">
        <v>65</v>
      </c>
    </row>
    <row r="478" spans="1:13" x14ac:dyDescent="0.25">
      <c r="A478" t="s">
        <v>63</v>
      </c>
      <c r="B478" t="s">
        <v>66</v>
      </c>
      <c r="C478" s="18">
        <v>42667</v>
      </c>
      <c r="D478" t="s">
        <v>21</v>
      </c>
      <c r="E478" t="s">
        <v>64</v>
      </c>
      <c r="F478" t="s">
        <v>17</v>
      </c>
      <c r="G478">
        <v>170.4</v>
      </c>
      <c r="H478" s="19">
        <v>2.13</v>
      </c>
      <c r="I478" s="22">
        <f t="shared" si="11"/>
        <v>2.0448</v>
      </c>
      <c r="K478" t="s">
        <v>32</v>
      </c>
      <c r="M478" t="s">
        <v>65</v>
      </c>
    </row>
    <row r="479" spans="1:13" x14ac:dyDescent="0.25">
      <c r="A479" t="s">
        <v>63</v>
      </c>
      <c r="B479" t="s">
        <v>66</v>
      </c>
      <c r="C479" s="18">
        <v>42667</v>
      </c>
      <c r="D479" t="s">
        <v>21</v>
      </c>
      <c r="E479" t="s">
        <v>64</v>
      </c>
      <c r="F479" t="s">
        <v>17</v>
      </c>
      <c r="G479">
        <v>164</v>
      </c>
      <c r="H479" s="19">
        <v>2.0499999999999998</v>
      </c>
      <c r="I479" s="22">
        <f t="shared" si="11"/>
        <v>1.9679999999999997</v>
      </c>
      <c r="K479" t="s">
        <v>32</v>
      </c>
      <c r="M479" t="s">
        <v>65</v>
      </c>
    </row>
    <row r="480" spans="1:13" x14ac:dyDescent="0.25">
      <c r="A480" t="s">
        <v>63</v>
      </c>
      <c r="B480" t="s">
        <v>66</v>
      </c>
      <c r="C480" s="18">
        <v>42668</v>
      </c>
      <c r="D480" t="s">
        <v>21</v>
      </c>
      <c r="E480" t="s">
        <v>64</v>
      </c>
      <c r="F480" t="s">
        <v>17</v>
      </c>
      <c r="G480">
        <v>113.6</v>
      </c>
      <c r="H480" s="19">
        <v>1.42</v>
      </c>
      <c r="I480" s="22">
        <f t="shared" si="11"/>
        <v>1.3632</v>
      </c>
      <c r="K480" t="s">
        <v>32</v>
      </c>
      <c r="M480" t="s">
        <v>65</v>
      </c>
    </row>
    <row r="481" spans="1:13" x14ac:dyDescent="0.25">
      <c r="A481" t="s">
        <v>63</v>
      </c>
      <c r="B481" t="s">
        <v>66</v>
      </c>
      <c r="C481" s="18">
        <v>42668</v>
      </c>
      <c r="D481" t="s">
        <v>21</v>
      </c>
      <c r="E481" t="s">
        <v>64</v>
      </c>
      <c r="F481" t="s">
        <v>17</v>
      </c>
      <c r="G481">
        <v>121.6</v>
      </c>
      <c r="H481" s="19">
        <v>1.52</v>
      </c>
      <c r="I481" s="22">
        <f t="shared" si="11"/>
        <v>1.4592000000000001</v>
      </c>
      <c r="K481" t="s">
        <v>32</v>
      </c>
      <c r="M481" t="s">
        <v>65</v>
      </c>
    </row>
    <row r="482" spans="1:13" x14ac:dyDescent="0.25">
      <c r="A482" t="s">
        <v>63</v>
      </c>
      <c r="B482" t="s">
        <v>66</v>
      </c>
      <c r="C482" s="18">
        <v>42669</v>
      </c>
      <c r="D482" t="s">
        <v>21</v>
      </c>
      <c r="E482" t="s">
        <v>64</v>
      </c>
      <c r="F482" t="s">
        <v>17</v>
      </c>
      <c r="G482">
        <v>83.2</v>
      </c>
      <c r="H482" s="19">
        <v>1.04</v>
      </c>
      <c r="I482" s="22">
        <f t="shared" si="11"/>
        <v>0.99839999999999995</v>
      </c>
      <c r="K482" t="s">
        <v>32</v>
      </c>
      <c r="M482" t="s">
        <v>65</v>
      </c>
    </row>
    <row r="483" spans="1:13" x14ac:dyDescent="0.25">
      <c r="A483" t="s">
        <v>63</v>
      </c>
      <c r="B483" t="s">
        <v>66</v>
      </c>
      <c r="C483" s="18">
        <v>42669</v>
      </c>
      <c r="D483" t="s">
        <v>21</v>
      </c>
      <c r="E483" t="s">
        <v>64</v>
      </c>
      <c r="F483" t="s">
        <v>17</v>
      </c>
      <c r="G483">
        <v>377.6</v>
      </c>
      <c r="H483" s="19">
        <v>4.72</v>
      </c>
      <c r="I483" s="22">
        <f t="shared" si="11"/>
        <v>4.5311999999999992</v>
      </c>
      <c r="K483" t="s">
        <v>32</v>
      </c>
      <c r="M483" t="s">
        <v>65</v>
      </c>
    </row>
    <row r="484" spans="1:13" x14ac:dyDescent="0.25">
      <c r="A484" t="s">
        <v>63</v>
      </c>
      <c r="B484" t="s">
        <v>66</v>
      </c>
      <c r="C484" s="18">
        <v>42670</v>
      </c>
      <c r="D484" t="s">
        <v>21</v>
      </c>
      <c r="E484" t="s">
        <v>64</v>
      </c>
      <c r="F484" t="s">
        <v>17</v>
      </c>
      <c r="G484">
        <v>195.2</v>
      </c>
      <c r="H484" s="19">
        <v>2.44</v>
      </c>
      <c r="I484" s="22">
        <f t="shared" si="11"/>
        <v>2.3424</v>
      </c>
      <c r="K484" t="s">
        <v>32</v>
      </c>
      <c r="M484" t="s">
        <v>65</v>
      </c>
    </row>
    <row r="485" spans="1:13" x14ac:dyDescent="0.25">
      <c r="A485" t="s">
        <v>63</v>
      </c>
      <c r="B485" t="s">
        <v>66</v>
      </c>
      <c r="C485" s="18">
        <v>42670</v>
      </c>
      <c r="D485" t="s">
        <v>21</v>
      </c>
      <c r="E485" t="s">
        <v>64</v>
      </c>
      <c r="F485" t="s">
        <v>17</v>
      </c>
      <c r="G485">
        <v>229.6</v>
      </c>
      <c r="H485" s="19">
        <v>2.87</v>
      </c>
      <c r="I485" s="22">
        <f t="shared" si="11"/>
        <v>2.7551999999999999</v>
      </c>
      <c r="K485" t="s">
        <v>32</v>
      </c>
      <c r="M485" t="s">
        <v>65</v>
      </c>
    </row>
    <row r="486" spans="1:13" x14ac:dyDescent="0.25">
      <c r="A486" t="s">
        <v>63</v>
      </c>
      <c r="B486" t="s">
        <v>66</v>
      </c>
      <c r="C486" s="18">
        <v>42670</v>
      </c>
      <c r="D486" t="s">
        <v>21</v>
      </c>
      <c r="E486" t="s">
        <v>64</v>
      </c>
      <c r="F486" t="s">
        <v>17</v>
      </c>
      <c r="G486">
        <v>293.60000000000002</v>
      </c>
      <c r="H486" s="19">
        <v>3.67</v>
      </c>
      <c r="I486" s="22">
        <f t="shared" si="11"/>
        <v>3.5231999999999997</v>
      </c>
      <c r="K486" t="s">
        <v>32</v>
      </c>
      <c r="M486" t="s">
        <v>65</v>
      </c>
    </row>
    <row r="487" spans="1:13" x14ac:dyDescent="0.25">
      <c r="A487" t="s">
        <v>63</v>
      </c>
      <c r="B487" t="s">
        <v>66</v>
      </c>
      <c r="C487" s="18">
        <v>42671</v>
      </c>
      <c r="D487" t="s">
        <v>21</v>
      </c>
      <c r="E487" t="s">
        <v>64</v>
      </c>
      <c r="F487" t="s">
        <v>17</v>
      </c>
      <c r="G487">
        <v>192</v>
      </c>
      <c r="H487" s="19">
        <v>2.4</v>
      </c>
      <c r="I487" s="22">
        <f t="shared" si="11"/>
        <v>2.3039999999999998</v>
      </c>
      <c r="K487" t="s">
        <v>32</v>
      </c>
      <c r="M487" t="s">
        <v>65</v>
      </c>
    </row>
    <row r="488" spans="1:13" x14ac:dyDescent="0.25">
      <c r="A488" t="s">
        <v>63</v>
      </c>
      <c r="B488" t="s">
        <v>66</v>
      </c>
      <c r="C488" s="18">
        <v>42671</v>
      </c>
      <c r="D488" t="s">
        <v>21</v>
      </c>
      <c r="E488" t="s">
        <v>64</v>
      </c>
      <c r="F488" t="s">
        <v>17</v>
      </c>
      <c r="G488">
        <v>152.80000000000001</v>
      </c>
      <c r="H488" s="19">
        <v>1.91</v>
      </c>
      <c r="I488" s="22">
        <f t="shared" si="11"/>
        <v>1.8335999999999999</v>
      </c>
      <c r="K488" t="s">
        <v>32</v>
      </c>
      <c r="M488" t="s">
        <v>65</v>
      </c>
    </row>
    <row r="489" spans="1:13" x14ac:dyDescent="0.25">
      <c r="A489" t="s">
        <v>63</v>
      </c>
      <c r="B489" t="s">
        <v>66</v>
      </c>
      <c r="C489" s="18">
        <v>42674</v>
      </c>
      <c r="D489" t="s">
        <v>21</v>
      </c>
      <c r="E489" t="s">
        <v>64</v>
      </c>
      <c r="F489" t="s">
        <v>17</v>
      </c>
      <c r="G489">
        <v>141.6</v>
      </c>
      <c r="H489" s="19">
        <v>1.77</v>
      </c>
      <c r="I489" s="22">
        <f t="shared" si="11"/>
        <v>1.6992</v>
      </c>
      <c r="K489" t="s">
        <v>32</v>
      </c>
      <c r="M489" t="s">
        <v>65</v>
      </c>
    </row>
    <row r="490" spans="1:13" x14ac:dyDescent="0.25">
      <c r="A490" t="s">
        <v>63</v>
      </c>
      <c r="B490" t="s">
        <v>66</v>
      </c>
      <c r="C490" s="18">
        <v>42674</v>
      </c>
      <c r="D490" t="s">
        <v>21</v>
      </c>
      <c r="E490" t="s">
        <v>64</v>
      </c>
      <c r="F490" t="s">
        <v>17</v>
      </c>
      <c r="G490">
        <v>122.4</v>
      </c>
      <c r="H490" s="19">
        <v>1.53</v>
      </c>
      <c r="I490" s="22">
        <f t="shared" si="11"/>
        <v>1.4687999999999999</v>
      </c>
      <c r="K490" t="s">
        <v>32</v>
      </c>
      <c r="M490" t="s">
        <v>65</v>
      </c>
    </row>
    <row r="491" spans="1:13" x14ac:dyDescent="0.25">
      <c r="A491" t="s">
        <v>63</v>
      </c>
      <c r="B491" t="s">
        <v>66</v>
      </c>
      <c r="C491" s="18">
        <v>42674</v>
      </c>
      <c r="D491" t="s">
        <v>21</v>
      </c>
      <c r="E491" t="s">
        <v>64</v>
      </c>
      <c r="F491" t="s">
        <v>17</v>
      </c>
      <c r="G491">
        <v>185.6</v>
      </c>
      <c r="H491" s="19">
        <v>2.3199999999999998</v>
      </c>
      <c r="I491" s="22">
        <f t="shared" si="11"/>
        <v>2.2271999999999998</v>
      </c>
      <c r="K491" t="s">
        <v>32</v>
      </c>
      <c r="M491" t="s">
        <v>65</v>
      </c>
    </row>
    <row r="492" spans="1:13" x14ac:dyDescent="0.25">
      <c r="A492" t="s">
        <v>63</v>
      </c>
      <c r="B492" t="s">
        <v>66</v>
      </c>
      <c r="C492" s="18">
        <v>42675</v>
      </c>
      <c r="D492" t="s">
        <v>21</v>
      </c>
      <c r="E492" t="s">
        <v>64</v>
      </c>
      <c r="F492" t="s">
        <v>17</v>
      </c>
      <c r="G492">
        <v>220</v>
      </c>
      <c r="H492" s="19">
        <v>2.75</v>
      </c>
      <c r="I492" s="22">
        <f t="shared" si="11"/>
        <v>2.6399999999999997</v>
      </c>
      <c r="K492" t="s">
        <v>32</v>
      </c>
      <c r="M492" t="s">
        <v>65</v>
      </c>
    </row>
    <row r="493" spans="1:13" x14ac:dyDescent="0.25">
      <c r="A493" t="s">
        <v>63</v>
      </c>
      <c r="B493" t="s">
        <v>66</v>
      </c>
      <c r="C493" s="18">
        <v>42676</v>
      </c>
      <c r="D493" t="s">
        <v>21</v>
      </c>
      <c r="E493" t="s">
        <v>64</v>
      </c>
      <c r="F493" t="s">
        <v>17</v>
      </c>
      <c r="G493">
        <v>192.8</v>
      </c>
      <c r="H493" s="19">
        <v>2.41</v>
      </c>
      <c r="I493" s="22">
        <f t="shared" si="11"/>
        <v>2.3136000000000001</v>
      </c>
      <c r="K493" t="s">
        <v>32</v>
      </c>
      <c r="M493" t="s">
        <v>65</v>
      </c>
    </row>
    <row r="494" spans="1:13" x14ac:dyDescent="0.25">
      <c r="A494" t="s">
        <v>63</v>
      </c>
      <c r="B494" t="s">
        <v>66</v>
      </c>
      <c r="C494" s="18">
        <v>42677</v>
      </c>
      <c r="D494" t="s">
        <v>21</v>
      </c>
      <c r="E494" t="s">
        <v>64</v>
      </c>
      <c r="F494" t="s">
        <v>17</v>
      </c>
      <c r="G494">
        <v>232.8</v>
      </c>
      <c r="H494" s="19">
        <v>2.91</v>
      </c>
      <c r="I494" s="22">
        <f t="shared" si="11"/>
        <v>2.7936000000000001</v>
      </c>
      <c r="K494" t="s">
        <v>32</v>
      </c>
      <c r="M494" t="s">
        <v>65</v>
      </c>
    </row>
    <row r="495" spans="1:13" x14ac:dyDescent="0.25">
      <c r="A495" t="s">
        <v>63</v>
      </c>
      <c r="B495" t="s">
        <v>66</v>
      </c>
      <c r="C495" s="18">
        <v>42678</v>
      </c>
      <c r="D495" t="s">
        <v>21</v>
      </c>
      <c r="E495" t="s">
        <v>64</v>
      </c>
      <c r="F495" t="s">
        <v>17</v>
      </c>
      <c r="G495">
        <v>193.6</v>
      </c>
      <c r="H495" s="19">
        <v>2.42</v>
      </c>
      <c r="I495" s="22">
        <f t="shared" si="11"/>
        <v>2.3231999999999999</v>
      </c>
      <c r="K495" t="s">
        <v>32</v>
      </c>
      <c r="M495" t="s">
        <v>65</v>
      </c>
    </row>
    <row r="496" spans="1:13" x14ac:dyDescent="0.25">
      <c r="A496" t="s">
        <v>63</v>
      </c>
      <c r="B496" t="s">
        <v>66</v>
      </c>
      <c r="C496" s="18">
        <v>42678</v>
      </c>
      <c r="D496" t="s">
        <v>21</v>
      </c>
      <c r="E496" t="s">
        <v>64</v>
      </c>
      <c r="F496" t="s">
        <v>17</v>
      </c>
      <c r="G496">
        <v>216</v>
      </c>
      <c r="H496" s="19">
        <v>2.7</v>
      </c>
      <c r="I496" s="22">
        <f t="shared" si="11"/>
        <v>2.5920000000000001</v>
      </c>
      <c r="K496" t="s">
        <v>32</v>
      </c>
      <c r="M496" t="s">
        <v>65</v>
      </c>
    </row>
    <row r="497" spans="1:13" x14ac:dyDescent="0.25">
      <c r="A497" t="s">
        <v>63</v>
      </c>
      <c r="B497" t="s">
        <v>66</v>
      </c>
      <c r="C497" s="18">
        <v>42678</v>
      </c>
      <c r="D497" t="s">
        <v>21</v>
      </c>
      <c r="E497" t="s">
        <v>64</v>
      </c>
      <c r="F497" t="s">
        <v>17</v>
      </c>
      <c r="G497">
        <v>151.19999999999999</v>
      </c>
      <c r="H497" s="19">
        <v>1.89</v>
      </c>
      <c r="I497" s="22">
        <f t="shared" ref="I497:I560" si="12">H497*0.96</f>
        <v>1.8143999999999998</v>
      </c>
      <c r="K497" t="s">
        <v>32</v>
      </c>
      <c r="M497" t="s">
        <v>65</v>
      </c>
    </row>
    <row r="498" spans="1:13" x14ac:dyDescent="0.25">
      <c r="A498" t="s">
        <v>63</v>
      </c>
      <c r="B498" t="s">
        <v>66</v>
      </c>
      <c r="C498" s="18">
        <v>42681</v>
      </c>
      <c r="D498" t="s">
        <v>21</v>
      </c>
      <c r="E498" t="s">
        <v>64</v>
      </c>
      <c r="F498" t="s">
        <v>17</v>
      </c>
      <c r="G498">
        <v>200</v>
      </c>
      <c r="H498" s="19">
        <v>2.5</v>
      </c>
      <c r="I498" s="22">
        <f t="shared" si="12"/>
        <v>2.4</v>
      </c>
      <c r="K498" t="s">
        <v>32</v>
      </c>
      <c r="M498" t="s">
        <v>65</v>
      </c>
    </row>
    <row r="499" spans="1:13" x14ac:dyDescent="0.25">
      <c r="A499" t="s">
        <v>63</v>
      </c>
      <c r="B499" t="s">
        <v>66</v>
      </c>
      <c r="C499" s="18">
        <v>42681</v>
      </c>
      <c r="D499" t="s">
        <v>21</v>
      </c>
      <c r="E499" t="s">
        <v>64</v>
      </c>
      <c r="F499" t="s">
        <v>17</v>
      </c>
      <c r="G499">
        <v>186.4</v>
      </c>
      <c r="H499" s="19">
        <v>2.33</v>
      </c>
      <c r="I499" s="22">
        <f t="shared" si="12"/>
        <v>2.2368000000000001</v>
      </c>
      <c r="K499" t="s">
        <v>32</v>
      </c>
      <c r="M499" t="s">
        <v>65</v>
      </c>
    </row>
    <row r="500" spans="1:13" x14ac:dyDescent="0.25">
      <c r="A500" t="s">
        <v>63</v>
      </c>
      <c r="B500" t="s">
        <v>66</v>
      </c>
      <c r="C500" s="18">
        <v>42682</v>
      </c>
      <c r="D500" t="s">
        <v>21</v>
      </c>
      <c r="E500" t="s">
        <v>64</v>
      </c>
      <c r="F500" t="s">
        <v>17</v>
      </c>
      <c r="G500">
        <v>246.4</v>
      </c>
      <c r="H500" s="19">
        <v>3.08</v>
      </c>
      <c r="I500" s="22">
        <f t="shared" si="12"/>
        <v>2.9567999999999999</v>
      </c>
      <c r="K500" t="s">
        <v>32</v>
      </c>
      <c r="M500" t="s">
        <v>65</v>
      </c>
    </row>
    <row r="501" spans="1:13" x14ac:dyDescent="0.25">
      <c r="A501" t="s">
        <v>63</v>
      </c>
      <c r="B501" t="s">
        <v>66</v>
      </c>
      <c r="C501" s="18">
        <v>42682</v>
      </c>
      <c r="D501" t="s">
        <v>21</v>
      </c>
      <c r="E501" t="s">
        <v>64</v>
      </c>
      <c r="F501" t="s">
        <v>17</v>
      </c>
      <c r="G501">
        <v>181.6</v>
      </c>
      <c r="H501" s="19">
        <v>2.27</v>
      </c>
      <c r="I501" s="22">
        <f t="shared" si="12"/>
        <v>2.1791999999999998</v>
      </c>
      <c r="K501" t="s">
        <v>32</v>
      </c>
      <c r="M501" t="s">
        <v>65</v>
      </c>
    </row>
    <row r="502" spans="1:13" x14ac:dyDescent="0.25">
      <c r="A502" t="s">
        <v>63</v>
      </c>
      <c r="B502" t="s">
        <v>66</v>
      </c>
      <c r="C502" s="18">
        <v>42682</v>
      </c>
      <c r="D502" t="s">
        <v>21</v>
      </c>
      <c r="E502" t="s">
        <v>64</v>
      </c>
      <c r="F502" t="s">
        <v>17</v>
      </c>
      <c r="G502">
        <v>156.80000000000001</v>
      </c>
      <c r="H502" s="19">
        <v>1.96</v>
      </c>
      <c r="I502" s="22">
        <f t="shared" si="12"/>
        <v>1.8815999999999999</v>
      </c>
      <c r="K502" t="s">
        <v>32</v>
      </c>
      <c r="M502" t="s">
        <v>65</v>
      </c>
    </row>
    <row r="503" spans="1:13" x14ac:dyDescent="0.25">
      <c r="A503" t="s">
        <v>63</v>
      </c>
      <c r="B503" t="s">
        <v>66</v>
      </c>
      <c r="C503" s="18">
        <v>42683</v>
      </c>
      <c r="D503" t="s">
        <v>21</v>
      </c>
      <c r="E503" t="s">
        <v>64</v>
      </c>
      <c r="F503" t="s">
        <v>17</v>
      </c>
      <c r="G503">
        <v>136</v>
      </c>
      <c r="H503" s="19">
        <v>1.7</v>
      </c>
      <c r="I503" s="22">
        <f t="shared" si="12"/>
        <v>1.6319999999999999</v>
      </c>
      <c r="K503" t="s">
        <v>32</v>
      </c>
      <c r="M503" t="s">
        <v>65</v>
      </c>
    </row>
    <row r="504" spans="1:13" x14ac:dyDescent="0.25">
      <c r="A504" t="s">
        <v>63</v>
      </c>
      <c r="B504" t="s">
        <v>66</v>
      </c>
      <c r="C504" s="18">
        <v>42683</v>
      </c>
      <c r="D504" t="s">
        <v>21</v>
      </c>
      <c r="E504" t="s">
        <v>64</v>
      </c>
      <c r="F504" t="s">
        <v>17</v>
      </c>
      <c r="G504">
        <v>280.8</v>
      </c>
      <c r="H504" s="19">
        <v>3.51</v>
      </c>
      <c r="I504" s="22">
        <f t="shared" si="12"/>
        <v>3.3695999999999997</v>
      </c>
      <c r="K504" t="s">
        <v>32</v>
      </c>
      <c r="M504" t="s">
        <v>65</v>
      </c>
    </row>
    <row r="505" spans="1:13" x14ac:dyDescent="0.25">
      <c r="A505" t="s">
        <v>63</v>
      </c>
      <c r="B505" t="s">
        <v>66</v>
      </c>
      <c r="C505" s="18">
        <v>42684</v>
      </c>
      <c r="D505" t="s">
        <v>21</v>
      </c>
      <c r="E505" t="s">
        <v>64</v>
      </c>
      <c r="F505" t="s">
        <v>17</v>
      </c>
      <c r="G505">
        <v>188.8</v>
      </c>
      <c r="H505" s="19">
        <v>2.36</v>
      </c>
      <c r="I505" s="22">
        <f t="shared" si="12"/>
        <v>2.2655999999999996</v>
      </c>
      <c r="K505" t="s">
        <v>32</v>
      </c>
      <c r="M505" t="s">
        <v>65</v>
      </c>
    </row>
    <row r="506" spans="1:13" x14ac:dyDescent="0.25">
      <c r="A506" t="s">
        <v>63</v>
      </c>
      <c r="B506" t="s">
        <v>66</v>
      </c>
      <c r="C506" s="18">
        <v>42684</v>
      </c>
      <c r="D506" t="s">
        <v>21</v>
      </c>
      <c r="E506" t="s">
        <v>64</v>
      </c>
      <c r="F506" t="s">
        <v>17</v>
      </c>
      <c r="G506">
        <v>101.6</v>
      </c>
      <c r="H506" s="19">
        <v>1.27</v>
      </c>
      <c r="I506" s="22">
        <f t="shared" si="12"/>
        <v>1.2192000000000001</v>
      </c>
      <c r="K506" t="s">
        <v>32</v>
      </c>
      <c r="M506" t="s">
        <v>65</v>
      </c>
    </row>
    <row r="507" spans="1:13" x14ac:dyDescent="0.25">
      <c r="A507" t="s">
        <v>63</v>
      </c>
      <c r="B507" t="s">
        <v>66</v>
      </c>
      <c r="C507" s="18">
        <v>42685</v>
      </c>
      <c r="D507" t="s">
        <v>21</v>
      </c>
      <c r="E507" t="s">
        <v>64</v>
      </c>
      <c r="F507" t="s">
        <v>17</v>
      </c>
      <c r="G507">
        <v>119.2</v>
      </c>
      <c r="H507" s="19">
        <v>1.49</v>
      </c>
      <c r="I507" s="22">
        <f t="shared" si="12"/>
        <v>1.4303999999999999</v>
      </c>
      <c r="K507" t="s">
        <v>32</v>
      </c>
      <c r="M507" t="s">
        <v>65</v>
      </c>
    </row>
    <row r="508" spans="1:13" x14ac:dyDescent="0.25">
      <c r="A508" t="s">
        <v>63</v>
      </c>
      <c r="B508" t="s">
        <v>66</v>
      </c>
      <c r="C508" s="18">
        <v>42685</v>
      </c>
      <c r="D508" t="s">
        <v>21</v>
      </c>
      <c r="E508" t="s">
        <v>64</v>
      </c>
      <c r="F508" t="s">
        <v>17</v>
      </c>
      <c r="G508">
        <v>100</v>
      </c>
      <c r="H508" s="19">
        <v>1.25</v>
      </c>
      <c r="I508" s="22">
        <f t="shared" si="12"/>
        <v>1.2</v>
      </c>
      <c r="K508" t="s">
        <v>32</v>
      </c>
      <c r="M508" t="s">
        <v>65</v>
      </c>
    </row>
    <row r="509" spans="1:13" x14ac:dyDescent="0.25">
      <c r="A509" t="s">
        <v>63</v>
      </c>
      <c r="B509" t="s">
        <v>66</v>
      </c>
      <c r="C509" s="18">
        <v>42685</v>
      </c>
      <c r="D509" t="s">
        <v>21</v>
      </c>
      <c r="E509" t="s">
        <v>64</v>
      </c>
      <c r="F509" t="s">
        <v>17</v>
      </c>
      <c r="G509">
        <v>169.6</v>
      </c>
      <c r="H509" s="19">
        <v>2.12</v>
      </c>
      <c r="I509" s="22">
        <f t="shared" si="12"/>
        <v>2.0352000000000001</v>
      </c>
      <c r="K509" t="s">
        <v>32</v>
      </c>
      <c r="M509" t="s">
        <v>65</v>
      </c>
    </row>
    <row r="510" spans="1:13" x14ac:dyDescent="0.25">
      <c r="A510" t="s">
        <v>63</v>
      </c>
      <c r="B510" t="s">
        <v>66</v>
      </c>
      <c r="C510" s="18">
        <v>42688</v>
      </c>
      <c r="D510" t="s">
        <v>21</v>
      </c>
      <c r="E510" t="s">
        <v>64</v>
      </c>
      <c r="F510" t="s">
        <v>17</v>
      </c>
      <c r="G510">
        <v>143.19999999999999</v>
      </c>
      <c r="H510" s="19">
        <v>1.79</v>
      </c>
      <c r="I510" s="22">
        <f t="shared" si="12"/>
        <v>1.7183999999999999</v>
      </c>
      <c r="K510" t="s">
        <v>32</v>
      </c>
      <c r="M510" t="s">
        <v>65</v>
      </c>
    </row>
    <row r="511" spans="1:13" x14ac:dyDescent="0.25">
      <c r="A511" t="s">
        <v>63</v>
      </c>
      <c r="B511" t="s">
        <v>66</v>
      </c>
      <c r="C511" s="18">
        <v>42689</v>
      </c>
      <c r="D511" t="s">
        <v>21</v>
      </c>
      <c r="E511" t="s">
        <v>64</v>
      </c>
      <c r="F511" t="s">
        <v>17</v>
      </c>
      <c r="G511">
        <v>66</v>
      </c>
      <c r="H511" s="19">
        <v>1.1000000000000001</v>
      </c>
      <c r="I511" s="22">
        <f t="shared" si="12"/>
        <v>1.056</v>
      </c>
      <c r="K511" t="s">
        <v>32</v>
      </c>
      <c r="M511" t="s">
        <v>65</v>
      </c>
    </row>
    <row r="512" spans="1:13" x14ac:dyDescent="0.25">
      <c r="A512" t="s">
        <v>63</v>
      </c>
      <c r="B512" t="s">
        <v>66</v>
      </c>
      <c r="C512" s="18">
        <v>42689</v>
      </c>
      <c r="D512" t="s">
        <v>21</v>
      </c>
      <c r="E512" t="s">
        <v>64</v>
      </c>
      <c r="F512" t="s">
        <v>17</v>
      </c>
      <c r="G512">
        <v>105</v>
      </c>
      <c r="H512" s="19">
        <v>1.75</v>
      </c>
      <c r="I512" s="22">
        <f t="shared" si="12"/>
        <v>1.68</v>
      </c>
      <c r="K512" t="s">
        <v>32</v>
      </c>
      <c r="M512" t="s">
        <v>65</v>
      </c>
    </row>
    <row r="513" spans="1:13" x14ac:dyDescent="0.25">
      <c r="A513" t="s">
        <v>63</v>
      </c>
      <c r="B513" t="s">
        <v>66</v>
      </c>
      <c r="C513" s="18">
        <v>42689</v>
      </c>
      <c r="D513" t="s">
        <v>21</v>
      </c>
      <c r="E513" t="s">
        <v>64</v>
      </c>
      <c r="F513" t="s">
        <v>17</v>
      </c>
      <c r="G513">
        <v>112.2</v>
      </c>
      <c r="H513" s="19">
        <v>1.87</v>
      </c>
      <c r="I513" s="22">
        <f t="shared" si="12"/>
        <v>1.7952000000000001</v>
      </c>
      <c r="K513" t="s">
        <v>32</v>
      </c>
      <c r="M513" t="s">
        <v>65</v>
      </c>
    </row>
    <row r="514" spans="1:13" x14ac:dyDescent="0.25">
      <c r="A514" t="s">
        <v>63</v>
      </c>
      <c r="B514" t="s">
        <v>66</v>
      </c>
      <c r="C514" s="18">
        <v>42690</v>
      </c>
      <c r="D514" t="s">
        <v>21</v>
      </c>
      <c r="E514" t="s">
        <v>64</v>
      </c>
      <c r="F514" t="s">
        <v>17</v>
      </c>
      <c r="G514">
        <v>99</v>
      </c>
      <c r="H514" s="19">
        <v>1.65</v>
      </c>
      <c r="I514" s="22">
        <f t="shared" si="12"/>
        <v>1.5839999999999999</v>
      </c>
      <c r="K514" t="s">
        <v>32</v>
      </c>
      <c r="M514" t="s">
        <v>65</v>
      </c>
    </row>
    <row r="515" spans="1:13" x14ac:dyDescent="0.25">
      <c r="A515" t="s">
        <v>63</v>
      </c>
      <c r="B515" t="s">
        <v>66</v>
      </c>
      <c r="C515" s="18">
        <v>42690</v>
      </c>
      <c r="D515" t="s">
        <v>21</v>
      </c>
      <c r="E515" t="s">
        <v>64</v>
      </c>
      <c r="F515" t="s">
        <v>17</v>
      </c>
      <c r="G515">
        <v>111.6</v>
      </c>
      <c r="H515" s="19">
        <v>1.86</v>
      </c>
      <c r="I515" s="22">
        <f t="shared" si="12"/>
        <v>1.7856000000000001</v>
      </c>
      <c r="K515" t="s">
        <v>32</v>
      </c>
      <c r="M515" t="s">
        <v>65</v>
      </c>
    </row>
    <row r="516" spans="1:13" x14ac:dyDescent="0.25">
      <c r="A516" t="s">
        <v>63</v>
      </c>
      <c r="B516" t="s">
        <v>66</v>
      </c>
      <c r="C516" s="18">
        <v>42690</v>
      </c>
      <c r="D516" t="s">
        <v>21</v>
      </c>
      <c r="E516" t="s">
        <v>64</v>
      </c>
      <c r="F516" t="s">
        <v>17</v>
      </c>
      <c r="G516">
        <v>94.8</v>
      </c>
      <c r="H516" s="19">
        <v>1.58</v>
      </c>
      <c r="I516" s="22">
        <f t="shared" si="12"/>
        <v>1.5167999999999999</v>
      </c>
      <c r="K516" t="s">
        <v>32</v>
      </c>
      <c r="M516" t="s">
        <v>65</v>
      </c>
    </row>
    <row r="517" spans="1:13" x14ac:dyDescent="0.25">
      <c r="A517" t="s">
        <v>63</v>
      </c>
      <c r="B517" t="s">
        <v>66</v>
      </c>
      <c r="C517" s="18">
        <v>42691</v>
      </c>
      <c r="D517" t="s">
        <v>21</v>
      </c>
      <c r="E517" t="s">
        <v>64</v>
      </c>
      <c r="F517" t="s">
        <v>17</v>
      </c>
      <c r="G517">
        <v>117.6</v>
      </c>
      <c r="H517" s="19">
        <v>1.96</v>
      </c>
      <c r="I517" s="22">
        <f t="shared" si="12"/>
        <v>1.8815999999999999</v>
      </c>
      <c r="K517" t="s">
        <v>32</v>
      </c>
      <c r="M517" t="s">
        <v>65</v>
      </c>
    </row>
    <row r="518" spans="1:13" x14ac:dyDescent="0.25">
      <c r="A518" t="s">
        <v>63</v>
      </c>
      <c r="B518" t="s">
        <v>66</v>
      </c>
      <c r="C518" s="18">
        <v>42691</v>
      </c>
      <c r="D518" t="s">
        <v>21</v>
      </c>
      <c r="E518" t="s">
        <v>64</v>
      </c>
      <c r="F518" t="s">
        <v>17</v>
      </c>
      <c r="G518">
        <v>12</v>
      </c>
      <c r="H518" s="19">
        <v>0.2</v>
      </c>
      <c r="I518" s="22">
        <f t="shared" si="12"/>
        <v>0.192</v>
      </c>
      <c r="K518" t="s">
        <v>32</v>
      </c>
      <c r="M518" t="s">
        <v>65</v>
      </c>
    </row>
    <row r="519" spans="1:13" x14ac:dyDescent="0.25">
      <c r="A519" t="s">
        <v>63</v>
      </c>
      <c r="B519" t="s">
        <v>66</v>
      </c>
      <c r="C519" s="18">
        <v>42692</v>
      </c>
      <c r="D519" t="s">
        <v>21</v>
      </c>
      <c r="E519" t="s">
        <v>64</v>
      </c>
      <c r="F519" t="s">
        <v>17</v>
      </c>
      <c r="G519">
        <v>100.2</v>
      </c>
      <c r="H519" s="19">
        <v>1.67</v>
      </c>
      <c r="I519" s="22">
        <f t="shared" si="12"/>
        <v>1.6032</v>
      </c>
      <c r="K519" t="s">
        <v>32</v>
      </c>
      <c r="M519" t="s">
        <v>65</v>
      </c>
    </row>
    <row r="520" spans="1:13" x14ac:dyDescent="0.25">
      <c r="A520" t="s">
        <v>63</v>
      </c>
      <c r="B520" t="s">
        <v>66</v>
      </c>
      <c r="C520" s="18">
        <v>42692</v>
      </c>
      <c r="D520" t="s">
        <v>21</v>
      </c>
      <c r="E520" t="s">
        <v>64</v>
      </c>
      <c r="F520" t="s">
        <v>17</v>
      </c>
      <c r="G520">
        <v>69.599999999999994</v>
      </c>
      <c r="H520" s="19">
        <v>1.1599999999999999</v>
      </c>
      <c r="I520" s="22">
        <f t="shared" si="12"/>
        <v>1.1135999999999999</v>
      </c>
      <c r="K520" t="s">
        <v>32</v>
      </c>
      <c r="M520" t="s">
        <v>65</v>
      </c>
    </row>
    <row r="521" spans="1:13" x14ac:dyDescent="0.25">
      <c r="A521" t="s">
        <v>63</v>
      </c>
      <c r="B521" t="s">
        <v>66</v>
      </c>
      <c r="C521" s="18">
        <v>42692</v>
      </c>
      <c r="D521" t="s">
        <v>21</v>
      </c>
      <c r="E521" t="s">
        <v>64</v>
      </c>
      <c r="F521" t="s">
        <v>17</v>
      </c>
      <c r="G521">
        <v>162.6</v>
      </c>
      <c r="H521" s="19">
        <v>2.71</v>
      </c>
      <c r="I521" s="22">
        <f t="shared" si="12"/>
        <v>2.6015999999999999</v>
      </c>
      <c r="K521" t="s">
        <v>32</v>
      </c>
      <c r="M521" t="s">
        <v>65</v>
      </c>
    </row>
    <row r="522" spans="1:13" x14ac:dyDescent="0.25">
      <c r="A522" t="s">
        <v>63</v>
      </c>
      <c r="B522" t="s">
        <v>66</v>
      </c>
      <c r="C522" s="18">
        <v>42692</v>
      </c>
      <c r="D522" t="s">
        <v>21</v>
      </c>
      <c r="E522" t="s">
        <v>64</v>
      </c>
      <c r="F522" t="s">
        <v>17</v>
      </c>
      <c r="G522">
        <v>118.8</v>
      </c>
      <c r="H522" s="19">
        <v>1.98</v>
      </c>
      <c r="I522" s="22">
        <f t="shared" si="12"/>
        <v>1.9007999999999998</v>
      </c>
      <c r="K522" t="s">
        <v>32</v>
      </c>
      <c r="M522" t="s">
        <v>65</v>
      </c>
    </row>
    <row r="523" spans="1:13" x14ac:dyDescent="0.25">
      <c r="A523" t="s">
        <v>63</v>
      </c>
      <c r="B523" t="s">
        <v>66</v>
      </c>
      <c r="C523" s="18">
        <v>42692</v>
      </c>
      <c r="D523" t="s">
        <v>21</v>
      </c>
      <c r="E523" t="s">
        <v>64</v>
      </c>
      <c r="F523" t="s">
        <v>17</v>
      </c>
      <c r="G523">
        <v>248.4</v>
      </c>
      <c r="H523" s="19">
        <v>4.1399999999999997</v>
      </c>
      <c r="I523" s="22">
        <f t="shared" si="12"/>
        <v>3.9743999999999997</v>
      </c>
      <c r="K523" t="s">
        <v>32</v>
      </c>
      <c r="M523" t="s">
        <v>65</v>
      </c>
    </row>
    <row r="524" spans="1:13" x14ac:dyDescent="0.25">
      <c r="A524" t="s">
        <v>63</v>
      </c>
      <c r="B524" t="s">
        <v>66</v>
      </c>
      <c r="C524" s="18">
        <v>42693</v>
      </c>
      <c r="D524" t="s">
        <v>21</v>
      </c>
      <c r="E524" t="s">
        <v>64</v>
      </c>
      <c r="F524" t="s">
        <v>17</v>
      </c>
      <c r="G524">
        <v>87.6</v>
      </c>
      <c r="H524" s="19">
        <v>1.46</v>
      </c>
      <c r="I524" s="22">
        <f t="shared" si="12"/>
        <v>1.4016</v>
      </c>
      <c r="K524" t="s">
        <v>32</v>
      </c>
      <c r="M524" t="s">
        <v>65</v>
      </c>
    </row>
    <row r="525" spans="1:13" x14ac:dyDescent="0.25">
      <c r="A525" t="s">
        <v>63</v>
      </c>
      <c r="B525" t="s">
        <v>66</v>
      </c>
      <c r="C525" s="18">
        <v>42693</v>
      </c>
      <c r="D525" t="s">
        <v>21</v>
      </c>
      <c r="E525" t="s">
        <v>64</v>
      </c>
      <c r="F525" t="s">
        <v>17</v>
      </c>
      <c r="G525">
        <v>85.8</v>
      </c>
      <c r="H525" s="19">
        <v>1.43</v>
      </c>
      <c r="I525" s="22">
        <f t="shared" si="12"/>
        <v>1.3727999999999998</v>
      </c>
      <c r="K525" t="s">
        <v>32</v>
      </c>
      <c r="M525" t="s">
        <v>65</v>
      </c>
    </row>
    <row r="526" spans="1:13" x14ac:dyDescent="0.25">
      <c r="A526" t="s">
        <v>63</v>
      </c>
      <c r="B526" t="s">
        <v>66</v>
      </c>
      <c r="C526" s="18">
        <v>42693</v>
      </c>
      <c r="D526" t="s">
        <v>21</v>
      </c>
      <c r="E526" t="s">
        <v>64</v>
      </c>
      <c r="F526" t="s">
        <v>17</v>
      </c>
      <c r="G526">
        <v>94.8</v>
      </c>
      <c r="H526" s="19">
        <v>1.58</v>
      </c>
      <c r="I526" s="22">
        <f t="shared" si="12"/>
        <v>1.5167999999999999</v>
      </c>
      <c r="K526" t="s">
        <v>32</v>
      </c>
      <c r="M526" t="s">
        <v>65</v>
      </c>
    </row>
    <row r="527" spans="1:13" x14ac:dyDescent="0.25">
      <c r="A527" t="s">
        <v>63</v>
      </c>
      <c r="B527" t="s">
        <v>66</v>
      </c>
      <c r="C527" s="18">
        <v>42693</v>
      </c>
      <c r="D527" t="s">
        <v>21</v>
      </c>
      <c r="E527" t="s">
        <v>64</v>
      </c>
      <c r="F527" t="s">
        <v>17</v>
      </c>
      <c r="G527">
        <v>86.4</v>
      </c>
      <c r="H527" s="19">
        <v>1.44</v>
      </c>
      <c r="I527" s="22">
        <f t="shared" si="12"/>
        <v>1.3823999999999999</v>
      </c>
      <c r="K527" t="s">
        <v>32</v>
      </c>
      <c r="M527" t="s">
        <v>65</v>
      </c>
    </row>
    <row r="528" spans="1:13" x14ac:dyDescent="0.25">
      <c r="A528" t="s">
        <v>63</v>
      </c>
      <c r="B528" t="s">
        <v>66</v>
      </c>
      <c r="C528" s="18">
        <v>42693</v>
      </c>
      <c r="D528" t="s">
        <v>21</v>
      </c>
      <c r="E528" t="s">
        <v>64</v>
      </c>
      <c r="F528" t="s">
        <v>17</v>
      </c>
      <c r="G528">
        <v>106.2</v>
      </c>
      <c r="H528" s="19">
        <v>1.77</v>
      </c>
      <c r="I528" s="22">
        <f t="shared" si="12"/>
        <v>1.6992</v>
      </c>
      <c r="K528" t="s">
        <v>32</v>
      </c>
      <c r="M528" t="s">
        <v>65</v>
      </c>
    </row>
    <row r="529" spans="1:13" x14ac:dyDescent="0.25">
      <c r="A529" t="s">
        <v>63</v>
      </c>
      <c r="B529" t="s">
        <v>66</v>
      </c>
      <c r="C529" s="18">
        <v>42695</v>
      </c>
      <c r="D529" t="s">
        <v>21</v>
      </c>
      <c r="E529" t="s">
        <v>64</v>
      </c>
      <c r="F529" t="s">
        <v>17</v>
      </c>
      <c r="G529">
        <v>139.19999999999999</v>
      </c>
      <c r="H529" s="19">
        <v>2.3199999999999998</v>
      </c>
      <c r="I529" s="22">
        <f t="shared" si="12"/>
        <v>2.2271999999999998</v>
      </c>
      <c r="K529" t="s">
        <v>32</v>
      </c>
      <c r="M529" t="s">
        <v>65</v>
      </c>
    </row>
    <row r="530" spans="1:13" x14ac:dyDescent="0.25">
      <c r="A530" t="s">
        <v>63</v>
      </c>
      <c r="B530" t="s">
        <v>66</v>
      </c>
      <c r="C530" s="18">
        <v>42695</v>
      </c>
      <c r="D530" t="s">
        <v>21</v>
      </c>
      <c r="E530" t="s">
        <v>64</v>
      </c>
      <c r="F530" t="s">
        <v>17</v>
      </c>
      <c r="G530">
        <v>115.2</v>
      </c>
      <c r="H530" s="19">
        <v>1.92</v>
      </c>
      <c r="I530" s="22">
        <f t="shared" si="12"/>
        <v>1.8431999999999999</v>
      </c>
      <c r="K530" t="s">
        <v>32</v>
      </c>
      <c r="M530" t="s">
        <v>65</v>
      </c>
    </row>
    <row r="531" spans="1:13" x14ac:dyDescent="0.25">
      <c r="A531" t="s">
        <v>63</v>
      </c>
      <c r="B531" t="s">
        <v>66</v>
      </c>
      <c r="C531" s="18">
        <v>42695</v>
      </c>
      <c r="D531" t="s">
        <v>21</v>
      </c>
      <c r="E531" t="s">
        <v>64</v>
      </c>
      <c r="F531" t="s">
        <v>17</v>
      </c>
      <c r="G531">
        <v>92.4</v>
      </c>
      <c r="H531" s="19">
        <v>1.54</v>
      </c>
      <c r="I531" s="22">
        <f t="shared" si="12"/>
        <v>1.4783999999999999</v>
      </c>
      <c r="K531" t="s">
        <v>32</v>
      </c>
      <c r="M531" t="s">
        <v>65</v>
      </c>
    </row>
    <row r="532" spans="1:13" x14ac:dyDescent="0.25">
      <c r="A532" t="s">
        <v>63</v>
      </c>
      <c r="B532" t="s">
        <v>66</v>
      </c>
      <c r="C532" s="18">
        <v>42696</v>
      </c>
      <c r="D532" t="s">
        <v>21</v>
      </c>
      <c r="E532" t="s">
        <v>64</v>
      </c>
      <c r="F532" t="s">
        <v>17</v>
      </c>
      <c r="G532">
        <v>31.8</v>
      </c>
      <c r="H532" s="19">
        <v>0.53</v>
      </c>
      <c r="I532" s="22">
        <f t="shared" si="12"/>
        <v>0.50880000000000003</v>
      </c>
      <c r="K532" t="s">
        <v>32</v>
      </c>
      <c r="M532" t="s">
        <v>65</v>
      </c>
    </row>
    <row r="533" spans="1:13" x14ac:dyDescent="0.25">
      <c r="A533" t="s">
        <v>63</v>
      </c>
      <c r="B533" t="s">
        <v>66</v>
      </c>
      <c r="C533" s="18">
        <v>42696</v>
      </c>
      <c r="D533" t="s">
        <v>21</v>
      </c>
      <c r="E533" t="s">
        <v>64</v>
      </c>
      <c r="F533" t="s">
        <v>17</v>
      </c>
      <c r="G533">
        <v>59.4</v>
      </c>
      <c r="H533" s="19">
        <v>0.99</v>
      </c>
      <c r="I533" s="22">
        <f t="shared" si="12"/>
        <v>0.95039999999999991</v>
      </c>
      <c r="K533" t="s">
        <v>32</v>
      </c>
      <c r="M533" t="s">
        <v>65</v>
      </c>
    </row>
    <row r="534" spans="1:13" x14ac:dyDescent="0.25">
      <c r="A534" t="s">
        <v>63</v>
      </c>
      <c r="B534" t="s">
        <v>66</v>
      </c>
      <c r="C534" s="18">
        <v>42696</v>
      </c>
      <c r="D534" t="s">
        <v>21</v>
      </c>
      <c r="E534" t="s">
        <v>64</v>
      </c>
      <c r="F534" t="s">
        <v>17</v>
      </c>
      <c r="G534">
        <v>102</v>
      </c>
      <c r="H534" s="19">
        <v>1.7</v>
      </c>
      <c r="I534" s="22">
        <f t="shared" si="12"/>
        <v>1.6319999999999999</v>
      </c>
      <c r="K534" t="s">
        <v>32</v>
      </c>
      <c r="M534" t="s">
        <v>65</v>
      </c>
    </row>
    <row r="535" spans="1:13" x14ac:dyDescent="0.25">
      <c r="A535" t="s">
        <v>63</v>
      </c>
      <c r="B535" t="s">
        <v>66</v>
      </c>
      <c r="C535" s="18">
        <v>42697</v>
      </c>
      <c r="D535" t="s">
        <v>21</v>
      </c>
      <c r="E535" t="s">
        <v>64</v>
      </c>
      <c r="F535" t="s">
        <v>17</v>
      </c>
      <c r="G535">
        <v>55.2</v>
      </c>
      <c r="H535" s="19">
        <v>0.92</v>
      </c>
      <c r="I535" s="22">
        <f t="shared" si="12"/>
        <v>0.88319999999999999</v>
      </c>
      <c r="K535" t="s">
        <v>32</v>
      </c>
      <c r="M535" t="s">
        <v>65</v>
      </c>
    </row>
    <row r="536" spans="1:13" x14ac:dyDescent="0.25">
      <c r="A536" t="s">
        <v>63</v>
      </c>
      <c r="B536" t="s">
        <v>66</v>
      </c>
      <c r="C536" s="18">
        <v>42697</v>
      </c>
      <c r="D536" t="s">
        <v>21</v>
      </c>
      <c r="E536" t="s">
        <v>64</v>
      </c>
      <c r="F536" t="s">
        <v>17</v>
      </c>
      <c r="G536">
        <v>105</v>
      </c>
      <c r="H536" s="19">
        <v>1.75</v>
      </c>
      <c r="I536" s="22">
        <f t="shared" si="12"/>
        <v>1.68</v>
      </c>
      <c r="K536" t="s">
        <v>32</v>
      </c>
      <c r="M536" t="s">
        <v>65</v>
      </c>
    </row>
    <row r="537" spans="1:13" x14ac:dyDescent="0.25">
      <c r="A537" t="s">
        <v>63</v>
      </c>
      <c r="B537" t="s">
        <v>66</v>
      </c>
      <c r="C537" s="18">
        <v>42699</v>
      </c>
      <c r="D537" t="s">
        <v>21</v>
      </c>
      <c r="E537" t="s">
        <v>64</v>
      </c>
      <c r="F537" t="s">
        <v>17</v>
      </c>
      <c r="G537">
        <v>311.39999999999998</v>
      </c>
      <c r="H537" s="19">
        <v>5.19</v>
      </c>
      <c r="I537" s="22">
        <f t="shared" si="12"/>
        <v>4.9824000000000002</v>
      </c>
      <c r="K537" t="s">
        <v>32</v>
      </c>
      <c r="M537" t="s">
        <v>65</v>
      </c>
    </row>
    <row r="538" spans="1:13" x14ac:dyDescent="0.25">
      <c r="A538" t="s">
        <v>63</v>
      </c>
      <c r="B538" t="s">
        <v>66</v>
      </c>
      <c r="C538" s="18">
        <v>42699</v>
      </c>
      <c r="D538" t="s">
        <v>21</v>
      </c>
      <c r="E538" t="s">
        <v>64</v>
      </c>
      <c r="F538" t="s">
        <v>17</v>
      </c>
      <c r="G538">
        <v>162.6</v>
      </c>
      <c r="H538" s="19">
        <v>2.71</v>
      </c>
      <c r="I538" s="22">
        <f t="shared" si="12"/>
        <v>2.6015999999999999</v>
      </c>
      <c r="K538" t="s">
        <v>32</v>
      </c>
      <c r="M538" t="s">
        <v>65</v>
      </c>
    </row>
    <row r="539" spans="1:13" x14ac:dyDescent="0.25">
      <c r="A539" t="s">
        <v>63</v>
      </c>
      <c r="B539" t="s">
        <v>66</v>
      </c>
      <c r="C539" s="18">
        <v>42699</v>
      </c>
      <c r="D539" t="s">
        <v>21</v>
      </c>
      <c r="E539" t="s">
        <v>64</v>
      </c>
      <c r="F539" t="s">
        <v>17</v>
      </c>
      <c r="G539">
        <v>88.2</v>
      </c>
      <c r="H539" s="19">
        <v>1.47</v>
      </c>
      <c r="I539" s="22">
        <f t="shared" si="12"/>
        <v>1.4112</v>
      </c>
      <c r="K539" t="s">
        <v>32</v>
      </c>
      <c r="M539" t="s">
        <v>65</v>
      </c>
    </row>
    <row r="540" spans="1:13" x14ac:dyDescent="0.25">
      <c r="A540" t="s">
        <v>63</v>
      </c>
      <c r="B540" t="s">
        <v>66</v>
      </c>
      <c r="C540" s="18">
        <v>42702</v>
      </c>
      <c r="D540" t="s">
        <v>21</v>
      </c>
      <c r="E540" t="s">
        <v>64</v>
      </c>
      <c r="F540" t="s">
        <v>17</v>
      </c>
      <c r="G540">
        <v>70.2</v>
      </c>
      <c r="H540" s="19">
        <v>1.17</v>
      </c>
      <c r="I540" s="22">
        <f t="shared" si="12"/>
        <v>1.1232</v>
      </c>
      <c r="K540" t="s">
        <v>32</v>
      </c>
      <c r="M540" t="s">
        <v>65</v>
      </c>
    </row>
    <row r="541" spans="1:13" x14ac:dyDescent="0.25">
      <c r="A541" t="s">
        <v>63</v>
      </c>
      <c r="B541" t="s">
        <v>66</v>
      </c>
      <c r="C541" s="18">
        <v>42702</v>
      </c>
      <c r="D541" t="s">
        <v>21</v>
      </c>
      <c r="E541" t="s">
        <v>64</v>
      </c>
      <c r="F541" t="s">
        <v>17</v>
      </c>
      <c r="G541">
        <v>72</v>
      </c>
      <c r="H541" s="19">
        <v>1.2</v>
      </c>
      <c r="I541" s="22">
        <f t="shared" si="12"/>
        <v>1.1519999999999999</v>
      </c>
      <c r="K541" t="s">
        <v>32</v>
      </c>
      <c r="M541" t="s">
        <v>65</v>
      </c>
    </row>
    <row r="542" spans="1:13" x14ac:dyDescent="0.25">
      <c r="A542" t="s">
        <v>63</v>
      </c>
      <c r="B542" t="s">
        <v>66</v>
      </c>
      <c r="C542" s="18">
        <v>42702</v>
      </c>
      <c r="D542" t="s">
        <v>21</v>
      </c>
      <c r="E542" t="s">
        <v>64</v>
      </c>
      <c r="F542" t="s">
        <v>17</v>
      </c>
      <c r="G542">
        <v>86.4</v>
      </c>
      <c r="H542" s="19">
        <v>1.44</v>
      </c>
      <c r="I542" s="22">
        <f t="shared" si="12"/>
        <v>1.3823999999999999</v>
      </c>
      <c r="K542" t="s">
        <v>32</v>
      </c>
      <c r="M542" t="s">
        <v>65</v>
      </c>
    </row>
    <row r="543" spans="1:13" x14ac:dyDescent="0.25">
      <c r="A543" t="s">
        <v>63</v>
      </c>
      <c r="B543" t="s">
        <v>66</v>
      </c>
      <c r="C543" s="18">
        <v>42702</v>
      </c>
      <c r="D543" t="s">
        <v>21</v>
      </c>
      <c r="E543" t="s">
        <v>64</v>
      </c>
      <c r="F543" t="s">
        <v>17</v>
      </c>
      <c r="G543">
        <v>72</v>
      </c>
      <c r="H543" s="19">
        <v>1.2</v>
      </c>
      <c r="I543" s="22">
        <f t="shared" si="12"/>
        <v>1.1519999999999999</v>
      </c>
      <c r="K543" t="s">
        <v>32</v>
      </c>
      <c r="M543" t="s">
        <v>65</v>
      </c>
    </row>
    <row r="544" spans="1:13" x14ac:dyDescent="0.25">
      <c r="A544" t="s">
        <v>63</v>
      </c>
      <c r="B544" t="s">
        <v>66</v>
      </c>
      <c r="C544" s="18">
        <v>42703</v>
      </c>
      <c r="D544" t="s">
        <v>21</v>
      </c>
      <c r="E544" t="s">
        <v>64</v>
      </c>
      <c r="F544" t="s">
        <v>17</v>
      </c>
      <c r="G544">
        <v>63</v>
      </c>
      <c r="H544" s="19">
        <v>1.05</v>
      </c>
      <c r="I544" s="22">
        <f t="shared" si="12"/>
        <v>1.008</v>
      </c>
      <c r="K544" t="s">
        <v>32</v>
      </c>
      <c r="M544" t="s">
        <v>65</v>
      </c>
    </row>
    <row r="545" spans="1:13" x14ac:dyDescent="0.25">
      <c r="A545" t="s">
        <v>63</v>
      </c>
      <c r="B545" t="s">
        <v>66</v>
      </c>
      <c r="C545" s="18">
        <v>42703</v>
      </c>
      <c r="D545" t="s">
        <v>21</v>
      </c>
      <c r="E545" t="s">
        <v>64</v>
      </c>
      <c r="F545" t="s">
        <v>17</v>
      </c>
      <c r="G545">
        <v>35.4</v>
      </c>
      <c r="H545" s="19">
        <v>0.59</v>
      </c>
      <c r="I545" s="22">
        <f t="shared" si="12"/>
        <v>0.5663999999999999</v>
      </c>
      <c r="K545" t="s">
        <v>32</v>
      </c>
      <c r="M545" t="s">
        <v>65</v>
      </c>
    </row>
    <row r="546" spans="1:13" x14ac:dyDescent="0.25">
      <c r="A546" t="s">
        <v>63</v>
      </c>
      <c r="B546" t="s">
        <v>66</v>
      </c>
      <c r="C546" s="18">
        <v>42704</v>
      </c>
      <c r="D546" t="s">
        <v>21</v>
      </c>
      <c r="E546" t="s">
        <v>64</v>
      </c>
      <c r="F546" t="s">
        <v>17</v>
      </c>
      <c r="G546">
        <v>78</v>
      </c>
      <c r="H546" s="19">
        <v>1.3</v>
      </c>
      <c r="I546" s="22">
        <f t="shared" si="12"/>
        <v>1.248</v>
      </c>
      <c r="K546" t="s">
        <v>32</v>
      </c>
      <c r="M546" t="s">
        <v>65</v>
      </c>
    </row>
    <row r="547" spans="1:13" x14ac:dyDescent="0.25">
      <c r="A547" t="s">
        <v>63</v>
      </c>
      <c r="B547" t="s">
        <v>66</v>
      </c>
      <c r="C547" s="18">
        <v>42704</v>
      </c>
      <c r="D547" t="s">
        <v>21</v>
      </c>
      <c r="E547" t="s">
        <v>64</v>
      </c>
      <c r="F547" t="s">
        <v>17</v>
      </c>
      <c r="G547">
        <v>68.400000000000006</v>
      </c>
      <c r="H547" s="19">
        <v>1.1399999999999999</v>
      </c>
      <c r="I547" s="22">
        <f t="shared" si="12"/>
        <v>1.0943999999999998</v>
      </c>
      <c r="K547" t="s">
        <v>32</v>
      </c>
      <c r="M547" t="s">
        <v>65</v>
      </c>
    </row>
    <row r="548" spans="1:13" x14ac:dyDescent="0.25">
      <c r="A548" t="s">
        <v>63</v>
      </c>
      <c r="B548" t="s">
        <v>66</v>
      </c>
      <c r="C548" s="18">
        <v>42705</v>
      </c>
      <c r="D548" t="s">
        <v>21</v>
      </c>
      <c r="E548" t="s">
        <v>64</v>
      </c>
      <c r="F548" t="s">
        <v>17</v>
      </c>
      <c r="G548">
        <v>76.8</v>
      </c>
      <c r="H548" s="19">
        <v>1.28</v>
      </c>
      <c r="I548" s="22">
        <f t="shared" si="12"/>
        <v>1.2287999999999999</v>
      </c>
      <c r="K548" t="s">
        <v>32</v>
      </c>
      <c r="M548" t="s">
        <v>65</v>
      </c>
    </row>
    <row r="549" spans="1:13" x14ac:dyDescent="0.25">
      <c r="A549" t="s">
        <v>63</v>
      </c>
      <c r="B549" t="s">
        <v>66</v>
      </c>
      <c r="C549" s="18">
        <v>42705</v>
      </c>
      <c r="D549" t="s">
        <v>21</v>
      </c>
      <c r="E549" t="s">
        <v>64</v>
      </c>
      <c r="F549" t="s">
        <v>17</v>
      </c>
      <c r="G549">
        <v>121.2</v>
      </c>
      <c r="H549" s="19">
        <v>2.02</v>
      </c>
      <c r="I549" s="22">
        <f t="shared" si="12"/>
        <v>1.9392</v>
      </c>
      <c r="K549" t="s">
        <v>32</v>
      </c>
      <c r="M549" t="s">
        <v>65</v>
      </c>
    </row>
    <row r="550" spans="1:13" x14ac:dyDescent="0.25">
      <c r="A550" t="s">
        <v>63</v>
      </c>
      <c r="B550" t="s">
        <v>66</v>
      </c>
      <c r="C550" s="18">
        <v>42705</v>
      </c>
      <c r="D550" t="s">
        <v>21</v>
      </c>
      <c r="E550" t="s">
        <v>64</v>
      </c>
      <c r="F550" t="s">
        <v>17</v>
      </c>
      <c r="G550">
        <v>220.8</v>
      </c>
      <c r="H550" s="19">
        <v>3.68</v>
      </c>
      <c r="I550" s="22">
        <f t="shared" si="12"/>
        <v>3.5327999999999999</v>
      </c>
      <c r="K550" t="s">
        <v>32</v>
      </c>
      <c r="M550" t="s">
        <v>65</v>
      </c>
    </row>
    <row r="551" spans="1:13" x14ac:dyDescent="0.25">
      <c r="A551" t="s">
        <v>63</v>
      </c>
      <c r="B551" t="s">
        <v>66</v>
      </c>
      <c r="C551" s="18">
        <v>42706</v>
      </c>
      <c r="D551" t="s">
        <v>21</v>
      </c>
      <c r="E551" t="s">
        <v>64</v>
      </c>
      <c r="F551" t="s">
        <v>17</v>
      </c>
      <c r="G551">
        <v>129.6</v>
      </c>
      <c r="H551" s="19">
        <v>2.16</v>
      </c>
      <c r="I551" s="22">
        <f t="shared" si="12"/>
        <v>2.0735999999999999</v>
      </c>
      <c r="K551" t="s">
        <v>32</v>
      </c>
      <c r="M551" t="s">
        <v>65</v>
      </c>
    </row>
    <row r="552" spans="1:13" x14ac:dyDescent="0.25">
      <c r="A552" t="s">
        <v>63</v>
      </c>
      <c r="B552" t="s">
        <v>66</v>
      </c>
      <c r="C552" s="18">
        <v>42709</v>
      </c>
      <c r="D552" t="s">
        <v>21</v>
      </c>
      <c r="E552" t="s">
        <v>64</v>
      </c>
      <c r="F552" t="s">
        <v>17</v>
      </c>
      <c r="G552">
        <v>104.4</v>
      </c>
      <c r="H552" s="19">
        <v>1.74</v>
      </c>
      <c r="I552" s="22">
        <f t="shared" si="12"/>
        <v>1.6703999999999999</v>
      </c>
      <c r="K552" t="s">
        <v>32</v>
      </c>
      <c r="M552" t="s">
        <v>65</v>
      </c>
    </row>
    <row r="553" spans="1:13" x14ac:dyDescent="0.25">
      <c r="A553" t="s">
        <v>63</v>
      </c>
      <c r="B553" t="s">
        <v>66</v>
      </c>
      <c r="C553" s="18">
        <v>42709</v>
      </c>
      <c r="D553" t="s">
        <v>21</v>
      </c>
      <c r="E553" t="s">
        <v>64</v>
      </c>
      <c r="F553" t="s">
        <v>17</v>
      </c>
      <c r="G553">
        <v>103.8</v>
      </c>
      <c r="H553" s="19">
        <v>1.73</v>
      </c>
      <c r="I553" s="22">
        <f t="shared" si="12"/>
        <v>1.6607999999999998</v>
      </c>
      <c r="K553" t="s">
        <v>32</v>
      </c>
      <c r="M553" t="s">
        <v>65</v>
      </c>
    </row>
    <row r="554" spans="1:13" x14ac:dyDescent="0.25">
      <c r="A554" t="s">
        <v>63</v>
      </c>
      <c r="B554" t="s">
        <v>66</v>
      </c>
      <c r="C554" s="18">
        <v>42710</v>
      </c>
      <c r="D554" t="s">
        <v>21</v>
      </c>
      <c r="E554" t="s">
        <v>64</v>
      </c>
      <c r="F554" t="s">
        <v>17</v>
      </c>
      <c r="G554">
        <v>150</v>
      </c>
      <c r="H554" s="19">
        <v>2.5</v>
      </c>
      <c r="I554" s="22">
        <f t="shared" si="12"/>
        <v>2.4</v>
      </c>
      <c r="K554" t="s">
        <v>32</v>
      </c>
      <c r="M554" t="s">
        <v>65</v>
      </c>
    </row>
    <row r="555" spans="1:13" x14ac:dyDescent="0.25">
      <c r="A555" t="s">
        <v>63</v>
      </c>
      <c r="B555" t="s">
        <v>66</v>
      </c>
      <c r="C555" s="18">
        <v>42712</v>
      </c>
      <c r="D555" t="s">
        <v>21</v>
      </c>
      <c r="E555" t="s">
        <v>64</v>
      </c>
      <c r="F555" t="s">
        <v>17</v>
      </c>
      <c r="G555">
        <v>452.4</v>
      </c>
      <c r="H555" s="19">
        <v>7.54</v>
      </c>
      <c r="I555" s="22">
        <f t="shared" si="12"/>
        <v>7.2383999999999995</v>
      </c>
      <c r="K555" t="s">
        <v>32</v>
      </c>
      <c r="M555" t="s">
        <v>65</v>
      </c>
    </row>
    <row r="556" spans="1:13" x14ac:dyDescent="0.25">
      <c r="A556" t="s">
        <v>63</v>
      </c>
      <c r="B556" t="s">
        <v>66</v>
      </c>
      <c r="C556" s="18">
        <v>42712</v>
      </c>
      <c r="D556" t="s">
        <v>21</v>
      </c>
      <c r="E556" t="s">
        <v>64</v>
      </c>
      <c r="F556" t="s">
        <v>17</v>
      </c>
      <c r="G556">
        <v>228.6</v>
      </c>
      <c r="H556" s="19">
        <v>3.81</v>
      </c>
      <c r="I556" s="22">
        <f t="shared" si="12"/>
        <v>3.6576</v>
      </c>
      <c r="K556" t="s">
        <v>32</v>
      </c>
      <c r="M556" t="s">
        <v>65</v>
      </c>
    </row>
    <row r="557" spans="1:13" x14ac:dyDescent="0.25">
      <c r="A557" t="s">
        <v>63</v>
      </c>
      <c r="B557" t="s">
        <v>66</v>
      </c>
      <c r="C557" s="18">
        <v>42712</v>
      </c>
      <c r="D557" t="s">
        <v>21</v>
      </c>
      <c r="E557" t="s">
        <v>64</v>
      </c>
      <c r="F557" t="s">
        <v>17</v>
      </c>
      <c r="G557">
        <v>162.6</v>
      </c>
      <c r="H557" s="19">
        <v>2.71</v>
      </c>
      <c r="I557" s="22">
        <f t="shared" si="12"/>
        <v>2.6015999999999999</v>
      </c>
      <c r="K557" t="s">
        <v>32</v>
      </c>
      <c r="M557" t="s">
        <v>65</v>
      </c>
    </row>
    <row r="558" spans="1:13" x14ac:dyDescent="0.25">
      <c r="A558" t="s">
        <v>63</v>
      </c>
      <c r="B558" t="s">
        <v>66</v>
      </c>
      <c r="C558" s="18">
        <v>42716</v>
      </c>
      <c r="D558" t="s">
        <v>21</v>
      </c>
      <c r="E558" t="s">
        <v>64</v>
      </c>
      <c r="F558" t="s">
        <v>17</v>
      </c>
      <c r="G558">
        <v>120</v>
      </c>
      <c r="H558" s="19">
        <v>2</v>
      </c>
      <c r="I558" s="22">
        <f t="shared" si="12"/>
        <v>1.92</v>
      </c>
      <c r="K558" t="s">
        <v>32</v>
      </c>
      <c r="M558" t="s">
        <v>65</v>
      </c>
    </row>
    <row r="559" spans="1:13" x14ac:dyDescent="0.25">
      <c r="A559" t="s">
        <v>63</v>
      </c>
      <c r="B559" t="s">
        <v>66</v>
      </c>
      <c r="C559" s="18">
        <v>42718</v>
      </c>
      <c r="D559" t="s">
        <v>21</v>
      </c>
      <c r="E559" t="s">
        <v>64</v>
      </c>
      <c r="F559" t="s">
        <v>17</v>
      </c>
      <c r="G559">
        <v>118.8</v>
      </c>
      <c r="H559" s="19">
        <v>1.98</v>
      </c>
      <c r="I559" s="22">
        <f t="shared" si="12"/>
        <v>1.9007999999999998</v>
      </c>
      <c r="K559" t="s">
        <v>32</v>
      </c>
      <c r="M559" t="s">
        <v>65</v>
      </c>
    </row>
    <row r="560" spans="1:13" x14ac:dyDescent="0.25">
      <c r="A560" t="s">
        <v>63</v>
      </c>
      <c r="B560" t="s">
        <v>66</v>
      </c>
      <c r="C560" s="18">
        <v>42718</v>
      </c>
      <c r="D560" t="s">
        <v>21</v>
      </c>
      <c r="E560" t="s">
        <v>64</v>
      </c>
      <c r="F560" t="s">
        <v>17</v>
      </c>
      <c r="G560">
        <v>99</v>
      </c>
      <c r="H560" s="19">
        <v>1.65</v>
      </c>
      <c r="I560" s="22">
        <f t="shared" si="12"/>
        <v>1.5839999999999999</v>
      </c>
      <c r="K560" t="s">
        <v>32</v>
      </c>
      <c r="M560" t="s">
        <v>65</v>
      </c>
    </row>
    <row r="561" spans="1:13" x14ac:dyDescent="0.25">
      <c r="A561" t="s">
        <v>63</v>
      </c>
      <c r="B561" t="s">
        <v>66</v>
      </c>
      <c r="C561" s="18">
        <v>42720</v>
      </c>
      <c r="D561" t="s">
        <v>21</v>
      </c>
      <c r="E561" t="s">
        <v>64</v>
      </c>
      <c r="F561" t="s">
        <v>17</v>
      </c>
      <c r="G561">
        <v>114</v>
      </c>
      <c r="H561" s="19">
        <v>1.9</v>
      </c>
      <c r="I561" s="22">
        <f t="shared" ref="I561:I589" si="13">H561*0.96</f>
        <v>1.8239999999999998</v>
      </c>
      <c r="K561" t="s">
        <v>32</v>
      </c>
      <c r="M561" t="s">
        <v>65</v>
      </c>
    </row>
    <row r="562" spans="1:13" x14ac:dyDescent="0.25">
      <c r="A562" t="s">
        <v>63</v>
      </c>
      <c r="B562" t="s">
        <v>66</v>
      </c>
      <c r="C562" s="18">
        <v>42724</v>
      </c>
      <c r="D562" t="s">
        <v>21</v>
      </c>
      <c r="E562" t="s">
        <v>64</v>
      </c>
      <c r="F562" t="s">
        <v>17</v>
      </c>
      <c r="G562">
        <v>144</v>
      </c>
      <c r="H562" s="19">
        <v>2.4</v>
      </c>
      <c r="I562" s="22">
        <f t="shared" si="13"/>
        <v>2.3039999999999998</v>
      </c>
      <c r="K562" t="s">
        <v>32</v>
      </c>
      <c r="M562" t="s">
        <v>65</v>
      </c>
    </row>
    <row r="563" spans="1:13" x14ac:dyDescent="0.25">
      <c r="A563" t="s">
        <v>63</v>
      </c>
      <c r="B563" t="s">
        <v>66</v>
      </c>
      <c r="C563" s="18">
        <v>42726</v>
      </c>
      <c r="D563" t="s">
        <v>21</v>
      </c>
      <c r="E563" t="s">
        <v>64</v>
      </c>
      <c r="F563" t="s">
        <v>17</v>
      </c>
      <c r="G563">
        <v>76.8</v>
      </c>
      <c r="H563" s="19">
        <v>1.28</v>
      </c>
      <c r="I563" s="22">
        <f t="shared" si="13"/>
        <v>1.2287999999999999</v>
      </c>
      <c r="K563" t="s">
        <v>32</v>
      </c>
      <c r="M563" t="s">
        <v>65</v>
      </c>
    </row>
    <row r="564" spans="1:13" x14ac:dyDescent="0.25">
      <c r="A564" t="s">
        <v>63</v>
      </c>
      <c r="B564" t="s">
        <v>66</v>
      </c>
      <c r="C564" s="18">
        <v>42727</v>
      </c>
      <c r="D564" t="s">
        <v>21</v>
      </c>
      <c r="E564" t="s">
        <v>64</v>
      </c>
      <c r="F564" t="s">
        <v>17</v>
      </c>
      <c r="G564">
        <v>49.8</v>
      </c>
      <c r="H564" s="19">
        <v>0.83</v>
      </c>
      <c r="I564" s="22">
        <f t="shared" si="13"/>
        <v>0.79679999999999995</v>
      </c>
      <c r="K564" t="s">
        <v>32</v>
      </c>
      <c r="M564" t="s">
        <v>65</v>
      </c>
    </row>
    <row r="565" spans="1:13" x14ac:dyDescent="0.25">
      <c r="A565" t="s">
        <v>63</v>
      </c>
      <c r="B565" t="s">
        <v>66</v>
      </c>
      <c r="C565" s="18">
        <v>42732</v>
      </c>
      <c r="D565" t="s">
        <v>21</v>
      </c>
      <c r="E565" t="s">
        <v>64</v>
      </c>
      <c r="F565" t="s">
        <v>17</v>
      </c>
      <c r="G565">
        <v>131.4</v>
      </c>
      <c r="H565" s="19">
        <v>2.19</v>
      </c>
      <c r="I565" s="22">
        <f t="shared" si="13"/>
        <v>2.1023999999999998</v>
      </c>
      <c r="K565" t="s">
        <v>32</v>
      </c>
      <c r="M565" t="s">
        <v>65</v>
      </c>
    </row>
    <row r="566" spans="1:13" x14ac:dyDescent="0.25">
      <c r="A566" t="s">
        <v>63</v>
      </c>
      <c r="B566" t="s">
        <v>66</v>
      </c>
      <c r="C566" s="18">
        <v>42738</v>
      </c>
      <c r="D566" t="s">
        <v>21</v>
      </c>
      <c r="E566" t="s">
        <v>64</v>
      </c>
      <c r="F566" t="s">
        <v>17</v>
      </c>
      <c r="G566">
        <v>156.6</v>
      </c>
      <c r="H566" s="19">
        <v>2.61</v>
      </c>
      <c r="I566" s="22">
        <f t="shared" si="13"/>
        <v>2.5055999999999998</v>
      </c>
      <c r="K566" t="s">
        <v>32</v>
      </c>
      <c r="M566" t="s">
        <v>65</v>
      </c>
    </row>
    <row r="567" spans="1:13" x14ac:dyDescent="0.25">
      <c r="A567" t="s">
        <v>63</v>
      </c>
      <c r="B567" t="s">
        <v>66</v>
      </c>
      <c r="C567" s="18">
        <v>42741</v>
      </c>
      <c r="D567" t="s">
        <v>21</v>
      </c>
      <c r="E567" t="s">
        <v>64</v>
      </c>
      <c r="F567" t="s">
        <v>17</v>
      </c>
      <c r="G567">
        <v>150</v>
      </c>
      <c r="H567" s="19">
        <v>2.5</v>
      </c>
      <c r="I567" s="22">
        <f t="shared" si="13"/>
        <v>2.4</v>
      </c>
      <c r="K567" t="s">
        <v>32</v>
      </c>
      <c r="M567" t="s">
        <v>65</v>
      </c>
    </row>
    <row r="568" spans="1:13" x14ac:dyDescent="0.25">
      <c r="A568" t="s">
        <v>63</v>
      </c>
      <c r="B568" t="s">
        <v>66</v>
      </c>
      <c r="C568" s="18">
        <v>42746</v>
      </c>
      <c r="D568" t="s">
        <v>21</v>
      </c>
      <c r="E568" t="s">
        <v>64</v>
      </c>
      <c r="F568" t="s">
        <v>17</v>
      </c>
      <c r="G568">
        <v>204.6</v>
      </c>
      <c r="H568" s="19">
        <v>3.41</v>
      </c>
      <c r="I568" s="22">
        <f t="shared" si="13"/>
        <v>3.2736000000000001</v>
      </c>
      <c r="K568" t="s">
        <v>32</v>
      </c>
      <c r="M568" t="s">
        <v>65</v>
      </c>
    </row>
    <row r="569" spans="1:13" x14ac:dyDescent="0.25">
      <c r="A569" t="s">
        <v>63</v>
      </c>
      <c r="B569" t="s">
        <v>66</v>
      </c>
      <c r="C569" s="18">
        <v>42751</v>
      </c>
      <c r="D569" t="s">
        <v>21</v>
      </c>
      <c r="E569" t="s">
        <v>64</v>
      </c>
      <c r="F569" t="s">
        <v>17</v>
      </c>
      <c r="G569">
        <v>127.2</v>
      </c>
      <c r="H569" s="19">
        <v>2.12</v>
      </c>
      <c r="I569" s="22">
        <f t="shared" si="13"/>
        <v>2.0352000000000001</v>
      </c>
      <c r="K569" t="s">
        <v>32</v>
      </c>
      <c r="M569" t="s">
        <v>65</v>
      </c>
    </row>
    <row r="570" spans="1:13" x14ac:dyDescent="0.25">
      <c r="A570" t="s">
        <v>63</v>
      </c>
      <c r="B570" t="s">
        <v>66</v>
      </c>
      <c r="C570" s="18">
        <v>42752</v>
      </c>
      <c r="D570" t="s">
        <v>21</v>
      </c>
      <c r="E570" t="s">
        <v>64</v>
      </c>
      <c r="F570" t="s">
        <v>17</v>
      </c>
      <c r="G570">
        <v>145.80000000000001</v>
      </c>
      <c r="H570" s="19">
        <v>2.4300000000000002</v>
      </c>
      <c r="I570" s="22">
        <f t="shared" si="13"/>
        <v>2.3328000000000002</v>
      </c>
      <c r="K570" t="s">
        <v>32</v>
      </c>
      <c r="M570" t="s">
        <v>65</v>
      </c>
    </row>
    <row r="571" spans="1:13" x14ac:dyDescent="0.25">
      <c r="A571" t="s">
        <v>63</v>
      </c>
      <c r="B571" t="s">
        <v>66</v>
      </c>
      <c r="C571" s="18">
        <v>42755</v>
      </c>
      <c r="D571" t="s">
        <v>21</v>
      </c>
      <c r="E571" t="s">
        <v>64</v>
      </c>
      <c r="F571" t="s">
        <v>17</v>
      </c>
      <c r="G571">
        <v>172.8</v>
      </c>
      <c r="H571" s="19">
        <v>2.88</v>
      </c>
      <c r="I571" s="22">
        <f t="shared" si="13"/>
        <v>2.7647999999999997</v>
      </c>
      <c r="K571" t="s">
        <v>32</v>
      </c>
      <c r="M571" t="s">
        <v>65</v>
      </c>
    </row>
    <row r="572" spans="1:13" x14ac:dyDescent="0.25">
      <c r="A572" t="s">
        <v>63</v>
      </c>
      <c r="B572" t="s">
        <v>66</v>
      </c>
      <c r="C572" s="18">
        <v>42761</v>
      </c>
      <c r="D572" t="s">
        <v>21</v>
      </c>
      <c r="E572" t="s">
        <v>64</v>
      </c>
      <c r="F572" t="s">
        <v>17</v>
      </c>
      <c r="G572">
        <v>134.4</v>
      </c>
      <c r="H572" s="19">
        <v>2.2400000000000002</v>
      </c>
      <c r="I572" s="22">
        <f t="shared" si="13"/>
        <v>2.1504000000000003</v>
      </c>
      <c r="K572" t="s">
        <v>32</v>
      </c>
      <c r="M572" t="s">
        <v>65</v>
      </c>
    </row>
    <row r="573" spans="1:13" x14ac:dyDescent="0.25">
      <c r="A573" t="s">
        <v>63</v>
      </c>
      <c r="B573" t="s">
        <v>66</v>
      </c>
      <c r="C573" s="18">
        <v>42767</v>
      </c>
      <c r="D573" t="s">
        <v>21</v>
      </c>
      <c r="E573" t="s">
        <v>64</v>
      </c>
      <c r="F573" t="s">
        <v>17</v>
      </c>
      <c r="G573">
        <v>112.8</v>
      </c>
      <c r="H573" s="19">
        <v>1.88</v>
      </c>
      <c r="I573" s="22">
        <f t="shared" si="13"/>
        <v>1.8047999999999997</v>
      </c>
      <c r="K573" t="s">
        <v>32</v>
      </c>
      <c r="M573" t="s">
        <v>65</v>
      </c>
    </row>
    <row r="574" spans="1:13" x14ac:dyDescent="0.25">
      <c r="A574" t="s">
        <v>63</v>
      </c>
      <c r="B574" t="s">
        <v>66</v>
      </c>
      <c r="C574" s="18">
        <v>42773</v>
      </c>
      <c r="D574" t="s">
        <v>21</v>
      </c>
      <c r="E574" t="s">
        <v>64</v>
      </c>
      <c r="F574" t="s">
        <v>17</v>
      </c>
      <c r="G574">
        <v>86.4</v>
      </c>
      <c r="H574" s="19">
        <v>1.44</v>
      </c>
      <c r="I574" s="22">
        <f t="shared" si="13"/>
        <v>1.3823999999999999</v>
      </c>
      <c r="K574" t="s">
        <v>32</v>
      </c>
      <c r="M574" t="s">
        <v>65</v>
      </c>
    </row>
    <row r="575" spans="1:13" x14ac:dyDescent="0.25">
      <c r="A575" t="s">
        <v>63</v>
      </c>
      <c r="B575" t="s">
        <v>66</v>
      </c>
      <c r="C575" s="18">
        <v>42775</v>
      </c>
      <c r="D575" t="s">
        <v>21</v>
      </c>
      <c r="E575" t="s">
        <v>64</v>
      </c>
      <c r="F575" t="s">
        <v>17</v>
      </c>
      <c r="G575">
        <v>218.4</v>
      </c>
      <c r="H575" s="19">
        <v>3.64</v>
      </c>
      <c r="I575" s="22">
        <f t="shared" si="13"/>
        <v>3.4944000000000002</v>
      </c>
      <c r="K575" t="s">
        <v>32</v>
      </c>
      <c r="M575" t="s">
        <v>65</v>
      </c>
    </row>
    <row r="576" spans="1:13" x14ac:dyDescent="0.25">
      <c r="A576" t="s">
        <v>63</v>
      </c>
      <c r="B576" t="s">
        <v>66</v>
      </c>
      <c r="C576" s="18">
        <v>42776</v>
      </c>
      <c r="D576" t="s">
        <v>21</v>
      </c>
      <c r="E576" t="s">
        <v>64</v>
      </c>
      <c r="F576" t="s">
        <v>17</v>
      </c>
      <c r="G576">
        <v>316.8</v>
      </c>
      <c r="H576" s="19">
        <v>5.28</v>
      </c>
      <c r="I576" s="22">
        <f t="shared" si="13"/>
        <v>5.0688000000000004</v>
      </c>
      <c r="K576" t="s">
        <v>32</v>
      </c>
      <c r="M576" t="s">
        <v>65</v>
      </c>
    </row>
    <row r="577" spans="1:13" x14ac:dyDescent="0.25">
      <c r="A577" t="s">
        <v>63</v>
      </c>
      <c r="B577" t="s">
        <v>66</v>
      </c>
      <c r="C577" s="18">
        <v>42781</v>
      </c>
      <c r="D577" t="s">
        <v>21</v>
      </c>
      <c r="E577" t="s">
        <v>64</v>
      </c>
      <c r="F577" t="s">
        <v>17</v>
      </c>
      <c r="G577">
        <v>118.2</v>
      </c>
      <c r="H577" s="19">
        <v>1.97</v>
      </c>
      <c r="I577" s="22">
        <f t="shared" si="13"/>
        <v>1.8912</v>
      </c>
      <c r="K577" t="s">
        <v>32</v>
      </c>
      <c r="M577" t="s">
        <v>65</v>
      </c>
    </row>
    <row r="578" spans="1:13" x14ac:dyDescent="0.25">
      <c r="A578" t="s">
        <v>63</v>
      </c>
      <c r="B578" t="s">
        <v>66</v>
      </c>
      <c r="C578" s="18">
        <v>42787</v>
      </c>
      <c r="D578" t="s">
        <v>21</v>
      </c>
      <c r="E578" t="s">
        <v>64</v>
      </c>
      <c r="F578" t="s">
        <v>17</v>
      </c>
      <c r="G578">
        <v>93.6</v>
      </c>
      <c r="H578" s="19">
        <v>1.56</v>
      </c>
      <c r="I578" s="22">
        <f t="shared" si="13"/>
        <v>1.4976</v>
      </c>
      <c r="K578" t="s">
        <v>32</v>
      </c>
      <c r="M578" t="s">
        <v>65</v>
      </c>
    </row>
    <row r="579" spans="1:13" x14ac:dyDescent="0.25">
      <c r="A579" t="s">
        <v>63</v>
      </c>
      <c r="B579" t="s">
        <v>66</v>
      </c>
      <c r="C579" s="18">
        <v>42789</v>
      </c>
      <c r="D579" t="s">
        <v>21</v>
      </c>
      <c r="E579" t="s">
        <v>64</v>
      </c>
      <c r="F579" t="s">
        <v>17</v>
      </c>
      <c r="G579">
        <v>146.4</v>
      </c>
      <c r="H579" s="19">
        <v>2.44</v>
      </c>
      <c r="I579" s="22">
        <f t="shared" si="13"/>
        <v>2.3424</v>
      </c>
      <c r="K579" t="s">
        <v>32</v>
      </c>
      <c r="M579" t="s">
        <v>65</v>
      </c>
    </row>
    <row r="580" spans="1:13" x14ac:dyDescent="0.25">
      <c r="A580" t="s">
        <v>63</v>
      </c>
      <c r="B580" t="s">
        <v>66</v>
      </c>
      <c r="C580" s="18">
        <v>42795</v>
      </c>
      <c r="D580" t="s">
        <v>21</v>
      </c>
      <c r="E580" t="s">
        <v>64</v>
      </c>
      <c r="F580" t="s">
        <v>17</v>
      </c>
      <c r="G580">
        <v>125.4</v>
      </c>
      <c r="H580" s="19">
        <v>2.09</v>
      </c>
      <c r="I580" s="22">
        <f t="shared" si="13"/>
        <v>2.0063999999999997</v>
      </c>
      <c r="K580" t="s">
        <v>32</v>
      </c>
      <c r="M580" t="s">
        <v>65</v>
      </c>
    </row>
    <row r="581" spans="1:13" x14ac:dyDescent="0.25">
      <c r="A581" t="s">
        <v>63</v>
      </c>
      <c r="B581" t="s">
        <v>66</v>
      </c>
      <c r="C581" s="18">
        <v>42807</v>
      </c>
      <c r="D581" t="s">
        <v>21</v>
      </c>
      <c r="E581" t="s">
        <v>64</v>
      </c>
      <c r="F581" t="s">
        <v>17</v>
      </c>
      <c r="G581">
        <v>207.6</v>
      </c>
      <c r="H581" s="19">
        <v>3.46</v>
      </c>
      <c r="I581" s="22">
        <f t="shared" si="13"/>
        <v>3.3215999999999997</v>
      </c>
      <c r="K581" t="s">
        <v>32</v>
      </c>
      <c r="M581" t="s">
        <v>65</v>
      </c>
    </row>
    <row r="582" spans="1:13" x14ac:dyDescent="0.25">
      <c r="A582" t="s">
        <v>63</v>
      </c>
      <c r="B582" t="s">
        <v>66</v>
      </c>
      <c r="C582" s="18">
        <v>42814</v>
      </c>
      <c r="D582" t="s">
        <v>21</v>
      </c>
      <c r="E582" t="s">
        <v>64</v>
      </c>
      <c r="F582" t="s">
        <v>17</v>
      </c>
      <c r="G582">
        <v>115.2</v>
      </c>
      <c r="H582" s="19">
        <v>1.92</v>
      </c>
      <c r="I582" s="22">
        <f t="shared" si="13"/>
        <v>1.8431999999999999</v>
      </c>
      <c r="K582" t="s">
        <v>32</v>
      </c>
      <c r="M582" t="s">
        <v>65</v>
      </c>
    </row>
    <row r="583" spans="1:13" x14ac:dyDescent="0.25">
      <c r="A583" t="s">
        <v>63</v>
      </c>
      <c r="B583" t="s">
        <v>66</v>
      </c>
      <c r="C583" s="18">
        <v>42823</v>
      </c>
      <c r="D583" t="s">
        <v>21</v>
      </c>
      <c r="E583" t="s">
        <v>64</v>
      </c>
      <c r="F583" t="s">
        <v>17</v>
      </c>
      <c r="G583">
        <v>118.2</v>
      </c>
      <c r="H583" s="19">
        <v>1.97</v>
      </c>
      <c r="I583" s="22">
        <f t="shared" si="13"/>
        <v>1.8912</v>
      </c>
      <c r="K583" t="s">
        <v>32</v>
      </c>
      <c r="M583" t="s">
        <v>65</v>
      </c>
    </row>
    <row r="584" spans="1:13" x14ac:dyDescent="0.25">
      <c r="A584" t="s">
        <v>63</v>
      </c>
      <c r="B584" t="s">
        <v>66</v>
      </c>
      <c r="C584" s="18">
        <v>42825</v>
      </c>
      <c r="D584" t="s">
        <v>21</v>
      </c>
      <c r="E584" t="s">
        <v>64</v>
      </c>
      <c r="F584" t="s">
        <v>17</v>
      </c>
      <c r="G584">
        <v>135</v>
      </c>
      <c r="H584" s="19">
        <v>2.25</v>
      </c>
      <c r="I584" s="22">
        <f t="shared" si="13"/>
        <v>2.16</v>
      </c>
      <c r="K584" t="s">
        <v>32</v>
      </c>
      <c r="M584" t="s">
        <v>65</v>
      </c>
    </row>
    <row r="585" spans="1:13" x14ac:dyDescent="0.25">
      <c r="A585" t="s">
        <v>63</v>
      </c>
      <c r="B585" t="s">
        <v>66</v>
      </c>
      <c r="C585" s="18">
        <v>42831</v>
      </c>
      <c r="D585" t="s">
        <v>21</v>
      </c>
      <c r="E585" t="s">
        <v>64</v>
      </c>
      <c r="F585" t="s">
        <v>17</v>
      </c>
      <c r="G585">
        <v>204.6</v>
      </c>
      <c r="H585" s="19">
        <v>3.41</v>
      </c>
      <c r="I585" s="22">
        <f t="shared" si="13"/>
        <v>3.2736000000000001</v>
      </c>
      <c r="K585" t="s">
        <v>32</v>
      </c>
      <c r="M585" t="s">
        <v>65</v>
      </c>
    </row>
    <row r="586" spans="1:13" x14ac:dyDescent="0.25">
      <c r="A586" t="s">
        <v>63</v>
      </c>
      <c r="B586" t="s">
        <v>66</v>
      </c>
      <c r="C586" s="18">
        <v>42843</v>
      </c>
      <c r="D586" t="s">
        <v>21</v>
      </c>
      <c r="E586" t="s">
        <v>64</v>
      </c>
      <c r="F586" t="s">
        <v>17</v>
      </c>
      <c r="G586">
        <v>180</v>
      </c>
      <c r="H586" s="19">
        <v>3</v>
      </c>
      <c r="I586" s="22">
        <f t="shared" si="13"/>
        <v>2.88</v>
      </c>
      <c r="K586" t="s">
        <v>32</v>
      </c>
      <c r="M586" t="s">
        <v>65</v>
      </c>
    </row>
    <row r="587" spans="1:13" x14ac:dyDescent="0.25">
      <c r="A587" t="s">
        <v>63</v>
      </c>
      <c r="B587" t="s">
        <v>66</v>
      </c>
      <c r="C587" s="18">
        <v>42850</v>
      </c>
      <c r="D587" t="s">
        <v>21</v>
      </c>
      <c r="E587" t="s">
        <v>64</v>
      </c>
      <c r="F587" t="s">
        <v>17</v>
      </c>
      <c r="G587">
        <v>129</v>
      </c>
      <c r="H587" s="19">
        <v>2.15</v>
      </c>
      <c r="I587" s="22">
        <f t="shared" si="13"/>
        <v>2.0640000000000001</v>
      </c>
      <c r="K587" t="s">
        <v>32</v>
      </c>
      <c r="M587" t="s">
        <v>65</v>
      </c>
    </row>
    <row r="588" spans="1:13" x14ac:dyDescent="0.25">
      <c r="A588" t="s">
        <v>63</v>
      </c>
      <c r="B588" t="s">
        <v>66</v>
      </c>
      <c r="C588" s="18">
        <v>42858</v>
      </c>
      <c r="D588" t="s">
        <v>21</v>
      </c>
      <c r="E588" t="s">
        <v>64</v>
      </c>
      <c r="F588" t="s">
        <v>17</v>
      </c>
      <c r="G588">
        <v>125.4</v>
      </c>
      <c r="H588" s="19">
        <v>2.09</v>
      </c>
      <c r="I588" s="22">
        <f t="shared" si="13"/>
        <v>2.0063999999999997</v>
      </c>
      <c r="K588" t="s">
        <v>32</v>
      </c>
      <c r="M588" t="s">
        <v>65</v>
      </c>
    </row>
    <row r="589" spans="1:13" x14ac:dyDescent="0.25">
      <c r="A589" t="s">
        <v>63</v>
      </c>
      <c r="B589" t="s">
        <v>66</v>
      </c>
      <c r="C589" s="18">
        <v>42873</v>
      </c>
      <c r="D589" t="s">
        <v>21</v>
      </c>
      <c r="E589" t="s">
        <v>64</v>
      </c>
      <c r="F589" t="s">
        <v>17</v>
      </c>
      <c r="G589">
        <v>340.2</v>
      </c>
      <c r="H589" s="20">
        <v>5.67</v>
      </c>
      <c r="I589" s="22">
        <f t="shared" si="13"/>
        <v>5.4432</v>
      </c>
      <c r="K589" t="s">
        <v>32</v>
      </c>
      <c r="M589" t="s">
        <v>65</v>
      </c>
    </row>
    <row r="590" spans="1:13" x14ac:dyDescent="0.25">
      <c r="A590" t="s">
        <v>63</v>
      </c>
      <c r="B590" t="s">
        <v>66</v>
      </c>
      <c r="C590" t="s">
        <v>67</v>
      </c>
      <c r="D590" t="s">
        <v>68</v>
      </c>
      <c r="E590" t="s">
        <v>69</v>
      </c>
      <c r="F590" t="s">
        <v>17</v>
      </c>
      <c r="I590" s="21">
        <v>34.598999999999997</v>
      </c>
      <c r="K590" t="s">
        <v>32</v>
      </c>
      <c r="M590" t="s">
        <v>65</v>
      </c>
    </row>
  </sheetData>
  <sortState ref="A4:M304">
    <sortCondition ref="B4:B30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2" sqref="C2"/>
    </sheetView>
  </sheetViews>
  <sheetFormatPr defaultRowHeight="15" x14ac:dyDescent="0.25"/>
  <cols>
    <col min="1" max="1" width="15.140625" customWidth="1"/>
    <col min="2" max="2" width="89" customWidth="1"/>
  </cols>
  <sheetData>
    <row r="1" spans="1:3" ht="30" x14ac:dyDescent="0.25">
      <c r="A1" t="s">
        <v>76</v>
      </c>
      <c r="B1" s="26" t="s">
        <v>77</v>
      </c>
      <c r="C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C&amp;D Waste by Project</vt:lpstr>
      <vt:lpstr>C&amp;D Totals</vt:lpstr>
      <vt:lpstr>Notes</vt:lpstr>
    </vt:vector>
  </TitlesOfParts>
  <Company>Washington University in St. Louis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University in St. Louis</dc:creator>
  <cp:lastModifiedBy>Washington University in St. Louis</cp:lastModifiedBy>
  <dcterms:created xsi:type="dcterms:W3CDTF">2017-11-21T15:47:17Z</dcterms:created>
  <dcterms:modified xsi:type="dcterms:W3CDTF">2018-02-26T16:40:36Z</dcterms:modified>
</cp:coreProperties>
</file>