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Food Purchases Table" sheetId="2" r:id="rId1"/>
    <sheet name="Import data" sheetId="1" r:id="rId2"/>
    <sheet name="Sheet3" sheetId="3" r:id="rId3"/>
    <sheet name="Produce" sheetId="4" r:id="rId4"/>
    <sheet name="Sheet2" sheetId="5" r:id="rId5"/>
  </sheets>
  <calcPr calcId="145621"/>
</workbook>
</file>

<file path=xl/calcChain.xml><?xml version="1.0" encoding="utf-8"?>
<calcChain xmlns="http://schemas.openxmlformats.org/spreadsheetml/2006/main">
  <c r="M36" i="2" l="1"/>
  <c r="M35" i="2"/>
  <c r="N35" i="2"/>
  <c r="H19" i="2"/>
  <c r="O36" i="2" l="1"/>
  <c r="N36" i="2"/>
  <c r="O35" i="2"/>
  <c r="K16" i="2" l="1"/>
  <c r="J41" i="2"/>
  <c r="K13" i="2" s="1"/>
  <c r="K8" i="2"/>
  <c r="K6" i="2"/>
  <c r="J38" i="2"/>
  <c r="K11" i="2" s="1"/>
  <c r="J39" i="2"/>
  <c r="K12" i="2" s="1"/>
  <c r="J40" i="2"/>
  <c r="K28" i="2" s="1"/>
  <c r="J42" i="2"/>
  <c r="J43" i="2"/>
  <c r="K7" i="2" s="1"/>
  <c r="J44" i="2"/>
  <c r="K14" i="2" s="1"/>
  <c r="J45" i="2"/>
  <c r="K22" i="2" s="1"/>
  <c r="J46" i="2"/>
  <c r="K15" i="2" s="1"/>
  <c r="J47" i="2"/>
  <c r="J48" i="2"/>
  <c r="J49" i="2"/>
  <c r="K17" i="2" s="1"/>
  <c r="L17" i="2" s="1"/>
  <c r="J50" i="2"/>
  <c r="J51" i="2"/>
  <c r="K24" i="2" s="1"/>
  <c r="J37" i="2"/>
  <c r="K4" i="2" s="1"/>
  <c r="K19" i="2" l="1"/>
  <c r="K26" i="2"/>
  <c r="J52" i="2"/>
  <c r="K9" i="2"/>
  <c r="C16" i="4"/>
  <c r="D14" i="4"/>
  <c r="D16" i="4" s="1"/>
  <c r="C14" i="4"/>
  <c r="B14" i="4"/>
  <c r="K30" i="2" l="1"/>
  <c r="L30" i="2" s="1"/>
  <c r="M30" i="2" s="1"/>
  <c r="F9" i="2"/>
  <c r="E9" i="2"/>
  <c r="C9" i="2"/>
  <c r="B9" i="2"/>
  <c r="F26" i="2"/>
  <c r="E26" i="2"/>
  <c r="C26" i="2"/>
  <c r="B26" i="2"/>
  <c r="F19" i="2"/>
  <c r="E19" i="2"/>
  <c r="C19" i="2"/>
  <c r="B19" i="2"/>
  <c r="I21" i="2"/>
  <c r="L21" i="2" s="1"/>
  <c r="I11" i="2"/>
  <c r="L11" i="2" s="1"/>
  <c r="M11" i="2" s="1"/>
  <c r="I12" i="2"/>
  <c r="L12" i="2" s="1"/>
  <c r="M12" i="2" s="1"/>
  <c r="I28" i="2"/>
  <c r="L28" i="2" s="1"/>
  <c r="I13" i="2"/>
  <c r="L13" i="2" s="1"/>
  <c r="I8" i="2"/>
  <c r="L8" i="2" s="1"/>
  <c r="M8" i="2" s="1"/>
  <c r="I25" i="2"/>
  <c r="L25" i="2" s="1"/>
  <c r="M25" i="2" s="1"/>
  <c r="I14" i="2"/>
  <c r="L14" i="2" s="1"/>
  <c r="I22" i="2"/>
  <c r="L22" i="2" s="1"/>
  <c r="I15" i="2"/>
  <c r="L15" i="2" s="1"/>
  <c r="M15" i="2" s="1"/>
  <c r="I16" i="2"/>
  <c r="L16" i="2" s="1"/>
  <c r="M16" i="2" s="1"/>
  <c r="I5" i="2"/>
  <c r="L5" i="2" s="1"/>
  <c r="I6" i="2"/>
  <c r="L6" i="2" s="1"/>
  <c r="I23" i="2"/>
  <c r="L23" i="2" s="1"/>
  <c r="M23" i="2" s="1"/>
  <c r="I7" i="2"/>
  <c r="L7" i="2" s="1"/>
  <c r="M7" i="2" s="1"/>
  <c r="I24" i="2"/>
  <c r="L24" i="2" s="1"/>
  <c r="I30" i="2"/>
  <c r="I4" i="2"/>
  <c r="L4" i="2" s="1"/>
  <c r="M4" i="2" s="1"/>
  <c r="H21" i="2"/>
  <c r="H11" i="2"/>
  <c r="H12" i="2"/>
  <c r="H28" i="2"/>
  <c r="H13" i="2"/>
  <c r="H8" i="2"/>
  <c r="H25" i="2"/>
  <c r="H14" i="2"/>
  <c r="H22" i="2"/>
  <c r="H15" i="2"/>
  <c r="H16" i="2"/>
  <c r="H5" i="2"/>
  <c r="H6" i="2"/>
  <c r="H17" i="2"/>
  <c r="M17" i="2" s="1"/>
  <c r="H23" i="2"/>
  <c r="H7" i="2"/>
  <c r="H24" i="2"/>
  <c r="H30" i="2"/>
  <c r="H4" i="2"/>
  <c r="M6" i="2" l="1"/>
  <c r="M22" i="2"/>
  <c r="M13" i="2"/>
  <c r="M21" i="2"/>
  <c r="M24" i="2"/>
  <c r="M5" i="2"/>
  <c r="M14" i="2"/>
  <c r="M28" i="2"/>
  <c r="H9" i="2"/>
  <c r="G26" i="2"/>
  <c r="I9" i="2"/>
  <c r="L9" i="2" s="1"/>
  <c r="M9" i="2" s="1"/>
  <c r="D19" i="2"/>
  <c r="D26" i="2"/>
  <c r="H26" i="2"/>
  <c r="I26" i="2"/>
  <c r="L26" i="2" s="1"/>
  <c r="M26" i="2" s="1"/>
  <c r="D9" i="2"/>
  <c r="I19" i="2"/>
  <c r="L19" i="2" s="1"/>
  <c r="M19" i="2" s="1"/>
  <c r="G9" i="2"/>
  <c r="G19" i="2"/>
  <c r="J4" i="2"/>
  <c r="J21" i="2"/>
  <c r="J8" i="2"/>
  <c r="J15" i="2"/>
  <c r="J11" i="2"/>
  <c r="J5" i="2"/>
  <c r="J14" i="2"/>
  <c r="J7" i="2"/>
  <c r="J23" i="2"/>
  <c r="J30" i="2"/>
  <c r="J22" i="2"/>
  <c r="J24" i="2"/>
  <c r="J28" i="2"/>
  <c r="J6" i="2"/>
  <c r="J13" i="2"/>
  <c r="J16" i="2"/>
  <c r="J25" i="2"/>
  <c r="J12" i="2"/>
  <c r="J19" i="2" l="1"/>
  <c r="J26" i="2"/>
  <c r="J9" i="2"/>
</calcChain>
</file>

<file path=xl/sharedStrings.xml><?xml version="1.0" encoding="utf-8"?>
<sst xmlns="http://schemas.openxmlformats.org/spreadsheetml/2006/main" count="205" uniqueCount="95">
  <si>
    <t>Vendor-</t>
  </si>
  <si>
    <t>(All)</t>
  </si>
  <si>
    <t>InvoiceNumber</t>
  </si>
  <si>
    <t>ORDER#</t>
  </si>
  <si>
    <t>Column Labels</t>
  </si>
  <si>
    <t>Total All Purchases</t>
  </si>
  <si>
    <t>Total Sust Purchases</t>
  </si>
  <si>
    <t>Total -Percentage-</t>
  </si>
  <si>
    <t>Jul</t>
  </si>
  <si>
    <t>Aug</t>
  </si>
  <si>
    <t>Sep</t>
  </si>
  <si>
    <t>Oct</t>
  </si>
  <si>
    <t>Nov</t>
  </si>
  <si>
    <t>Dec</t>
  </si>
  <si>
    <t>Row Labels</t>
  </si>
  <si>
    <t>Name</t>
  </si>
  <si>
    <t>All Purchases</t>
  </si>
  <si>
    <t>Sust Purchases</t>
  </si>
  <si>
    <t>-Percentage-</t>
  </si>
  <si>
    <t>A and i</t>
  </si>
  <si>
    <t>A and I C-Store</t>
  </si>
  <si>
    <t>Barn</t>
  </si>
  <si>
    <t>Bytes</t>
  </si>
  <si>
    <t>Catering</t>
  </si>
  <si>
    <t>CB and TL</t>
  </si>
  <si>
    <t>Culinary Chameleon</t>
  </si>
  <si>
    <t>Glen Mor</t>
  </si>
  <si>
    <t>Hub</t>
  </si>
  <si>
    <t>Hub C-Store</t>
  </si>
  <si>
    <t>Ivans</t>
  </si>
  <si>
    <t>Lattitude</t>
  </si>
  <si>
    <t>Logo</t>
  </si>
  <si>
    <t>Lothian</t>
  </si>
  <si>
    <t>Grab n Go</t>
  </si>
  <si>
    <t>C-STORE SOM</t>
  </si>
  <si>
    <t>GM2 Marketplace</t>
  </si>
  <si>
    <t>Marketplace C-Store</t>
  </si>
  <si>
    <t>Grand Total</t>
  </si>
  <si>
    <t xml:space="preserve"> $                       -  </t>
  </si>
  <si>
    <t>Jan</t>
  </si>
  <si>
    <t>Feb</t>
  </si>
  <si>
    <t>Mar</t>
  </si>
  <si>
    <t>Apr</t>
  </si>
  <si>
    <t>May</t>
  </si>
  <si>
    <t>Jun</t>
  </si>
  <si>
    <t xml:space="preserve"> $                                   -  </t>
  </si>
  <si>
    <t>Combined</t>
  </si>
  <si>
    <t>Residential Dining</t>
  </si>
  <si>
    <t>Retail Dining</t>
  </si>
  <si>
    <t>Convenience Stores</t>
  </si>
  <si>
    <t>Total C-Stores</t>
  </si>
  <si>
    <t>Total Food</t>
  </si>
  <si>
    <t>Sustainable</t>
  </si>
  <si>
    <t>%</t>
  </si>
  <si>
    <t>A-I Residential Restaurant</t>
  </si>
  <si>
    <t>LoGo Café</t>
  </si>
  <si>
    <t>Lothian Residential Restaurant</t>
  </si>
  <si>
    <t>The Market at Glen Mor</t>
  </si>
  <si>
    <t>Total Residential Dining</t>
  </si>
  <si>
    <t>The Barn</t>
  </si>
  <si>
    <t>The Coffee Beand and Tea Leaf</t>
  </si>
  <si>
    <t>The HUB</t>
  </si>
  <si>
    <t>Ivan's</t>
  </si>
  <si>
    <t>The Grill at Latitude 55</t>
  </si>
  <si>
    <t>Total Retail Dining</t>
  </si>
  <si>
    <t>Scotty's at A-I</t>
  </si>
  <si>
    <t>Scotty's at the HUB</t>
  </si>
  <si>
    <t>Scotty's at the School of Medicine</t>
  </si>
  <si>
    <t>C-Store at Market at Glen Mor</t>
  </si>
  <si>
    <t>Scotty's at Glen Mor</t>
  </si>
  <si>
    <t>Month</t>
  </si>
  <si>
    <t>Total</t>
  </si>
  <si>
    <t>Organic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</si>
  <si>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</si>
  <si>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</si>
  <si>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</si>
  <si>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</si>
  <si>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</si>
  <si>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</si>
  <si>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</si>
  <si>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</si>
  <si>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</si>
  <si>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</si>
  <si>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</si>
  <si>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UC SUSTAINABLE FOODS</t>
  </si>
  <si>
    <t>ADDITIONAL FOR AASHE STARS</t>
  </si>
  <si>
    <t>Coffee Bean &amp; Tea Leaf Coffee</t>
  </si>
  <si>
    <t>La Jolla Bakery</t>
  </si>
  <si>
    <t>LeChef Bakery</t>
  </si>
  <si>
    <t>Diana's Tortillas</t>
  </si>
  <si>
    <t>Total Purchases</t>
  </si>
  <si>
    <t>Additional for AASHE STARS</t>
  </si>
  <si>
    <t>July-Dec 2014</t>
  </si>
  <si>
    <t>Jan-June 2015</t>
  </si>
  <si>
    <t>Subway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</si>
</sst>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theme="1" tint="0.249977111117893"/>
      </patternFill>
    </fill>
    <fill>
      <patternFill patternType="solid">
        <fgColor theme="0"/>
        <bgColor theme="6" tint="0.5999938962981048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/>
      <bottom style="thin">
        <color theme="6" tint="0.59999389629810485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8" fontId="0" fillId="0" borderId="0" xfId="0" applyNumberFormat="1"/>
    <xf numFmtId="0" fontId="0" fillId="0" borderId="0" xfId="0"/>
    <xf numFmtId="0" fontId="1" fillId="0" borderId="0" xfId="0" applyFont="1"/>
    <xf numFmtId="10" fontId="0" fillId="0" borderId="0" xfId="0" applyNumberFormat="1"/>
    <xf numFmtId="0" fontId="0" fillId="3" borderId="0" xfId="0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164" fontId="0" fillId="0" borderId="0" xfId="0" applyNumberFormat="1"/>
    <xf numFmtId="16" fontId="0" fillId="0" borderId="0" xfId="0" applyNumberFormat="1"/>
    <xf numFmtId="10" fontId="1" fillId="0" borderId="0" xfId="0" applyNumberFormat="1" applyFont="1"/>
    <xf numFmtId="164" fontId="1" fillId="0" borderId="0" xfId="0" applyNumberFormat="1" applyFont="1"/>
    <xf numFmtId="44" fontId="2" fillId="4" borderId="3" xfId="0" applyNumberFormat="1" applyFont="1" applyFill="1" applyBorder="1"/>
    <xf numFmtId="44" fontId="2" fillId="4" borderId="4" xfId="0" applyNumberFormat="1" applyFont="1" applyFill="1" applyBorder="1"/>
    <xf numFmtId="0" fontId="0" fillId="0" borderId="1" xfId="0" applyBorder="1"/>
    <xf numFmtId="10" fontId="0" fillId="0" borderId="1" xfId="0" applyNumberFormat="1" applyBorder="1"/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0" fillId="3" borderId="1" xfId="0" applyFill="1" applyBorder="1"/>
    <xf numFmtId="10" fontId="0" fillId="3" borderId="1" xfId="0" applyNumberFormat="1" applyFill="1" applyBorder="1"/>
    <xf numFmtId="44" fontId="1" fillId="5" borderId="1" xfId="0" applyNumberFormat="1" applyFont="1" applyFill="1" applyBorder="1"/>
    <xf numFmtId="44" fontId="0" fillId="3" borderId="1" xfId="0" applyNumberFormat="1" applyFill="1" applyBorder="1"/>
    <xf numFmtId="44" fontId="0" fillId="0" borderId="1" xfId="0" applyNumberFormat="1" applyBorder="1"/>
    <xf numFmtId="164" fontId="0" fillId="0" borderId="1" xfId="0" applyNumberFormat="1" applyBorder="1"/>
    <xf numFmtId="8" fontId="0" fillId="0" borderId="1" xfId="0" applyNumberFormat="1" applyBorder="1"/>
    <xf numFmtId="8" fontId="1" fillId="0" borderId="1" xfId="0" applyNumberFormat="1" applyFont="1" applyBorder="1"/>
    <xf numFmtId="10" fontId="1" fillId="0" borderId="1" xfId="0" applyNumberFormat="1" applyFont="1" applyBorder="1"/>
    <xf numFmtId="0" fontId="1" fillId="2" borderId="5" xfId="0" applyFont="1" applyFill="1" applyBorder="1"/>
    <xf numFmtId="0" fontId="1" fillId="2" borderId="8" xfId="0" applyFont="1" applyFill="1" applyBorder="1"/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8" fontId="1" fillId="0" borderId="10" xfId="0" applyNumberFormat="1" applyFont="1" applyBorder="1"/>
    <xf numFmtId="10" fontId="1" fillId="0" borderId="10" xfId="0" applyNumberFormat="1" applyFont="1" applyBorder="1"/>
    <xf numFmtId="44" fontId="0" fillId="0" borderId="10" xfId="0" applyNumberFormat="1" applyBorder="1"/>
    <xf numFmtId="10" fontId="1" fillId="2" borderId="2" xfId="0" applyNumberFormat="1" applyFont="1" applyFill="1" applyBorder="1" applyAlignment="1">
      <alignment horizontal="center"/>
    </xf>
    <xf numFmtId="10" fontId="0" fillId="0" borderId="2" xfId="0" applyNumberFormat="1" applyBorder="1"/>
    <xf numFmtId="10" fontId="0" fillId="0" borderId="11" xfId="0" applyNumberFormat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4" fontId="0" fillId="0" borderId="0" xfId="0" applyNumberFormat="1"/>
  </cellXfs>
  <cellStyles count="1">
    <cellStyle name="Normal" xfId="0" builtinId="0"/>
  </cellStyles>
  <dxfs count="1">
    <dxf>
      <fill>
        <patternFill>
          <bgColor theme="3"/>
        </patternFill>
      </fill>
    </dxf>
  </dxfs>
  <tableStyles count="1" defaultTableStyle="TableStyleMedium2" defaultPivotStyle="PivotStyleLight16">
    <tableStyle name="PivotTable Style 1" table="0" count="1"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4</xdr:row>
      <xdr:rowOff>133350</xdr:rowOff>
    </xdr:from>
    <xdr:to>
      <xdr:col>2</xdr:col>
      <xdr:colOff>466726</xdr:colOff>
      <xdr:row>6</xdr:row>
      <xdr:rowOff>66675</xdr:rowOff>
    </xdr:to>
    <xdr:sp macro="" textlink="">
      <xdr:nvSpPr>
        <xdr:cNvPr id="5" name="Rounded Rectangle 4" hidden="1"/>
        <xdr:cNvSpPr/>
      </xdr:nvSpPr>
      <xdr:spPr>
        <a:xfrm>
          <a:off x="2647950" y="1285875"/>
          <a:ext cx="1495426" cy="314325"/>
        </a:xfrm>
        <a:prstGeom prst="round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/>
            <a:t>Unhide </a:t>
          </a:r>
          <a:r>
            <a:rPr lang="en-US" sz="1200" b="1" baseline="0"/>
            <a:t> Selectors</a:t>
          </a:r>
          <a:endParaRPr lang="en-US" sz="1200" b="1"/>
        </a:p>
      </xdr:txBody>
    </xdr:sp>
    <xdr:clientData/>
  </xdr:twoCellAnchor>
  <xdr:twoCellAnchor editAs="oneCell">
    <xdr:from>
      <xdr:col>0</xdr:col>
      <xdr:colOff>190500</xdr:colOff>
      <xdr:row>35</xdr:row>
      <xdr:rowOff>133350</xdr:rowOff>
    </xdr:from>
    <xdr:to>
      <xdr:col>2</xdr:col>
      <xdr:colOff>466726</xdr:colOff>
      <xdr:row>37</xdr:row>
      <xdr:rowOff>66675</xdr:rowOff>
    </xdr:to>
    <xdr:sp macro="" textlink="">
      <xdr:nvSpPr>
        <xdr:cNvPr id="7" name="Rounded Rectangle 6" hidden="1"/>
        <xdr:cNvSpPr/>
      </xdr:nvSpPr>
      <xdr:spPr>
        <a:xfrm>
          <a:off x="2647950" y="1285875"/>
          <a:ext cx="1495426" cy="314325"/>
        </a:xfrm>
        <a:prstGeom prst="roundRect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 b="1"/>
            <a:t>Unhide </a:t>
          </a:r>
          <a:r>
            <a:rPr lang="en-US" sz="1200" b="1" baseline="0"/>
            <a:t> Selectors</a:t>
          </a:r>
          <a:endParaRPr 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workbookViewId="0">
      <selection activeCell="M37" sqref="M37"/>
    </sheetView>
  </sheetViews>
  <sheetFormatPr defaultRowHeight="15" x14ac:dyDescent="0.25"/>
  <cols>
    <col min="1" max="1" width="34.28515625" customWidth="1"/>
    <col min="2" max="2" width="13.5703125" hidden="1" customWidth="1"/>
    <col min="3" max="3" width="11.85546875" hidden="1" customWidth="1"/>
    <col min="4" max="4" width="0" style="4" hidden="1" customWidth="1"/>
    <col min="5" max="6" width="19.28515625" hidden="1" customWidth="1"/>
    <col min="7" max="7" width="0" style="4" hidden="1" customWidth="1"/>
    <col min="8" max="9" width="13.5703125" bestFit="1" customWidth="1"/>
    <col min="10" max="10" width="12.5703125" style="4" bestFit="1" customWidth="1"/>
    <col min="11" max="11" width="12.5703125" bestFit="1" customWidth="1"/>
    <col min="12" max="12" width="14.28515625" bestFit="1" customWidth="1"/>
    <col min="13" max="13" width="13.5703125" style="4" bestFit="1" customWidth="1"/>
    <col min="14" max="14" width="14.28515625" bestFit="1" customWidth="1"/>
  </cols>
  <sheetData>
    <row r="1" spans="1:13" s="3" customFormat="1" x14ac:dyDescent="0.25">
      <c r="A1" s="27" t="s">
        <v>84</v>
      </c>
      <c r="B1" s="38">
        <v>2014</v>
      </c>
      <c r="C1" s="38"/>
      <c r="D1" s="38"/>
      <c r="E1" s="38">
        <v>2015</v>
      </c>
      <c r="F1" s="38"/>
      <c r="G1" s="38"/>
      <c r="H1" s="38" t="s">
        <v>46</v>
      </c>
      <c r="I1" s="38"/>
      <c r="J1" s="38"/>
      <c r="K1" s="38" t="s">
        <v>91</v>
      </c>
      <c r="L1" s="38"/>
      <c r="M1" s="39"/>
    </row>
    <row r="2" spans="1:13" s="3" customFormat="1" x14ac:dyDescent="0.25">
      <c r="A2" s="28"/>
      <c r="B2" s="7" t="s">
        <v>51</v>
      </c>
      <c r="C2" s="7" t="s">
        <v>52</v>
      </c>
      <c r="D2" s="7" t="s">
        <v>53</v>
      </c>
      <c r="E2" s="7" t="s">
        <v>51</v>
      </c>
      <c r="F2" s="7" t="s">
        <v>52</v>
      </c>
      <c r="G2" s="7" t="s">
        <v>53</v>
      </c>
      <c r="H2" s="7" t="s">
        <v>51</v>
      </c>
      <c r="I2" s="7" t="s">
        <v>52</v>
      </c>
      <c r="J2" s="7" t="s">
        <v>53</v>
      </c>
      <c r="K2" s="7" t="s">
        <v>51</v>
      </c>
      <c r="L2" s="7" t="s">
        <v>52</v>
      </c>
      <c r="M2" s="35" t="s">
        <v>53</v>
      </c>
    </row>
    <row r="3" spans="1:13" s="2" customFormat="1" x14ac:dyDescent="0.25">
      <c r="A3" s="40" t="s">
        <v>47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x14ac:dyDescent="0.25">
      <c r="A4" s="29" t="s">
        <v>54</v>
      </c>
      <c r="B4" s="24">
        <v>797183.86</v>
      </c>
      <c r="C4" s="24">
        <v>190443.19</v>
      </c>
      <c r="D4" s="15">
        <v>0.2389</v>
      </c>
      <c r="E4" s="24">
        <v>1036123.52</v>
      </c>
      <c r="F4" s="24">
        <v>242566.45</v>
      </c>
      <c r="G4" s="15">
        <v>0.2341</v>
      </c>
      <c r="H4" s="24">
        <f t="shared" ref="H4:I8" si="0">B4+E4</f>
        <v>1833307.38</v>
      </c>
      <c r="I4" s="24">
        <f t="shared" si="0"/>
        <v>433009.64</v>
      </c>
      <c r="J4" s="15">
        <f t="shared" ref="J4:J9" si="1">I4/H4</f>
        <v>0.23619041996110879</v>
      </c>
      <c r="K4" s="22">
        <f>J37</f>
        <v>19935.270000000004</v>
      </c>
      <c r="L4" s="22">
        <f t="shared" ref="L4:L8" si="2">K4+I4</f>
        <v>452944.91000000003</v>
      </c>
      <c r="M4" s="36">
        <f t="shared" ref="M4:M8" si="3">L4/H4</f>
        <v>0.24706435753288686</v>
      </c>
    </row>
    <row r="5" spans="1:13" x14ac:dyDescent="0.25">
      <c r="A5" s="29" t="s">
        <v>55</v>
      </c>
      <c r="B5" s="24">
        <v>5009.66</v>
      </c>
      <c r="C5" s="24">
        <v>668.27</v>
      </c>
      <c r="D5" s="15">
        <v>0.13339999999999999</v>
      </c>
      <c r="E5" s="24">
        <v>0</v>
      </c>
      <c r="F5" s="24">
        <v>0</v>
      </c>
      <c r="G5" s="15">
        <v>0</v>
      </c>
      <c r="H5" s="24">
        <f t="shared" si="0"/>
        <v>5009.66</v>
      </c>
      <c r="I5" s="24">
        <f t="shared" si="0"/>
        <v>668.27</v>
      </c>
      <c r="J5" s="15">
        <f t="shared" si="1"/>
        <v>0.13339627839015022</v>
      </c>
      <c r="K5" s="14"/>
      <c r="L5" s="22">
        <f t="shared" si="2"/>
        <v>668.27</v>
      </c>
      <c r="M5" s="36">
        <f t="shared" si="3"/>
        <v>0.13339627839015022</v>
      </c>
    </row>
    <row r="6" spans="1:13" x14ac:dyDescent="0.25">
      <c r="A6" s="29" t="s">
        <v>56</v>
      </c>
      <c r="B6" s="24">
        <v>715863.76</v>
      </c>
      <c r="C6" s="24">
        <v>177024.22</v>
      </c>
      <c r="D6" s="15">
        <v>0.24729999999999999</v>
      </c>
      <c r="E6" s="24">
        <v>1000374.8</v>
      </c>
      <c r="F6" s="24">
        <v>232694.99</v>
      </c>
      <c r="G6" s="15">
        <v>0.2326</v>
      </c>
      <c r="H6" s="24">
        <f t="shared" si="0"/>
        <v>1716238.56</v>
      </c>
      <c r="I6" s="24">
        <f t="shared" si="0"/>
        <v>409719.20999999996</v>
      </c>
      <c r="J6" s="15">
        <f t="shared" si="1"/>
        <v>0.23873091978541722</v>
      </c>
      <c r="K6" s="22">
        <f>J48</f>
        <v>11396.340000000004</v>
      </c>
      <c r="L6" s="22">
        <f t="shared" si="2"/>
        <v>421115.55</v>
      </c>
      <c r="M6" s="36">
        <f t="shared" si="3"/>
        <v>0.24537122042054571</v>
      </c>
    </row>
    <row r="7" spans="1:13" x14ac:dyDescent="0.25">
      <c r="A7" s="29" t="s">
        <v>57</v>
      </c>
      <c r="B7" s="24">
        <v>134958.45000000001</v>
      </c>
      <c r="C7" s="24">
        <v>14304.63</v>
      </c>
      <c r="D7" s="15">
        <v>0.106</v>
      </c>
      <c r="E7" s="24">
        <v>350607.02</v>
      </c>
      <c r="F7" s="24">
        <v>39320.32</v>
      </c>
      <c r="G7" s="15">
        <v>0.11210000000000001</v>
      </c>
      <c r="H7" s="24">
        <f t="shared" si="0"/>
        <v>485565.47000000003</v>
      </c>
      <c r="I7" s="24">
        <f t="shared" si="0"/>
        <v>53624.95</v>
      </c>
      <c r="J7" s="15">
        <f t="shared" si="1"/>
        <v>0.11043814544720405</v>
      </c>
      <c r="K7" s="22">
        <f>J50+J43</f>
        <v>19933.689999999995</v>
      </c>
      <c r="L7" s="22">
        <f t="shared" si="2"/>
        <v>73558.639999999985</v>
      </c>
      <c r="M7" s="36">
        <f t="shared" si="3"/>
        <v>0.15149067333803612</v>
      </c>
    </row>
    <row r="8" spans="1:13" x14ac:dyDescent="0.25">
      <c r="A8" s="29" t="s">
        <v>25</v>
      </c>
      <c r="B8" s="24">
        <v>26291.040000000001</v>
      </c>
      <c r="C8" s="24">
        <v>1023.77</v>
      </c>
      <c r="D8" s="15">
        <v>3.8899999999999997E-2</v>
      </c>
      <c r="E8" s="24">
        <v>72290.87</v>
      </c>
      <c r="F8" s="24">
        <v>3050.45</v>
      </c>
      <c r="G8" s="15">
        <v>4.2200000000000001E-2</v>
      </c>
      <c r="H8" s="24">
        <f t="shared" si="0"/>
        <v>98581.91</v>
      </c>
      <c r="I8" s="24">
        <f t="shared" si="0"/>
        <v>4074.22</v>
      </c>
      <c r="J8" s="15">
        <f t="shared" si="1"/>
        <v>4.1328272093734027E-2</v>
      </c>
      <c r="K8" s="22">
        <f>J42</f>
        <v>527.08000000000004</v>
      </c>
      <c r="L8" s="22">
        <f t="shared" si="2"/>
        <v>4601.3</v>
      </c>
      <c r="M8" s="36">
        <f t="shared" si="3"/>
        <v>4.6674891975617028E-2</v>
      </c>
    </row>
    <row r="9" spans="1:13" s="2" customFormat="1" x14ac:dyDescent="0.25">
      <c r="A9" s="30" t="s">
        <v>58</v>
      </c>
      <c r="B9" s="25">
        <f>SUM(B4:B8)</f>
        <v>1679306.77</v>
      </c>
      <c r="C9" s="25">
        <f>SUM(C4:C8)</f>
        <v>383464.08</v>
      </c>
      <c r="D9" s="26">
        <f>C9/B9</f>
        <v>0.22834665282746405</v>
      </c>
      <c r="E9" s="25">
        <f>SUM(E4:E8)</f>
        <v>2459396.21</v>
      </c>
      <c r="F9" s="25">
        <f>SUM(F4:F8)</f>
        <v>517632.21</v>
      </c>
      <c r="G9" s="26">
        <f>F9/E9</f>
        <v>0.21047125627635249</v>
      </c>
      <c r="H9" s="25">
        <f>SUM(H4:H8)</f>
        <v>4138702.98</v>
      </c>
      <c r="I9" s="25">
        <f>SUM(I4:I8)</f>
        <v>901096.28999999992</v>
      </c>
      <c r="J9" s="26">
        <f t="shared" si="1"/>
        <v>0.21772431951615911</v>
      </c>
      <c r="K9" s="22">
        <f>SUM(K4:K8)</f>
        <v>51792.380000000005</v>
      </c>
      <c r="L9" s="22">
        <f>K9+I9</f>
        <v>952888.66999999993</v>
      </c>
      <c r="M9" s="36">
        <f>L9/H9</f>
        <v>0.23023847678965353</v>
      </c>
    </row>
    <row r="10" spans="1:13" s="5" customFormat="1" x14ac:dyDescent="0.25">
      <c r="A10" s="40" t="s">
        <v>48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3" x14ac:dyDescent="0.25">
      <c r="A11" s="29" t="s">
        <v>59</v>
      </c>
      <c r="B11" s="24">
        <v>80334.36</v>
      </c>
      <c r="C11" s="24">
        <v>20380.78</v>
      </c>
      <c r="D11" s="15">
        <v>0.25369999999999998</v>
      </c>
      <c r="E11" s="24">
        <v>96069.91</v>
      </c>
      <c r="F11" s="24">
        <v>22320.04</v>
      </c>
      <c r="G11" s="15">
        <v>0.23230000000000001</v>
      </c>
      <c r="H11" s="24">
        <f t="shared" ref="H11:I16" si="4">B11+E11</f>
        <v>176404.27000000002</v>
      </c>
      <c r="I11" s="24">
        <f t="shared" si="4"/>
        <v>42700.82</v>
      </c>
      <c r="J11" s="15">
        <f t="shared" ref="J11:J12" si="5">I11/H11</f>
        <v>0.24206228114546205</v>
      </c>
      <c r="K11" s="22">
        <f>J38</f>
        <v>5108.84</v>
      </c>
      <c r="L11" s="22">
        <f t="shared" ref="L11" si="6">K11+I11</f>
        <v>47809.66</v>
      </c>
      <c r="M11" s="36">
        <f t="shared" ref="M11" si="7">L11/H11</f>
        <v>0.27102325811047545</v>
      </c>
    </row>
    <row r="12" spans="1:13" x14ac:dyDescent="0.25">
      <c r="A12" s="29" t="s">
        <v>22</v>
      </c>
      <c r="B12" s="24">
        <v>28923</v>
      </c>
      <c r="C12" s="24">
        <v>8131.63</v>
      </c>
      <c r="D12" s="15">
        <v>0.28110000000000002</v>
      </c>
      <c r="E12" s="24">
        <v>39954.480000000003</v>
      </c>
      <c r="F12" s="24">
        <v>11582.24</v>
      </c>
      <c r="G12" s="15">
        <v>0.28989999999999999</v>
      </c>
      <c r="H12" s="24">
        <f t="shared" si="4"/>
        <v>68877.48000000001</v>
      </c>
      <c r="I12" s="24">
        <f t="shared" si="4"/>
        <v>19713.87</v>
      </c>
      <c r="J12" s="15">
        <f t="shared" si="5"/>
        <v>0.28621648178766118</v>
      </c>
      <c r="K12" s="22">
        <f>J39</f>
        <v>14036.670000000002</v>
      </c>
      <c r="L12" s="22">
        <f t="shared" ref="L12:L19" si="8">K12+I12</f>
        <v>33750.54</v>
      </c>
      <c r="M12" s="36">
        <f t="shared" ref="M12:M19" si="9">L12/H12</f>
        <v>0.49000834525304926</v>
      </c>
    </row>
    <row r="13" spans="1:13" x14ac:dyDescent="0.25">
      <c r="A13" s="29" t="s">
        <v>60</v>
      </c>
      <c r="B13" s="24">
        <v>87609.49</v>
      </c>
      <c r="C13" s="24">
        <v>17363.59</v>
      </c>
      <c r="D13" s="15">
        <v>0.19819999999999999</v>
      </c>
      <c r="E13" s="24">
        <v>128686.33</v>
      </c>
      <c r="F13" s="24">
        <v>25354.19</v>
      </c>
      <c r="G13" s="15">
        <v>0.19700000000000001</v>
      </c>
      <c r="H13" s="24">
        <f t="shared" si="4"/>
        <v>216295.82</v>
      </c>
      <c r="I13" s="24">
        <f t="shared" si="4"/>
        <v>42717.78</v>
      </c>
      <c r="J13" s="15">
        <f>I13/H13</f>
        <v>0.19749702051569928</v>
      </c>
      <c r="K13" s="22">
        <f>J41</f>
        <v>48236.72</v>
      </c>
      <c r="L13" s="22">
        <f t="shared" si="8"/>
        <v>90954.5</v>
      </c>
      <c r="M13" s="36">
        <f t="shared" si="9"/>
        <v>0.42050974447864964</v>
      </c>
    </row>
    <row r="14" spans="1:13" x14ac:dyDescent="0.25">
      <c r="A14" s="29" t="s">
        <v>61</v>
      </c>
      <c r="B14" s="24">
        <v>284721.19</v>
      </c>
      <c r="C14" s="24">
        <v>58033.52</v>
      </c>
      <c r="D14" s="15">
        <v>0.20380000000000001</v>
      </c>
      <c r="E14" s="24">
        <v>349943.44</v>
      </c>
      <c r="F14" s="24">
        <v>84647.2</v>
      </c>
      <c r="G14" s="15">
        <v>0.2419</v>
      </c>
      <c r="H14" s="24">
        <f t="shared" si="4"/>
        <v>634664.63</v>
      </c>
      <c r="I14" s="24">
        <f t="shared" si="4"/>
        <v>142680.72</v>
      </c>
      <c r="J14" s="15">
        <f>I14/H14</f>
        <v>0.22481278025529799</v>
      </c>
      <c r="K14" s="22">
        <f>J44</f>
        <v>16190.419999999998</v>
      </c>
      <c r="L14" s="22">
        <f t="shared" si="8"/>
        <v>158871.14000000001</v>
      </c>
      <c r="M14" s="36">
        <f t="shared" si="9"/>
        <v>0.25032297766459749</v>
      </c>
    </row>
    <row r="15" spans="1:13" x14ac:dyDescent="0.25">
      <c r="A15" s="29" t="s">
        <v>62</v>
      </c>
      <c r="B15" s="24">
        <v>17232.93</v>
      </c>
      <c r="C15" s="24">
        <v>5198.66</v>
      </c>
      <c r="D15" s="15">
        <v>0.30170000000000002</v>
      </c>
      <c r="E15" s="24">
        <v>30436.44</v>
      </c>
      <c r="F15" s="24">
        <v>8467.67</v>
      </c>
      <c r="G15" s="15">
        <v>0.2782</v>
      </c>
      <c r="H15" s="24">
        <f t="shared" si="4"/>
        <v>47669.369999999995</v>
      </c>
      <c r="I15" s="24">
        <f t="shared" si="4"/>
        <v>13666.33</v>
      </c>
      <c r="J15" s="15">
        <f>I15/H15</f>
        <v>0.286689964646061</v>
      </c>
      <c r="K15" s="22">
        <f>J46</f>
        <v>8376.43</v>
      </c>
      <c r="L15" s="22">
        <f t="shared" si="8"/>
        <v>22042.760000000002</v>
      </c>
      <c r="M15" s="36">
        <f t="shared" si="9"/>
        <v>0.46240929972433042</v>
      </c>
    </row>
    <row r="16" spans="1:13" x14ac:dyDescent="0.25">
      <c r="A16" s="29" t="s">
        <v>63</v>
      </c>
      <c r="B16" s="24">
        <v>49325.75</v>
      </c>
      <c r="C16" s="24">
        <v>3319.59</v>
      </c>
      <c r="D16" s="15">
        <v>6.7299999999999999E-2</v>
      </c>
      <c r="E16" s="24">
        <v>85225.48</v>
      </c>
      <c r="F16" s="24">
        <v>4456.82</v>
      </c>
      <c r="G16" s="15">
        <v>5.2299999999999999E-2</v>
      </c>
      <c r="H16" s="24">
        <f t="shared" si="4"/>
        <v>134551.22999999998</v>
      </c>
      <c r="I16" s="24">
        <f t="shared" si="4"/>
        <v>7776.41</v>
      </c>
      <c r="J16" s="15">
        <f>I16/H16</f>
        <v>5.7795160995555379E-2</v>
      </c>
      <c r="K16" s="22">
        <f>J47</f>
        <v>1388.58</v>
      </c>
      <c r="L16" s="22">
        <f t="shared" si="8"/>
        <v>9164.99</v>
      </c>
      <c r="M16" s="36">
        <f t="shared" si="9"/>
        <v>6.8115245026002372E-2</v>
      </c>
    </row>
    <row r="17" spans="1:13" x14ac:dyDescent="0.25">
      <c r="A17" s="29" t="s">
        <v>33</v>
      </c>
      <c r="B17" s="24">
        <v>31973.71</v>
      </c>
      <c r="C17" s="24">
        <v>15528.87</v>
      </c>
      <c r="D17" s="15">
        <v>0.48570000000000002</v>
      </c>
      <c r="E17" s="24">
        <v>1583.9</v>
      </c>
      <c r="F17" s="14" t="s">
        <v>45</v>
      </c>
      <c r="G17" s="15">
        <v>0</v>
      </c>
      <c r="H17" s="24">
        <f>B17+E17</f>
        <v>33557.61</v>
      </c>
      <c r="I17" s="24">
        <v>0</v>
      </c>
      <c r="J17" s="15">
        <v>0</v>
      </c>
      <c r="K17" s="22">
        <f>J49</f>
        <v>791.07999999999993</v>
      </c>
      <c r="L17" s="22">
        <f t="shared" si="8"/>
        <v>791.07999999999993</v>
      </c>
      <c r="M17" s="36">
        <f t="shared" si="9"/>
        <v>2.3573788478976898E-2</v>
      </c>
    </row>
    <row r="18" spans="1:13" s="2" customFormat="1" x14ac:dyDescent="0.25">
      <c r="A18" s="29" t="s">
        <v>94</v>
      </c>
      <c r="B18" s="24"/>
      <c r="C18" s="24"/>
      <c r="D18" s="15"/>
      <c r="E18" s="24"/>
      <c r="F18" s="14"/>
      <c r="G18" s="15"/>
      <c r="H18" s="24">
        <v>320000</v>
      </c>
      <c r="I18" s="24">
        <v>0</v>
      </c>
      <c r="J18" s="15">
        <v>0</v>
      </c>
      <c r="K18" s="22">
        <v>0</v>
      </c>
      <c r="L18" s="22">
        <v>0</v>
      </c>
      <c r="M18" s="36">
        <v>0</v>
      </c>
    </row>
    <row r="19" spans="1:13" x14ac:dyDescent="0.25">
      <c r="A19" s="30" t="s">
        <v>64</v>
      </c>
      <c r="B19" s="25">
        <f>SUM(B11:B17)</f>
        <v>580120.42999999993</v>
      </c>
      <c r="C19" s="25">
        <f>SUM(C11:C17)</f>
        <v>127956.63999999998</v>
      </c>
      <c r="D19" s="26">
        <f>C19/B19</f>
        <v>0.22056909804055685</v>
      </c>
      <c r="E19" s="25">
        <f>SUM(E11:E17)</f>
        <v>731899.98</v>
      </c>
      <c r="F19" s="25">
        <f>SUM(F11:F17)</f>
        <v>156828.16</v>
      </c>
      <c r="G19" s="26">
        <f>F19/E19</f>
        <v>0.21427539866854486</v>
      </c>
      <c r="H19" s="25">
        <f>SUM(H11:H18)</f>
        <v>1632020.4100000004</v>
      </c>
      <c r="I19" s="25">
        <f>SUM(I11:I17)</f>
        <v>269255.93</v>
      </c>
      <c r="J19" s="26">
        <f>I19/H19</f>
        <v>0.1649831879247147</v>
      </c>
      <c r="K19" s="22">
        <f>SUM(K11:K17)</f>
        <v>94128.74000000002</v>
      </c>
      <c r="L19" s="22">
        <f t="shared" si="8"/>
        <v>363384.67000000004</v>
      </c>
      <c r="M19" s="36">
        <f t="shared" si="9"/>
        <v>0.22265939063838053</v>
      </c>
    </row>
    <row r="20" spans="1:13" s="5" customFormat="1" x14ac:dyDescent="0.25">
      <c r="A20" s="40" t="s">
        <v>49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x14ac:dyDescent="0.25">
      <c r="A21" s="29" t="s">
        <v>65</v>
      </c>
      <c r="B21" s="24">
        <v>80691.08</v>
      </c>
      <c r="C21" s="24">
        <v>5051.66</v>
      </c>
      <c r="D21" s="15">
        <v>6.2600000000000003E-2</v>
      </c>
      <c r="E21" s="24">
        <v>147403.69</v>
      </c>
      <c r="F21" s="24">
        <v>10615.69</v>
      </c>
      <c r="G21" s="15">
        <v>7.1999999999999995E-2</v>
      </c>
      <c r="H21" s="24">
        <f t="shared" ref="H21:I25" si="10">B21+E21</f>
        <v>228094.77000000002</v>
      </c>
      <c r="I21" s="24">
        <f t="shared" si="10"/>
        <v>15667.35</v>
      </c>
      <c r="J21" s="15">
        <f t="shared" ref="J21:J26" si="11">I21/H21</f>
        <v>6.8687896701884035E-2</v>
      </c>
      <c r="K21" s="14"/>
      <c r="L21" s="22">
        <f t="shared" ref="L21" si="12">K21+I21</f>
        <v>15667.35</v>
      </c>
      <c r="M21" s="36">
        <f t="shared" ref="M21" si="13">L21/H21</f>
        <v>6.8687896701884035E-2</v>
      </c>
    </row>
    <row r="22" spans="1:13" x14ac:dyDescent="0.25">
      <c r="A22" s="29" t="s">
        <v>66</v>
      </c>
      <c r="B22" s="24">
        <v>314721.98</v>
      </c>
      <c r="C22" s="24">
        <v>20759.38</v>
      </c>
      <c r="D22" s="15">
        <v>6.6000000000000003E-2</v>
      </c>
      <c r="E22" s="24">
        <v>461377.2</v>
      </c>
      <c r="F22" s="24">
        <v>30667.439999999999</v>
      </c>
      <c r="G22" s="15">
        <v>6.6500000000000004E-2</v>
      </c>
      <c r="H22" s="24">
        <f t="shared" si="10"/>
        <v>776099.17999999993</v>
      </c>
      <c r="I22" s="24">
        <f t="shared" si="10"/>
        <v>51426.82</v>
      </c>
      <c r="J22" s="15">
        <f t="shared" si="11"/>
        <v>6.6263206205165695E-2</v>
      </c>
      <c r="K22" s="21">
        <f>J45</f>
        <v>4191.09</v>
      </c>
      <c r="L22" s="22">
        <f t="shared" ref="L22:L26" si="14">K22+I22</f>
        <v>55617.91</v>
      </c>
      <c r="M22" s="36">
        <f t="shared" ref="M22:M26" si="15">L22/H22</f>
        <v>7.1663405184888881E-2</v>
      </c>
    </row>
    <row r="23" spans="1:13" x14ac:dyDescent="0.25">
      <c r="A23" s="29" t="s">
        <v>67</v>
      </c>
      <c r="B23" s="24">
        <v>34233.870000000003</v>
      </c>
      <c r="C23" s="24">
        <v>2975.52</v>
      </c>
      <c r="D23" s="15">
        <v>8.6900000000000005E-2</v>
      </c>
      <c r="E23" s="24">
        <v>46224.480000000003</v>
      </c>
      <c r="F23" s="24">
        <v>5476.88</v>
      </c>
      <c r="G23" s="15">
        <v>0.11849999999999999</v>
      </c>
      <c r="H23" s="24">
        <f t="shared" si="10"/>
        <v>80458.350000000006</v>
      </c>
      <c r="I23" s="24">
        <f t="shared" si="10"/>
        <v>8452.4</v>
      </c>
      <c r="J23" s="15">
        <f t="shared" si="11"/>
        <v>0.10505311133027211</v>
      </c>
      <c r="K23" s="14"/>
      <c r="L23" s="22">
        <f t="shared" si="14"/>
        <v>8452.4</v>
      </c>
      <c r="M23" s="36">
        <f t="shared" si="15"/>
        <v>0.10505311133027211</v>
      </c>
    </row>
    <row r="24" spans="1:13" x14ac:dyDescent="0.25">
      <c r="A24" s="29" t="s">
        <v>68</v>
      </c>
      <c r="B24" s="24">
        <v>146354.81</v>
      </c>
      <c r="C24" s="24">
        <v>1952.62</v>
      </c>
      <c r="D24" s="15">
        <v>1.3299999999999999E-2</v>
      </c>
      <c r="E24" s="24">
        <v>353354.88</v>
      </c>
      <c r="F24" s="24">
        <v>15093.36</v>
      </c>
      <c r="G24" s="15">
        <v>4.2700000000000002E-2</v>
      </c>
      <c r="H24" s="24">
        <f t="shared" si="10"/>
        <v>499709.69</v>
      </c>
      <c r="I24" s="24">
        <f t="shared" si="10"/>
        <v>17045.98</v>
      </c>
      <c r="J24" s="15">
        <f t="shared" si="11"/>
        <v>3.4111765973559569E-2</v>
      </c>
      <c r="K24" s="22">
        <f>J51</f>
        <v>1629.5199999999998</v>
      </c>
      <c r="L24" s="22">
        <f t="shared" si="14"/>
        <v>18675.5</v>
      </c>
      <c r="M24" s="36">
        <f t="shared" si="15"/>
        <v>3.7372699336688867E-2</v>
      </c>
    </row>
    <row r="25" spans="1:13" x14ac:dyDescent="0.25">
      <c r="A25" s="29" t="s">
        <v>69</v>
      </c>
      <c r="B25" s="24">
        <v>125009.26</v>
      </c>
      <c r="C25" s="24">
        <v>10495.65</v>
      </c>
      <c r="D25" s="15">
        <v>8.4000000000000005E-2</v>
      </c>
      <c r="E25" s="24">
        <v>215862.08</v>
      </c>
      <c r="F25" s="24">
        <v>18294.240000000002</v>
      </c>
      <c r="G25" s="15">
        <v>8.4699999999999998E-2</v>
      </c>
      <c r="H25" s="24">
        <f t="shared" si="10"/>
        <v>340871.33999999997</v>
      </c>
      <c r="I25" s="24">
        <f t="shared" si="10"/>
        <v>28789.89</v>
      </c>
      <c r="J25" s="15">
        <f t="shared" si="11"/>
        <v>8.4459696728976991E-2</v>
      </c>
      <c r="K25" s="21"/>
      <c r="L25" s="22">
        <f t="shared" si="14"/>
        <v>28789.89</v>
      </c>
      <c r="M25" s="36">
        <f t="shared" si="15"/>
        <v>8.4459696728976991E-2</v>
      </c>
    </row>
    <row r="26" spans="1:13" x14ac:dyDescent="0.25">
      <c r="A26" s="30" t="s">
        <v>50</v>
      </c>
      <c r="B26" s="25">
        <f>SUM(B21:B25)</f>
        <v>701011</v>
      </c>
      <c r="C26" s="25">
        <f>SUM(C21:C25)</f>
        <v>41234.83</v>
      </c>
      <c r="D26" s="26">
        <f>C26/B26</f>
        <v>5.8821944306152119E-2</v>
      </c>
      <c r="E26" s="25">
        <f>SUM(E21:E25)</f>
        <v>1224222.33</v>
      </c>
      <c r="F26" s="25">
        <f>SUM(F21:F25)</f>
        <v>80147.61</v>
      </c>
      <c r="G26" s="26">
        <f>F26/E26</f>
        <v>6.5468181747673229E-2</v>
      </c>
      <c r="H26" s="25">
        <f>SUM(H21:H25)</f>
        <v>1925233.33</v>
      </c>
      <c r="I26" s="25">
        <f>SUM(I21:I25)</f>
        <v>121382.43999999999</v>
      </c>
      <c r="J26" s="26">
        <f t="shared" si="11"/>
        <v>6.3048170893654734E-2</v>
      </c>
      <c r="K26" s="23">
        <f>SUM(K21:K25)</f>
        <v>5820.61</v>
      </c>
      <c r="L26" s="22">
        <f t="shared" si="14"/>
        <v>127203.04999999999</v>
      </c>
      <c r="M26" s="36">
        <f t="shared" si="15"/>
        <v>6.6071497941498858E-2</v>
      </c>
    </row>
    <row r="27" spans="1:13" s="5" customFormat="1" x14ac:dyDescent="0.25">
      <c r="A27" s="40" t="s">
        <v>23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</row>
    <row r="28" spans="1:13" x14ac:dyDescent="0.25">
      <c r="A28" s="30" t="s">
        <v>23</v>
      </c>
      <c r="B28" s="25">
        <v>114153.92</v>
      </c>
      <c r="C28" s="25">
        <v>17604.27</v>
      </c>
      <c r="D28" s="26">
        <v>0.1542</v>
      </c>
      <c r="E28" s="25">
        <v>107095.39</v>
      </c>
      <c r="F28" s="25">
        <v>21940.27</v>
      </c>
      <c r="G28" s="26">
        <v>0.2049</v>
      </c>
      <c r="H28" s="25">
        <f>B28+E28</f>
        <v>221249.31</v>
      </c>
      <c r="I28" s="25">
        <f>C28+F28</f>
        <v>39544.54</v>
      </c>
      <c r="J28" s="26">
        <f>I28/H28</f>
        <v>0.17873294158521896</v>
      </c>
      <c r="K28" s="22">
        <f>J40</f>
        <v>34478.48000000001</v>
      </c>
      <c r="L28" s="22">
        <f t="shared" ref="L28" si="16">K28+I28</f>
        <v>74023.020000000019</v>
      </c>
      <c r="M28" s="36">
        <f t="shared" ref="M28" si="17">L28/H28</f>
        <v>0.33456836543354651</v>
      </c>
    </row>
    <row r="29" spans="1:13" s="6" customFormat="1" x14ac:dyDescent="0.25">
      <c r="A29" s="40" t="s">
        <v>37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</row>
    <row r="30" spans="1:13" ht="15.75" thickBot="1" x14ac:dyDescent="0.3">
      <c r="A30" s="31" t="s">
        <v>37</v>
      </c>
      <c r="B30" s="32">
        <v>3074592.12</v>
      </c>
      <c r="C30" s="32">
        <v>570259.81999999995</v>
      </c>
      <c r="D30" s="33">
        <v>0.1855</v>
      </c>
      <c r="E30" s="32">
        <v>4522613.91</v>
      </c>
      <c r="F30" s="32">
        <v>776548.25</v>
      </c>
      <c r="G30" s="33">
        <v>0.17169999999999999</v>
      </c>
      <c r="H30" s="32">
        <f>B30+E30</f>
        <v>7597206.0300000003</v>
      </c>
      <c r="I30" s="32">
        <f>C30+F30</f>
        <v>1346808.0699999998</v>
      </c>
      <c r="J30" s="33">
        <f>I30/H30</f>
        <v>0.17727675999330503</v>
      </c>
      <c r="K30" s="34">
        <f>K28+K26+K19+K9</f>
        <v>186220.21000000002</v>
      </c>
      <c r="L30" s="34">
        <f t="shared" ref="L30" si="18">K30+I30</f>
        <v>1533028.2799999998</v>
      </c>
      <c r="M30" s="37">
        <f t="shared" ref="M30" si="19">L30/H30</f>
        <v>0.2017884303711584</v>
      </c>
    </row>
    <row r="32" spans="1:13" s="2" customFormat="1" x14ac:dyDescent="0.25">
      <c r="A32" s="3" t="s">
        <v>85</v>
      </c>
      <c r="B32" s="3"/>
      <c r="C32" s="3"/>
      <c r="D32" s="10"/>
      <c r="E32" s="3"/>
      <c r="F32" s="3"/>
      <c r="G32" s="10"/>
      <c r="H32" s="3"/>
      <c r="I32" s="3"/>
      <c r="J32" s="10"/>
      <c r="M32" s="4"/>
    </row>
    <row r="33" spans="1:15" x14ac:dyDescent="0.25">
      <c r="A33" s="3" t="s">
        <v>86</v>
      </c>
      <c r="B33" s="3"/>
      <c r="C33" s="3"/>
      <c r="D33" s="10"/>
      <c r="E33" s="3"/>
      <c r="F33" s="3"/>
      <c r="G33" s="10"/>
      <c r="H33" s="3"/>
      <c r="I33" s="11"/>
      <c r="J33" s="10"/>
    </row>
    <row r="34" spans="1:15" x14ac:dyDescent="0.25">
      <c r="A34" s="3" t="s">
        <v>87</v>
      </c>
      <c r="B34" s="3"/>
      <c r="C34" s="3"/>
      <c r="D34" s="10"/>
      <c r="E34" s="3"/>
      <c r="F34" s="3"/>
      <c r="G34" s="10"/>
      <c r="H34" s="3"/>
      <c r="I34" s="11"/>
      <c r="J34" s="10"/>
    </row>
    <row r="35" spans="1:15" x14ac:dyDescent="0.25">
      <c r="A35" s="3" t="s">
        <v>88</v>
      </c>
      <c r="B35" s="3"/>
      <c r="C35" s="3"/>
      <c r="D35" s="10"/>
      <c r="E35" s="3"/>
      <c r="F35" s="3"/>
      <c r="G35" s="10"/>
      <c r="H35" s="3"/>
      <c r="I35" s="11"/>
      <c r="J35" s="10"/>
      <c r="M35" s="1">
        <f>H9+H19-H13+H28-H18</f>
        <v>5455676.8799999999</v>
      </c>
      <c r="N35" s="43">
        <f>L9+L19-L13+L28</f>
        <v>1299341.8599999999</v>
      </c>
      <c r="O35" s="4">
        <f>N35/M35</f>
        <v>0.23816327260202402</v>
      </c>
    </row>
    <row r="36" spans="1:15" x14ac:dyDescent="0.25">
      <c r="A36" s="3" t="s">
        <v>89</v>
      </c>
      <c r="B36" s="3"/>
      <c r="C36" s="3"/>
      <c r="D36" s="10"/>
      <c r="E36" s="3"/>
      <c r="F36" s="3"/>
      <c r="G36" s="10"/>
      <c r="H36" s="3" t="s">
        <v>92</v>
      </c>
      <c r="I36" s="11" t="s">
        <v>93</v>
      </c>
      <c r="J36" s="10" t="s">
        <v>71</v>
      </c>
      <c r="M36" s="1">
        <f>H26+H13+H18</f>
        <v>2461529.15</v>
      </c>
      <c r="N36" s="43">
        <f>L26+L13</f>
        <v>218157.55</v>
      </c>
      <c r="O36" s="4">
        <f>N36/M36</f>
        <v>8.8626839946217978E-2</v>
      </c>
    </row>
    <row r="37" spans="1:15" x14ac:dyDescent="0.25">
      <c r="A37" s="16" t="s">
        <v>19</v>
      </c>
      <c r="B37" s="17"/>
      <c r="C37" s="18"/>
      <c r="D37" s="19"/>
      <c r="E37" s="18"/>
      <c r="F37" s="18"/>
      <c r="G37" s="19"/>
      <c r="H37" s="20">
        <v>5843.4000000000005</v>
      </c>
      <c r="I37" s="20">
        <v>14091.870000000004</v>
      </c>
      <c r="J37" s="21">
        <f>SUM(H37:I37)</f>
        <v>19935.270000000004</v>
      </c>
    </row>
    <row r="38" spans="1:15" x14ac:dyDescent="0.25">
      <c r="A38" s="16" t="s">
        <v>21</v>
      </c>
      <c r="B38" s="17"/>
      <c r="C38" s="18"/>
      <c r="D38" s="19"/>
      <c r="E38" s="18"/>
      <c r="F38" s="18"/>
      <c r="G38" s="19"/>
      <c r="H38" s="20">
        <v>1606.04</v>
      </c>
      <c r="I38" s="20">
        <v>3502.8</v>
      </c>
      <c r="J38" s="21">
        <f t="shared" ref="J38:J51" si="20">SUM(H38:I38)</f>
        <v>5108.84</v>
      </c>
    </row>
    <row r="39" spans="1:15" x14ac:dyDescent="0.25">
      <c r="A39" s="16" t="s">
        <v>22</v>
      </c>
      <c r="B39" s="17"/>
      <c r="C39" s="18"/>
      <c r="D39" s="19"/>
      <c r="E39" s="18"/>
      <c r="F39" s="18"/>
      <c r="G39" s="19"/>
      <c r="H39" s="20">
        <v>5726.42</v>
      </c>
      <c r="I39" s="20">
        <v>8310.2500000000018</v>
      </c>
      <c r="J39" s="21">
        <f t="shared" si="20"/>
        <v>14036.670000000002</v>
      </c>
    </row>
    <row r="40" spans="1:15" x14ac:dyDescent="0.25">
      <c r="A40" s="16" t="s">
        <v>23</v>
      </c>
      <c r="B40" s="17"/>
      <c r="C40" s="18"/>
      <c r="D40" s="19"/>
      <c r="E40" s="18"/>
      <c r="F40" s="18"/>
      <c r="G40" s="19"/>
      <c r="H40" s="20">
        <v>13872.530000000002</v>
      </c>
      <c r="I40" s="20">
        <v>20605.950000000004</v>
      </c>
      <c r="J40" s="21">
        <f t="shared" si="20"/>
        <v>34478.48000000001</v>
      </c>
    </row>
    <row r="41" spans="1:15" x14ac:dyDescent="0.25">
      <c r="A41" s="16" t="s">
        <v>24</v>
      </c>
      <c r="B41" s="17"/>
      <c r="C41" s="18"/>
      <c r="D41" s="19"/>
      <c r="E41" s="18"/>
      <c r="F41" s="18"/>
      <c r="G41" s="19"/>
      <c r="H41" s="20">
        <v>22055.89</v>
      </c>
      <c r="I41" s="20">
        <v>26180.83</v>
      </c>
      <c r="J41" s="21">
        <f t="shared" si="20"/>
        <v>48236.72</v>
      </c>
    </row>
    <row r="42" spans="1:15" x14ac:dyDescent="0.25">
      <c r="A42" s="16" t="s">
        <v>25</v>
      </c>
      <c r="B42" s="17"/>
      <c r="C42" s="18"/>
      <c r="D42" s="19"/>
      <c r="E42" s="18"/>
      <c r="F42" s="18"/>
      <c r="G42" s="19"/>
      <c r="H42" s="20">
        <v>385.6</v>
      </c>
      <c r="I42" s="20">
        <v>141.47999999999999</v>
      </c>
      <c r="J42" s="21">
        <f t="shared" si="20"/>
        <v>527.08000000000004</v>
      </c>
    </row>
    <row r="43" spans="1:15" x14ac:dyDescent="0.25">
      <c r="A43" s="16" t="s">
        <v>26</v>
      </c>
      <c r="B43" s="17"/>
      <c r="C43" s="18"/>
      <c r="D43" s="19"/>
      <c r="E43" s="18"/>
      <c r="F43" s="18"/>
      <c r="G43" s="19"/>
      <c r="H43" s="18"/>
      <c r="I43" s="20">
        <v>2263.8799999999997</v>
      </c>
      <c r="J43" s="21">
        <f t="shared" si="20"/>
        <v>2263.8799999999997</v>
      </c>
    </row>
    <row r="44" spans="1:15" x14ac:dyDescent="0.25">
      <c r="A44" s="16" t="s">
        <v>27</v>
      </c>
      <c r="B44" s="17"/>
      <c r="C44" s="18"/>
      <c r="D44" s="19"/>
      <c r="E44" s="18"/>
      <c r="F44" s="18"/>
      <c r="G44" s="19"/>
      <c r="H44" s="20">
        <v>6996.1299999999983</v>
      </c>
      <c r="I44" s="20">
        <v>9194.2899999999991</v>
      </c>
      <c r="J44" s="21">
        <f t="shared" si="20"/>
        <v>16190.419999999998</v>
      </c>
    </row>
    <row r="45" spans="1:15" x14ac:dyDescent="0.25">
      <c r="A45" s="16" t="s">
        <v>28</v>
      </c>
      <c r="B45" s="17"/>
      <c r="C45" s="18"/>
      <c r="D45" s="19"/>
      <c r="E45" s="18"/>
      <c r="F45" s="18"/>
      <c r="G45" s="19"/>
      <c r="H45" s="20">
        <v>1684.12</v>
      </c>
      <c r="I45" s="20">
        <v>2506.9699999999998</v>
      </c>
      <c r="J45" s="21">
        <f t="shared" si="20"/>
        <v>4191.09</v>
      </c>
    </row>
    <row r="46" spans="1:15" x14ac:dyDescent="0.25">
      <c r="A46" s="16" t="s">
        <v>29</v>
      </c>
      <c r="B46" s="17"/>
      <c r="C46" s="18"/>
      <c r="D46" s="19"/>
      <c r="E46" s="18"/>
      <c r="F46" s="18"/>
      <c r="G46" s="19"/>
      <c r="H46" s="20">
        <v>2863.45</v>
      </c>
      <c r="I46" s="20">
        <v>5512.9800000000014</v>
      </c>
      <c r="J46" s="21">
        <f t="shared" si="20"/>
        <v>8376.43</v>
      </c>
    </row>
    <row r="47" spans="1:15" x14ac:dyDescent="0.25">
      <c r="A47" s="16" t="s">
        <v>30</v>
      </c>
      <c r="B47" s="17"/>
      <c r="C47" s="18"/>
      <c r="D47" s="19"/>
      <c r="E47" s="18"/>
      <c r="F47" s="18"/>
      <c r="G47" s="19"/>
      <c r="H47" s="20">
        <v>217.5</v>
      </c>
      <c r="I47" s="20">
        <v>1171.08</v>
      </c>
      <c r="J47" s="21">
        <f t="shared" si="20"/>
        <v>1388.58</v>
      </c>
    </row>
    <row r="48" spans="1:15" x14ac:dyDescent="0.25">
      <c r="A48" s="16" t="s">
        <v>32</v>
      </c>
      <c r="B48" s="17"/>
      <c r="C48" s="18"/>
      <c r="D48" s="19"/>
      <c r="E48" s="18"/>
      <c r="F48" s="18"/>
      <c r="G48" s="19"/>
      <c r="H48" s="20">
        <v>3442.9199999999996</v>
      </c>
      <c r="I48" s="20">
        <v>7953.4200000000037</v>
      </c>
      <c r="J48" s="21">
        <f t="shared" si="20"/>
        <v>11396.340000000004</v>
      </c>
    </row>
    <row r="49" spans="1:10" x14ac:dyDescent="0.25">
      <c r="A49" s="16" t="s">
        <v>33</v>
      </c>
      <c r="B49" s="17"/>
      <c r="C49" s="18"/>
      <c r="D49" s="19"/>
      <c r="E49" s="18"/>
      <c r="F49" s="18"/>
      <c r="G49" s="19"/>
      <c r="H49" s="18"/>
      <c r="I49" s="20">
        <v>791.07999999999993</v>
      </c>
      <c r="J49" s="21">
        <f t="shared" si="20"/>
        <v>791.07999999999993</v>
      </c>
    </row>
    <row r="50" spans="1:10" x14ac:dyDescent="0.25">
      <c r="A50" s="16" t="s">
        <v>35</v>
      </c>
      <c r="B50" s="17"/>
      <c r="C50" s="18"/>
      <c r="D50" s="19"/>
      <c r="E50" s="18"/>
      <c r="F50" s="18"/>
      <c r="G50" s="19"/>
      <c r="H50" s="20">
        <v>607.5</v>
      </c>
      <c r="I50" s="20">
        <v>17062.309999999994</v>
      </c>
      <c r="J50" s="21">
        <f t="shared" si="20"/>
        <v>17669.809999999994</v>
      </c>
    </row>
    <row r="51" spans="1:10" x14ac:dyDescent="0.25">
      <c r="A51" s="16" t="s">
        <v>36</v>
      </c>
      <c r="B51" s="17"/>
      <c r="C51" s="18"/>
      <c r="D51" s="19"/>
      <c r="E51" s="18"/>
      <c r="F51" s="18"/>
      <c r="G51" s="19"/>
      <c r="H51" s="18"/>
      <c r="I51" s="20">
        <v>1629.5199999999998</v>
      </c>
      <c r="J51" s="21">
        <f t="shared" si="20"/>
        <v>1629.5199999999998</v>
      </c>
    </row>
    <row r="52" spans="1:10" ht="15.75" thickBot="1" x14ac:dyDescent="0.3">
      <c r="H52" s="12">
        <v>58207.79</v>
      </c>
      <c r="I52" s="13">
        <v>117616.09</v>
      </c>
      <c r="J52" s="13">
        <f>SUM(J37:J51)</f>
        <v>186220.20999999996</v>
      </c>
    </row>
  </sheetData>
  <mergeCells count="9">
    <mergeCell ref="A29:M29"/>
    <mergeCell ref="K1:M1"/>
    <mergeCell ref="A3:M3"/>
    <mergeCell ref="A10:M10"/>
    <mergeCell ref="A20:M20"/>
    <mergeCell ref="A27:M27"/>
    <mergeCell ref="B1:D1"/>
    <mergeCell ref="E1:G1"/>
    <mergeCell ref="H1:J1"/>
  </mergeCells>
  <pageMargins left="0.25" right="0.25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"/>
  <sheetViews>
    <sheetView workbookViewId="0">
      <pane xSplit="2" ySplit="1" topLeftCell="U2" activePane="bottomRight" state="frozen"/>
      <selection pane="topRight" activeCell="C1" sqref="C1"/>
      <selection pane="bottomLeft" activeCell="A2" sqref="A2"/>
      <selection pane="bottomRight" activeCell="U56" sqref="U56"/>
    </sheetView>
  </sheetViews>
  <sheetFormatPr defaultRowHeight="15" x14ac:dyDescent="0.25"/>
  <cols>
    <col min="3" max="3" width="14" bestFit="1" customWidth="1"/>
    <col min="4" max="4" width="19.140625" bestFit="1" customWidth="1"/>
    <col min="5" max="5" width="17.5703125" bestFit="1" customWidth="1"/>
    <col min="6" max="6" width="22.42578125" bestFit="1" customWidth="1"/>
    <col min="7" max="7" width="19.28515625" bestFit="1" customWidth="1"/>
    <col min="8" max="8" width="17.5703125" bestFit="1" customWidth="1"/>
    <col min="9" max="9" width="12.7109375" bestFit="1" customWidth="1"/>
    <col min="10" max="10" width="15.140625" bestFit="1" customWidth="1"/>
    <col min="11" max="11" width="21.140625" bestFit="1" customWidth="1"/>
    <col min="12" max="12" width="16" bestFit="1" customWidth="1"/>
    <col min="13" max="13" width="14.140625" bestFit="1" customWidth="1"/>
    <col min="15" max="15" width="12.7109375" bestFit="1" customWidth="1"/>
    <col min="16" max="16" width="14.140625" bestFit="1" customWidth="1"/>
    <col min="18" max="18" width="12.7109375" bestFit="1" customWidth="1"/>
    <col min="19" max="19" width="14.140625" bestFit="1" customWidth="1"/>
    <col min="21" max="21" width="17.85546875" bestFit="1" customWidth="1"/>
    <col min="22" max="22" width="19.140625" bestFit="1" customWidth="1"/>
  </cols>
  <sheetData>
    <row r="1" spans="1:23" x14ac:dyDescent="0.25">
      <c r="A1" t="s">
        <v>0</v>
      </c>
      <c r="B1" t="s">
        <v>1</v>
      </c>
    </row>
    <row r="2" spans="1:23" x14ac:dyDescent="0.25">
      <c r="A2" t="s">
        <v>2</v>
      </c>
      <c r="B2" t="s">
        <v>1</v>
      </c>
    </row>
    <row r="3" spans="1:23" x14ac:dyDescent="0.25">
      <c r="A3" t="s">
        <v>3</v>
      </c>
      <c r="B3" t="s">
        <v>1</v>
      </c>
    </row>
    <row r="5" spans="1:23" x14ac:dyDescent="0.25">
      <c r="C5" t="s">
        <v>4</v>
      </c>
    </row>
    <row r="6" spans="1:23" x14ac:dyDescent="0.25">
      <c r="C6">
        <v>2014</v>
      </c>
      <c r="U6" t="s">
        <v>5</v>
      </c>
      <c r="V6" t="s">
        <v>6</v>
      </c>
      <c r="W6" t="s">
        <v>7</v>
      </c>
    </row>
    <row r="7" spans="1:23" x14ac:dyDescent="0.25">
      <c r="C7" t="s">
        <v>8</v>
      </c>
      <c r="F7" t="s">
        <v>9</v>
      </c>
      <c r="I7" t="s">
        <v>10</v>
      </c>
      <c r="L7" t="s">
        <v>11</v>
      </c>
      <c r="O7" t="s">
        <v>12</v>
      </c>
      <c r="R7" t="s">
        <v>13</v>
      </c>
    </row>
    <row r="9" spans="1:23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16</v>
      </c>
      <c r="G9" t="s">
        <v>17</v>
      </c>
      <c r="H9" t="s">
        <v>18</v>
      </c>
      <c r="I9" t="s">
        <v>16</v>
      </c>
      <c r="J9" t="s">
        <v>17</v>
      </c>
      <c r="K9" t="s">
        <v>18</v>
      </c>
      <c r="L9" t="s">
        <v>16</v>
      </c>
      <c r="M9" t="s">
        <v>17</v>
      </c>
      <c r="N9" t="s">
        <v>18</v>
      </c>
      <c r="O9" t="s">
        <v>16</v>
      </c>
      <c r="P9" t="s">
        <v>17</v>
      </c>
      <c r="Q9" t="s">
        <v>18</v>
      </c>
      <c r="R9" t="s">
        <v>16</v>
      </c>
      <c r="S9" t="s">
        <v>17</v>
      </c>
      <c r="T9" t="s">
        <v>18</v>
      </c>
    </row>
    <row r="10" spans="1:23" x14ac:dyDescent="0.25">
      <c r="A10" t="s">
        <v>19</v>
      </c>
      <c r="C10" s="1">
        <v>116803.72</v>
      </c>
      <c r="D10" s="1">
        <v>32182.78</v>
      </c>
      <c r="E10" s="4">
        <v>0.27550000000000002</v>
      </c>
      <c r="F10" s="1">
        <v>85308.86</v>
      </c>
      <c r="G10" s="1">
        <v>24378.14</v>
      </c>
      <c r="H10" s="4">
        <v>0.2858</v>
      </c>
      <c r="I10" s="1">
        <v>56961.41</v>
      </c>
      <c r="J10" s="1">
        <v>13051.3</v>
      </c>
      <c r="K10" s="4">
        <v>0.2291</v>
      </c>
      <c r="L10" s="1">
        <v>247973.46</v>
      </c>
      <c r="M10" s="1">
        <v>56544.28</v>
      </c>
      <c r="N10" s="4">
        <v>0.22800000000000001</v>
      </c>
      <c r="O10" s="1">
        <v>177895.63</v>
      </c>
      <c r="P10" s="1">
        <v>38930.92</v>
      </c>
      <c r="Q10" s="4">
        <v>0.21879999999999999</v>
      </c>
      <c r="R10" s="1">
        <v>112240.78</v>
      </c>
      <c r="S10" s="1">
        <v>25355.77</v>
      </c>
      <c r="T10" s="4">
        <v>0.22589999999999999</v>
      </c>
      <c r="U10" s="1">
        <v>797183.86</v>
      </c>
      <c r="V10" s="1">
        <v>190443.19</v>
      </c>
      <c r="W10" s="4">
        <v>0.2389</v>
      </c>
    </row>
    <row r="11" spans="1:23" x14ac:dyDescent="0.25">
      <c r="A11" t="s">
        <v>20</v>
      </c>
      <c r="C11" s="1">
        <v>-223.56</v>
      </c>
      <c r="D11" t="s">
        <v>38</v>
      </c>
      <c r="E11" s="4">
        <v>0</v>
      </c>
      <c r="F11" s="1">
        <v>12.5</v>
      </c>
      <c r="G11" t="s">
        <v>38</v>
      </c>
      <c r="H11" s="4">
        <v>0</v>
      </c>
      <c r="I11" s="1">
        <v>8642.48</v>
      </c>
      <c r="J11" s="1">
        <v>195.91</v>
      </c>
      <c r="K11" s="4">
        <v>2.2700000000000001E-2</v>
      </c>
      <c r="L11" s="1">
        <v>28728.33</v>
      </c>
      <c r="M11" s="1">
        <v>2221.29</v>
      </c>
      <c r="N11" s="4">
        <v>7.7299999999999994E-2</v>
      </c>
      <c r="O11" s="1">
        <v>30294.18</v>
      </c>
      <c r="P11" s="1">
        <v>1558.84</v>
      </c>
      <c r="Q11" s="4">
        <v>5.1499999999999997E-2</v>
      </c>
      <c r="R11" s="1">
        <v>13237.15</v>
      </c>
      <c r="S11" s="1">
        <v>1075.6199999999999</v>
      </c>
      <c r="T11" s="4">
        <v>8.1299999999999997E-2</v>
      </c>
      <c r="U11" s="1">
        <v>80691.08</v>
      </c>
      <c r="V11" s="1">
        <v>5051.66</v>
      </c>
      <c r="W11" s="4">
        <v>6.2600000000000003E-2</v>
      </c>
    </row>
    <row r="12" spans="1:23" x14ac:dyDescent="0.25">
      <c r="A12" t="s">
        <v>21</v>
      </c>
      <c r="C12" s="1">
        <v>12297.18</v>
      </c>
      <c r="D12" s="1">
        <v>3861.47</v>
      </c>
      <c r="E12" s="4">
        <v>0.314</v>
      </c>
      <c r="F12" s="1">
        <v>9774.5499999999993</v>
      </c>
      <c r="G12" s="1">
        <v>2890.81</v>
      </c>
      <c r="H12" s="4">
        <v>0.29570000000000002</v>
      </c>
      <c r="I12" s="1">
        <v>10310.57</v>
      </c>
      <c r="J12" s="1">
        <v>3192.97</v>
      </c>
      <c r="K12" s="4">
        <v>0.30969999999999998</v>
      </c>
      <c r="L12" s="1">
        <v>23434.68</v>
      </c>
      <c r="M12" s="1">
        <v>5088.8500000000004</v>
      </c>
      <c r="N12" s="4">
        <v>0.2172</v>
      </c>
      <c r="O12" s="1">
        <v>16103.78</v>
      </c>
      <c r="P12" s="1">
        <v>3435.59</v>
      </c>
      <c r="Q12" s="4">
        <v>0.21329999999999999</v>
      </c>
      <c r="R12" s="1">
        <v>8413.6</v>
      </c>
      <c r="S12" s="1">
        <v>1911.09</v>
      </c>
      <c r="T12" s="4">
        <v>0.2271</v>
      </c>
      <c r="U12" s="1">
        <v>80334.36</v>
      </c>
      <c r="V12" s="1">
        <v>20380.78</v>
      </c>
      <c r="W12" s="4">
        <v>0.25369999999999998</v>
      </c>
    </row>
    <row r="13" spans="1:23" x14ac:dyDescent="0.25">
      <c r="A13" t="s">
        <v>22</v>
      </c>
      <c r="C13" s="1">
        <v>1376.24</v>
      </c>
      <c r="D13" s="1">
        <v>381.55</v>
      </c>
      <c r="E13" s="4">
        <v>0.2772</v>
      </c>
      <c r="F13" s="1">
        <v>2757.97</v>
      </c>
      <c r="G13" s="1">
        <v>763.16</v>
      </c>
      <c r="H13" s="4">
        <v>0.2767</v>
      </c>
      <c r="I13" s="1">
        <v>3416.88</v>
      </c>
      <c r="J13" s="1">
        <v>1168</v>
      </c>
      <c r="K13" s="4">
        <v>0.34179999999999999</v>
      </c>
      <c r="L13" s="1">
        <v>9463.1</v>
      </c>
      <c r="M13" s="1">
        <v>2479.04</v>
      </c>
      <c r="N13" s="4">
        <v>0.26200000000000001</v>
      </c>
      <c r="O13" s="1">
        <v>5904.88</v>
      </c>
      <c r="P13" s="1">
        <v>1840.49</v>
      </c>
      <c r="Q13" s="4">
        <v>0.31169999999999998</v>
      </c>
      <c r="R13" s="1">
        <v>6003.93</v>
      </c>
      <c r="S13" s="1">
        <v>1499.39</v>
      </c>
      <c r="T13" s="4">
        <v>0.24970000000000001</v>
      </c>
      <c r="U13" s="1">
        <v>28923</v>
      </c>
      <c r="V13" s="1">
        <v>8131.63</v>
      </c>
      <c r="W13" s="4">
        <v>0.28110000000000002</v>
      </c>
    </row>
    <row r="14" spans="1:23" x14ac:dyDescent="0.25">
      <c r="A14" t="s">
        <v>23</v>
      </c>
      <c r="C14" s="1">
        <v>19419.46</v>
      </c>
      <c r="D14" s="1">
        <v>2931.98</v>
      </c>
      <c r="E14" s="4">
        <v>0.151</v>
      </c>
      <c r="F14" s="1">
        <v>14197.34</v>
      </c>
      <c r="G14" s="1">
        <v>2388.2399999999998</v>
      </c>
      <c r="H14" s="4">
        <v>0.16819999999999999</v>
      </c>
      <c r="I14" s="1">
        <v>13123.79</v>
      </c>
      <c r="J14" s="1">
        <v>2179.9499999999998</v>
      </c>
      <c r="K14" s="4">
        <v>0.1661</v>
      </c>
      <c r="L14" s="1">
        <v>34452.47</v>
      </c>
      <c r="M14" s="1">
        <v>5229.4399999999996</v>
      </c>
      <c r="N14" s="4">
        <v>0.15179999999999999</v>
      </c>
      <c r="O14" s="1">
        <v>21363.55</v>
      </c>
      <c r="P14" s="1">
        <v>3493.44</v>
      </c>
      <c r="Q14" s="4">
        <v>0.16350000000000001</v>
      </c>
      <c r="R14" s="1">
        <v>11597.31</v>
      </c>
      <c r="S14" s="1">
        <v>1381.22</v>
      </c>
      <c r="T14" s="4">
        <v>0.1191</v>
      </c>
      <c r="U14" s="1">
        <v>114153.92</v>
      </c>
      <c r="V14" s="1">
        <v>17604.27</v>
      </c>
      <c r="W14" s="4">
        <v>0.1542</v>
      </c>
    </row>
    <row r="15" spans="1:23" x14ac:dyDescent="0.25">
      <c r="A15" t="s">
        <v>24</v>
      </c>
      <c r="C15" s="1">
        <v>8415.31</v>
      </c>
      <c r="D15" s="1">
        <v>1903.16</v>
      </c>
      <c r="E15" s="4">
        <v>0.22620000000000001</v>
      </c>
      <c r="F15" s="1">
        <v>10703.49</v>
      </c>
      <c r="G15" s="1">
        <v>1805.02</v>
      </c>
      <c r="H15" s="4">
        <v>0.1686</v>
      </c>
      <c r="I15" s="1">
        <v>11034.53</v>
      </c>
      <c r="J15" s="1">
        <v>1715.18</v>
      </c>
      <c r="K15" s="4">
        <v>0.15540000000000001</v>
      </c>
      <c r="L15" s="1">
        <v>27077.98</v>
      </c>
      <c r="M15" s="1">
        <v>5533.37</v>
      </c>
      <c r="N15" s="4">
        <v>0.20430000000000001</v>
      </c>
      <c r="O15" s="1">
        <v>16576.3</v>
      </c>
      <c r="P15" s="1">
        <v>4249.63</v>
      </c>
      <c r="Q15" s="4">
        <v>0.25640000000000002</v>
      </c>
      <c r="R15" s="1">
        <v>13801.88</v>
      </c>
      <c r="S15" s="1">
        <v>2157.23</v>
      </c>
      <c r="T15" s="4">
        <v>0.15629999999999999</v>
      </c>
      <c r="U15" s="1">
        <v>87609.49</v>
      </c>
      <c r="V15" s="1">
        <v>17363.59</v>
      </c>
      <c r="W15" s="4">
        <v>0.19819999999999999</v>
      </c>
    </row>
    <row r="16" spans="1:23" x14ac:dyDescent="0.25">
      <c r="A16" t="s">
        <v>25</v>
      </c>
      <c r="E16" t="e">
        <v>#DIV/0!</v>
      </c>
      <c r="H16" t="e">
        <v>#DIV/0!</v>
      </c>
      <c r="I16" s="1">
        <v>4144.57</v>
      </c>
      <c r="J16" s="1">
        <v>106.63</v>
      </c>
      <c r="K16" s="4">
        <v>2.5700000000000001E-2</v>
      </c>
      <c r="L16" s="1">
        <v>8961.7199999999993</v>
      </c>
      <c r="M16" s="1">
        <v>224.5</v>
      </c>
      <c r="N16" s="4">
        <v>2.5100000000000001E-2</v>
      </c>
      <c r="O16" s="1">
        <v>7492.81</v>
      </c>
      <c r="P16" s="1">
        <v>437.67</v>
      </c>
      <c r="Q16" s="4">
        <v>5.8400000000000001E-2</v>
      </c>
      <c r="R16" s="1">
        <v>5691.94</v>
      </c>
      <c r="S16" s="1">
        <v>254.97</v>
      </c>
      <c r="T16" s="4">
        <v>4.48E-2</v>
      </c>
      <c r="U16" s="1">
        <v>26291.040000000001</v>
      </c>
      <c r="V16" s="1">
        <v>1023.77</v>
      </c>
      <c r="W16" s="4">
        <v>3.8899999999999997E-2</v>
      </c>
    </row>
    <row r="17" spans="1:23" x14ac:dyDescent="0.25">
      <c r="A17" t="s">
        <v>26</v>
      </c>
      <c r="C17" s="1">
        <v>101.87</v>
      </c>
      <c r="D17" t="s">
        <v>38</v>
      </c>
      <c r="E17" s="4">
        <v>0</v>
      </c>
      <c r="H17" t="e">
        <v>#DIV/0!</v>
      </c>
      <c r="I17" s="1">
        <v>17273.62</v>
      </c>
      <c r="J17" s="1">
        <v>1077.03</v>
      </c>
      <c r="K17" s="4">
        <v>6.2399999999999997E-2</v>
      </c>
      <c r="L17" s="1">
        <v>51961.72</v>
      </c>
      <c r="M17" s="1">
        <v>5488.47</v>
      </c>
      <c r="N17" s="4">
        <v>0.1056</v>
      </c>
      <c r="O17" s="1">
        <v>30958.799999999999</v>
      </c>
      <c r="P17" s="1">
        <v>1928.88</v>
      </c>
      <c r="Q17" s="4">
        <v>6.2300000000000001E-2</v>
      </c>
      <c r="R17" s="1">
        <v>24713.25</v>
      </c>
      <c r="S17" s="1">
        <v>2001.27</v>
      </c>
      <c r="T17" s="4">
        <v>8.1000000000000003E-2</v>
      </c>
      <c r="U17" s="1">
        <v>125009.26</v>
      </c>
      <c r="V17" s="1">
        <v>10495.65</v>
      </c>
      <c r="W17" s="4">
        <v>8.4000000000000005E-2</v>
      </c>
    </row>
    <row r="18" spans="1:23" x14ac:dyDescent="0.25">
      <c r="A18" t="s">
        <v>27</v>
      </c>
      <c r="C18" s="1">
        <v>37782.68</v>
      </c>
      <c r="D18" s="1">
        <v>5988.67</v>
      </c>
      <c r="E18" s="4">
        <v>0.1585</v>
      </c>
      <c r="F18" s="1">
        <v>35465.86</v>
      </c>
      <c r="G18" s="1">
        <v>5124.47</v>
      </c>
      <c r="H18" s="4">
        <v>0.14449999999999999</v>
      </c>
      <c r="I18" s="1">
        <v>37970.339999999997</v>
      </c>
      <c r="J18" s="1">
        <v>6983.58</v>
      </c>
      <c r="K18" s="4">
        <v>0.18390000000000001</v>
      </c>
      <c r="L18" s="1">
        <v>84662.91</v>
      </c>
      <c r="M18" s="1">
        <v>17198.23</v>
      </c>
      <c r="N18" s="4">
        <v>0.2031</v>
      </c>
      <c r="O18" s="1">
        <v>54870.34</v>
      </c>
      <c r="P18" s="1">
        <v>14557.18</v>
      </c>
      <c r="Q18" s="4">
        <v>0.26529999999999998</v>
      </c>
      <c r="R18" s="1">
        <v>33969.06</v>
      </c>
      <c r="S18" s="1">
        <v>8181.39</v>
      </c>
      <c r="T18" s="4">
        <v>0.24079999999999999</v>
      </c>
      <c r="U18" s="1">
        <v>284721.19</v>
      </c>
      <c r="V18" s="1">
        <v>58033.52</v>
      </c>
      <c r="W18" s="4">
        <v>0.20380000000000001</v>
      </c>
    </row>
    <row r="19" spans="1:23" x14ac:dyDescent="0.25">
      <c r="A19" t="s">
        <v>28</v>
      </c>
      <c r="C19" s="1">
        <v>36411.9</v>
      </c>
      <c r="D19" s="1">
        <v>2405.64</v>
      </c>
      <c r="E19" s="4">
        <v>6.6100000000000006E-2</v>
      </c>
      <c r="F19" s="1">
        <v>25878.36</v>
      </c>
      <c r="G19" s="1">
        <v>1999.04</v>
      </c>
      <c r="H19" s="4">
        <v>7.7200000000000005E-2</v>
      </c>
      <c r="I19" s="1">
        <v>20447.939999999999</v>
      </c>
      <c r="J19" s="1">
        <v>1638.68</v>
      </c>
      <c r="K19" s="4">
        <v>8.0100000000000005E-2</v>
      </c>
      <c r="L19" s="1">
        <v>115154.04</v>
      </c>
      <c r="M19" s="1">
        <v>6382.33</v>
      </c>
      <c r="N19" s="4">
        <v>5.5399999999999998E-2</v>
      </c>
      <c r="O19" s="1">
        <v>73192.039999999994</v>
      </c>
      <c r="P19" s="1">
        <v>4338.92</v>
      </c>
      <c r="Q19" s="4">
        <v>5.9299999999999999E-2</v>
      </c>
      <c r="R19" s="1">
        <v>43637.7</v>
      </c>
      <c r="S19" s="1">
        <v>3994.77</v>
      </c>
      <c r="T19" s="4">
        <v>9.1499999999999998E-2</v>
      </c>
      <c r="U19" s="1">
        <v>314721.98</v>
      </c>
      <c r="V19" s="1">
        <v>20759.38</v>
      </c>
      <c r="W19" s="4">
        <v>6.6000000000000003E-2</v>
      </c>
    </row>
    <row r="20" spans="1:23" x14ac:dyDescent="0.25">
      <c r="A20" t="s">
        <v>29</v>
      </c>
      <c r="C20" s="1">
        <v>1171.27</v>
      </c>
      <c r="D20" s="1">
        <v>472.43</v>
      </c>
      <c r="E20" s="4">
        <v>0.40329999999999999</v>
      </c>
      <c r="F20" s="1">
        <v>1194.97</v>
      </c>
      <c r="G20" s="1">
        <v>492.7</v>
      </c>
      <c r="H20" s="4">
        <v>0.4123</v>
      </c>
      <c r="I20" s="1">
        <v>2286</v>
      </c>
      <c r="J20" s="1">
        <v>662.48</v>
      </c>
      <c r="K20" s="4">
        <v>0.2898</v>
      </c>
      <c r="L20" s="1">
        <v>4998.5</v>
      </c>
      <c r="M20" s="1">
        <v>1153.3699999999999</v>
      </c>
      <c r="N20" s="4">
        <v>0.23069999999999999</v>
      </c>
      <c r="O20" s="1">
        <v>4581.67</v>
      </c>
      <c r="P20" s="1">
        <v>1468.49</v>
      </c>
      <c r="Q20" s="4">
        <v>0.32050000000000001</v>
      </c>
      <c r="R20" s="1">
        <v>3000.52</v>
      </c>
      <c r="S20" s="1">
        <v>949.19</v>
      </c>
      <c r="T20" s="4">
        <v>0.31630000000000003</v>
      </c>
      <c r="U20" s="1">
        <v>17232.93</v>
      </c>
      <c r="V20" s="1">
        <v>5198.66</v>
      </c>
      <c r="W20" s="4">
        <v>0.30170000000000002</v>
      </c>
    </row>
    <row r="21" spans="1:23" x14ac:dyDescent="0.25">
      <c r="A21" t="s">
        <v>30</v>
      </c>
      <c r="E21" t="e">
        <v>#DIV/0!</v>
      </c>
      <c r="H21" t="e">
        <v>#DIV/0!</v>
      </c>
      <c r="I21" s="1">
        <v>3714.23</v>
      </c>
      <c r="J21" s="1">
        <v>221.83</v>
      </c>
      <c r="K21" s="4">
        <v>5.9700000000000003E-2</v>
      </c>
      <c r="L21" s="1">
        <v>21525.31</v>
      </c>
      <c r="M21" s="1">
        <v>1259.22</v>
      </c>
      <c r="N21" s="4">
        <v>5.8500000000000003E-2</v>
      </c>
      <c r="O21" s="1">
        <v>15809.6</v>
      </c>
      <c r="P21" s="1">
        <v>1203.77</v>
      </c>
      <c r="Q21" s="4">
        <v>7.6100000000000001E-2</v>
      </c>
      <c r="R21" s="1">
        <v>8276.61</v>
      </c>
      <c r="S21" s="1">
        <v>634.77</v>
      </c>
      <c r="T21" s="4">
        <v>7.6700000000000004E-2</v>
      </c>
      <c r="U21" s="1">
        <v>49325.75</v>
      </c>
      <c r="V21" s="1">
        <v>3319.59</v>
      </c>
      <c r="W21" s="4">
        <v>6.7299999999999999E-2</v>
      </c>
    </row>
    <row r="22" spans="1:23" x14ac:dyDescent="0.25">
      <c r="A22" t="s">
        <v>31</v>
      </c>
      <c r="C22" s="1">
        <v>293.60000000000002</v>
      </c>
      <c r="D22" t="s">
        <v>38</v>
      </c>
      <c r="E22" s="4">
        <v>0</v>
      </c>
      <c r="H22" t="e">
        <v>#DIV/0!</v>
      </c>
      <c r="I22" s="1">
        <v>4716.0600000000004</v>
      </c>
      <c r="J22" s="1">
        <v>668.27</v>
      </c>
      <c r="K22" s="4">
        <v>0.14169999999999999</v>
      </c>
      <c r="N22" t="e">
        <v>#DIV/0!</v>
      </c>
      <c r="Q22" t="e">
        <v>#DIV/0!</v>
      </c>
      <c r="T22" t="e">
        <v>#DIV/0!</v>
      </c>
      <c r="U22" s="1">
        <v>5009.66</v>
      </c>
      <c r="V22" s="1">
        <v>668.27</v>
      </c>
      <c r="W22" s="4">
        <v>0.13339999999999999</v>
      </c>
    </row>
    <row r="23" spans="1:23" x14ac:dyDescent="0.25">
      <c r="A23" t="s">
        <v>32</v>
      </c>
      <c r="E23" t="e">
        <v>#DIV/0!</v>
      </c>
      <c r="F23" s="1">
        <v>250</v>
      </c>
      <c r="G23" t="s">
        <v>38</v>
      </c>
      <c r="H23" s="4">
        <v>0</v>
      </c>
      <c r="I23" s="1">
        <v>112609.28</v>
      </c>
      <c r="J23" s="1">
        <v>27030.58</v>
      </c>
      <c r="K23" s="4">
        <v>0.24</v>
      </c>
      <c r="L23" s="1">
        <v>281491.17</v>
      </c>
      <c r="M23" s="1">
        <v>64607.05</v>
      </c>
      <c r="N23" s="4">
        <v>0.22950000000000001</v>
      </c>
      <c r="O23" s="1">
        <v>194564.53</v>
      </c>
      <c r="P23" s="1">
        <v>53578.75</v>
      </c>
      <c r="Q23" s="4">
        <v>0.27539999999999998</v>
      </c>
      <c r="R23" s="1">
        <v>126948.78</v>
      </c>
      <c r="S23" s="1">
        <v>31807.84</v>
      </c>
      <c r="T23" s="4">
        <v>0.25059999999999999</v>
      </c>
      <c r="U23" s="1">
        <v>715863.76</v>
      </c>
      <c r="V23" s="1">
        <v>177024.22</v>
      </c>
      <c r="W23" s="4">
        <v>0.24729999999999999</v>
      </c>
    </row>
    <row r="24" spans="1:23" x14ac:dyDescent="0.25">
      <c r="A24" t="s">
        <v>33</v>
      </c>
      <c r="C24" s="1">
        <v>6321.56</v>
      </c>
      <c r="D24" s="1">
        <v>3051.19</v>
      </c>
      <c r="E24" s="4">
        <v>0.48270000000000002</v>
      </c>
      <c r="F24" s="1">
        <v>5271.24</v>
      </c>
      <c r="G24" s="1">
        <v>2437.91</v>
      </c>
      <c r="H24" s="4">
        <v>0.46250000000000002</v>
      </c>
      <c r="I24" s="1">
        <v>6055.53</v>
      </c>
      <c r="J24" s="1">
        <v>2634.22</v>
      </c>
      <c r="K24" s="4">
        <v>0.435</v>
      </c>
      <c r="L24" s="1">
        <v>13712.07</v>
      </c>
      <c r="M24" s="1">
        <v>7225.21</v>
      </c>
      <c r="N24" s="4">
        <v>0.52690000000000003</v>
      </c>
      <c r="O24" s="1">
        <v>480.22</v>
      </c>
      <c r="P24" s="1">
        <v>180.34</v>
      </c>
      <c r="Q24" s="4">
        <v>0.3755</v>
      </c>
      <c r="R24" s="1">
        <v>133.09</v>
      </c>
      <c r="S24" t="s">
        <v>38</v>
      </c>
      <c r="T24" s="4">
        <v>0</v>
      </c>
      <c r="U24" s="1">
        <v>31973.71</v>
      </c>
      <c r="V24" s="1">
        <v>15528.87</v>
      </c>
      <c r="W24" s="4">
        <v>0.48570000000000002</v>
      </c>
    </row>
    <row r="25" spans="1:23" x14ac:dyDescent="0.25">
      <c r="A25" t="s">
        <v>34</v>
      </c>
      <c r="C25" s="1">
        <v>5280.16</v>
      </c>
      <c r="D25" s="1">
        <v>231.45</v>
      </c>
      <c r="E25" s="4">
        <v>4.3799999999999999E-2</v>
      </c>
      <c r="F25" s="1">
        <v>3557.26</v>
      </c>
      <c r="G25" s="1">
        <v>273.42</v>
      </c>
      <c r="H25" s="4">
        <v>7.6899999999999996E-2</v>
      </c>
      <c r="I25" s="1">
        <v>3566.85</v>
      </c>
      <c r="J25" s="1">
        <v>263.43</v>
      </c>
      <c r="K25" s="4">
        <v>7.3899999999999993E-2</v>
      </c>
      <c r="L25" s="1">
        <v>13071.48</v>
      </c>
      <c r="M25" s="1">
        <v>1442.08</v>
      </c>
      <c r="N25" s="4">
        <v>0.1103</v>
      </c>
      <c r="O25" s="1">
        <v>6647.6</v>
      </c>
      <c r="P25" s="1">
        <v>482.56</v>
      </c>
      <c r="Q25" s="4">
        <v>7.2599999999999998E-2</v>
      </c>
      <c r="R25" s="1">
        <v>2110.52</v>
      </c>
      <c r="S25" s="1">
        <v>282.58</v>
      </c>
      <c r="T25" s="4">
        <v>0.13389999999999999</v>
      </c>
      <c r="U25" s="1">
        <v>34233.870000000003</v>
      </c>
      <c r="V25" s="1">
        <v>2975.52</v>
      </c>
      <c r="W25" s="4">
        <v>8.6900000000000005E-2</v>
      </c>
    </row>
    <row r="26" spans="1:23" x14ac:dyDescent="0.25">
      <c r="A26" t="s">
        <v>35</v>
      </c>
      <c r="E26" t="e">
        <v>#DIV/0!</v>
      </c>
      <c r="H26" t="e">
        <v>#DIV/0!</v>
      </c>
      <c r="I26" s="1">
        <v>15627.64</v>
      </c>
      <c r="J26" s="1">
        <v>2276.42</v>
      </c>
      <c r="K26" s="4">
        <v>0.1457</v>
      </c>
      <c r="L26" s="1">
        <v>44494.94</v>
      </c>
      <c r="M26" s="1">
        <v>3582.26</v>
      </c>
      <c r="N26" s="4">
        <v>8.0500000000000002E-2</v>
      </c>
      <c r="O26" s="1">
        <v>41879.18</v>
      </c>
      <c r="P26" s="1">
        <v>5587.44</v>
      </c>
      <c r="Q26" s="4">
        <v>0.13339999999999999</v>
      </c>
      <c r="R26" s="1">
        <v>32956.69</v>
      </c>
      <c r="S26" s="1">
        <v>2858.51</v>
      </c>
      <c r="T26" s="4">
        <v>8.6699999999999999E-2</v>
      </c>
      <c r="U26" s="1">
        <v>134958.45000000001</v>
      </c>
      <c r="V26" s="1">
        <v>14304.63</v>
      </c>
      <c r="W26" s="4">
        <v>0.106</v>
      </c>
    </row>
    <row r="27" spans="1:23" x14ac:dyDescent="0.25">
      <c r="A27" t="s">
        <v>36</v>
      </c>
      <c r="E27" t="e">
        <v>#DIV/0!</v>
      </c>
      <c r="H27" t="e">
        <v>#DIV/0!</v>
      </c>
      <c r="I27" s="1">
        <v>10954.53</v>
      </c>
      <c r="J27" t="s">
        <v>38</v>
      </c>
      <c r="K27" s="4">
        <v>0</v>
      </c>
      <c r="L27" s="1">
        <v>67840.59</v>
      </c>
      <c r="M27" s="1">
        <v>317.27</v>
      </c>
      <c r="N27" s="4">
        <v>4.7000000000000002E-3</v>
      </c>
      <c r="O27" s="1">
        <v>41810.839999999997</v>
      </c>
      <c r="P27" s="1">
        <v>705.3</v>
      </c>
      <c r="Q27" s="4">
        <v>1.6899999999999998E-2</v>
      </c>
      <c r="R27" s="1">
        <v>25748.85</v>
      </c>
      <c r="S27" s="1">
        <v>930.05</v>
      </c>
      <c r="T27" s="4">
        <v>3.61E-2</v>
      </c>
      <c r="U27" s="1">
        <v>146354.81</v>
      </c>
      <c r="V27" s="1">
        <v>1952.62</v>
      </c>
      <c r="W27" s="4">
        <v>1.3299999999999999E-2</v>
      </c>
    </row>
    <row r="28" spans="1:23" x14ac:dyDescent="0.25">
      <c r="A28" t="s">
        <v>37</v>
      </c>
      <c r="C28" s="1">
        <v>245451.39</v>
      </c>
      <c r="D28" s="1">
        <v>53410.32</v>
      </c>
      <c r="E28" s="4">
        <v>0.21759999999999999</v>
      </c>
      <c r="F28" s="1">
        <v>194372.4</v>
      </c>
      <c r="G28" s="1">
        <v>42552.91</v>
      </c>
      <c r="H28" s="4">
        <v>0.21890000000000001</v>
      </c>
      <c r="I28" s="1">
        <v>342856.25</v>
      </c>
      <c r="J28" s="1">
        <v>65066.46</v>
      </c>
      <c r="K28" s="4">
        <v>0.1898</v>
      </c>
      <c r="L28" s="1">
        <v>1079004.47</v>
      </c>
      <c r="M28" s="1">
        <v>185976.26</v>
      </c>
      <c r="N28" s="4">
        <v>0.1724</v>
      </c>
      <c r="O28" s="1">
        <v>740425.95</v>
      </c>
      <c r="P28" s="1">
        <v>137978.21</v>
      </c>
      <c r="Q28" s="4">
        <v>0.18629999999999999</v>
      </c>
      <c r="R28" s="1">
        <v>472481.66</v>
      </c>
      <c r="S28" s="1">
        <v>85275.66</v>
      </c>
      <c r="T28" s="4">
        <v>0.18049999999999999</v>
      </c>
      <c r="U28" s="1">
        <v>3074592.12</v>
      </c>
      <c r="V28" s="1">
        <v>570259.81999999995</v>
      </c>
      <c r="W28" s="4">
        <v>0.1855</v>
      </c>
    </row>
    <row r="32" spans="1:23" x14ac:dyDescent="0.25">
      <c r="A32" t="s">
        <v>0</v>
      </c>
      <c r="B32" t="s">
        <v>1</v>
      </c>
    </row>
    <row r="33" spans="1:23" x14ac:dyDescent="0.25">
      <c r="A33" t="s">
        <v>2</v>
      </c>
      <c r="B33" t="s">
        <v>1</v>
      </c>
    </row>
    <row r="34" spans="1:23" x14ac:dyDescent="0.25">
      <c r="A34" t="s">
        <v>3</v>
      </c>
      <c r="B34" t="s">
        <v>1</v>
      </c>
    </row>
    <row r="36" spans="1:23" x14ac:dyDescent="0.25">
      <c r="C36" t="s">
        <v>4</v>
      </c>
    </row>
    <row r="37" spans="1:23" x14ac:dyDescent="0.25">
      <c r="C37">
        <v>2015</v>
      </c>
      <c r="U37" t="s">
        <v>5</v>
      </c>
      <c r="V37" t="s">
        <v>6</v>
      </c>
      <c r="W37" t="s">
        <v>7</v>
      </c>
    </row>
    <row r="38" spans="1:23" x14ac:dyDescent="0.25">
      <c r="C38" t="s">
        <v>39</v>
      </c>
      <c r="F38" t="s">
        <v>40</v>
      </c>
      <c r="I38" t="s">
        <v>41</v>
      </c>
      <c r="L38" t="s">
        <v>42</v>
      </c>
      <c r="O38" t="s">
        <v>43</v>
      </c>
      <c r="R38" t="s">
        <v>44</v>
      </c>
    </row>
    <row r="40" spans="1:23" x14ac:dyDescent="0.25">
      <c r="A40" t="s">
        <v>14</v>
      </c>
      <c r="B40" t="s">
        <v>15</v>
      </c>
      <c r="C40" t="s">
        <v>16</v>
      </c>
      <c r="D40" t="s">
        <v>17</v>
      </c>
      <c r="E40" t="s">
        <v>18</v>
      </c>
      <c r="F40" t="s">
        <v>16</v>
      </c>
      <c r="G40" t="s">
        <v>17</v>
      </c>
      <c r="H40" t="s">
        <v>18</v>
      </c>
      <c r="I40" t="s">
        <v>16</v>
      </c>
      <c r="J40" t="s">
        <v>17</v>
      </c>
      <c r="K40" t="s">
        <v>18</v>
      </c>
      <c r="L40" t="s">
        <v>16</v>
      </c>
      <c r="M40" t="s">
        <v>17</v>
      </c>
      <c r="N40" t="s">
        <v>18</v>
      </c>
      <c r="O40" t="s">
        <v>16</v>
      </c>
      <c r="P40" t="s">
        <v>17</v>
      </c>
      <c r="Q40" t="s">
        <v>18</v>
      </c>
      <c r="R40" t="s">
        <v>16</v>
      </c>
      <c r="S40" t="s">
        <v>17</v>
      </c>
      <c r="T40" t="s">
        <v>18</v>
      </c>
    </row>
    <row r="41" spans="1:23" x14ac:dyDescent="0.25">
      <c r="A41" t="s">
        <v>19</v>
      </c>
      <c r="C41" s="1">
        <v>236969.85</v>
      </c>
      <c r="D41" s="1">
        <v>56106.83</v>
      </c>
      <c r="E41" s="4">
        <v>0.23680000000000001</v>
      </c>
      <c r="F41" s="1">
        <v>203775.88</v>
      </c>
      <c r="G41" s="1">
        <v>48587.63</v>
      </c>
      <c r="H41" s="4">
        <v>0.2384</v>
      </c>
      <c r="I41" s="1">
        <v>151152.82</v>
      </c>
      <c r="J41" s="1">
        <v>35052.080000000002</v>
      </c>
      <c r="K41" s="4">
        <v>0.2319</v>
      </c>
      <c r="L41" s="1">
        <v>227657.18</v>
      </c>
      <c r="M41" s="1">
        <v>52089.13</v>
      </c>
      <c r="N41" s="4">
        <v>0.2288</v>
      </c>
      <c r="O41" s="1">
        <v>118461.36</v>
      </c>
      <c r="P41" s="1">
        <v>27009.13</v>
      </c>
      <c r="Q41" s="4">
        <v>0.22800000000000001</v>
      </c>
      <c r="R41" s="1">
        <v>98106.43</v>
      </c>
      <c r="S41" s="1">
        <v>23721.65</v>
      </c>
      <c r="T41" s="4">
        <v>0.24179999999999999</v>
      </c>
      <c r="U41" s="1">
        <v>1036123.52</v>
      </c>
      <c r="V41" s="1">
        <v>242566.45</v>
      </c>
      <c r="W41" s="4">
        <v>0.2341</v>
      </c>
    </row>
    <row r="42" spans="1:23" x14ac:dyDescent="0.25">
      <c r="A42" t="s">
        <v>20</v>
      </c>
      <c r="C42" s="1">
        <v>35038.47</v>
      </c>
      <c r="D42" s="1">
        <v>2560.27</v>
      </c>
      <c r="E42" s="4">
        <v>7.3099999999999998E-2</v>
      </c>
      <c r="F42" s="1">
        <v>29470.32</v>
      </c>
      <c r="G42" s="1">
        <v>2188.71</v>
      </c>
      <c r="H42" s="4">
        <v>7.4300000000000005E-2</v>
      </c>
      <c r="I42" s="1">
        <v>19521.7</v>
      </c>
      <c r="J42" s="1">
        <v>1456.48</v>
      </c>
      <c r="K42" s="4">
        <v>7.46E-2</v>
      </c>
      <c r="L42" s="1">
        <v>36135.440000000002</v>
      </c>
      <c r="M42" s="1">
        <v>3003.42</v>
      </c>
      <c r="N42" s="4">
        <v>8.3099999999999993E-2</v>
      </c>
      <c r="O42" s="1">
        <v>17450.22</v>
      </c>
      <c r="P42" s="1">
        <v>825.3</v>
      </c>
      <c r="Q42" s="4">
        <v>4.7300000000000002E-2</v>
      </c>
      <c r="R42" s="1">
        <v>9787.5400000000009</v>
      </c>
      <c r="S42" s="1">
        <v>581.51</v>
      </c>
      <c r="T42" s="4">
        <v>5.9400000000000001E-2</v>
      </c>
      <c r="U42" s="1">
        <v>147403.69</v>
      </c>
      <c r="V42" s="1">
        <v>10615.69</v>
      </c>
      <c r="W42" s="4">
        <v>7.1999999999999995E-2</v>
      </c>
    </row>
    <row r="43" spans="1:23" x14ac:dyDescent="0.25">
      <c r="A43" t="s">
        <v>21</v>
      </c>
      <c r="C43" s="1">
        <v>19473.09</v>
      </c>
      <c r="D43" s="1">
        <v>3955.27</v>
      </c>
      <c r="E43" s="4">
        <v>0.2031</v>
      </c>
      <c r="F43" s="1">
        <v>16234.94</v>
      </c>
      <c r="G43" s="1">
        <v>3752.24</v>
      </c>
      <c r="H43" s="4">
        <v>0.2311</v>
      </c>
      <c r="I43" s="1">
        <v>14826.99</v>
      </c>
      <c r="J43" s="1">
        <v>3479.01</v>
      </c>
      <c r="K43" s="4">
        <v>0.2346</v>
      </c>
      <c r="L43" s="1">
        <v>22283.7</v>
      </c>
      <c r="M43" s="1">
        <v>5483.9</v>
      </c>
      <c r="N43" s="4">
        <v>0.24610000000000001</v>
      </c>
      <c r="O43" s="1">
        <v>11034.26</v>
      </c>
      <c r="P43" s="1">
        <v>2518.9899999999998</v>
      </c>
      <c r="Q43" s="4">
        <v>0.2283</v>
      </c>
      <c r="R43" s="1">
        <v>12216.93</v>
      </c>
      <c r="S43" s="1">
        <v>3130.63</v>
      </c>
      <c r="T43" s="4">
        <v>0.25629999999999997</v>
      </c>
      <c r="U43" s="1">
        <v>96069.91</v>
      </c>
      <c r="V43" s="1">
        <v>22320.04</v>
      </c>
      <c r="W43" s="4">
        <v>0.23230000000000001</v>
      </c>
    </row>
    <row r="44" spans="1:23" x14ac:dyDescent="0.25">
      <c r="A44" t="s">
        <v>22</v>
      </c>
      <c r="C44" s="1">
        <v>8221.18</v>
      </c>
      <c r="D44" s="1">
        <v>2496.7399999999998</v>
      </c>
      <c r="E44" s="4">
        <v>0.30370000000000003</v>
      </c>
      <c r="F44" s="1">
        <v>8067.49</v>
      </c>
      <c r="G44" s="1">
        <v>2360.21</v>
      </c>
      <c r="H44" s="4">
        <v>0.29260000000000003</v>
      </c>
      <c r="I44" s="1">
        <v>4747.2</v>
      </c>
      <c r="J44" s="1">
        <v>1600.08</v>
      </c>
      <c r="K44" s="4">
        <v>0.33710000000000001</v>
      </c>
      <c r="L44" s="1">
        <v>9570.91</v>
      </c>
      <c r="M44" s="1">
        <v>2272.56</v>
      </c>
      <c r="N44" s="4">
        <v>0.2374</v>
      </c>
      <c r="O44" s="1">
        <v>3448.76</v>
      </c>
      <c r="P44" s="1">
        <v>1016</v>
      </c>
      <c r="Q44" s="4">
        <v>0.29459999999999997</v>
      </c>
      <c r="R44" s="1">
        <v>5898.94</v>
      </c>
      <c r="S44" s="1">
        <v>1836.65</v>
      </c>
      <c r="T44" s="4">
        <v>0.31140000000000001</v>
      </c>
      <c r="U44" s="1">
        <v>39954.480000000003</v>
      </c>
      <c r="V44" s="1">
        <v>11582.24</v>
      </c>
      <c r="W44" s="4">
        <v>0.28989999999999999</v>
      </c>
    </row>
    <row r="45" spans="1:23" x14ac:dyDescent="0.25">
      <c r="A45" t="s">
        <v>23</v>
      </c>
      <c r="C45" s="1">
        <v>12201.5</v>
      </c>
      <c r="D45" s="1">
        <v>2675.73</v>
      </c>
      <c r="E45" s="4">
        <v>0.21929999999999999</v>
      </c>
      <c r="F45" s="1">
        <v>23472.3</v>
      </c>
      <c r="G45" s="1">
        <v>5528.59</v>
      </c>
      <c r="H45" s="4">
        <v>0.23549999999999999</v>
      </c>
      <c r="I45" s="1">
        <v>10782.17</v>
      </c>
      <c r="J45" s="1">
        <v>2842.01</v>
      </c>
      <c r="K45" s="4">
        <v>0.2636</v>
      </c>
      <c r="L45" s="1">
        <v>21969.35</v>
      </c>
      <c r="M45" s="1">
        <v>4422.09</v>
      </c>
      <c r="N45" s="4">
        <v>0.20130000000000001</v>
      </c>
      <c r="O45" s="1">
        <v>14717.13</v>
      </c>
      <c r="P45" s="1">
        <v>2559.46</v>
      </c>
      <c r="Q45" s="4">
        <v>0.1739</v>
      </c>
      <c r="R45" s="1">
        <v>23952.94</v>
      </c>
      <c r="S45" s="1">
        <v>3912.39</v>
      </c>
      <c r="T45" s="4">
        <v>0.1633</v>
      </c>
      <c r="U45" s="1">
        <v>107095.39</v>
      </c>
      <c r="V45" s="1">
        <v>21940.27</v>
      </c>
      <c r="W45" s="4">
        <v>0.2049</v>
      </c>
    </row>
    <row r="46" spans="1:23" x14ac:dyDescent="0.25">
      <c r="A46" t="s">
        <v>24</v>
      </c>
      <c r="C46" s="1">
        <v>24884.94</v>
      </c>
      <c r="D46" s="1">
        <v>5013.71</v>
      </c>
      <c r="E46" s="4">
        <v>0.20150000000000001</v>
      </c>
      <c r="F46" s="1">
        <v>21115.78</v>
      </c>
      <c r="G46" s="1">
        <v>5127.45</v>
      </c>
      <c r="H46" s="4">
        <v>0.24279999999999999</v>
      </c>
      <c r="I46" s="1">
        <v>22555.78</v>
      </c>
      <c r="J46" s="1">
        <v>4389.6499999999996</v>
      </c>
      <c r="K46" s="4">
        <v>0.1946</v>
      </c>
      <c r="L46" s="1">
        <v>24485.05</v>
      </c>
      <c r="M46" s="1">
        <v>4074.11</v>
      </c>
      <c r="N46" s="4">
        <v>0.16639999999999999</v>
      </c>
      <c r="O46" s="1">
        <v>15379.68</v>
      </c>
      <c r="P46" s="1">
        <v>3339.02</v>
      </c>
      <c r="Q46" s="4">
        <v>0.21709999999999999</v>
      </c>
      <c r="R46" s="1">
        <v>20265.099999999999</v>
      </c>
      <c r="S46" s="1">
        <v>3410.25</v>
      </c>
      <c r="T46" s="4">
        <v>0.16830000000000001</v>
      </c>
      <c r="U46" s="1">
        <v>128686.33</v>
      </c>
      <c r="V46" s="1">
        <v>25354.19</v>
      </c>
      <c r="W46" s="4">
        <v>0.19700000000000001</v>
      </c>
    </row>
    <row r="47" spans="1:23" x14ac:dyDescent="0.25">
      <c r="A47" t="s">
        <v>25</v>
      </c>
      <c r="C47" s="1">
        <v>13221.83</v>
      </c>
      <c r="D47" s="1">
        <v>476.03</v>
      </c>
      <c r="E47" s="4">
        <v>3.5999999999999997E-2</v>
      </c>
      <c r="F47" s="1">
        <v>15392.08</v>
      </c>
      <c r="G47" s="1">
        <v>513.24</v>
      </c>
      <c r="H47" s="4">
        <v>3.3300000000000003E-2</v>
      </c>
      <c r="I47" s="1">
        <v>13068.21</v>
      </c>
      <c r="J47" s="1">
        <v>350.99</v>
      </c>
      <c r="K47" s="4">
        <v>2.69E-2</v>
      </c>
      <c r="L47" s="1">
        <v>15450.93</v>
      </c>
      <c r="M47" s="1">
        <v>979.55</v>
      </c>
      <c r="N47" s="4">
        <v>6.3399999999999998E-2</v>
      </c>
      <c r="O47" s="1">
        <v>9338.69</v>
      </c>
      <c r="P47" s="1">
        <v>379.1</v>
      </c>
      <c r="Q47" s="4">
        <v>4.0599999999999997E-2</v>
      </c>
      <c r="R47" s="1">
        <v>5819.13</v>
      </c>
      <c r="S47" s="1">
        <v>351.54</v>
      </c>
      <c r="T47" s="4">
        <v>6.0400000000000002E-2</v>
      </c>
      <c r="U47" s="1">
        <v>72290.87</v>
      </c>
      <c r="V47" s="1">
        <v>3050.45</v>
      </c>
      <c r="W47" s="4">
        <v>4.2200000000000001E-2</v>
      </c>
    </row>
    <row r="48" spans="1:23" x14ac:dyDescent="0.25">
      <c r="A48" t="s">
        <v>26</v>
      </c>
      <c r="C48" s="1">
        <v>47161.48</v>
      </c>
      <c r="D48" s="1">
        <v>4478.57</v>
      </c>
      <c r="E48" s="4">
        <v>9.5000000000000001E-2</v>
      </c>
      <c r="F48" s="1">
        <v>47042.05</v>
      </c>
      <c r="G48" s="1">
        <v>3548.05</v>
      </c>
      <c r="H48" s="4">
        <v>7.5399999999999995E-2</v>
      </c>
      <c r="I48" s="1">
        <v>35334.74</v>
      </c>
      <c r="J48" s="1">
        <v>3069.66</v>
      </c>
      <c r="K48" s="4">
        <v>8.6900000000000005E-2</v>
      </c>
      <c r="L48" s="1">
        <v>49936.25</v>
      </c>
      <c r="M48" s="1">
        <v>4492.26</v>
      </c>
      <c r="N48" s="4">
        <v>0.09</v>
      </c>
      <c r="O48" s="1">
        <v>26072.54</v>
      </c>
      <c r="P48" s="1">
        <v>1938.16</v>
      </c>
      <c r="Q48" s="4">
        <v>7.4300000000000005E-2</v>
      </c>
      <c r="R48" s="1">
        <v>10315.02</v>
      </c>
      <c r="S48" s="1">
        <v>767.54</v>
      </c>
      <c r="T48" s="4">
        <v>7.4399999999999994E-2</v>
      </c>
      <c r="U48" s="1">
        <v>215862.08</v>
      </c>
      <c r="V48" s="1">
        <v>18294.240000000002</v>
      </c>
      <c r="W48" s="4">
        <v>8.4699999999999998E-2</v>
      </c>
    </row>
    <row r="49" spans="1:23" x14ac:dyDescent="0.25">
      <c r="A49" t="s">
        <v>27</v>
      </c>
      <c r="C49" s="1">
        <v>71985.509999999995</v>
      </c>
      <c r="D49" s="1">
        <v>16674.14</v>
      </c>
      <c r="E49" s="4">
        <v>0.2316</v>
      </c>
      <c r="F49" s="1">
        <v>73232.160000000003</v>
      </c>
      <c r="G49" s="1">
        <v>15972.9</v>
      </c>
      <c r="H49" s="4">
        <v>0.21809999999999999</v>
      </c>
      <c r="I49" s="1">
        <v>53726.14</v>
      </c>
      <c r="J49" s="1">
        <v>12804.49</v>
      </c>
      <c r="K49" s="4">
        <v>0.23830000000000001</v>
      </c>
      <c r="L49" s="1">
        <v>78224.63</v>
      </c>
      <c r="M49" s="1">
        <v>20750.77</v>
      </c>
      <c r="N49" s="4">
        <v>0.26529999999999998</v>
      </c>
      <c r="O49" s="1">
        <v>34910.839999999997</v>
      </c>
      <c r="P49" s="1">
        <v>9009.7099999999991</v>
      </c>
      <c r="Q49" s="4">
        <v>0.2581</v>
      </c>
      <c r="R49" s="1">
        <v>37864.160000000003</v>
      </c>
      <c r="S49" s="1">
        <v>9435.19</v>
      </c>
      <c r="T49" s="4">
        <v>0.2492</v>
      </c>
      <c r="U49" s="1">
        <v>349943.44</v>
      </c>
      <c r="V49" s="1">
        <v>84647.2</v>
      </c>
      <c r="W49" s="4">
        <v>0.2419</v>
      </c>
    </row>
    <row r="50" spans="1:23" x14ac:dyDescent="0.25">
      <c r="A50" t="s">
        <v>28</v>
      </c>
      <c r="C50" s="1">
        <v>82262.66</v>
      </c>
      <c r="D50" s="1">
        <v>5476.76</v>
      </c>
      <c r="E50" s="4">
        <v>6.6600000000000006E-2</v>
      </c>
      <c r="F50" s="1">
        <v>88180.67</v>
      </c>
      <c r="G50" s="1">
        <v>5882.78</v>
      </c>
      <c r="H50" s="4">
        <v>6.6699999999999995E-2</v>
      </c>
      <c r="I50" s="1">
        <v>74471.240000000005</v>
      </c>
      <c r="J50" s="1">
        <v>5879.43</v>
      </c>
      <c r="K50" s="4">
        <v>7.8899999999999998E-2</v>
      </c>
      <c r="L50" s="1">
        <v>115450.25</v>
      </c>
      <c r="M50" s="1">
        <v>6990.21</v>
      </c>
      <c r="N50" s="4">
        <v>6.0499999999999998E-2</v>
      </c>
      <c r="O50" s="1">
        <v>55484.81</v>
      </c>
      <c r="P50" s="1">
        <v>3563.9</v>
      </c>
      <c r="Q50" s="4">
        <v>6.4199999999999993E-2</v>
      </c>
      <c r="R50" s="1">
        <v>45527.57</v>
      </c>
      <c r="S50" s="1">
        <v>2874.36</v>
      </c>
      <c r="T50" s="4">
        <v>6.3100000000000003E-2</v>
      </c>
      <c r="U50" s="1">
        <v>461377.2</v>
      </c>
      <c r="V50" s="1">
        <v>30667.439999999999</v>
      </c>
      <c r="W50" s="4">
        <v>6.6500000000000004E-2</v>
      </c>
    </row>
    <row r="51" spans="1:23" x14ac:dyDescent="0.25">
      <c r="A51" t="s">
        <v>29</v>
      </c>
      <c r="C51" s="1">
        <v>5357.45</v>
      </c>
      <c r="D51" s="1">
        <v>1634.59</v>
      </c>
      <c r="E51" s="4">
        <v>0.30509999999999998</v>
      </c>
      <c r="F51" s="1">
        <v>6402.78</v>
      </c>
      <c r="G51" s="1">
        <v>1676.48</v>
      </c>
      <c r="H51" s="4">
        <v>0.26179999999999998</v>
      </c>
      <c r="I51" s="1">
        <v>5110.09</v>
      </c>
      <c r="J51" s="1">
        <v>1737.37</v>
      </c>
      <c r="K51" s="4">
        <v>0.34</v>
      </c>
      <c r="L51" s="1">
        <v>7442.26</v>
      </c>
      <c r="M51" s="1">
        <v>1957.7</v>
      </c>
      <c r="N51" s="4">
        <v>0.2631</v>
      </c>
      <c r="O51" s="1">
        <v>2244.65</v>
      </c>
      <c r="P51" s="1">
        <v>454.62</v>
      </c>
      <c r="Q51" s="4">
        <v>0.20250000000000001</v>
      </c>
      <c r="R51" s="1">
        <v>3879.21</v>
      </c>
      <c r="S51" s="1">
        <v>1006.91</v>
      </c>
      <c r="T51" s="4">
        <v>0.2596</v>
      </c>
      <c r="U51" s="1">
        <v>30436.44</v>
      </c>
      <c r="V51" s="1">
        <v>8467.67</v>
      </c>
      <c r="W51" s="4">
        <v>0.2782</v>
      </c>
    </row>
    <row r="52" spans="1:23" x14ac:dyDescent="0.25">
      <c r="A52" t="s">
        <v>30</v>
      </c>
      <c r="C52" s="1">
        <v>19006.72</v>
      </c>
      <c r="D52" s="1">
        <v>1073.98</v>
      </c>
      <c r="E52" s="4">
        <v>5.6500000000000002E-2</v>
      </c>
      <c r="F52" s="1">
        <v>17310.77</v>
      </c>
      <c r="G52" s="1">
        <v>898.27</v>
      </c>
      <c r="H52" s="4">
        <v>5.1900000000000002E-2</v>
      </c>
      <c r="I52" s="1">
        <v>12991.65</v>
      </c>
      <c r="J52" s="1">
        <v>757.57</v>
      </c>
      <c r="K52" s="4">
        <v>5.8299999999999998E-2</v>
      </c>
      <c r="L52" s="1">
        <v>19685.740000000002</v>
      </c>
      <c r="M52" s="1">
        <v>1131.3900000000001</v>
      </c>
      <c r="N52" s="4">
        <v>5.7500000000000002E-2</v>
      </c>
      <c r="O52" s="1">
        <v>9455.69</v>
      </c>
      <c r="P52" s="1">
        <v>256.94</v>
      </c>
      <c r="Q52" s="4">
        <v>2.7199999999999998E-2</v>
      </c>
      <c r="R52" s="1">
        <v>6774.91</v>
      </c>
      <c r="S52" s="1">
        <v>338.67</v>
      </c>
      <c r="T52" s="4">
        <v>0.05</v>
      </c>
      <c r="U52" s="1">
        <v>85225.48</v>
      </c>
      <c r="V52" s="1">
        <v>4456.82</v>
      </c>
      <c r="W52" s="4">
        <v>5.2299999999999999E-2</v>
      </c>
    </row>
    <row r="53" spans="1:23" x14ac:dyDescent="0.25">
      <c r="A53" t="s">
        <v>32</v>
      </c>
      <c r="C53" s="1">
        <v>239301.21</v>
      </c>
      <c r="D53" s="1">
        <v>54251.77</v>
      </c>
      <c r="E53" s="4">
        <v>0.22670000000000001</v>
      </c>
      <c r="F53" s="1">
        <v>192308.65</v>
      </c>
      <c r="G53" s="1">
        <v>42298.09</v>
      </c>
      <c r="H53" s="4">
        <v>0.21990000000000001</v>
      </c>
      <c r="I53" s="1">
        <v>158989.29999999999</v>
      </c>
      <c r="J53" s="1">
        <v>38068.959999999999</v>
      </c>
      <c r="K53" s="4">
        <v>0.2394</v>
      </c>
      <c r="L53" s="1">
        <v>220827.5</v>
      </c>
      <c r="M53" s="1">
        <v>53548.73</v>
      </c>
      <c r="N53" s="4">
        <v>0.24249999999999999</v>
      </c>
      <c r="O53" s="1">
        <v>119440.31</v>
      </c>
      <c r="P53" s="1">
        <v>26531.759999999998</v>
      </c>
      <c r="Q53" s="4">
        <v>0.22209999999999999</v>
      </c>
      <c r="R53" s="1">
        <v>69507.83</v>
      </c>
      <c r="S53" s="1">
        <v>17995.68</v>
      </c>
      <c r="T53" s="4">
        <v>0.25890000000000002</v>
      </c>
      <c r="U53" s="1">
        <v>1000374.8</v>
      </c>
      <c r="V53" s="1">
        <v>232694.99</v>
      </c>
      <c r="W53" s="4">
        <v>0.2326</v>
      </c>
    </row>
    <row r="54" spans="1:23" x14ac:dyDescent="0.25">
      <c r="A54" t="s">
        <v>33</v>
      </c>
      <c r="C54" s="1">
        <v>359.75</v>
      </c>
      <c r="D54" t="s">
        <v>38</v>
      </c>
      <c r="E54" s="4">
        <v>0</v>
      </c>
      <c r="F54" s="1">
        <v>291.3</v>
      </c>
      <c r="G54" t="s">
        <v>38</v>
      </c>
      <c r="H54" s="4">
        <v>0</v>
      </c>
      <c r="I54" s="1">
        <v>181.57</v>
      </c>
      <c r="J54" t="s">
        <v>38</v>
      </c>
      <c r="K54" s="4">
        <v>0</v>
      </c>
      <c r="L54" s="1">
        <v>468.53</v>
      </c>
      <c r="M54" t="s">
        <v>38</v>
      </c>
      <c r="N54" s="4">
        <v>0</v>
      </c>
      <c r="O54" s="1">
        <v>133.81</v>
      </c>
      <c r="P54" t="s">
        <v>38</v>
      </c>
      <c r="Q54" s="4">
        <v>0</v>
      </c>
      <c r="R54" s="1">
        <v>148.94</v>
      </c>
      <c r="S54" t="s">
        <v>38</v>
      </c>
      <c r="T54" s="4">
        <v>0</v>
      </c>
      <c r="U54" s="1">
        <v>1583.9</v>
      </c>
      <c r="V54" t="s">
        <v>45</v>
      </c>
      <c r="W54" s="4">
        <v>0</v>
      </c>
    </row>
    <row r="55" spans="1:23" x14ac:dyDescent="0.25">
      <c r="A55" t="s">
        <v>34</v>
      </c>
      <c r="C55" s="1">
        <v>6489.72</v>
      </c>
      <c r="D55" s="1">
        <v>757.11</v>
      </c>
      <c r="E55" s="4">
        <v>0.1167</v>
      </c>
      <c r="F55" s="1">
        <v>8564.2199999999993</v>
      </c>
      <c r="G55" s="1">
        <v>1060.79</v>
      </c>
      <c r="H55" s="4">
        <v>0.1239</v>
      </c>
      <c r="I55" s="1">
        <v>7975.34</v>
      </c>
      <c r="J55" s="1">
        <v>1257.96</v>
      </c>
      <c r="K55" s="4">
        <v>0.15770000000000001</v>
      </c>
      <c r="L55" s="1">
        <v>10843.98</v>
      </c>
      <c r="M55" s="1">
        <v>1110</v>
      </c>
      <c r="N55" s="4">
        <v>0.1024</v>
      </c>
      <c r="O55" s="1">
        <v>6192.76</v>
      </c>
      <c r="P55" s="1">
        <v>707.61</v>
      </c>
      <c r="Q55" s="4">
        <v>0.1143</v>
      </c>
      <c r="R55" s="1">
        <v>6158.46</v>
      </c>
      <c r="S55" s="1">
        <v>583.41</v>
      </c>
      <c r="T55" s="4">
        <v>9.4700000000000006E-2</v>
      </c>
      <c r="U55" s="1">
        <v>46224.480000000003</v>
      </c>
      <c r="V55" s="1">
        <v>5476.88</v>
      </c>
      <c r="W55" s="4">
        <v>0.11849999999999999</v>
      </c>
    </row>
    <row r="56" spans="1:23" x14ac:dyDescent="0.25">
      <c r="A56" t="s">
        <v>35</v>
      </c>
      <c r="C56" s="1">
        <v>70169.919999999998</v>
      </c>
      <c r="D56" s="1">
        <v>7697.2</v>
      </c>
      <c r="E56" s="4">
        <v>0.10970000000000001</v>
      </c>
      <c r="F56" s="1">
        <v>58551.26</v>
      </c>
      <c r="G56" s="1">
        <v>7257.4</v>
      </c>
      <c r="H56" s="4">
        <v>0.1239</v>
      </c>
      <c r="I56" s="1">
        <v>55379.47</v>
      </c>
      <c r="J56" s="1">
        <v>6247.31</v>
      </c>
      <c r="K56" s="4">
        <v>0.1128</v>
      </c>
      <c r="L56" s="1">
        <v>73646.87</v>
      </c>
      <c r="M56" s="1">
        <v>8547.86</v>
      </c>
      <c r="N56" s="4">
        <v>0.11609999999999999</v>
      </c>
      <c r="O56" s="1">
        <v>52003.39</v>
      </c>
      <c r="P56" s="1">
        <v>5006.72</v>
      </c>
      <c r="Q56" s="4">
        <v>9.6299999999999997E-2</v>
      </c>
      <c r="R56" s="1">
        <v>40856.11</v>
      </c>
      <c r="S56" s="1">
        <v>4563.83</v>
      </c>
      <c r="T56" s="4">
        <v>0.11169999999999999</v>
      </c>
      <c r="U56" s="1">
        <v>350607.02</v>
      </c>
      <c r="V56" s="1">
        <v>39320.32</v>
      </c>
      <c r="W56" s="4">
        <v>0.11210000000000001</v>
      </c>
    </row>
    <row r="57" spans="1:23" x14ac:dyDescent="0.25">
      <c r="A57" t="s">
        <v>36</v>
      </c>
      <c r="C57" s="1">
        <v>74487.91</v>
      </c>
      <c r="D57" s="1">
        <v>2765.06</v>
      </c>
      <c r="E57" s="4">
        <v>3.7100000000000001E-2</v>
      </c>
      <c r="F57" s="1">
        <v>70682.559999999998</v>
      </c>
      <c r="G57" s="1">
        <v>3237.69</v>
      </c>
      <c r="H57" s="4">
        <v>4.58E-2</v>
      </c>
      <c r="I57" s="1">
        <v>49213.27</v>
      </c>
      <c r="J57" s="1">
        <v>1723.11</v>
      </c>
      <c r="K57" s="4">
        <v>3.5000000000000003E-2</v>
      </c>
      <c r="L57" s="1">
        <v>79962.25</v>
      </c>
      <c r="M57" s="1">
        <v>4178.07</v>
      </c>
      <c r="N57" s="4">
        <v>5.2299999999999999E-2</v>
      </c>
      <c r="O57" s="1">
        <v>40751.86</v>
      </c>
      <c r="P57" s="1">
        <v>1802.39</v>
      </c>
      <c r="Q57" s="4">
        <v>4.4200000000000003E-2</v>
      </c>
      <c r="R57" s="1">
        <v>38257.03</v>
      </c>
      <c r="S57" s="1">
        <v>1387.04</v>
      </c>
      <c r="T57" s="4">
        <v>3.6299999999999999E-2</v>
      </c>
      <c r="U57" s="1">
        <v>353354.88</v>
      </c>
      <c r="V57" s="1">
        <v>15093.36</v>
      </c>
      <c r="W57" s="4">
        <v>4.2700000000000002E-2</v>
      </c>
    </row>
    <row r="58" spans="1:23" x14ac:dyDescent="0.25">
      <c r="A58" t="s">
        <v>37</v>
      </c>
      <c r="C58" s="1">
        <v>966593.19</v>
      </c>
      <c r="D58" s="1">
        <v>168093.76</v>
      </c>
      <c r="E58" s="4">
        <v>0.1739</v>
      </c>
      <c r="F58" s="1">
        <v>880095.21</v>
      </c>
      <c r="G58" s="1">
        <v>149890.51999999999</v>
      </c>
      <c r="H58" s="4">
        <v>0.17030000000000001</v>
      </c>
      <c r="I58" s="1">
        <v>690027.68</v>
      </c>
      <c r="J58" s="1">
        <v>120716.16</v>
      </c>
      <c r="K58" s="4">
        <v>0.1749</v>
      </c>
      <c r="L58" s="1">
        <v>1014040.82</v>
      </c>
      <c r="M58" s="1">
        <v>175031.75</v>
      </c>
      <c r="N58" s="4">
        <v>0.1726</v>
      </c>
      <c r="O58" s="1">
        <v>536520.76</v>
      </c>
      <c r="P58" s="1">
        <v>86918.81</v>
      </c>
      <c r="Q58" s="4">
        <v>0.16200000000000001</v>
      </c>
      <c r="R58" s="1">
        <v>435336.25</v>
      </c>
      <c r="S58" s="1">
        <v>75897.25</v>
      </c>
      <c r="T58" s="4">
        <v>0.17430000000000001</v>
      </c>
      <c r="U58" s="1">
        <v>4522613.91</v>
      </c>
      <c r="V58" s="1">
        <v>776548.25</v>
      </c>
      <c r="W58" s="4">
        <v>0.17169999999999999</v>
      </c>
    </row>
    <row r="59" spans="1:23" s="2" customFormat="1" x14ac:dyDescent="0.25">
      <c r="C59" s="1"/>
      <c r="D59" s="1"/>
      <c r="E59" s="4"/>
      <c r="F59" s="1"/>
      <c r="G59" s="1"/>
      <c r="H59" s="4"/>
      <c r="I59" s="1"/>
      <c r="J59" s="1"/>
      <c r="K59" s="4"/>
      <c r="L59" s="1"/>
      <c r="M59" s="1"/>
      <c r="N59" s="4"/>
      <c r="O59" s="1"/>
      <c r="P59" s="1"/>
      <c r="Q59" s="4"/>
      <c r="R59" s="1"/>
      <c r="S59" s="1"/>
      <c r="T59" s="4"/>
      <c r="U59" s="1"/>
      <c r="V59" s="1"/>
      <c r="W59" s="4"/>
    </row>
    <row r="60" spans="1:23" x14ac:dyDescent="0.25">
      <c r="C60" s="2"/>
      <c r="D60" s="2"/>
      <c r="E60" s="2"/>
      <c r="F60" s="2"/>
      <c r="G60" s="2"/>
      <c r="H60" s="2"/>
    </row>
    <row r="61" spans="1:23" x14ac:dyDescent="0.25">
      <c r="C61" s="2"/>
      <c r="D61" s="2"/>
      <c r="E61" s="2"/>
      <c r="G61" s="2"/>
      <c r="H61" s="2"/>
    </row>
    <row r="62" spans="1:23" x14ac:dyDescent="0.25">
      <c r="C62" s="2"/>
      <c r="D62" s="2"/>
      <c r="E62" s="2"/>
      <c r="F62" s="2"/>
      <c r="G62" s="2"/>
      <c r="H62" s="2"/>
    </row>
    <row r="63" spans="1:23" x14ac:dyDescent="0.25">
      <c r="A63" s="2"/>
      <c r="B63" s="2"/>
      <c r="C63" s="2"/>
      <c r="D63" s="2"/>
      <c r="E63" s="2"/>
      <c r="F63" s="2"/>
      <c r="G63" s="2"/>
      <c r="H63" s="2"/>
    </row>
    <row r="64" spans="1:23" x14ac:dyDescent="0.25">
      <c r="A64" s="2"/>
      <c r="B64" s="2"/>
      <c r="C64" s="1"/>
      <c r="D64" s="1"/>
      <c r="E64" s="4"/>
      <c r="F64" s="1"/>
      <c r="G64" s="1"/>
      <c r="H64" s="4"/>
      <c r="J64" s="1"/>
      <c r="K64" s="1"/>
    </row>
    <row r="65" spans="1:12" x14ac:dyDescent="0.25">
      <c r="A65" s="2"/>
      <c r="B65" s="2"/>
      <c r="C65" s="1"/>
      <c r="D65" s="1"/>
      <c r="E65" s="4"/>
      <c r="F65" s="1"/>
      <c r="G65" s="1"/>
      <c r="H65" s="4"/>
      <c r="J65" s="1"/>
      <c r="K65" s="1"/>
      <c r="L65" s="2"/>
    </row>
    <row r="66" spans="1:12" x14ac:dyDescent="0.25">
      <c r="A66" s="2"/>
      <c r="B66" s="2"/>
      <c r="C66" s="1"/>
      <c r="D66" s="1"/>
      <c r="E66" s="4"/>
      <c r="F66" s="1"/>
      <c r="G66" s="1"/>
      <c r="H66" s="4"/>
      <c r="J66" s="1"/>
      <c r="K66" s="1"/>
      <c r="L66" s="2"/>
    </row>
    <row r="67" spans="1:12" x14ac:dyDescent="0.25">
      <c r="A67" s="2"/>
      <c r="B67" s="2"/>
      <c r="C67" s="1"/>
      <c r="D67" s="1"/>
      <c r="E67" s="4"/>
      <c r="F67" s="1"/>
      <c r="G67" s="1"/>
      <c r="H67" s="4"/>
      <c r="J67" s="1"/>
      <c r="K67" s="1"/>
      <c r="L67" s="2"/>
    </row>
    <row r="68" spans="1:12" x14ac:dyDescent="0.25">
      <c r="A68" s="2"/>
      <c r="B68" s="2"/>
      <c r="C68" s="1"/>
      <c r="D68" s="1"/>
      <c r="E68" s="4"/>
      <c r="F68" s="1"/>
      <c r="G68" s="1"/>
      <c r="H68" s="4"/>
      <c r="J68" s="1"/>
      <c r="K68" s="1"/>
      <c r="L68" s="2"/>
    </row>
    <row r="69" spans="1:12" x14ac:dyDescent="0.25">
      <c r="A69" s="2"/>
      <c r="B69" s="2"/>
      <c r="C69" s="1"/>
      <c r="D69" s="1"/>
      <c r="E69" s="4"/>
      <c r="F69" s="1"/>
      <c r="G69" s="1"/>
      <c r="H69" s="4"/>
      <c r="J69" s="1"/>
      <c r="K69" s="1"/>
      <c r="L69" s="2"/>
    </row>
    <row r="70" spans="1:12" x14ac:dyDescent="0.25">
      <c r="A70" s="2"/>
      <c r="B70" s="2"/>
      <c r="C70" s="1"/>
      <c r="D70" s="1"/>
      <c r="E70" s="4"/>
      <c r="F70" s="1"/>
      <c r="G70" s="1"/>
      <c r="H70" s="4"/>
      <c r="J70" s="1"/>
      <c r="K70" s="1"/>
      <c r="L70" s="2"/>
    </row>
    <row r="71" spans="1:12" x14ac:dyDescent="0.25">
      <c r="A71" s="2"/>
      <c r="B71" s="2"/>
      <c r="C71" s="1"/>
      <c r="D71" s="1"/>
      <c r="E71" s="4"/>
      <c r="F71" s="1"/>
      <c r="G71" s="1"/>
      <c r="H71" s="4"/>
      <c r="J71" s="1"/>
      <c r="K71" s="1"/>
      <c r="L71" s="2"/>
    </row>
    <row r="72" spans="1:12" x14ac:dyDescent="0.25">
      <c r="A72" s="2"/>
      <c r="B72" s="2"/>
      <c r="C72" s="1"/>
      <c r="D72" s="1"/>
      <c r="E72" s="4"/>
      <c r="F72" s="1"/>
      <c r="G72" s="1"/>
      <c r="H72" s="4"/>
      <c r="J72" s="1"/>
      <c r="K72" s="1"/>
      <c r="L72" s="2"/>
    </row>
    <row r="73" spans="1:12" x14ac:dyDescent="0.25">
      <c r="A73" s="2"/>
      <c r="B73" s="2"/>
      <c r="C73" s="1"/>
      <c r="D73" s="1"/>
      <c r="E73" s="4"/>
      <c r="F73" s="1"/>
      <c r="G73" s="1"/>
      <c r="H73" s="4"/>
      <c r="J73" s="1"/>
      <c r="K73" s="1"/>
      <c r="L73" s="2"/>
    </row>
    <row r="74" spans="1:12" x14ac:dyDescent="0.25">
      <c r="A74" s="2"/>
      <c r="B74" s="2"/>
      <c r="C74" s="1"/>
      <c r="D74" s="1"/>
      <c r="E74" s="4"/>
      <c r="F74" s="1"/>
      <c r="G74" s="1"/>
      <c r="H74" s="4"/>
      <c r="J74" s="1"/>
      <c r="K74" s="1"/>
      <c r="L74" s="2"/>
    </row>
    <row r="75" spans="1:12" x14ac:dyDescent="0.25">
      <c r="A75" s="2"/>
      <c r="B75" s="2"/>
      <c r="C75" s="1"/>
      <c r="D75" s="1"/>
      <c r="E75" s="4"/>
      <c r="F75" s="1"/>
      <c r="G75" s="1"/>
      <c r="H75" s="4"/>
      <c r="J75" s="1"/>
      <c r="K75" s="1"/>
      <c r="L75" s="2"/>
    </row>
    <row r="76" spans="1:12" x14ac:dyDescent="0.25">
      <c r="A76" s="2"/>
      <c r="B76" s="2"/>
      <c r="C76" s="1"/>
      <c r="D76" s="1"/>
      <c r="E76" s="4"/>
      <c r="F76" s="1"/>
      <c r="G76" s="1"/>
      <c r="H76" s="4"/>
      <c r="J76" s="1"/>
      <c r="K76" s="1"/>
      <c r="L76" s="2"/>
    </row>
    <row r="77" spans="1:12" x14ac:dyDescent="0.25">
      <c r="A77" s="2"/>
      <c r="B77" s="2"/>
      <c r="C77" s="1"/>
      <c r="D77" s="1"/>
      <c r="E77" s="4"/>
      <c r="F77" s="1"/>
      <c r="G77" s="2"/>
      <c r="H77" s="4"/>
      <c r="J77" s="1"/>
      <c r="K77" s="1"/>
      <c r="L77" s="2"/>
    </row>
    <row r="78" spans="1:12" x14ac:dyDescent="0.25">
      <c r="A78" s="2"/>
      <c r="B78" s="2"/>
      <c r="C78" s="1"/>
      <c r="D78" s="1"/>
      <c r="E78" s="4"/>
      <c r="F78" s="1"/>
      <c r="G78" s="1"/>
      <c r="H78" s="4"/>
      <c r="J78" s="1"/>
      <c r="K78" s="1"/>
      <c r="L78" s="2"/>
    </row>
    <row r="79" spans="1:12" x14ac:dyDescent="0.25">
      <c r="A79" s="2"/>
      <c r="B79" s="2"/>
      <c r="C79" s="1"/>
      <c r="D79" s="1"/>
      <c r="E79" s="4"/>
      <c r="F79" s="1"/>
      <c r="G79" s="1"/>
      <c r="H79" s="4"/>
      <c r="J79" s="1"/>
      <c r="K79" s="1"/>
      <c r="L79" s="2"/>
    </row>
    <row r="80" spans="1:12" x14ac:dyDescent="0.25">
      <c r="A80" s="2"/>
      <c r="B80" s="2"/>
      <c r="C80" s="1"/>
      <c r="D80" s="1"/>
      <c r="E80" s="4"/>
      <c r="F80" s="1"/>
      <c r="G80" s="1"/>
      <c r="H80" s="4"/>
      <c r="J80" s="1"/>
      <c r="K80" s="1"/>
      <c r="L80" s="2"/>
    </row>
    <row r="81" spans="1:12" x14ac:dyDescent="0.25">
      <c r="A81" s="2"/>
      <c r="B81" s="2"/>
      <c r="C81" s="1"/>
      <c r="D81" s="1"/>
      <c r="E81" s="4"/>
      <c r="F81" s="1"/>
      <c r="G81" s="1"/>
      <c r="H81" s="4"/>
      <c r="J81" s="1"/>
      <c r="K81" s="1"/>
      <c r="L81" s="2"/>
    </row>
    <row r="82" spans="1:12" x14ac:dyDescent="0.25">
      <c r="C82" s="1"/>
      <c r="D82" s="1"/>
      <c r="E82" s="4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1" sqref="C1"/>
    </sheetView>
  </sheetViews>
  <sheetFormatPr defaultRowHeight="15" x14ac:dyDescent="0.25"/>
  <cols>
    <col min="1" max="1" width="10.85546875" style="2" bestFit="1" customWidth="1"/>
    <col min="2" max="2" width="11.140625" style="2" bestFit="1" customWidth="1"/>
    <col min="3" max="3" width="11.28515625" style="2" customWidth="1"/>
    <col min="4" max="4" width="13.5703125" style="2" customWidth="1"/>
    <col min="5" max="16384" width="9.140625" style="2"/>
  </cols>
  <sheetData>
    <row r="1" spans="1:4" x14ac:dyDescent="0.25">
      <c r="A1" s="2" t="s">
        <v>70</v>
      </c>
      <c r="B1" s="2" t="s">
        <v>90</v>
      </c>
      <c r="C1" s="2">
        <v>250</v>
      </c>
      <c r="D1" s="2" t="s">
        <v>72</v>
      </c>
    </row>
    <row r="2" spans="1:4" x14ac:dyDescent="0.25">
      <c r="A2" s="9" t="s">
        <v>73</v>
      </c>
      <c r="B2" s="8">
        <v>98138.45</v>
      </c>
      <c r="C2" s="8">
        <v>6108.84</v>
      </c>
      <c r="D2" s="8">
        <v>1151.3800000000001</v>
      </c>
    </row>
    <row r="3" spans="1:4" x14ac:dyDescent="0.25">
      <c r="A3" s="9" t="s">
        <v>74</v>
      </c>
      <c r="B3" s="8">
        <v>89904.51</v>
      </c>
      <c r="C3" s="8">
        <v>28834.32</v>
      </c>
      <c r="D3" s="8">
        <v>1068.18</v>
      </c>
    </row>
    <row r="4" spans="1:4" x14ac:dyDescent="0.25">
      <c r="A4" s="9" t="s">
        <v>75</v>
      </c>
      <c r="B4" s="8">
        <v>75592.509999999995</v>
      </c>
      <c r="C4" s="8">
        <v>9804.48</v>
      </c>
      <c r="D4" s="8">
        <v>495.8</v>
      </c>
    </row>
    <row r="5" spans="1:4" x14ac:dyDescent="0.25">
      <c r="A5" s="9" t="s">
        <v>76</v>
      </c>
      <c r="B5" s="8">
        <v>110845.21</v>
      </c>
      <c r="C5" s="8">
        <v>10576.3</v>
      </c>
      <c r="D5" s="8">
        <v>1040.32</v>
      </c>
    </row>
    <row r="6" spans="1:4" x14ac:dyDescent="0.25">
      <c r="A6" s="9" t="s">
        <v>43</v>
      </c>
      <c r="B6" s="8">
        <v>108100.65</v>
      </c>
      <c r="C6" s="8">
        <v>22749.55</v>
      </c>
      <c r="D6" s="8">
        <v>1206.06</v>
      </c>
    </row>
    <row r="7" spans="1:4" x14ac:dyDescent="0.25">
      <c r="A7" s="9" t="s">
        <v>77</v>
      </c>
      <c r="B7" s="8">
        <v>54575.55</v>
      </c>
      <c r="C7" s="8">
        <v>9996.2199999999993</v>
      </c>
      <c r="D7" s="8">
        <v>560.41999999999996</v>
      </c>
    </row>
    <row r="8" spans="1:4" x14ac:dyDescent="0.25">
      <c r="A8" s="9" t="s">
        <v>78</v>
      </c>
      <c r="B8" s="8">
        <v>39771.06</v>
      </c>
      <c r="C8" s="8">
        <v>7025.85</v>
      </c>
      <c r="D8" s="8">
        <v>872.73</v>
      </c>
    </row>
    <row r="9" spans="1:4" x14ac:dyDescent="0.25">
      <c r="A9" s="9" t="s">
        <v>79</v>
      </c>
      <c r="B9" s="8">
        <v>35916.769999999997</v>
      </c>
      <c r="C9" s="8">
        <v>30126.173999999999</v>
      </c>
      <c r="D9" s="8">
        <v>530.30999999999995</v>
      </c>
    </row>
    <row r="10" spans="1:4" x14ac:dyDescent="0.25">
      <c r="A10" s="9" t="s">
        <v>80</v>
      </c>
      <c r="B10" s="8">
        <v>67184.12</v>
      </c>
      <c r="C10" s="8">
        <v>54270.14</v>
      </c>
      <c r="D10" s="8">
        <v>438.5</v>
      </c>
    </row>
    <row r="11" spans="1:4" x14ac:dyDescent="0.25">
      <c r="A11" s="9" t="s">
        <v>81</v>
      </c>
      <c r="B11" s="8">
        <v>120786.06</v>
      </c>
      <c r="C11" s="8">
        <v>97276.61</v>
      </c>
      <c r="D11" s="8">
        <v>585.23</v>
      </c>
    </row>
    <row r="12" spans="1:4" x14ac:dyDescent="0.25">
      <c r="A12" s="9" t="s">
        <v>82</v>
      </c>
      <c r="B12" s="8">
        <v>97981.06</v>
      </c>
      <c r="C12" s="8">
        <v>76747.08</v>
      </c>
      <c r="D12" s="8">
        <v>697.63</v>
      </c>
    </row>
    <row r="13" spans="1:4" x14ac:dyDescent="0.25">
      <c r="A13" s="9" t="s">
        <v>83</v>
      </c>
      <c r="B13" s="8">
        <v>74018.282999999996</v>
      </c>
      <c r="C13" s="8">
        <v>38550.629999999997</v>
      </c>
      <c r="D13" s="8">
        <v>342.48</v>
      </c>
    </row>
    <row r="14" spans="1:4" x14ac:dyDescent="0.25">
      <c r="B14" s="8">
        <f>SUM(B2:B13)</f>
        <v>972814.23300000001</v>
      </c>
      <c r="C14" s="8">
        <f>SUM(C2:C13)</f>
        <v>392066.19400000002</v>
      </c>
      <c r="D14" s="8">
        <f>SUM(D2:D13)</f>
        <v>8989.0399999999972</v>
      </c>
    </row>
    <row r="16" spans="1:4" x14ac:dyDescent="0.25">
      <c r="C16" s="4">
        <f>C14/B14</f>
        <v>0.40302267452536339</v>
      </c>
      <c r="D16" s="4">
        <f>D14/B14</f>
        <v>9.2402430958264947E-3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Food Purchases Table</vt:lpstr>
      <vt:lpstr>Import data</vt:lpstr>
      <vt:lpstr>Sheet3</vt:lpstr>
      <vt:lpstr>Produce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Plascencia</dc:creator>
  <cp:lastModifiedBy>Gustavo Plascencia</cp:lastModifiedBy>
  <cp:lastPrinted>2016-02-08T19:10:42Z</cp:lastPrinted>
  <dcterms:created xsi:type="dcterms:W3CDTF">2015-07-31T22:32:39Z</dcterms:created>
  <dcterms:modified xsi:type="dcterms:W3CDTF">2016-02-08T20:03:30Z</dcterms:modified>
</cp:coreProperties>
</file>