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Totals" sheetId="1" r:id="rId1"/>
    <sheet name="Total Acreage" sheetId="2" r:id="rId2"/>
    <sheet name="Groundwater withdrawls" sheetId="5" r:id="rId3"/>
  </sheets>
  <definedNames>
    <definedName name="_xlnm._FilterDatabase" localSheetId="1" hidden="1">'Total Acreage'!$A$1:$E$1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M5" i="1"/>
  <c r="M4" i="1"/>
  <c r="M3" i="1"/>
  <c r="B54" i="5" l="1"/>
  <c r="B41" i="5"/>
  <c r="B28" i="5"/>
  <c r="B14" i="5"/>
  <c r="B16" i="1"/>
  <c r="C16" i="2"/>
  <c r="C15" i="2"/>
  <c r="B11" i="1" l="1"/>
  <c r="B17" i="1"/>
  <c r="B12" i="1"/>
  <c r="B15" i="1" l="1"/>
  <c r="B10" i="1"/>
  <c r="E6" i="1"/>
  <c r="G6" i="1" s="1"/>
  <c r="E5" i="1"/>
  <c r="G5" i="1" s="1"/>
  <c r="B18" i="1" s="1"/>
  <c r="E4" i="1"/>
  <c r="G4" i="1" s="1"/>
  <c r="E3" i="1"/>
  <c r="G3" i="1" s="1"/>
  <c r="B14" i="1" l="1"/>
  <c r="B13" i="1"/>
  <c r="B9" i="1"/>
</calcChain>
</file>

<file path=xl/comments1.xml><?xml version="1.0" encoding="utf-8"?>
<comments xmlns="http://schemas.openxmlformats.org/spreadsheetml/2006/main">
  <authors>
    <author>Author</author>
  </authors>
  <commentList>
    <comment ref="J2" authorId="0" shapeId="0">
      <text>
        <r>
          <rPr>
            <b/>
            <sz val="9"/>
            <color indexed="81"/>
            <rFont val="Tahoma"/>
            <family val="2"/>
          </rPr>
          <t>Author:</t>
        </r>
        <r>
          <rPr>
            <sz val="9"/>
            <color indexed="81"/>
            <rFont val="Tahoma"/>
            <family val="2"/>
          </rPr>
          <t xml:space="preserve">
The grand total for building footprint includes major covered walkways, covered bike racks, covered benches, and covered building entrances/exterior corridors. It does NOT include uncovered parking surfaces, roadways or uncovered sidewalks. Facilities Planning pulled this information from the BOG portal for 201701 Room reporting.</t>
        </r>
      </text>
    </comment>
    <comment ref="L2" authorId="0" shapeId="0">
      <text>
        <r>
          <rPr>
            <b/>
            <sz val="9"/>
            <color indexed="81"/>
            <rFont val="Tahoma"/>
            <family val="2"/>
          </rPr>
          <t>Author:</t>
        </r>
        <r>
          <rPr>
            <sz val="9"/>
            <color indexed="81"/>
            <rFont val="Tahoma"/>
            <family val="2"/>
          </rPr>
          <t xml:space="preserve">
I estimated the acreage of our surface lots by taking the number of parking spaces and multiplying them by 350 sq. ft. While spaces range from 300-350 sq. ft., it's better to over estimate since we are not including roadways and uncovered sidewalks. Consistent with what I've learned in Dr. Banyans Land Use Planning course, most suburban development requires as many sq. ft. of parking space as it does building space. Since the ETI's parking spaces were not listed on the spreadsheet from Parking Services, I added 6.5 acres of parking in 16-17 since that is the size of the area that is currently developed at the IHub property and the year in which the site became operational.</t>
        </r>
      </text>
    </comment>
    <comment ref="A3" authorId="0" shapeId="0">
      <text>
        <r>
          <rPr>
            <b/>
            <sz val="9"/>
            <color indexed="81"/>
            <rFont val="Tahoma"/>
            <family val="2"/>
          </rPr>
          <t>Author:</t>
        </r>
        <r>
          <rPr>
            <sz val="9"/>
            <color indexed="81"/>
            <rFont val="Tahoma"/>
            <family val="2"/>
          </rPr>
          <t xml:space="preserve">
Raw data for housing and parking garages are in STARS 2014 folder</t>
        </r>
      </text>
    </comment>
  </commentList>
</comments>
</file>

<file path=xl/comments2.xml><?xml version="1.0" encoding="utf-8"?>
<comments xmlns="http://schemas.openxmlformats.org/spreadsheetml/2006/main">
  <authors>
    <author>Author</author>
  </authors>
  <commentList>
    <comment ref="D1" authorId="0" shapeId="0">
      <text>
        <r>
          <rPr>
            <b/>
            <sz val="9"/>
            <color indexed="81"/>
            <rFont val="Tahoma"/>
            <family val="2"/>
          </rPr>
          <t>Author:</t>
        </r>
        <r>
          <rPr>
            <sz val="9"/>
            <color indexed="81"/>
            <rFont val="Tahoma"/>
            <family val="2"/>
          </rPr>
          <t xml:space="preserve">
Land footprint- not use</t>
        </r>
      </text>
    </comment>
  </commentList>
</comments>
</file>

<file path=xl/sharedStrings.xml><?xml version="1.0" encoding="utf-8"?>
<sst xmlns="http://schemas.openxmlformats.org/spreadsheetml/2006/main" count="80" uniqueCount="63">
  <si>
    <t>baseline</t>
  </si>
  <si>
    <t>FY</t>
  </si>
  <si>
    <t>2013-14</t>
  </si>
  <si>
    <t>2014-15</t>
  </si>
  <si>
    <t>2015-16</t>
  </si>
  <si>
    <t>2016-17</t>
  </si>
  <si>
    <t>Housing (potable)</t>
  </si>
  <si>
    <t>Parking Garages (potable)</t>
  </si>
  <si>
    <t>total potable</t>
  </si>
  <si>
    <t>performance</t>
  </si>
  <si>
    <t>Gross floor area of building space</t>
  </si>
  <si>
    <t>*see waste credit for weighted campus user info</t>
  </si>
  <si>
    <t>Land description</t>
  </si>
  <si>
    <t>Acres</t>
  </si>
  <si>
    <t>FY acquired</t>
  </si>
  <si>
    <t>Academic Spine</t>
  </si>
  <si>
    <t>1997-98</t>
  </si>
  <si>
    <t>Conservation Areas</t>
  </si>
  <si>
    <t>SoVi &amp; North Lake</t>
  </si>
  <si>
    <t xml:space="preserve">Athletics/Rec (SoVi and NLV) </t>
  </si>
  <si>
    <t>Solar Field</t>
  </si>
  <si>
    <t>Water (lakes and retention ponds)</t>
  </si>
  <si>
    <t>Detention areas</t>
  </si>
  <si>
    <t>Undeveloped Land</t>
  </si>
  <si>
    <t>2013-2014</t>
  </si>
  <si>
    <t>2010-2011</t>
  </si>
  <si>
    <t>West Lake Village-developed</t>
  </si>
  <si>
    <t>ETI and Innovation Hub</t>
  </si>
  <si>
    <t>504 Units (UT) Approximately 16 Acres</t>
  </si>
  <si>
    <t>Notes</t>
  </si>
  <si>
    <t>The 2015-2025 Master Plan lumps "Land bank and undeveloped land together" These 57.54 acres represent those shown in light green near NLV and SoVi. All remaining acres were acquired after 1997.</t>
  </si>
  <si>
    <t>total</t>
  </si>
  <si>
    <t xml:space="preserve">72 acres from 2015-2025 Master Plan minus WLV acreage. </t>
  </si>
  <si>
    <t>Total Acres</t>
  </si>
  <si>
    <t>Physical Plant (potable)</t>
  </si>
  <si>
    <t>Well withdrawals (Non-potable)</t>
  </si>
  <si>
    <t>Remove from vegetated</t>
  </si>
  <si>
    <t>x</t>
  </si>
  <si>
    <t>West Lake Village- undeveloped</t>
  </si>
  <si>
    <t>Reported Vegetated Acres</t>
  </si>
  <si>
    <t>Total Acres minus items removed on other worksheet</t>
  </si>
  <si>
    <t>Property adjacent to South Lake PKWY</t>
  </si>
  <si>
    <t>removed total</t>
  </si>
  <si>
    <t>Building Footprint in sq. ft.</t>
  </si>
  <si>
    <t>Building Footprint in acres</t>
  </si>
  <si>
    <t>Fiscal Year</t>
  </si>
  <si>
    <t>total monthly groundwater use</t>
  </si>
  <si>
    <t>FY- 13-14</t>
  </si>
  <si>
    <t>FY- 13-14 Total</t>
  </si>
  <si>
    <t>FY- 14-15</t>
  </si>
  <si>
    <t>FY- 14-15 Total</t>
  </si>
  <si>
    <t>FY 15-16</t>
  </si>
  <si>
    <t>FY 15-16 Total</t>
  </si>
  <si>
    <t>FY 16-17</t>
  </si>
  <si>
    <t>FY 16-17 Total</t>
  </si>
  <si>
    <t>Total Water use</t>
  </si>
  <si>
    <t>Total Water Use</t>
  </si>
  <si>
    <t>Potable</t>
  </si>
  <si>
    <t>Non-potable</t>
  </si>
  <si>
    <t>Vegetated grounds</t>
  </si>
  <si>
    <t>GSF</t>
  </si>
  <si>
    <t xml:space="preserve">Estimated  surface lot size </t>
  </si>
  <si>
    <t>Food Forest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</si>
</sst>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name val="Calibri"/>
      <family val="2"/>
      <scheme val="minor"/>
    </font>
    <font>
      <b/>
      <sz val="9"/>
      <color indexed="81"/>
      <name val="Tahoma"/>
      <family val="2"/>
    </font>
    <font>
      <sz val="9"/>
      <color indexed="81"/>
      <name val="Tahoma"/>
      <family val="2"/>
    </font>
    <font>
      <b/>
      <sz val="10"/>
      <color theme="1"/>
      <name val="Calibri"/>
      <family val="2"/>
      <scheme val="minor"/>
    </font>
    <font>
      <b/>
      <sz val="11"/>
      <color theme="1"/>
      <name val="Calibri"/>
      <family val="2"/>
      <scheme val="minor"/>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diagonal/>
    </border>
    <border>
      <left style="thin">
        <color rgb="FF999999"/>
      </left>
      <right/>
      <top style="thin">
        <color indexed="9"/>
      </top>
      <bottom/>
      <diagonal/>
    </border>
    <border>
      <left style="thin">
        <color rgb="FF999999"/>
      </left>
      <right/>
      <top/>
      <bottom/>
      <diagonal/>
    </border>
    <border>
      <left style="thin">
        <color indexed="65"/>
      </left>
      <right/>
      <top style="thin">
        <color rgb="FF999999"/>
      </top>
      <bottom/>
      <diagonal/>
    </border>
  </borders>
  <cellStyleXfs count="2">
    <xf numFmtId="0" fontId="0" fillId="0" borderId="0"/>
    <xf numFmtId="0" fontId="6" fillId="0" borderId="0"/>
  </cellStyleXfs>
  <cellXfs count="41">
    <xf numFmtId="0" fontId="0" fillId="0" borderId="0" xfId="0"/>
    <xf numFmtId="0" fontId="0" fillId="0" borderId="1" xfId="0"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3" fontId="1" fillId="2" borderId="1" xfId="0" applyNumberFormat="1" applyFont="1" applyFill="1" applyBorder="1" applyAlignment="1">
      <alignment vertical="top" wrapText="1"/>
    </xf>
    <xf numFmtId="3" fontId="1" fillId="3" borderId="1" xfId="0" applyNumberFormat="1" applyFont="1" applyFill="1" applyBorder="1" applyAlignment="1">
      <alignment vertical="top" wrapText="1"/>
    </xf>
    <xf numFmtId="3" fontId="0" fillId="2" borderId="0" xfId="0" applyNumberFormat="1" applyFill="1" applyAlignment="1">
      <alignment vertical="top"/>
    </xf>
    <xf numFmtId="3" fontId="0" fillId="2" borderId="1" xfId="0" applyNumberFormat="1" applyFill="1" applyBorder="1" applyAlignment="1">
      <alignment vertical="top" wrapText="1"/>
    </xf>
    <xf numFmtId="0" fontId="4" fillId="0" borderId="1" xfId="0" applyFont="1" applyBorder="1" applyAlignment="1">
      <alignment vertical="top" wrapText="1"/>
    </xf>
    <xf numFmtId="3" fontId="0" fillId="3" borderId="1" xfId="0" applyNumberFormat="1" applyFill="1" applyBorder="1" applyAlignment="1">
      <alignment vertical="top" wrapText="1"/>
    </xf>
    <xf numFmtId="0" fontId="4" fillId="0" borderId="1" xfId="0" applyFont="1" applyFill="1" applyBorder="1" applyAlignment="1">
      <alignment vertical="top" wrapText="1"/>
    </xf>
    <xf numFmtId="0" fontId="0" fillId="2" borderId="1" xfId="0" applyFill="1" applyBorder="1"/>
    <xf numFmtId="0" fontId="0" fillId="3" borderId="1" xfId="0" applyFill="1" applyBorder="1"/>
    <xf numFmtId="3" fontId="0" fillId="2" borderId="1" xfId="0" applyNumberFormat="1" applyFill="1" applyBorder="1"/>
    <xf numFmtId="0" fontId="0" fillId="0" borderId="0" xfId="0" applyAlignment="1">
      <alignment vertical="top" wrapText="1"/>
    </xf>
    <xf numFmtId="0" fontId="0" fillId="0" borderId="0" xfId="0" applyAlignment="1">
      <alignment vertical="top"/>
    </xf>
    <xf numFmtId="0" fontId="0" fillId="0" borderId="0" xfId="0" applyAlignment="1">
      <alignment horizontal="right" vertical="top"/>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right" vertical="top"/>
    </xf>
    <xf numFmtId="0" fontId="0" fillId="0" borderId="0" xfId="0"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1" fillId="0" borderId="0" xfId="0" applyFont="1" applyAlignment="1">
      <alignment horizontal="left" vertical="top" wrapText="1"/>
    </xf>
    <xf numFmtId="0" fontId="0" fillId="2" borderId="0" xfId="0" applyFill="1"/>
    <xf numFmtId="3" fontId="0" fillId="3" borderId="1" xfId="0" applyNumberFormat="1" applyFill="1" applyBorder="1"/>
    <xf numFmtId="0" fontId="1" fillId="0" borderId="0" xfId="0" applyFont="1" applyAlignment="1">
      <alignment horizontal="center" vertical="top" wrapText="1"/>
    </xf>
    <xf numFmtId="0" fontId="0" fillId="0" borderId="0" xfId="0" applyAlignment="1">
      <alignment horizontal="center"/>
    </xf>
    <xf numFmtId="0" fontId="5" fillId="0" borderId="0" xfId="0" applyFont="1" applyAlignment="1">
      <alignment horizontal="left" vertical="top" wrapText="1"/>
    </xf>
    <xf numFmtId="4" fontId="0" fillId="2" borderId="1" xfId="0" applyNumberFormat="1" applyFill="1" applyBorder="1"/>
    <xf numFmtId="4" fontId="0" fillId="3" borderId="1" xfId="0" applyNumberFormat="1" applyFill="1" applyBorder="1"/>
    <xf numFmtId="2" fontId="0" fillId="2" borderId="1" xfId="0" applyNumberFormat="1" applyFill="1" applyBorder="1"/>
    <xf numFmtId="2" fontId="0" fillId="3" borderId="1" xfId="0" applyNumberFormat="1" applyFill="1" applyBorder="1"/>
    <xf numFmtId="0" fontId="6" fillId="0" borderId="2" xfId="1" applyBorder="1"/>
    <xf numFmtId="0" fontId="6" fillId="0" borderId="0" xfId="1"/>
    <xf numFmtId="0" fontId="6" fillId="0" borderId="3" xfId="1" applyBorder="1"/>
    <xf numFmtId="0" fontId="6" fillId="0" borderId="4" xfId="1" applyBorder="1"/>
    <xf numFmtId="0" fontId="6" fillId="2" borderId="2" xfId="1" applyFill="1" applyBorder="1"/>
    <xf numFmtId="0" fontId="6" fillId="2" borderId="5" xfId="1" applyFill="1" applyBorder="1"/>
    <xf numFmtId="0" fontId="6" fillId="2" borderId="0" xfId="1" applyFill="1"/>
    <xf numFmtId="0" fontId="0" fillId="0" borderId="0" xfId="0" applyBorder="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8"/>
  <sheetViews>
    <sheetView tabSelected="1" topLeftCell="B1" workbookViewId="0">
      <selection activeCell="G13" sqref="G13"/>
    </sheetView>
  </sheetViews>
  <sheetFormatPr defaultRowHeight="15" x14ac:dyDescent="0.25"/>
  <cols>
    <col min="1" max="1" width="29.7109375" customWidth="1"/>
    <col min="2" max="2" width="14.42578125" customWidth="1"/>
    <col min="3" max="3" width="13.42578125" customWidth="1"/>
    <col min="4" max="5" width="14.28515625" customWidth="1"/>
    <col min="6" max="7" width="13" customWidth="1"/>
    <col min="9" max="9" width="15.85546875" customWidth="1"/>
    <col min="14" max="14" width="11.7109375" bestFit="1" customWidth="1"/>
  </cols>
  <sheetData>
    <row r="1" spans="1:14" ht="16.5" customHeight="1" x14ac:dyDescent="0.25">
      <c r="A1" s="1"/>
      <c r="B1" s="2" t="s">
        <v>0</v>
      </c>
      <c r="C1" s="3" t="s">
        <v>9</v>
      </c>
      <c r="D1" s="1"/>
      <c r="E1" s="1"/>
      <c r="F1" s="1"/>
      <c r="G1" s="40"/>
      <c r="H1" t="s">
        <v>11</v>
      </c>
    </row>
    <row r="2" spans="1:14" ht="39" customHeight="1" x14ac:dyDescent="0.25">
      <c r="A2" s="8" t="s">
        <v>1</v>
      </c>
      <c r="B2" s="8" t="s">
        <v>6</v>
      </c>
      <c r="C2" s="8" t="s">
        <v>34</v>
      </c>
      <c r="D2" s="8" t="s">
        <v>7</v>
      </c>
      <c r="E2" s="8" t="s">
        <v>8</v>
      </c>
      <c r="F2" s="8" t="s">
        <v>35</v>
      </c>
      <c r="G2" s="8" t="s">
        <v>55</v>
      </c>
      <c r="H2" s="10" t="s">
        <v>33</v>
      </c>
      <c r="I2" s="10" t="s">
        <v>40</v>
      </c>
      <c r="J2" s="10" t="s">
        <v>43</v>
      </c>
      <c r="K2" s="10" t="s">
        <v>44</v>
      </c>
      <c r="L2" s="10" t="s">
        <v>61</v>
      </c>
      <c r="M2" s="10" t="s">
        <v>39</v>
      </c>
      <c r="N2" s="10" t="s">
        <v>10</v>
      </c>
    </row>
    <row r="3" spans="1:14" x14ac:dyDescent="0.25">
      <c r="A3" s="2" t="s">
        <v>2</v>
      </c>
      <c r="B3" s="6">
        <v>56503000</v>
      </c>
      <c r="C3" s="7">
        <v>19882000</v>
      </c>
      <c r="D3" s="7">
        <v>4000</v>
      </c>
      <c r="E3" s="7">
        <f>SUM(B3:D3)</f>
        <v>76389000</v>
      </c>
      <c r="F3" s="7">
        <v>15518270</v>
      </c>
      <c r="G3" s="7">
        <f>SUM(E3:F3)</f>
        <v>91907270</v>
      </c>
      <c r="H3" s="11">
        <v>1052.8399999999999</v>
      </c>
      <c r="I3" s="11">
        <v>921.64</v>
      </c>
      <c r="J3" s="13">
        <v>1410511</v>
      </c>
      <c r="K3" s="29">
        <v>32.380000000000003</v>
      </c>
      <c r="L3" s="29">
        <v>34.42</v>
      </c>
      <c r="M3" s="29">
        <f>I3-K3-L3</f>
        <v>854.84</v>
      </c>
      <c r="N3" s="13">
        <v>4250269</v>
      </c>
    </row>
    <row r="4" spans="1:14" x14ac:dyDescent="0.25">
      <c r="A4" s="2" t="s">
        <v>3</v>
      </c>
      <c r="B4" s="4">
        <v>67911000</v>
      </c>
      <c r="C4" s="7">
        <v>18880000</v>
      </c>
      <c r="D4" s="4">
        <v>52000</v>
      </c>
      <c r="E4" s="4">
        <f>SUM(B4:D4)</f>
        <v>86843000</v>
      </c>
      <c r="F4" s="7">
        <v>17865710</v>
      </c>
      <c r="G4" s="7">
        <f t="shared" ref="G4:G6" si="0">SUM(E4:F4)</f>
        <v>104708710</v>
      </c>
      <c r="H4" s="11">
        <v>1052.8399999999999</v>
      </c>
      <c r="I4" s="11">
        <v>921.64</v>
      </c>
      <c r="J4" s="13">
        <v>1410511</v>
      </c>
      <c r="K4" s="29">
        <v>32.380000000000003</v>
      </c>
      <c r="L4" s="29">
        <v>34.42</v>
      </c>
      <c r="M4" s="29">
        <f>I4-K4-L4</f>
        <v>854.84</v>
      </c>
      <c r="N4" s="13">
        <v>4258300</v>
      </c>
    </row>
    <row r="5" spans="1:14" x14ac:dyDescent="0.25">
      <c r="A5" s="3" t="s">
        <v>4</v>
      </c>
      <c r="B5" s="5">
        <v>63256000</v>
      </c>
      <c r="C5" s="9">
        <v>19663000</v>
      </c>
      <c r="D5" s="5">
        <v>2000</v>
      </c>
      <c r="E5" s="5">
        <f>SUM(B5:D5)</f>
        <v>82921000</v>
      </c>
      <c r="F5" s="9">
        <v>37193375</v>
      </c>
      <c r="G5" s="9">
        <f t="shared" si="0"/>
        <v>120114375</v>
      </c>
      <c r="H5" s="12">
        <v>1052.8399999999999</v>
      </c>
      <c r="I5" s="12">
        <v>921.64</v>
      </c>
      <c r="J5" s="25">
        <v>1413874</v>
      </c>
      <c r="K5" s="30">
        <v>32.46</v>
      </c>
      <c r="L5" s="30">
        <v>34.42</v>
      </c>
      <c r="M5" s="30">
        <f>I5-K5-L5</f>
        <v>854.76</v>
      </c>
      <c r="N5" s="12">
        <v>4289176</v>
      </c>
    </row>
    <row r="6" spans="1:14" x14ac:dyDescent="0.25">
      <c r="A6" s="3" t="s">
        <v>5</v>
      </c>
      <c r="B6" s="5">
        <v>62454000</v>
      </c>
      <c r="C6" s="9">
        <v>20536000</v>
      </c>
      <c r="D6" s="5">
        <v>12000</v>
      </c>
      <c r="E6" s="5">
        <f>SUM(B6:D6)</f>
        <v>83002000</v>
      </c>
      <c r="F6" s="9">
        <v>18246345</v>
      </c>
      <c r="G6" s="9">
        <f t="shared" si="0"/>
        <v>101248345</v>
      </c>
      <c r="H6" s="12">
        <v>1052.8399999999999</v>
      </c>
      <c r="I6" s="12">
        <v>921.64</v>
      </c>
      <c r="J6" s="25">
        <v>1413874</v>
      </c>
      <c r="K6" s="30">
        <v>32.46</v>
      </c>
      <c r="L6" s="30">
        <v>40.92</v>
      </c>
      <c r="M6" s="30">
        <f>I6-K6-L6</f>
        <v>848.26</v>
      </c>
      <c r="N6" s="12">
        <v>4289176</v>
      </c>
    </row>
    <row r="9" spans="1:14" x14ac:dyDescent="0.25">
      <c r="A9" s="11" t="s">
        <v>57</v>
      </c>
      <c r="B9" s="31">
        <f>AVERAGE(E3:E4)</f>
        <v>81616000</v>
      </c>
    </row>
    <row r="10" spans="1:14" x14ac:dyDescent="0.25">
      <c r="A10" s="11" t="s">
        <v>58</v>
      </c>
      <c r="B10" s="31">
        <f>AVERAGE(F3:F4)</f>
        <v>16691990</v>
      </c>
    </row>
    <row r="11" spans="1:14" x14ac:dyDescent="0.25">
      <c r="A11" s="11" t="s">
        <v>59</v>
      </c>
      <c r="B11" s="31">
        <f>AVERAGE(M3:M4)</f>
        <v>854.84</v>
      </c>
    </row>
    <row r="12" spans="1:14" x14ac:dyDescent="0.25">
      <c r="A12" s="11" t="s">
        <v>60</v>
      </c>
      <c r="B12" s="31">
        <f>AVERAGE(N3:N4)</f>
        <v>4254284.5</v>
      </c>
    </row>
    <row r="13" spans="1:14" x14ac:dyDescent="0.25">
      <c r="A13" s="11" t="s">
        <v>56</v>
      </c>
      <c r="B13" s="31">
        <f>AVERAGE(G3:G4)</f>
        <v>98307990</v>
      </c>
    </row>
    <row r="14" spans="1:14" x14ac:dyDescent="0.25">
      <c r="A14" s="12" t="s">
        <v>57</v>
      </c>
      <c r="B14" s="32">
        <f>AVERAGE(E5:E6)</f>
        <v>82961500</v>
      </c>
    </row>
    <row r="15" spans="1:14" x14ac:dyDescent="0.25">
      <c r="A15" s="12" t="s">
        <v>58</v>
      </c>
      <c r="B15" s="32">
        <f>AVERAGE(F5:F6)</f>
        <v>27719860</v>
      </c>
    </row>
    <row r="16" spans="1:14" x14ac:dyDescent="0.25">
      <c r="A16" s="12" t="s">
        <v>59</v>
      </c>
      <c r="B16" s="32">
        <f>AVERAGE(M5:M6)</f>
        <v>851.51</v>
      </c>
    </row>
    <row r="17" spans="1:2" x14ac:dyDescent="0.25">
      <c r="A17" s="12" t="s">
        <v>60</v>
      </c>
      <c r="B17" s="32">
        <f>AVERAGE(N5:N6)</f>
        <v>4289176</v>
      </c>
    </row>
    <row r="18" spans="1:2" x14ac:dyDescent="0.25">
      <c r="A18" s="12" t="s">
        <v>56</v>
      </c>
      <c r="B18" s="32">
        <f>AVERAGE(G5:G6)</f>
        <v>110681360</v>
      </c>
    </row>
  </sheetData>
  <pageMargins left="0.7" right="0.7" top="0.75" bottom="0.75" header="0.3" footer="0.3"/>
  <ignoredErrors>
    <ignoredError sqref="B10 B14:B15 B17 B12" formulaRange="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6"/>
  <sheetViews>
    <sheetView topLeftCell="A7" workbookViewId="0">
      <selection activeCell="F10" sqref="F10"/>
    </sheetView>
  </sheetViews>
  <sheetFormatPr defaultRowHeight="15" x14ac:dyDescent="0.25"/>
  <cols>
    <col min="1" max="1" width="18" customWidth="1"/>
    <col min="2" max="2" width="16.28515625" style="27" customWidth="1"/>
    <col min="3" max="3" width="14" customWidth="1"/>
    <col min="4" max="4" width="18.28515625" customWidth="1"/>
    <col min="5" max="5" width="36.7109375" customWidth="1"/>
  </cols>
  <sheetData>
    <row r="1" spans="1:5" ht="30" x14ac:dyDescent="0.25">
      <c r="A1" s="21" t="s">
        <v>12</v>
      </c>
      <c r="B1" s="28" t="s">
        <v>36</v>
      </c>
      <c r="C1" s="22" t="s">
        <v>13</v>
      </c>
      <c r="D1" s="22" t="s">
        <v>14</v>
      </c>
      <c r="E1" s="22" t="s">
        <v>29</v>
      </c>
    </row>
    <row r="2" spans="1:5" x14ac:dyDescent="0.25">
      <c r="A2" s="14" t="s">
        <v>19</v>
      </c>
      <c r="B2" s="20" t="s">
        <v>37</v>
      </c>
      <c r="C2" s="15">
        <v>75.400000000000006</v>
      </c>
      <c r="D2" s="16" t="s">
        <v>16</v>
      </c>
      <c r="E2" s="15"/>
    </row>
    <row r="3" spans="1:5" ht="30" x14ac:dyDescent="0.25">
      <c r="A3" s="14" t="s">
        <v>20</v>
      </c>
      <c r="B3" s="20" t="s">
        <v>37</v>
      </c>
      <c r="C3" s="15">
        <v>19.8</v>
      </c>
      <c r="D3" s="16" t="s">
        <v>16</v>
      </c>
      <c r="E3" s="15"/>
    </row>
    <row r="4" spans="1:5" ht="30" x14ac:dyDescent="0.25">
      <c r="A4" s="14" t="s">
        <v>21</v>
      </c>
      <c r="B4" s="20" t="s">
        <v>37</v>
      </c>
      <c r="C4" s="15">
        <v>35.5</v>
      </c>
      <c r="D4" s="16" t="s">
        <v>16</v>
      </c>
      <c r="E4" s="15"/>
    </row>
    <row r="5" spans="1:5" x14ac:dyDescent="0.25">
      <c r="A5" s="14" t="s">
        <v>62</v>
      </c>
      <c r="B5" s="20" t="s">
        <v>37</v>
      </c>
      <c r="C5" s="15">
        <v>0.5</v>
      </c>
      <c r="D5" s="16"/>
      <c r="E5" s="15"/>
    </row>
    <row r="6" spans="1:5" ht="30" x14ac:dyDescent="0.25">
      <c r="A6" s="14" t="s">
        <v>15</v>
      </c>
      <c r="B6" s="20"/>
      <c r="C6" s="15">
        <v>123.6</v>
      </c>
      <c r="D6" s="16" t="s">
        <v>16</v>
      </c>
      <c r="E6" s="15"/>
    </row>
    <row r="7" spans="1:5" x14ac:dyDescent="0.25">
      <c r="A7" s="14" t="s">
        <v>17</v>
      </c>
      <c r="B7" s="20"/>
      <c r="C7" s="15">
        <v>397.7</v>
      </c>
      <c r="D7" s="16" t="s">
        <v>16</v>
      </c>
      <c r="E7" s="15"/>
    </row>
    <row r="8" spans="1:5" ht="30" x14ac:dyDescent="0.25">
      <c r="A8" s="17" t="s">
        <v>18</v>
      </c>
      <c r="B8" s="26"/>
      <c r="C8" s="15">
        <v>31.46</v>
      </c>
      <c r="D8" s="16" t="s">
        <v>16</v>
      </c>
      <c r="E8" s="23" t="s">
        <v>32</v>
      </c>
    </row>
    <row r="9" spans="1:5" x14ac:dyDescent="0.25">
      <c r="A9" s="14" t="s">
        <v>22</v>
      </c>
      <c r="B9" s="20"/>
      <c r="C9" s="15">
        <v>19</v>
      </c>
      <c r="D9" s="16" t="s">
        <v>16</v>
      </c>
      <c r="E9" s="15"/>
    </row>
    <row r="10" spans="1:5" ht="90" x14ac:dyDescent="0.25">
      <c r="A10" s="14" t="s">
        <v>23</v>
      </c>
      <c r="B10" s="20"/>
      <c r="C10" s="15">
        <v>57.04</v>
      </c>
      <c r="D10" s="16" t="s">
        <v>16</v>
      </c>
      <c r="E10" s="14" t="s">
        <v>30</v>
      </c>
    </row>
    <row r="11" spans="1:5" ht="45" x14ac:dyDescent="0.25">
      <c r="A11" s="14" t="s">
        <v>41</v>
      </c>
      <c r="B11" s="20"/>
      <c r="C11" s="15">
        <v>12.3</v>
      </c>
      <c r="D11" s="16" t="s">
        <v>25</v>
      </c>
      <c r="E11" s="15"/>
    </row>
    <row r="12" spans="1:5" ht="45" x14ac:dyDescent="0.25">
      <c r="A12" s="17" t="s">
        <v>26</v>
      </c>
      <c r="B12" s="26"/>
      <c r="C12" s="18">
        <v>16</v>
      </c>
      <c r="D12" s="19" t="s">
        <v>25</v>
      </c>
      <c r="E12" s="18" t="s">
        <v>28</v>
      </c>
    </row>
    <row r="13" spans="1:5" ht="30" x14ac:dyDescent="0.25">
      <c r="A13" s="14" t="s">
        <v>38</v>
      </c>
      <c r="B13" s="20"/>
      <c r="C13" s="15">
        <v>24.54</v>
      </c>
      <c r="D13" s="16" t="s">
        <v>25</v>
      </c>
      <c r="E13" s="15"/>
    </row>
    <row r="14" spans="1:5" ht="30" x14ac:dyDescent="0.25">
      <c r="A14" s="14" t="s">
        <v>27</v>
      </c>
      <c r="B14" s="20"/>
      <c r="C14" s="15">
        <v>240</v>
      </c>
      <c r="D14" s="16" t="s">
        <v>24</v>
      </c>
      <c r="E14" s="15"/>
    </row>
    <row r="15" spans="1:5" x14ac:dyDescent="0.25">
      <c r="B15" s="27" t="s">
        <v>31</v>
      </c>
      <c r="C15" s="24">
        <f>SUM(C2:C14)</f>
        <v>1052.8399999999999</v>
      </c>
    </row>
    <row r="16" spans="1:5" x14ac:dyDescent="0.25">
      <c r="B16" s="27" t="s">
        <v>42</v>
      </c>
      <c r="C16" s="24">
        <f>SUM(C6:C14)</f>
        <v>921.63999999999987</v>
      </c>
    </row>
  </sheetData>
  <autoFilter ref="A1:E1">
    <sortState ref="A2:E14">
      <sortCondition ref="B1"/>
    </sortState>
  </autoFilter>
  <pageMargins left="0.7" right="0.7" top="0.75" bottom="0.75" header="0.3" footer="0.3"/>
  <ignoredErrors>
    <ignoredError sqref="C16" formulaRange="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workbookViewId="0">
      <selection activeCell="D32" sqref="D32"/>
    </sheetView>
  </sheetViews>
  <sheetFormatPr defaultRowHeight="12.75" x14ac:dyDescent="0.2"/>
  <cols>
    <col min="1" max="1" width="18.42578125" style="34" customWidth="1"/>
    <col min="2" max="2" width="31" style="34" customWidth="1"/>
    <col min="3" max="256" width="9.140625" style="34"/>
    <col min="257" max="257" width="18.42578125" style="34" customWidth="1"/>
    <col min="258" max="258" width="31" style="34" customWidth="1"/>
    <col min="259" max="512" width="9.140625" style="34"/>
    <col min="513" max="513" width="18.42578125" style="34" customWidth="1"/>
    <col min="514" max="514" width="31" style="34" customWidth="1"/>
    <col min="515" max="768" width="9.140625" style="34"/>
    <col min="769" max="769" width="18.42578125" style="34" customWidth="1"/>
    <col min="770" max="770" width="31" style="34" customWidth="1"/>
    <col min="771" max="1024" width="9.140625" style="34"/>
    <col min="1025" max="1025" width="18.42578125" style="34" customWidth="1"/>
    <col min="1026" max="1026" width="31" style="34" customWidth="1"/>
    <col min="1027" max="1280" width="9.140625" style="34"/>
    <col min="1281" max="1281" width="18.42578125" style="34" customWidth="1"/>
    <col min="1282" max="1282" width="31" style="34" customWidth="1"/>
    <col min="1283" max="1536" width="9.140625" style="34"/>
    <col min="1537" max="1537" width="18.42578125" style="34" customWidth="1"/>
    <col min="1538" max="1538" width="31" style="34" customWidth="1"/>
    <col min="1539" max="1792" width="9.140625" style="34"/>
    <col min="1793" max="1793" width="18.42578125" style="34" customWidth="1"/>
    <col min="1794" max="1794" width="31" style="34" customWidth="1"/>
    <col min="1795" max="2048" width="9.140625" style="34"/>
    <col min="2049" max="2049" width="18.42578125" style="34" customWidth="1"/>
    <col min="2050" max="2050" width="31" style="34" customWidth="1"/>
    <col min="2051" max="2304" width="9.140625" style="34"/>
    <col min="2305" max="2305" width="18.42578125" style="34" customWidth="1"/>
    <col min="2306" max="2306" width="31" style="34" customWidth="1"/>
    <col min="2307" max="2560" width="9.140625" style="34"/>
    <col min="2561" max="2561" width="18.42578125" style="34" customWidth="1"/>
    <col min="2562" max="2562" width="31" style="34" customWidth="1"/>
    <col min="2563" max="2816" width="9.140625" style="34"/>
    <col min="2817" max="2817" width="18.42578125" style="34" customWidth="1"/>
    <col min="2818" max="2818" width="31" style="34" customWidth="1"/>
    <col min="2819" max="3072" width="9.140625" style="34"/>
    <col min="3073" max="3073" width="18.42578125" style="34" customWidth="1"/>
    <col min="3074" max="3074" width="31" style="34" customWidth="1"/>
    <col min="3075" max="3328" width="9.140625" style="34"/>
    <col min="3329" max="3329" width="18.42578125" style="34" customWidth="1"/>
    <col min="3330" max="3330" width="31" style="34" customWidth="1"/>
    <col min="3331" max="3584" width="9.140625" style="34"/>
    <col min="3585" max="3585" width="18.42578125" style="34" customWidth="1"/>
    <col min="3586" max="3586" width="31" style="34" customWidth="1"/>
    <col min="3587" max="3840" width="9.140625" style="34"/>
    <col min="3841" max="3841" width="18.42578125" style="34" customWidth="1"/>
    <col min="3842" max="3842" width="31" style="34" customWidth="1"/>
    <col min="3843" max="4096" width="9.140625" style="34"/>
    <col min="4097" max="4097" width="18.42578125" style="34" customWidth="1"/>
    <col min="4098" max="4098" width="31" style="34" customWidth="1"/>
    <col min="4099" max="4352" width="9.140625" style="34"/>
    <col min="4353" max="4353" width="18.42578125" style="34" customWidth="1"/>
    <col min="4354" max="4354" width="31" style="34" customWidth="1"/>
    <col min="4355" max="4608" width="9.140625" style="34"/>
    <col min="4609" max="4609" width="18.42578125" style="34" customWidth="1"/>
    <col min="4610" max="4610" width="31" style="34" customWidth="1"/>
    <col min="4611" max="4864" width="9.140625" style="34"/>
    <col min="4865" max="4865" width="18.42578125" style="34" customWidth="1"/>
    <col min="4866" max="4866" width="31" style="34" customWidth="1"/>
    <col min="4867" max="5120" width="9.140625" style="34"/>
    <col min="5121" max="5121" width="18.42578125" style="34" customWidth="1"/>
    <col min="5122" max="5122" width="31" style="34" customWidth="1"/>
    <col min="5123" max="5376" width="9.140625" style="34"/>
    <col min="5377" max="5377" width="18.42578125" style="34" customWidth="1"/>
    <col min="5378" max="5378" width="31" style="34" customWidth="1"/>
    <col min="5379" max="5632" width="9.140625" style="34"/>
    <col min="5633" max="5633" width="18.42578125" style="34" customWidth="1"/>
    <col min="5634" max="5634" width="31" style="34" customWidth="1"/>
    <col min="5635" max="5888" width="9.140625" style="34"/>
    <col min="5889" max="5889" width="18.42578125" style="34" customWidth="1"/>
    <col min="5890" max="5890" width="31" style="34" customWidth="1"/>
    <col min="5891" max="6144" width="9.140625" style="34"/>
    <col min="6145" max="6145" width="18.42578125" style="34" customWidth="1"/>
    <col min="6146" max="6146" width="31" style="34" customWidth="1"/>
    <col min="6147" max="6400" width="9.140625" style="34"/>
    <col min="6401" max="6401" width="18.42578125" style="34" customWidth="1"/>
    <col min="6402" max="6402" width="31" style="34" customWidth="1"/>
    <col min="6403" max="6656" width="9.140625" style="34"/>
    <col min="6657" max="6657" width="18.42578125" style="34" customWidth="1"/>
    <col min="6658" max="6658" width="31" style="34" customWidth="1"/>
    <col min="6659" max="6912" width="9.140625" style="34"/>
    <col min="6913" max="6913" width="18.42578125" style="34" customWidth="1"/>
    <col min="6914" max="6914" width="31" style="34" customWidth="1"/>
    <col min="6915" max="7168" width="9.140625" style="34"/>
    <col min="7169" max="7169" width="18.42578125" style="34" customWidth="1"/>
    <col min="7170" max="7170" width="31" style="34" customWidth="1"/>
    <col min="7171" max="7424" width="9.140625" style="34"/>
    <col min="7425" max="7425" width="18.42578125" style="34" customWidth="1"/>
    <col min="7426" max="7426" width="31" style="34" customWidth="1"/>
    <col min="7427" max="7680" width="9.140625" style="34"/>
    <col min="7681" max="7681" width="18.42578125" style="34" customWidth="1"/>
    <col min="7682" max="7682" width="31" style="34" customWidth="1"/>
    <col min="7683" max="7936" width="9.140625" style="34"/>
    <col min="7937" max="7937" width="18.42578125" style="34" customWidth="1"/>
    <col min="7938" max="7938" width="31" style="34" customWidth="1"/>
    <col min="7939" max="8192" width="9.140625" style="34"/>
    <col min="8193" max="8193" width="18.42578125" style="34" customWidth="1"/>
    <col min="8194" max="8194" width="31" style="34" customWidth="1"/>
    <col min="8195" max="8448" width="9.140625" style="34"/>
    <col min="8449" max="8449" width="18.42578125" style="34" customWidth="1"/>
    <col min="8450" max="8450" width="31" style="34" customWidth="1"/>
    <col min="8451" max="8704" width="9.140625" style="34"/>
    <col min="8705" max="8705" width="18.42578125" style="34" customWidth="1"/>
    <col min="8706" max="8706" width="31" style="34" customWidth="1"/>
    <col min="8707" max="8960" width="9.140625" style="34"/>
    <col min="8961" max="8961" width="18.42578125" style="34" customWidth="1"/>
    <col min="8962" max="8962" width="31" style="34" customWidth="1"/>
    <col min="8963" max="9216" width="9.140625" style="34"/>
    <col min="9217" max="9217" width="18.42578125" style="34" customWidth="1"/>
    <col min="9218" max="9218" width="31" style="34" customWidth="1"/>
    <col min="9219" max="9472" width="9.140625" style="34"/>
    <col min="9473" max="9473" width="18.42578125" style="34" customWidth="1"/>
    <col min="9474" max="9474" width="31" style="34" customWidth="1"/>
    <col min="9475" max="9728" width="9.140625" style="34"/>
    <col min="9729" max="9729" width="18.42578125" style="34" customWidth="1"/>
    <col min="9730" max="9730" width="31" style="34" customWidth="1"/>
    <col min="9731" max="9984" width="9.140625" style="34"/>
    <col min="9985" max="9985" width="18.42578125" style="34" customWidth="1"/>
    <col min="9986" max="9986" width="31" style="34" customWidth="1"/>
    <col min="9987" max="10240" width="9.140625" style="34"/>
    <col min="10241" max="10241" width="18.42578125" style="34" customWidth="1"/>
    <col min="10242" max="10242" width="31" style="34" customWidth="1"/>
    <col min="10243" max="10496" width="9.140625" style="34"/>
    <col min="10497" max="10497" width="18.42578125" style="34" customWidth="1"/>
    <col min="10498" max="10498" width="31" style="34" customWidth="1"/>
    <col min="10499" max="10752" width="9.140625" style="34"/>
    <col min="10753" max="10753" width="18.42578125" style="34" customWidth="1"/>
    <col min="10754" max="10754" width="31" style="34" customWidth="1"/>
    <col min="10755" max="11008" width="9.140625" style="34"/>
    <col min="11009" max="11009" width="18.42578125" style="34" customWidth="1"/>
    <col min="11010" max="11010" width="31" style="34" customWidth="1"/>
    <col min="11011" max="11264" width="9.140625" style="34"/>
    <col min="11265" max="11265" width="18.42578125" style="34" customWidth="1"/>
    <col min="11266" max="11266" width="31" style="34" customWidth="1"/>
    <col min="11267" max="11520" width="9.140625" style="34"/>
    <col min="11521" max="11521" width="18.42578125" style="34" customWidth="1"/>
    <col min="11522" max="11522" width="31" style="34" customWidth="1"/>
    <col min="11523" max="11776" width="9.140625" style="34"/>
    <col min="11777" max="11777" width="18.42578125" style="34" customWidth="1"/>
    <col min="11778" max="11778" width="31" style="34" customWidth="1"/>
    <col min="11779" max="12032" width="9.140625" style="34"/>
    <col min="12033" max="12033" width="18.42578125" style="34" customWidth="1"/>
    <col min="12034" max="12034" width="31" style="34" customWidth="1"/>
    <col min="12035" max="12288" width="9.140625" style="34"/>
    <col min="12289" max="12289" width="18.42578125" style="34" customWidth="1"/>
    <col min="12290" max="12290" width="31" style="34" customWidth="1"/>
    <col min="12291" max="12544" width="9.140625" style="34"/>
    <col min="12545" max="12545" width="18.42578125" style="34" customWidth="1"/>
    <col min="12546" max="12546" width="31" style="34" customWidth="1"/>
    <col min="12547" max="12800" width="9.140625" style="34"/>
    <col min="12801" max="12801" width="18.42578125" style="34" customWidth="1"/>
    <col min="12802" max="12802" width="31" style="34" customWidth="1"/>
    <col min="12803" max="13056" width="9.140625" style="34"/>
    <col min="13057" max="13057" width="18.42578125" style="34" customWidth="1"/>
    <col min="13058" max="13058" width="31" style="34" customWidth="1"/>
    <col min="13059" max="13312" width="9.140625" style="34"/>
    <col min="13313" max="13313" width="18.42578125" style="34" customWidth="1"/>
    <col min="13314" max="13314" width="31" style="34" customWidth="1"/>
    <col min="13315" max="13568" width="9.140625" style="34"/>
    <col min="13569" max="13569" width="18.42578125" style="34" customWidth="1"/>
    <col min="13570" max="13570" width="31" style="34" customWidth="1"/>
    <col min="13571" max="13824" width="9.140625" style="34"/>
    <col min="13825" max="13825" width="18.42578125" style="34" customWidth="1"/>
    <col min="13826" max="13826" width="31" style="34" customWidth="1"/>
    <col min="13827" max="14080" width="9.140625" style="34"/>
    <col min="14081" max="14081" width="18.42578125" style="34" customWidth="1"/>
    <col min="14082" max="14082" width="31" style="34" customWidth="1"/>
    <col min="14083" max="14336" width="9.140625" style="34"/>
    <col min="14337" max="14337" width="18.42578125" style="34" customWidth="1"/>
    <col min="14338" max="14338" width="31" style="34" customWidth="1"/>
    <col min="14339" max="14592" width="9.140625" style="34"/>
    <col min="14593" max="14593" width="18.42578125" style="34" customWidth="1"/>
    <col min="14594" max="14594" width="31" style="34" customWidth="1"/>
    <col min="14595" max="14848" width="9.140625" style="34"/>
    <col min="14849" max="14849" width="18.42578125" style="34" customWidth="1"/>
    <col min="14850" max="14850" width="31" style="34" customWidth="1"/>
    <col min="14851" max="15104" width="9.140625" style="34"/>
    <col min="15105" max="15105" width="18.42578125" style="34" customWidth="1"/>
    <col min="15106" max="15106" width="31" style="34" customWidth="1"/>
    <col min="15107" max="15360" width="9.140625" style="34"/>
    <col min="15361" max="15361" width="18.42578125" style="34" customWidth="1"/>
    <col min="15362" max="15362" width="31" style="34" customWidth="1"/>
    <col min="15363" max="15616" width="9.140625" style="34"/>
    <col min="15617" max="15617" width="18.42578125" style="34" customWidth="1"/>
    <col min="15618" max="15618" width="31" style="34" customWidth="1"/>
    <col min="15619" max="15872" width="9.140625" style="34"/>
    <col min="15873" max="15873" width="18.42578125" style="34" customWidth="1"/>
    <col min="15874" max="15874" width="31" style="34" customWidth="1"/>
    <col min="15875" max="16128" width="9.140625" style="34"/>
    <col min="16129" max="16129" width="18.42578125" style="34" customWidth="1"/>
    <col min="16130" max="16130" width="31" style="34" customWidth="1"/>
    <col min="16131" max="16384" width="9.140625" style="34"/>
  </cols>
  <sheetData>
    <row r="1" spans="1:2" x14ac:dyDescent="0.2">
      <c r="A1" s="33" t="s">
        <v>45</v>
      </c>
      <c r="B1" s="33" t="s">
        <v>46</v>
      </c>
    </row>
    <row r="2" spans="1:2" x14ac:dyDescent="0.2">
      <c r="A2" s="33" t="s">
        <v>47</v>
      </c>
      <c r="B2" s="33">
        <v>655010</v>
      </c>
    </row>
    <row r="3" spans="1:2" x14ac:dyDescent="0.2">
      <c r="A3" s="35"/>
      <c r="B3" s="36">
        <v>840000</v>
      </c>
    </row>
    <row r="4" spans="1:2" x14ac:dyDescent="0.2">
      <c r="A4" s="35"/>
      <c r="B4" s="36">
        <v>894600</v>
      </c>
    </row>
    <row r="5" spans="1:2" x14ac:dyDescent="0.2">
      <c r="A5" s="35"/>
      <c r="B5" s="36">
        <v>924600</v>
      </c>
    </row>
    <row r="6" spans="1:2" x14ac:dyDescent="0.2">
      <c r="A6" s="35"/>
      <c r="B6" s="36">
        <v>1041660</v>
      </c>
    </row>
    <row r="7" spans="1:2" x14ac:dyDescent="0.2">
      <c r="A7" s="35"/>
      <c r="B7" s="36">
        <v>1177800</v>
      </c>
    </row>
    <row r="8" spans="1:2" x14ac:dyDescent="0.2">
      <c r="A8" s="35"/>
      <c r="B8" s="36">
        <v>1316300</v>
      </c>
    </row>
    <row r="9" spans="1:2" x14ac:dyDescent="0.2">
      <c r="A9" s="35"/>
      <c r="B9" s="36">
        <v>1332800</v>
      </c>
    </row>
    <row r="10" spans="1:2" x14ac:dyDescent="0.2">
      <c r="A10" s="35"/>
      <c r="B10" s="36">
        <v>1375800</v>
      </c>
    </row>
    <row r="11" spans="1:2" x14ac:dyDescent="0.2">
      <c r="A11" s="35"/>
      <c r="B11" s="36">
        <v>1469400</v>
      </c>
    </row>
    <row r="12" spans="1:2" x14ac:dyDescent="0.2">
      <c r="A12" s="35"/>
      <c r="B12" s="36">
        <v>1969100</v>
      </c>
    </row>
    <row r="13" spans="1:2" x14ac:dyDescent="0.2">
      <c r="A13" s="35"/>
      <c r="B13" s="36">
        <v>2521200</v>
      </c>
    </row>
    <row r="14" spans="1:2" x14ac:dyDescent="0.2">
      <c r="A14" s="37" t="s">
        <v>48</v>
      </c>
      <c r="B14" s="38">
        <f>SUM(B2:B13)</f>
        <v>15518270</v>
      </c>
    </row>
    <row r="15" spans="1:2" x14ac:dyDescent="0.2">
      <c r="A15" s="33" t="s">
        <v>49</v>
      </c>
      <c r="B15" s="33">
        <v>875880</v>
      </c>
    </row>
    <row r="16" spans="1:2" x14ac:dyDescent="0.2">
      <c r="A16" s="35"/>
      <c r="B16" s="36">
        <v>1119090</v>
      </c>
    </row>
    <row r="17" spans="1:2" x14ac:dyDescent="0.2">
      <c r="A17" s="35"/>
      <c r="B17" s="36">
        <v>1242885</v>
      </c>
    </row>
    <row r="18" spans="1:2" x14ac:dyDescent="0.2">
      <c r="A18" s="35"/>
      <c r="B18" s="36">
        <v>1264085</v>
      </c>
    </row>
    <row r="19" spans="1:2" x14ac:dyDescent="0.2">
      <c r="A19" s="35"/>
      <c r="B19" s="36">
        <v>1270310</v>
      </c>
    </row>
    <row r="20" spans="1:2" x14ac:dyDescent="0.2">
      <c r="A20" s="35"/>
      <c r="B20" s="36">
        <v>1328720</v>
      </c>
    </row>
    <row r="21" spans="1:2" x14ac:dyDescent="0.2">
      <c r="A21" s="35"/>
      <c r="B21" s="36">
        <v>1347310</v>
      </c>
    </row>
    <row r="22" spans="1:2" x14ac:dyDescent="0.2">
      <c r="A22" s="35"/>
      <c r="B22" s="36">
        <v>1382360</v>
      </c>
    </row>
    <row r="23" spans="1:2" x14ac:dyDescent="0.2">
      <c r="A23" s="35"/>
      <c r="B23" s="36">
        <v>1399770</v>
      </c>
    </row>
    <row r="24" spans="1:2" x14ac:dyDescent="0.2">
      <c r="A24" s="35"/>
      <c r="B24" s="36">
        <v>1456240</v>
      </c>
    </row>
    <row r="25" spans="1:2" x14ac:dyDescent="0.2">
      <c r="A25" s="35"/>
      <c r="B25" s="36">
        <v>1596540</v>
      </c>
    </row>
    <row r="26" spans="1:2" x14ac:dyDescent="0.2">
      <c r="A26" s="35"/>
      <c r="B26" s="36">
        <v>1708440</v>
      </c>
    </row>
    <row r="27" spans="1:2" x14ac:dyDescent="0.2">
      <c r="A27" s="35"/>
      <c r="B27" s="36">
        <v>1874080</v>
      </c>
    </row>
    <row r="28" spans="1:2" x14ac:dyDescent="0.2">
      <c r="A28" s="37" t="s">
        <v>50</v>
      </c>
      <c r="B28" s="38">
        <f>SUM(B15:B27)</f>
        <v>17865710</v>
      </c>
    </row>
    <row r="29" spans="1:2" x14ac:dyDescent="0.2">
      <c r="A29" s="33" t="s">
        <v>51</v>
      </c>
      <c r="B29" s="33">
        <v>-18138101</v>
      </c>
    </row>
    <row r="30" spans="1:2" x14ac:dyDescent="0.2">
      <c r="A30" s="35"/>
      <c r="B30" s="36">
        <v>-4077834</v>
      </c>
    </row>
    <row r="31" spans="1:2" x14ac:dyDescent="0.2">
      <c r="A31" s="35"/>
      <c r="B31" s="36">
        <v>412370</v>
      </c>
    </row>
    <row r="32" spans="1:2" x14ac:dyDescent="0.2">
      <c r="A32" s="35"/>
      <c r="B32" s="36">
        <v>426964</v>
      </c>
    </row>
    <row r="33" spans="1:2" x14ac:dyDescent="0.2">
      <c r="A33" s="35"/>
      <c r="B33" s="36">
        <v>662567</v>
      </c>
    </row>
    <row r="34" spans="1:2" x14ac:dyDescent="0.2">
      <c r="A34" s="35"/>
      <c r="B34" s="36">
        <v>758843</v>
      </c>
    </row>
    <row r="35" spans="1:2" x14ac:dyDescent="0.2">
      <c r="A35" s="35"/>
      <c r="B35" s="36">
        <v>895200</v>
      </c>
    </row>
    <row r="36" spans="1:2" x14ac:dyDescent="0.2">
      <c r="A36" s="35"/>
      <c r="B36" s="36">
        <v>1309265</v>
      </c>
    </row>
    <row r="37" spans="1:2" x14ac:dyDescent="0.2">
      <c r="A37" s="35"/>
      <c r="B37" s="36">
        <v>1418365</v>
      </c>
    </row>
    <row r="38" spans="1:2" x14ac:dyDescent="0.2">
      <c r="A38" s="35"/>
      <c r="B38" s="36">
        <v>1742800</v>
      </c>
    </row>
    <row r="39" spans="1:2" x14ac:dyDescent="0.2">
      <c r="A39" s="35"/>
      <c r="B39" s="36">
        <v>1818665</v>
      </c>
    </row>
    <row r="40" spans="1:2" x14ac:dyDescent="0.2">
      <c r="A40" s="35"/>
      <c r="B40" s="36">
        <v>5532401</v>
      </c>
    </row>
    <row r="41" spans="1:2" x14ac:dyDescent="0.2">
      <c r="A41" s="37" t="s">
        <v>52</v>
      </c>
      <c r="B41" s="38">
        <f>SUM(B31:B40)-B30-B29</f>
        <v>37193375</v>
      </c>
    </row>
    <row r="42" spans="1:2" x14ac:dyDescent="0.2">
      <c r="A42" s="33" t="s">
        <v>53</v>
      </c>
      <c r="B42" s="33">
        <v>882260</v>
      </c>
    </row>
    <row r="43" spans="1:2" x14ac:dyDescent="0.2">
      <c r="A43" s="35"/>
      <c r="B43" s="36">
        <v>952900</v>
      </c>
    </row>
    <row r="44" spans="1:2" x14ac:dyDescent="0.2">
      <c r="A44" s="35"/>
      <c r="B44" s="36">
        <v>997150</v>
      </c>
    </row>
    <row r="45" spans="1:2" x14ac:dyDescent="0.2">
      <c r="A45" s="35"/>
      <c r="B45" s="36">
        <v>1125985</v>
      </c>
    </row>
    <row r="46" spans="1:2" x14ac:dyDescent="0.2">
      <c r="A46" s="35"/>
      <c r="B46" s="36">
        <v>1288470</v>
      </c>
    </row>
    <row r="47" spans="1:2" x14ac:dyDescent="0.2">
      <c r="A47" s="35"/>
      <c r="B47" s="36">
        <v>1327540</v>
      </c>
    </row>
    <row r="48" spans="1:2" x14ac:dyDescent="0.2">
      <c r="A48" s="35"/>
      <c r="B48" s="36">
        <v>1378110</v>
      </c>
    </row>
    <row r="49" spans="1:2" x14ac:dyDescent="0.2">
      <c r="A49" s="35"/>
      <c r="B49" s="36">
        <v>1436080</v>
      </c>
    </row>
    <row r="50" spans="1:2" x14ac:dyDescent="0.2">
      <c r="A50" s="35"/>
      <c r="B50" s="36">
        <v>1676700</v>
      </c>
    </row>
    <row r="51" spans="1:2" x14ac:dyDescent="0.2">
      <c r="A51" s="35"/>
      <c r="B51" s="36">
        <v>2135400</v>
      </c>
    </row>
    <row r="52" spans="1:2" x14ac:dyDescent="0.2">
      <c r="A52" s="35"/>
      <c r="B52" s="36">
        <v>2495180</v>
      </c>
    </row>
    <row r="53" spans="1:2" x14ac:dyDescent="0.2">
      <c r="A53" s="35"/>
      <c r="B53" s="36">
        <v>2550570</v>
      </c>
    </row>
    <row r="54" spans="1:2" x14ac:dyDescent="0.2">
      <c r="A54" s="39" t="s">
        <v>54</v>
      </c>
      <c r="B54" s="39">
        <f>SUM(B42:B53)</f>
        <v>18246345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Totals</vt:lpstr>
      <vt:lpstr>Total Acreage</vt:lpstr>
      <vt:lpstr>Groundwater withdrawls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2017-07-28T19:22:24Z</dcterms:modified>
</cp:coreProperties>
</file>