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02"/>
  <workbookPr hidePivotFieldList="1"/>
  <mc:AlternateContent xmlns:mc="http://schemas.openxmlformats.org/markup-compatibility/2006">
    <mc:Choice Requires="x15">
      <x15ac:absPath xmlns:x15ac="http://schemas.microsoft.com/office/spreadsheetml/2010/11/ac" url="https://catmailohio.sharepoint.com/sites/VPA-Sustainability/Department Document Library/REPORTING/Carbon Commitment/Campus Carbon Calculators - Athens/2018/Transportation - Survey/"/>
    </mc:Choice>
  </mc:AlternateContent>
  <xr:revisionPtr revIDLastSave="253" documentId="13_ncr:1_{E75EF9F2-B142-2C4D-A138-06DBA2EB631E}" xr6:coauthVersionLast="47" xr6:coauthVersionMax="47" xr10:uidLastSave="{A16DB908-6175-485A-9A58-2CA53906F1DE}"/>
  <bookViews>
    <workbookView xWindow="0" yWindow="460" windowWidth="28800" windowHeight="16800" xr2:uid="{00000000-000D-0000-FFFF-FFFF00000000}"/>
  </bookViews>
  <sheets>
    <sheet name="Cooler months" sheetId="3" r:id="rId1"/>
    <sheet name="Transportation+Survey+2018_Octo" sheetId="1" r:id="rId2"/>
    <sheet name="Warmer months" sheetId="4" r:id="rId3"/>
    <sheet name="Transportation+Survey+2018_Pivo" sheetId="2" r:id="rId4"/>
  </sheets>
  <calcPr calcId="191028"/>
  <pivotCaches>
    <pivotCache cacheId="27062"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3" l="1"/>
  <c r="K5" i="3"/>
  <c r="K6" i="3"/>
  <c r="K7" i="3"/>
  <c r="K9" i="3"/>
  <c r="K4" i="3"/>
  <c r="H55" i="3"/>
  <c r="H56" i="3"/>
  <c r="H57" i="3"/>
  <c r="H58" i="3"/>
  <c r="H60" i="3"/>
  <c r="H34" i="3"/>
  <c r="H35" i="3"/>
  <c r="H36" i="3"/>
  <c r="H38" i="3"/>
  <c r="H33" i="3"/>
  <c r="H5" i="3"/>
  <c r="H6" i="3"/>
  <c r="H7" i="3"/>
  <c r="H9" i="3"/>
  <c r="H4" i="3"/>
  <c r="G56" i="3"/>
  <c r="G57" i="3"/>
  <c r="G58" i="3"/>
  <c r="G55" i="3"/>
  <c r="G62" i="3"/>
  <c r="G60" i="3"/>
  <c r="G34" i="3"/>
  <c r="G35" i="3"/>
  <c r="G36" i="3"/>
  <c r="G33" i="3"/>
  <c r="G40" i="3"/>
  <c r="G38" i="3"/>
  <c r="G9" i="3"/>
  <c r="G5" i="3"/>
  <c r="G6" i="3"/>
  <c r="G7" i="3"/>
  <c r="G4" i="3"/>
  <c r="G11" i="3"/>
  <c r="F21" i="4"/>
  <c r="F22" i="4"/>
  <c r="F23" i="4"/>
  <c r="F20" i="4"/>
  <c r="F27" i="4"/>
  <c r="F25" i="4"/>
  <c r="F13" i="4"/>
  <c r="F14" i="4"/>
  <c r="F15" i="4"/>
  <c r="F12" i="4"/>
  <c r="F19" i="4"/>
  <c r="F17" i="4"/>
  <c r="F4" i="4"/>
  <c r="F9" i="4"/>
  <c r="F5" i="4"/>
  <c r="F6" i="4"/>
  <c r="F7" i="4"/>
  <c r="F11" i="4"/>
  <c r="F56" i="3"/>
  <c r="F57" i="3"/>
  <c r="F58" i="3"/>
  <c r="F59" i="3"/>
  <c r="F60" i="3"/>
  <c r="F61" i="3"/>
  <c r="F55" i="3"/>
  <c r="F34" i="3"/>
  <c r="F35" i="3"/>
  <c r="F36" i="3"/>
  <c r="F37" i="3"/>
  <c r="F38" i="3"/>
  <c r="F39" i="3"/>
  <c r="F33" i="3"/>
  <c r="F5" i="3"/>
  <c r="F6" i="3"/>
  <c r="F7" i="3"/>
  <c r="F8" i="3"/>
  <c r="F9" i="3"/>
  <c r="F10" i="3"/>
  <c r="F4" i="3"/>
  <c r="E21" i="4"/>
  <c r="E22" i="4"/>
  <c r="E23" i="4"/>
  <c r="E24" i="4"/>
  <c r="E25" i="4"/>
  <c r="E26" i="4"/>
  <c r="E20" i="4"/>
  <c r="E13" i="4"/>
  <c r="E14" i="4"/>
  <c r="E15" i="4"/>
  <c r="E16" i="4"/>
  <c r="E17" i="4"/>
  <c r="E18" i="4"/>
  <c r="E12" i="4"/>
  <c r="B1949" i="1"/>
  <c r="E5" i="4"/>
  <c r="E6" i="4"/>
  <c r="E7" i="4"/>
  <c r="E8" i="4"/>
  <c r="E9" i="4"/>
  <c r="E10" i="4"/>
  <c r="E4" i="4"/>
  <c r="H2020" i="2"/>
  <c r="G2020" i="2"/>
  <c r="F2020" i="2"/>
  <c r="E2020" i="2"/>
  <c r="D2020" i="2"/>
  <c r="C2020" i="2"/>
  <c r="B2020" i="2"/>
  <c r="H2019" i="2"/>
  <c r="G2019" i="2"/>
  <c r="F2019" i="2"/>
  <c r="E2019" i="2"/>
  <c r="D2019" i="2"/>
  <c r="C2019" i="2"/>
  <c r="B2019" i="2"/>
  <c r="H2018" i="2"/>
  <c r="G2018" i="2"/>
  <c r="F2018" i="2"/>
  <c r="E2018" i="2"/>
  <c r="D2018" i="2"/>
  <c r="C2018" i="2"/>
  <c r="B2018" i="2"/>
  <c r="H2017" i="2"/>
  <c r="G2017" i="2"/>
  <c r="F2017" i="2"/>
  <c r="E2017" i="2"/>
  <c r="D2017" i="2"/>
  <c r="C2017" i="2"/>
  <c r="B2017" i="2"/>
  <c r="H2011" i="2"/>
  <c r="G2011" i="2"/>
  <c r="F2011" i="2"/>
  <c r="E2011" i="2"/>
  <c r="D2011" i="2"/>
  <c r="C2011" i="2"/>
  <c r="B2011" i="2"/>
  <c r="H2010" i="2"/>
  <c r="G2010" i="2"/>
  <c r="F2010" i="2"/>
  <c r="E2010" i="2"/>
  <c r="D2010" i="2"/>
  <c r="C2010" i="2"/>
  <c r="B2010" i="2"/>
  <c r="H2009" i="2"/>
  <c r="G2009" i="2"/>
  <c r="F2009" i="2"/>
  <c r="E2009" i="2"/>
  <c r="D2009" i="2"/>
  <c r="C2009" i="2"/>
  <c r="B2009" i="2"/>
  <c r="H2008" i="2"/>
  <c r="G2008" i="2"/>
  <c r="F2008" i="2"/>
  <c r="E2008" i="2"/>
  <c r="D2008" i="2"/>
  <c r="C2008" i="2"/>
  <c r="B2008" i="2"/>
  <c r="H2002" i="2"/>
  <c r="G2002" i="2"/>
  <c r="F2002" i="2"/>
  <c r="E2002" i="2"/>
  <c r="D2002" i="2"/>
  <c r="C2002" i="2"/>
  <c r="B2002" i="2"/>
  <c r="H2001" i="2"/>
  <c r="G2001" i="2"/>
  <c r="F2001" i="2"/>
  <c r="E2001" i="2"/>
  <c r="D2001" i="2"/>
  <c r="C2001" i="2"/>
  <c r="B2001" i="2"/>
  <c r="H2000" i="2"/>
  <c r="G2000" i="2"/>
  <c r="F2000" i="2"/>
  <c r="E2000" i="2"/>
  <c r="D2000" i="2"/>
  <c r="C2000" i="2"/>
  <c r="B2000" i="2"/>
  <c r="H1999" i="2"/>
  <c r="G1999" i="2"/>
  <c r="F1999" i="2"/>
  <c r="E1999" i="2"/>
  <c r="D1999" i="2"/>
  <c r="C1999" i="2"/>
  <c r="B1999" i="2"/>
  <c r="H1993" i="2"/>
  <c r="G1993" i="2"/>
  <c r="F1993" i="2"/>
  <c r="E1993" i="2"/>
  <c r="D1993" i="2"/>
  <c r="C1993" i="2"/>
  <c r="B1993" i="2"/>
  <c r="H1992" i="2"/>
  <c r="G1992" i="2"/>
  <c r="F1992" i="2"/>
  <c r="E1992" i="2"/>
  <c r="D1992" i="2"/>
  <c r="C1992" i="2"/>
  <c r="B1992" i="2"/>
  <c r="H1991" i="2"/>
  <c r="G1991" i="2"/>
  <c r="F1991" i="2"/>
  <c r="E1991" i="2"/>
  <c r="D1991" i="2"/>
  <c r="C1991" i="2"/>
  <c r="B1991" i="2"/>
  <c r="H1990" i="2"/>
  <c r="G1990" i="2"/>
  <c r="F1990" i="2"/>
  <c r="E1990" i="2"/>
  <c r="D1990" i="2"/>
  <c r="C1990" i="2"/>
  <c r="B1990" i="2"/>
  <c r="H1984" i="2"/>
  <c r="G1984" i="2"/>
  <c r="F1984" i="2"/>
  <c r="E1984" i="2"/>
  <c r="D1984" i="2"/>
  <c r="C1984" i="2"/>
  <c r="B1984" i="2"/>
  <c r="H1983" i="2"/>
  <c r="G1983" i="2"/>
  <c r="F1983" i="2"/>
  <c r="E1983" i="2"/>
  <c r="D1983" i="2"/>
  <c r="C1983" i="2"/>
  <c r="B1983" i="2"/>
  <c r="H1982" i="2"/>
  <c r="G1982" i="2"/>
  <c r="F1982" i="2"/>
  <c r="E1982" i="2"/>
  <c r="D1982" i="2"/>
  <c r="C1982" i="2"/>
  <c r="B1982" i="2"/>
  <c r="H1981" i="2"/>
  <c r="G1981" i="2"/>
  <c r="F1981" i="2"/>
  <c r="E1981" i="2"/>
  <c r="D1981" i="2"/>
  <c r="C1981" i="2"/>
  <c r="B1981" i="2"/>
  <c r="H1975" i="2"/>
  <c r="G1975" i="2"/>
  <c r="F1975" i="2"/>
  <c r="E1975" i="2"/>
  <c r="D1975" i="2"/>
  <c r="C1975" i="2"/>
  <c r="B1975" i="2"/>
  <c r="H1974" i="2"/>
  <c r="G1974" i="2"/>
  <c r="F1974" i="2"/>
  <c r="E1974" i="2"/>
  <c r="D1974" i="2"/>
  <c r="C1974" i="2"/>
  <c r="B1974" i="2"/>
  <c r="H1973" i="2"/>
  <c r="G1973" i="2"/>
  <c r="F1973" i="2"/>
  <c r="E1973" i="2"/>
  <c r="D1973" i="2"/>
  <c r="C1973" i="2"/>
  <c r="B1973" i="2"/>
  <c r="H1972" i="2"/>
  <c r="G1972" i="2"/>
  <c r="F1972" i="2"/>
  <c r="E1972" i="2"/>
  <c r="D1972" i="2"/>
  <c r="C1972" i="2"/>
  <c r="B1972" i="2"/>
  <c r="H1966" i="2"/>
  <c r="G1966" i="2"/>
  <c r="F1966" i="2"/>
  <c r="E1966" i="2"/>
  <c r="D1966" i="2"/>
  <c r="C1966" i="2"/>
  <c r="B1966" i="2"/>
  <c r="H1965" i="2"/>
  <c r="G1965" i="2"/>
  <c r="F1965" i="2"/>
  <c r="E1965" i="2"/>
  <c r="D1965" i="2"/>
  <c r="C1965" i="2"/>
  <c r="B1965" i="2"/>
  <c r="H1964" i="2"/>
  <c r="G1964" i="2"/>
  <c r="F1964" i="2"/>
  <c r="E1964" i="2"/>
  <c r="D1964" i="2"/>
  <c r="C1964" i="2"/>
  <c r="B1964" i="2"/>
  <c r="H1963" i="2"/>
  <c r="G1963" i="2"/>
  <c r="F1963" i="2"/>
  <c r="E1963" i="2"/>
  <c r="D1963" i="2"/>
  <c r="C1963" i="2"/>
  <c r="B1963" i="2"/>
  <c r="H1957" i="2"/>
  <c r="G1957" i="2"/>
  <c r="F1957" i="2"/>
  <c r="E1957" i="2"/>
  <c r="D1957" i="2"/>
  <c r="C1957" i="2"/>
  <c r="B1957" i="2"/>
  <c r="H1956" i="2"/>
  <c r="G1956" i="2"/>
  <c r="F1956" i="2"/>
  <c r="E1956" i="2"/>
  <c r="D1956" i="2"/>
  <c r="C1956" i="2"/>
  <c r="B1956" i="2"/>
  <c r="H1955" i="2"/>
  <c r="G1955" i="2"/>
  <c r="F1955" i="2"/>
  <c r="E1955" i="2"/>
  <c r="D1955" i="2"/>
  <c r="C1955" i="2"/>
  <c r="B1955" i="2"/>
  <c r="H1954" i="2"/>
  <c r="G1954" i="2"/>
  <c r="F1954" i="2"/>
  <c r="E1954" i="2"/>
  <c r="D1954" i="2"/>
  <c r="C1954" i="2"/>
  <c r="B1954" i="2"/>
  <c r="H1948" i="2"/>
  <c r="G1948" i="2"/>
  <c r="F1948" i="2"/>
  <c r="E1948" i="2"/>
  <c r="D1948" i="2"/>
  <c r="C1948" i="2"/>
  <c r="B1948" i="2"/>
  <c r="H1947" i="2"/>
  <c r="G1947" i="2"/>
  <c r="F1947" i="2"/>
  <c r="E1947" i="2"/>
  <c r="D1947" i="2"/>
  <c r="C1947" i="2"/>
  <c r="B1947" i="2"/>
  <c r="H1946" i="2"/>
  <c r="G1946" i="2"/>
  <c r="F1946" i="2"/>
  <c r="E1946" i="2"/>
  <c r="D1946" i="2"/>
  <c r="C1946" i="2"/>
  <c r="B1946" i="2"/>
  <c r="H1945" i="2"/>
  <c r="G1945" i="2"/>
  <c r="F1945" i="2"/>
  <c r="E1945" i="2"/>
  <c r="D1945" i="2"/>
  <c r="C1945" i="2"/>
  <c r="B1945" i="2"/>
  <c r="H1939" i="2"/>
  <c r="G1939" i="2"/>
  <c r="F1939" i="2"/>
  <c r="E1939" i="2"/>
  <c r="D1939" i="2"/>
  <c r="C1939" i="2"/>
  <c r="B1939" i="2"/>
  <c r="H1938" i="2"/>
  <c r="G1938" i="2"/>
  <c r="F1938" i="2"/>
  <c r="E1938" i="2"/>
  <c r="D1938" i="2"/>
  <c r="C1938" i="2"/>
  <c r="B1938" i="2"/>
  <c r="H1937" i="2"/>
  <c r="G1937" i="2"/>
  <c r="F1937" i="2"/>
  <c r="E1937" i="2"/>
  <c r="D1937" i="2"/>
  <c r="C1937" i="2"/>
  <c r="B1937" i="2"/>
  <c r="F1938" i="1"/>
  <c r="E1938" i="1"/>
  <c r="D1938" i="1"/>
  <c r="B1938" i="1"/>
  <c r="C1938" i="1"/>
  <c r="B1946" i="1"/>
  <c r="H1939" i="1"/>
  <c r="H1938" i="1"/>
  <c r="G1939" i="1"/>
  <c r="G1938" i="1"/>
  <c r="F1939" i="1"/>
  <c r="E1939" i="1"/>
  <c r="D1939" i="1"/>
  <c r="C1939" i="1"/>
  <c r="B1939" i="1"/>
  <c r="C1937" i="1"/>
  <c r="H2020" i="1"/>
  <c r="G2020" i="1"/>
  <c r="F2020" i="1"/>
  <c r="E2020" i="1"/>
  <c r="D2020" i="1"/>
  <c r="C2020" i="1"/>
  <c r="B2020" i="1"/>
  <c r="B2019" i="1"/>
  <c r="H2019" i="1"/>
  <c r="G2019" i="1"/>
  <c r="F2019" i="1"/>
  <c r="E2019" i="1"/>
  <c r="D2019" i="1"/>
  <c r="C2019" i="1"/>
  <c r="H2018" i="1"/>
  <c r="G2018" i="1"/>
  <c r="F2018" i="1"/>
  <c r="E2018" i="1"/>
  <c r="D2018" i="1"/>
  <c r="C2018" i="1"/>
  <c r="B2018" i="1"/>
  <c r="H2017" i="1"/>
  <c r="G2017" i="1"/>
  <c r="F2017" i="1"/>
  <c r="E2017" i="1"/>
  <c r="D2017" i="1"/>
  <c r="C2017" i="1"/>
  <c r="B2017" i="1"/>
  <c r="H2011" i="1"/>
  <c r="G2011" i="1"/>
  <c r="F2011" i="1"/>
  <c r="E2011" i="1"/>
  <c r="D2011" i="1"/>
  <c r="C2011" i="1"/>
  <c r="B2011" i="1"/>
  <c r="H2010" i="1"/>
  <c r="G2010" i="1"/>
  <c r="F2010" i="1"/>
  <c r="E2010" i="1"/>
  <c r="D2010" i="1"/>
  <c r="C2010" i="1"/>
  <c r="B2010" i="1"/>
  <c r="B2009" i="1"/>
  <c r="H2009" i="1"/>
  <c r="G2009" i="1"/>
  <c r="F2009" i="1"/>
  <c r="E2009" i="1"/>
  <c r="D2009" i="1"/>
  <c r="C2009" i="1"/>
  <c r="H2008" i="1"/>
  <c r="G2008" i="1"/>
  <c r="F2008" i="1"/>
  <c r="E2008" i="1"/>
  <c r="D2008" i="1"/>
  <c r="C2008" i="1"/>
  <c r="B2008" i="1"/>
  <c r="H2002" i="1"/>
  <c r="G2002" i="1"/>
  <c r="F2002" i="1"/>
  <c r="E2002" i="1"/>
  <c r="D2002" i="1"/>
  <c r="C2002" i="1"/>
  <c r="B2002" i="1"/>
  <c r="B2001" i="1"/>
  <c r="H2001" i="1"/>
  <c r="G2001" i="1"/>
  <c r="F2001" i="1"/>
  <c r="E2001" i="1"/>
  <c r="D2001" i="1"/>
  <c r="C2001" i="1"/>
  <c r="B2000" i="1"/>
  <c r="H2000" i="1"/>
  <c r="G2000" i="1"/>
  <c r="F2000" i="1"/>
  <c r="E2000" i="1"/>
  <c r="D2000" i="1"/>
  <c r="C2000" i="1"/>
  <c r="H1999" i="1"/>
  <c r="G1999" i="1"/>
  <c r="F1999" i="1"/>
  <c r="E1999" i="1"/>
  <c r="D1999" i="1"/>
  <c r="C1999" i="1"/>
  <c r="B1999" i="1"/>
  <c r="H1993" i="1"/>
  <c r="G1993" i="1"/>
  <c r="F1993" i="1"/>
  <c r="E1993" i="1"/>
  <c r="D1993" i="1"/>
  <c r="C1993" i="1"/>
  <c r="B1993" i="1"/>
  <c r="B1992" i="1"/>
  <c r="H1992" i="1"/>
  <c r="G1992" i="1"/>
  <c r="F1992" i="1"/>
  <c r="E1992" i="1"/>
  <c r="D1992" i="1"/>
  <c r="C1992" i="1"/>
  <c r="B1991" i="1"/>
  <c r="H1991" i="1"/>
  <c r="G1991" i="1"/>
  <c r="F1991" i="1"/>
  <c r="E1991" i="1"/>
  <c r="D1991" i="1"/>
  <c r="C1991" i="1"/>
  <c r="F1990" i="1"/>
  <c r="H1990" i="1"/>
  <c r="G1990" i="1"/>
  <c r="E1990" i="1"/>
  <c r="D1990" i="1"/>
  <c r="C1990" i="1"/>
  <c r="B1990" i="1"/>
  <c r="H1984" i="1"/>
  <c r="G1984" i="1"/>
  <c r="F1984" i="1"/>
  <c r="E1984" i="1"/>
  <c r="D1984" i="1"/>
  <c r="C1984" i="1"/>
  <c r="B1984" i="1"/>
  <c r="H1983" i="1"/>
  <c r="G1983" i="1"/>
  <c r="F1983" i="1"/>
  <c r="E1983" i="1"/>
  <c r="D1983" i="1"/>
  <c r="C1983" i="1"/>
  <c r="B1983" i="1"/>
  <c r="B1982" i="1"/>
  <c r="H1982" i="1"/>
  <c r="G1982" i="1"/>
  <c r="F1982" i="1"/>
  <c r="E1982" i="1"/>
  <c r="D1982" i="1"/>
  <c r="C1982" i="1"/>
  <c r="H1981" i="1"/>
  <c r="G1981" i="1"/>
  <c r="F1981" i="1"/>
  <c r="E1981" i="1"/>
  <c r="D1981" i="1"/>
  <c r="C1981" i="1"/>
  <c r="B1981" i="1"/>
  <c r="H1975" i="1"/>
  <c r="G1975" i="1"/>
  <c r="F1975" i="1"/>
  <c r="E1975" i="1"/>
  <c r="D1975" i="1"/>
  <c r="C1975" i="1"/>
  <c r="B1975" i="1"/>
  <c r="B1974" i="1"/>
  <c r="H1974" i="1"/>
  <c r="G1974" i="1"/>
  <c r="F1974" i="1"/>
  <c r="E1974" i="1"/>
  <c r="D1974" i="1"/>
  <c r="C1974" i="1"/>
  <c r="H1973" i="1"/>
  <c r="G1973" i="1"/>
  <c r="F1973" i="1"/>
  <c r="E1973" i="1"/>
  <c r="D1973" i="1"/>
  <c r="C1973" i="1"/>
  <c r="B1973" i="1"/>
  <c r="E1972" i="1"/>
  <c r="H1972" i="1"/>
  <c r="G1972" i="1"/>
  <c r="F1972" i="1"/>
  <c r="D1972" i="1"/>
  <c r="C1972" i="1"/>
  <c r="B1972" i="1"/>
  <c r="H1966" i="1"/>
  <c r="G1966" i="1"/>
  <c r="F1966" i="1"/>
  <c r="E1966" i="1"/>
  <c r="D1966" i="1"/>
  <c r="C1966" i="1"/>
  <c r="B1966" i="1"/>
  <c r="B1965" i="1"/>
  <c r="H1965" i="1"/>
  <c r="G1965" i="1"/>
  <c r="F1965" i="1"/>
  <c r="E1965" i="1"/>
  <c r="D1965" i="1"/>
  <c r="C1965" i="1"/>
  <c r="B1964" i="1"/>
  <c r="H1964" i="1"/>
  <c r="G1964" i="1"/>
  <c r="F1964" i="1"/>
  <c r="E1964" i="1"/>
  <c r="D1964" i="1"/>
  <c r="C1964" i="1"/>
  <c r="H1963" i="1"/>
  <c r="G1963" i="1"/>
  <c r="F1963" i="1"/>
  <c r="E1963" i="1"/>
  <c r="D1963" i="1"/>
  <c r="C1963" i="1"/>
  <c r="B1963" i="1"/>
  <c r="H1957" i="1"/>
  <c r="G1957" i="1"/>
  <c r="F1957" i="1"/>
  <c r="E1957" i="1"/>
  <c r="D1957" i="1"/>
  <c r="C1957" i="1"/>
  <c r="B1957" i="1"/>
  <c r="C1956" i="1"/>
  <c r="B1956" i="1"/>
  <c r="F1956" i="1"/>
  <c r="H1956" i="1"/>
  <c r="G1956" i="1"/>
  <c r="E1956" i="1"/>
  <c r="D1956" i="1"/>
  <c r="B1955" i="1"/>
  <c r="H1955" i="1"/>
  <c r="G1955" i="1"/>
  <c r="F1955" i="1"/>
  <c r="E1955" i="1"/>
  <c r="D1955" i="1"/>
  <c r="C1955" i="1"/>
  <c r="H1954" i="1"/>
  <c r="G1954" i="1"/>
  <c r="F1954" i="1"/>
  <c r="E1954" i="1"/>
  <c r="D1954" i="1"/>
  <c r="C1954" i="1"/>
  <c r="B1954" i="1"/>
  <c r="I2002" i="1"/>
  <c r="C2006" i="1"/>
  <c r="I2001" i="1"/>
  <c r="I1999" i="1"/>
  <c r="G2003" i="1"/>
  <c r="I2019" i="1"/>
  <c r="I2017" i="1"/>
  <c r="I2010" i="1"/>
  <c r="I2009" i="1"/>
  <c r="I2008" i="1"/>
  <c r="I1990" i="1"/>
  <c r="I1984" i="1"/>
  <c r="I1983" i="1"/>
  <c r="I1981" i="1"/>
  <c r="I1975" i="1"/>
  <c r="I1974" i="1"/>
  <c r="I1972" i="1"/>
  <c r="I1965" i="1"/>
  <c r="I1963" i="1"/>
  <c r="I1957" i="1"/>
  <c r="I1954" i="1"/>
  <c r="E1958" i="1"/>
  <c r="E1948" i="1"/>
  <c r="E1947" i="1"/>
  <c r="B1947" i="1"/>
  <c r="C1947" i="1"/>
  <c r="D1947" i="1"/>
  <c r="F1947" i="1"/>
  <c r="G1947" i="1"/>
  <c r="H1947" i="1"/>
  <c r="I1947" i="1"/>
  <c r="E1951" i="1"/>
  <c r="D1948" i="1"/>
  <c r="C1948" i="1"/>
  <c r="B1948" i="1"/>
  <c r="F1948" i="1"/>
  <c r="G1948" i="1"/>
  <c r="H1948" i="1"/>
  <c r="I1948" i="1"/>
  <c r="H1946" i="1"/>
  <c r="G1946" i="1"/>
  <c r="C1946" i="1"/>
  <c r="D1946" i="1"/>
  <c r="E1946" i="1"/>
  <c r="F1946" i="1"/>
  <c r="I1946" i="1"/>
  <c r="G1950" i="1"/>
  <c r="H1945" i="1"/>
  <c r="G1945" i="1"/>
  <c r="B1945" i="1"/>
  <c r="C1945" i="1"/>
  <c r="D1945" i="1"/>
  <c r="E1945" i="1"/>
  <c r="F1945" i="1"/>
  <c r="I1945" i="1"/>
  <c r="G1949" i="1"/>
  <c r="D1937" i="1"/>
  <c r="B1937" i="1"/>
  <c r="E1937" i="1"/>
  <c r="F1937" i="1"/>
  <c r="G1937" i="1"/>
  <c r="H1937" i="1"/>
  <c r="I1937" i="1"/>
  <c r="F2003" i="1"/>
  <c r="I1956" i="1"/>
  <c r="G1960" i="1"/>
  <c r="I1992" i="1"/>
  <c r="H1996" i="1"/>
  <c r="I1993" i="1"/>
  <c r="B1997" i="1"/>
  <c r="I2011" i="1"/>
  <c r="C2015" i="1"/>
  <c r="I2020" i="1"/>
  <c r="H2024" i="1"/>
  <c r="I2000" i="1"/>
  <c r="B2004" i="1"/>
  <c r="I2018" i="1"/>
  <c r="D2022" i="1"/>
  <c r="I1991" i="1"/>
  <c r="E1995" i="1"/>
  <c r="I1982" i="1"/>
  <c r="G1986" i="1"/>
  <c r="I1973" i="1"/>
  <c r="E1977" i="1"/>
  <c r="I1966" i="1"/>
  <c r="D1970" i="1"/>
  <c r="I1955" i="1"/>
  <c r="G1959" i="1"/>
  <c r="H1940" i="1"/>
  <c r="I1938" i="1"/>
  <c r="C1941" i="1"/>
  <c r="D1941" i="1"/>
  <c r="E1941" i="1"/>
  <c r="I1939" i="1"/>
  <c r="B1942" i="1"/>
  <c r="F1942" i="1"/>
  <c r="F1940" i="1"/>
  <c r="C2024" i="1"/>
  <c r="E2024" i="1"/>
  <c r="B2024" i="1"/>
  <c r="F2024" i="1"/>
  <c r="D2024" i="1"/>
  <c r="G2024" i="1"/>
  <c r="C2022" i="1"/>
  <c r="G2022" i="1"/>
  <c r="F2021" i="1"/>
  <c r="E2015" i="1"/>
  <c r="D2015" i="1"/>
  <c r="F2015" i="1"/>
  <c r="E2006" i="1"/>
  <c r="D2006" i="1"/>
  <c r="B2006" i="1"/>
  <c r="F2004" i="1"/>
  <c r="D2004" i="1"/>
  <c r="H2004" i="1"/>
  <c r="E2003" i="1"/>
  <c r="H2003" i="1"/>
  <c r="C2003" i="1"/>
  <c r="E1997" i="1"/>
  <c r="G1997" i="1"/>
  <c r="H1997" i="1"/>
  <c r="F1997" i="1"/>
  <c r="C1997" i="1"/>
  <c r="D1997" i="1"/>
  <c r="G1996" i="1"/>
  <c r="C1996" i="1"/>
  <c r="E1996" i="1"/>
  <c r="B1996" i="1"/>
  <c r="D1996" i="1"/>
  <c r="C1995" i="1"/>
  <c r="B1995" i="1"/>
  <c r="F1995" i="1"/>
  <c r="G1995" i="1"/>
  <c r="D1995" i="1"/>
  <c r="H1995" i="1"/>
  <c r="H1994" i="1"/>
  <c r="E1986" i="1"/>
  <c r="B1986" i="1"/>
  <c r="F1986" i="1"/>
  <c r="D1986" i="1"/>
  <c r="B1977" i="1"/>
  <c r="D1977" i="1"/>
  <c r="H1977" i="1"/>
  <c r="G1977" i="1"/>
  <c r="C1977" i="1"/>
  <c r="E1970" i="1"/>
  <c r="C1970" i="1"/>
  <c r="H1970" i="1"/>
  <c r="G1970" i="1"/>
  <c r="B1970" i="1"/>
  <c r="D1969" i="1"/>
  <c r="E1969" i="1"/>
  <c r="H1967" i="1"/>
  <c r="E2005" i="1"/>
  <c r="B2005" i="1"/>
  <c r="H2005" i="1"/>
  <c r="C2005" i="1"/>
  <c r="D2005" i="1"/>
  <c r="G2005" i="1"/>
  <c r="F2005" i="1"/>
  <c r="E1940" i="1"/>
  <c r="G2012" i="1"/>
  <c r="E2012" i="1"/>
  <c r="D2012" i="1"/>
  <c r="C2012" i="1"/>
  <c r="H2012" i="1"/>
  <c r="B2012" i="1"/>
  <c r="F2012" i="1"/>
  <c r="C2013" i="1"/>
  <c r="E2013" i="1"/>
  <c r="G2013" i="1"/>
  <c r="H2013" i="1"/>
  <c r="D2013" i="1"/>
  <c r="F2013" i="1"/>
  <c r="B2013" i="1"/>
  <c r="C2014" i="1"/>
  <c r="G2014" i="1"/>
  <c r="F2014" i="1"/>
  <c r="H2014" i="1"/>
  <c r="D2014" i="1"/>
  <c r="B2014" i="1"/>
  <c r="I1940" i="1"/>
  <c r="B1940" i="1"/>
  <c r="D1940" i="1"/>
  <c r="C1940" i="1"/>
  <c r="B1985" i="1"/>
  <c r="G1985" i="1"/>
  <c r="F1985" i="1"/>
  <c r="H1985" i="1"/>
  <c r="C1985" i="1"/>
  <c r="C1951" i="1"/>
  <c r="E1978" i="1"/>
  <c r="F1978" i="1"/>
  <c r="G1978" i="1"/>
  <c r="B1978" i="1"/>
  <c r="C1978" i="1"/>
  <c r="H1978" i="1"/>
  <c r="D1978" i="1"/>
  <c r="D1985" i="1"/>
  <c r="D1951" i="1"/>
  <c r="H1951" i="1"/>
  <c r="B1951" i="1"/>
  <c r="F1951" i="1"/>
  <c r="G2023" i="1"/>
  <c r="B2023" i="1"/>
  <c r="D2023" i="1"/>
  <c r="F2023" i="1"/>
  <c r="E2023" i="1"/>
  <c r="C2023" i="1"/>
  <c r="H2023" i="1"/>
  <c r="F1952" i="1"/>
  <c r="B1952" i="1"/>
  <c r="E1952" i="1"/>
  <c r="H1952" i="1"/>
  <c r="C1952" i="1"/>
  <c r="D1952" i="1"/>
  <c r="G1941" i="1"/>
  <c r="H1941" i="1"/>
  <c r="F1941" i="1"/>
  <c r="F1950" i="1"/>
  <c r="E1950" i="1"/>
  <c r="H1950" i="1"/>
  <c r="B1950" i="1"/>
  <c r="C1950" i="1"/>
  <c r="G1951" i="1"/>
  <c r="E1985" i="1"/>
  <c r="D1987" i="1"/>
  <c r="E1987" i="1"/>
  <c r="G1987" i="1"/>
  <c r="C1987" i="1"/>
  <c r="F1987" i="1"/>
  <c r="H1987" i="1"/>
  <c r="B1987" i="1"/>
  <c r="C1988" i="1"/>
  <c r="G1988" i="1"/>
  <c r="E1988" i="1"/>
  <c r="B1988" i="1"/>
  <c r="D1988" i="1"/>
  <c r="F1988" i="1"/>
  <c r="H1942" i="1"/>
  <c r="E1942" i="1"/>
  <c r="G1942" i="1"/>
  <c r="G1940" i="1"/>
  <c r="E1949" i="1"/>
  <c r="D1949" i="1"/>
  <c r="H1949" i="1"/>
  <c r="F1949" i="1"/>
  <c r="C1949" i="1"/>
  <c r="G1952" i="1"/>
  <c r="H1961" i="1"/>
  <c r="B1961" i="1"/>
  <c r="C1961" i="1"/>
  <c r="D1961" i="1"/>
  <c r="G1961" i="1"/>
  <c r="F1961" i="1"/>
  <c r="F1967" i="1"/>
  <c r="B1967" i="1"/>
  <c r="C1967" i="1"/>
  <c r="E1967" i="1"/>
  <c r="D1967" i="1"/>
  <c r="G1969" i="1"/>
  <c r="B1969" i="1"/>
  <c r="F1969" i="1"/>
  <c r="C1969" i="1"/>
  <c r="G1976" i="1"/>
  <c r="C1976" i="1"/>
  <c r="E1976" i="1"/>
  <c r="B1976" i="1"/>
  <c r="H1976" i="1"/>
  <c r="F1976" i="1"/>
  <c r="D1976" i="1"/>
  <c r="B1979" i="1"/>
  <c r="F1979" i="1"/>
  <c r="H1979" i="1"/>
  <c r="D1979" i="1"/>
  <c r="C1979" i="1"/>
  <c r="G1979" i="1"/>
  <c r="E1979" i="1"/>
  <c r="F1994" i="1"/>
  <c r="E1994" i="1"/>
  <c r="C1994" i="1"/>
  <c r="G1994" i="1"/>
  <c r="D1994" i="1"/>
  <c r="B1994" i="1"/>
  <c r="D2021" i="1"/>
  <c r="B2021" i="1"/>
  <c r="H2021" i="1"/>
  <c r="E2021" i="1"/>
  <c r="C2021" i="1"/>
  <c r="G2021" i="1"/>
  <c r="C1942" i="1"/>
  <c r="D1950" i="1"/>
  <c r="G1967" i="1"/>
  <c r="D1942" i="1"/>
  <c r="F1970" i="1"/>
  <c r="F1977" i="1"/>
  <c r="H1986" i="1"/>
  <c r="H2022" i="1"/>
  <c r="C2004" i="1"/>
  <c r="H2015" i="1"/>
  <c r="H1988" i="1"/>
  <c r="F1996" i="1"/>
  <c r="B2003" i="1"/>
  <c r="D2003" i="1"/>
  <c r="H1969" i="1"/>
  <c r="B2015" i="1"/>
  <c r="E2014" i="1"/>
  <c r="G2006" i="1"/>
  <c r="F2006" i="1"/>
  <c r="B1941" i="1"/>
  <c r="C1986" i="1"/>
  <c r="E2022" i="1"/>
  <c r="G2004" i="1"/>
  <c r="F2022" i="1"/>
  <c r="E2004" i="1"/>
  <c r="B2022" i="1"/>
  <c r="G2015" i="1"/>
  <c r="H2006" i="1"/>
  <c r="E1961" i="1"/>
  <c r="I1964" i="1"/>
  <c r="G1968" i="1"/>
  <c r="C1960" i="1"/>
  <c r="E1960" i="1"/>
  <c r="H1960" i="1"/>
  <c r="B1960" i="1"/>
  <c r="F1960" i="1"/>
  <c r="D1960" i="1"/>
  <c r="D1959" i="1"/>
  <c r="F1959" i="1"/>
  <c r="E1959" i="1"/>
  <c r="C1959" i="1"/>
  <c r="H1959" i="1"/>
  <c r="B1959" i="1"/>
  <c r="G1958" i="1"/>
  <c r="C1958" i="1"/>
  <c r="F1958" i="1"/>
  <c r="B1958" i="1"/>
  <c r="D1958" i="1"/>
  <c r="H1958" i="1"/>
  <c r="E1968" i="1"/>
  <c r="C1968" i="1"/>
  <c r="B1968" i="1"/>
  <c r="F1968" i="1"/>
  <c r="H1968" i="1"/>
  <c r="D1968" i="1"/>
  <c r="I1937" i="2" l="1"/>
  <c r="C1940" i="2"/>
  <c r="D1940" i="2"/>
  <c r="E1940" i="2"/>
  <c r="F1940" i="2"/>
  <c r="G1940" i="2"/>
  <c r="H1940" i="2"/>
  <c r="I1938" i="2"/>
  <c r="B1941" i="2" s="1"/>
  <c r="C1941" i="2"/>
  <c r="D1941" i="2"/>
  <c r="E1941" i="2"/>
  <c r="F1941" i="2"/>
  <c r="G1941" i="2"/>
  <c r="H1941" i="2"/>
  <c r="I1939" i="2"/>
  <c r="B1942" i="2" s="1"/>
  <c r="C1942" i="2"/>
  <c r="D1942" i="2"/>
  <c r="E1942" i="2"/>
  <c r="F1942" i="2"/>
  <c r="G1942" i="2"/>
  <c r="H1942" i="2"/>
  <c r="I1945" i="2"/>
  <c r="B1949" i="2" s="1"/>
  <c r="C1949" i="2"/>
  <c r="D1949" i="2"/>
  <c r="E1949" i="2"/>
  <c r="F1949" i="2"/>
  <c r="G1949" i="2"/>
  <c r="H1949" i="2"/>
  <c r="I1946" i="2"/>
  <c r="B1950" i="2" s="1"/>
  <c r="C1950" i="2"/>
  <c r="D1950" i="2"/>
  <c r="E1950" i="2"/>
  <c r="F1950" i="2"/>
  <c r="G1950" i="2"/>
  <c r="H1950" i="2"/>
  <c r="I1947" i="2"/>
  <c r="B1951" i="2" s="1"/>
  <c r="C1951" i="2"/>
  <c r="D1951" i="2"/>
  <c r="E1951" i="2"/>
  <c r="F1951" i="2"/>
  <c r="G1951" i="2"/>
  <c r="H1951" i="2"/>
  <c r="I1948" i="2"/>
  <c r="B1952" i="2" s="1"/>
  <c r="C1952" i="2"/>
  <c r="D1952" i="2"/>
  <c r="E1952" i="2"/>
  <c r="F1952" i="2"/>
  <c r="G1952" i="2"/>
  <c r="H1952" i="2"/>
  <c r="I1954" i="2"/>
  <c r="B1958" i="2" s="1"/>
  <c r="C1958" i="2"/>
  <c r="D1958" i="2"/>
  <c r="E1958" i="2"/>
  <c r="F1958" i="2"/>
  <c r="G1958" i="2"/>
  <c r="H1958" i="2"/>
  <c r="I1955" i="2"/>
  <c r="B1959" i="2" s="1"/>
  <c r="C1959" i="2"/>
  <c r="D1959" i="2"/>
  <c r="E1959" i="2"/>
  <c r="F1959" i="2"/>
  <c r="G1959" i="2"/>
  <c r="H1959" i="2"/>
  <c r="I1956" i="2"/>
  <c r="B1960" i="2" s="1"/>
  <c r="C1960" i="2"/>
  <c r="D1960" i="2"/>
  <c r="E1960" i="2"/>
  <c r="F1960" i="2"/>
  <c r="G1960" i="2"/>
  <c r="H1960" i="2"/>
  <c r="I1957" i="2"/>
  <c r="B1961" i="2" s="1"/>
  <c r="C1961" i="2"/>
  <c r="D1961" i="2"/>
  <c r="E1961" i="2"/>
  <c r="F1961" i="2"/>
  <c r="G1961" i="2"/>
  <c r="H1961" i="2"/>
  <c r="I1963" i="2"/>
  <c r="B1967" i="2" s="1"/>
  <c r="C1967" i="2"/>
  <c r="D1967" i="2"/>
  <c r="E1967" i="2"/>
  <c r="F1967" i="2"/>
  <c r="G1967" i="2"/>
  <c r="H1967" i="2"/>
  <c r="I1964" i="2"/>
  <c r="B1968" i="2" s="1"/>
  <c r="C1968" i="2"/>
  <c r="D1968" i="2"/>
  <c r="E1968" i="2"/>
  <c r="F1968" i="2"/>
  <c r="G1968" i="2"/>
  <c r="H1968" i="2"/>
  <c r="I1965" i="2"/>
  <c r="B1969" i="2" s="1"/>
  <c r="C1969" i="2"/>
  <c r="D1969" i="2"/>
  <c r="E1969" i="2"/>
  <c r="F1969" i="2"/>
  <c r="G1969" i="2"/>
  <c r="H1969" i="2"/>
  <c r="I1966" i="2"/>
  <c r="B1970" i="2" s="1"/>
  <c r="C1970" i="2"/>
  <c r="D1970" i="2"/>
  <c r="E1970" i="2"/>
  <c r="F1970" i="2"/>
  <c r="G1970" i="2"/>
  <c r="H1970" i="2"/>
  <c r="I1972" i="2"/>
  <c r="B1976" i="2" s="1"/>
  <c r="C1976" i="2"/>
  <c r="D1976" i="2"/>
  <c r="E1976" i="2"/>
  <c r="F1976" i="2"/>
  <c r="G1976" i="2"/>
  <c r="H1976" i="2"/>
  <c r="I1973" i="2"/>
  <c r="B1977" i="2" s="1"/>
  <c r="C1977" i="2"/>
  <c r="D1977" i="2"/>
  <c r="E1977" i="2"/>
  <c r="F1977" i="2"/>
  <c r="G1977" i="2"/>
  <c r="H1977" i="2"/>
  <c r="I1974" i="2"/>
  <c r="B1978" i="2" s="1"/>
  <c r="C1978" i="2"/>
  <c r="D1978" i="2"/>
  <c r="E1978" i="2"/>
  <c r="F1978" i="2"/>
  <c r="G1978" i="2"/>
  <c r="H1978" i="2"/>
  <c r="I1975" i="2"/>
  <c r="B1979" i="2" s="1"/>
  <c r="C1979" i="2"/>
  <c r="D1979" i="2"/>
  <c r="E1979" i="2"/>
  <c r="F1979" i="2"/>
  <c r="G1979" i="2"/>
  <c r="H1979" i="2"/>
  <c r="I1981" i="2"/>
  <c r="B1985" i="2" s="1"/>
  <c r="C1985" i="2"/>
  <c r="D1985" i="2"/>
  <c r="E1985" i="2"/>
  <c r="F1985" i="2"/>
  <c r="G1985" i="2"/>
  <c r="H1985" i="2"/>
  <c r="I1982" i="2"/>
  <c r="B1986" i="2" s="1"/>
  <c r="C1986" i="2"/>
  <c r="D1986" i="2"/>
  <c r="E1986" i="2"/>
  <c r="F1986" i="2"/>
  <c r="G1986" i="2"/>
  <c r="H1986" i="2"/>
  <c r="I1983" i="2"/>
  <c r="B1987" i="2" s="1"/>
  <c r="C1987" i="2"/>
  <c r="D1987" i="2"/>
  <c r="E1987" i="2"/>
  <c r="F1987" i="2"/>
  <c r="G1987" i="2"/>
  <c r="H1987" i="2"/>
  <c r="I1984" i="2"/>
  <c r="B1988" i="2" s="1"/>
  <c r="C1988" i="2"/>
  <c r="D1988" i="2"/>
  <c r="E1988" i="2"/>
  <c r="F1988" i="2"/>
  <c r="G1988" i="2"/>
  <c r="H1988" i="2"/>
  <c r="I1990" i="2"/>
  <c r="B1994" i="2" s="1"/>
  <c r="C1994" i="2"/>
  <c r="D1994" i="2"/>
  <c r="E1994" i="2"/>
  <c r="F1994" i="2"/>
  <c r="G1994" i="2"/>
  <c r="H1994" i="2"/>
  <c r="I1991" i="2"/>
  <c r="B1995" i="2" s="1"/>
  <c r="C1995" i="2"/>
  <c r="D1995" i="2"/>
  <c r="E1995" i="2"/>
  <c r="F1995" i="2"/>
  <c r="G1995" i="2"/>
  <c r="H1995" i="2"/>
  <c r="I1992" i="2"/>
  <c r="B1996" i="2" s="1"/>
  <c r="C1996" i="2"/>
  <c r="D1996" i="2"/>
  <c r="E1996" i="2"/>
  <c r="F1996" i="2"/>
  <c r="G1996" i="2"/>
  <c r="H1996" i="2"/>
  <c r="I1993" i="2"/>
  <c r="B1997" i="2" s="1"/>
  <c r="C1997" i="2"/>
  <c r="D1997" i="2"/>
  <c r="E1997" i="2"/>
  <c r="F1997" i="2"/>
  <c r="G1997" i="2"/>
  <c r="H1997" i="2"/>
  <c r="I1999" i="2"/>
  <c r="B2003" i="2" s="1"/>
  <c r="C2003" i="2"/>
  <c r="D2003" i="2"/>
  <c r="E2003" i="2"/>
  <c r="F2003" i="2"/>
  <c r="G2003" i="2"/>
  <c r="H2003" i="2"/>
  <c r="I2000" i="2"/>
  <c r="B2004" i="2" s="1"/>
  <c r="C2004" i="2"/>
  <c r="D2004" i="2"/>
  <c r="E2004" i="2"/>
  <c r="F2004" i="2"/>
  <c r="G2004" i="2"/>
  <c r="H2004" i="2"/>
  <c r="I2001" i="2"/>
  <c r="B2005" i="2" s="1"/>
  <c r="C2005" i="2"/>
  <c r="D2005" i="2"/>
  <c r="E2005" i="2"/>
  <c r="F2005" i="2"/>
  <c r="G2005" i="2"/>
  <c r="H2005" i="2"/>
  <c r="I2002" i="2"/>
  <c r="B2006" i="2" s="1"/>
  <c r="C2006" i="2"/>
  <c r="D2006" i="2"/>
  <c r="E2006" i="2"/>
  <c r="F2006" i="2"/>
  <c r="G2006" i="2"/>
  <c r="H2006" i="2"/>
  <c r="I2008" i="2"/>
  <c r="B2012" i="2" s="1"/>
  <c r="C2012" i="2"/>
  <c r="D2012" i="2"/>
  <c r="E2012" i="2"/>
  <c r="F2012" i="2"/>
  <c r="G2012" i="2"/>
  <c r="H2012" i="2"/>
  <c r="I2009" i="2"/>
  <c r="B2013" i="2" s="1"/>
  <c r="C2013" i="2"/>
  <c r="D2013" i="2"/>
  <c r="E2013" i="2"/>
  <c r="F2013" i="2"/>
  <c r="G2013" i="2"/>
  <c r="H2013" i="2"/>
  <c r="I2010" i="2"/>
  <c r="B2014" i="2" s="1"/>
  <c r="C2014" i="2"/>
  <c r="D2014" i="2"/>
  <c r="E2014" i="2"/>
  <c r="F2014" i="2"/>
  <c r="G2014" i="2"/>
  <c r="H2014" i="2"/>
  <c r="I2011" i="2"/>
  <c r="B2015" i="2" s="1"/>
  <c r="C2015" i="2"/>
  <c r="D2015" i="2"/>
  <c r="E2015" i="2"/>
  <c r="F2015" i="2"/>
  <c r="G2015" i="2"/>
  <c r="H2015" i="2"/>
  <c r="I2017" i="2"/>
  <c r="B2021" i="2" s="1"/>
  <c r="C2021" i="2"/>
  <c r="D2021" i="2"/>
  <c r="E2021" i="2"/>
  <c r="F2021" i="2"/>
  <c r="G2021" i="2"/>
  <c r="H2021" i="2"/>
  <c r="I2018" i="2"/>
  <c r="B2022" i="2" s="1"/>
  <c r="C2022" i="2"/>
  <c r="D2022" i="2"/>
  <c r="E2022" i="2"/>
  <c r="F2022" i="2"/>
  <c r="G2022" i="2"/>
  <c r="H2022" i="2"/>
  <c r="I2019" i="2"/>
  <c r="B2023" i="2" s="1"/>
  <c r="C2023" i="2"/>
  <c r="D2023" i="2"/>
  <c r="E2023" i="2"/>
  <c r="F2023" i="2"/>
  <c r="G2023" i="2"/>
  <c r="H2023" i="2"/>
  <c r="I2020" i="2"/>
  <c r="B2024" i="2" s="1"/>
  <c r="C2024" i="2"/>
  <c r="D2024" i="2"/>
  <c r="E2024" i="2"/>
  <c r="F2024" i="2"/>
  <c r="G2024" i="2"/>
  <c r="H2024" i="2"/>
  <c r="I1940" i="2" l="1"/>
  <c r="B1940" i="2"/>
</calcChain>
</file>

<file path=xl/sharedStrings.xml><?xml version="1.0" encoding="utf-8"?>
<sst xmlns="http://schemas.openxmlformats.org/spreadsheetml/2006/main" count="42813" uniqueCount="1575">
  <si>
    <t>What is your current primary role at Ohio University?</t>
  </si>
  <si>
    <t>What Ohio University campus do you identify with the most?</t>
  </si>
  <si>
    <t>What is your primary mode of transportation to campus during the cooler months (November-April)? - Selected Choice</t>
  </si>
  <si>
    <t>Count of What is your current primary role at Ohio University?</t>
  </si>
  <si>
    <t>%</t>
  </si>
  <si>
    <t>% without Other or Blank</t>
  </si>
  <si>
    <t>Average warm/cool %</t>
  </si>
  <si>
    <t>Miles/Trip</t>
  </si>
  <si>
    <t>Weighted Ave warm/cool for faculty/staff combined for STARS report</t>
  </si>
  <si>
    <t>Faculty</t>
  </si>
  <si>
    <t>Athens</t>
  </si>
  <si>
    <t>Bicycle, skateboard or other human-powered device</t>
  </si>
  <si>
    <t>Bus</t>
  </si>
  <si>
    <t>Carpooling</t>
  </si>
  <si>
    <t>Driving alone</t>
  </si>
  <si>
    <t>Other (please explain)</t>
  </si>
  <si>
    <t>Walking or running</t>
  </si>
  <si>
    <t>(blank)</t>
  </si>
  <si>
    <t>Athens Total</t>
  </si>
  <si>
    <t>Chillicothe</t>
  </si>
  <si>
    <t>Chillicothe Total</t>
  </si>
  <si>
    <t>Dublin</t>
  </si>
  <si>
    <t>Dublin Total</t>
  </si>
  <si>
    <t>Eastern</t>
  </si>
  <si>
    <t>Eastern Total</t>
  </si>
  <si>
    <t>Lancaster</t>
  </si>
  <si>
    <t>Lancaster Total</t>
  </si>
  <si>
    <t>Southern</t>
  </si>
  <si>
    <t>Southern Total</t>
  </si>
  <si>
    <t>Zanesville</t>
  </si>
  <si>
    <t>Zanesville Total</t>
  </si>
  <si>
    <t>(blank) Total</t>
  </si>
  <si>
    <t>Faculty Total</t>
  </si>
  <si>
    <t>Staff or Administrator</t>
  </si>
  <si>
    <t>Staff or Administrator Total</t>
  </si>
  <si>
    <t>Student</t>
  </si>
  <si>
    <t>Pickerington</t>
  </si>
  <si>
    <t>Pickerington Total</t>
  </si>
  <si>
    <t>Proctorville</t>
  </si>
  <si>
    <t>Proctorville Total</t>
  </si>
  <si>
    <t>Student Total</t>
  </si>
  <si>
    <t>Grand Total</t>
  </si>
  <si>
    <t>Estimate the ONE-WAY driving distance (in miles) when traveling directly from home to campus. 
- Please provide your response in numerical format (i.e. "15.5" or "36").  
- If you live on campus, please type "0."- If you do not know the distance, please open another browser and use an online map program to calculate it. - Distance in Miles</t>
  </si>
  <si>
    <t>Approximately how many days per week do you travel to campus during the academic semester?</t>
  </si>
  <si>
    <t>Approximately how many days per week do you travel to campus during the summer?</t>
  </si>
  <si>
    <t>What is your primary mode of transportation to campus during the warmer months (May-October)? - Selected Choice</t>
  </si>
  <si>
    <t>What is your primary mode of transportation to campus during the warmer months (May-October)? - Other (please explain) - Text</t>
  </si>
  <si>
    <t>What is your primary mode of transportation once you are on campus during the warmer months (May-October)? - Selected Choice</t>
  </si>
  <si>
    <t>What is your primary mode of transportation once you are on campus during the warmer months (May-October)? - Other (please explain) - Text</t>
  </si>
  <si>
    <t>What is your primary mode of transportation to campus during the cooler months (November-April)? - Other (please explain) - Text</t>
  </si>
  <si>
    <t>What is your primary mode of transportation once you are on campus during the cooler months (November-April)? - Selected Choice</t>
  </si>
  <si>
    <t>What is your primary mode of transportation once you are on campus during the cooler months (November-April)? - Other (please explain) - Text</t>
  </si>
  <si>
    <t>What would you identify as the major obstacles to participating in a healthy, active commuting option such as biking or walking? Please check all that apply. - Selected Choice</t>
  </si>
  <si>
    <t>What would you identify as the major obstacles to participating in a healthy, active commuting option such as biking or walking? Please check all that apply. - Other (please explain) - Text</t>
  </si>
  <si>
    <t>What programs or incentives would encourage you to carpool, bus, bike, or walk more frequently as part of your daily commute? Check all that apply. - Selected Choice</t>
  </si>
  <si>
    <t>What programs or incentives would encourage you to carpool, bus, bike, or walk more frequently as part of your daily commute? Check all that apply. - Other (please explain) - Text</t>
  </si>
  <si>
    <t>Were you aware that your Ohio University parking permit tag can be recycled when expired?</t>
  </si>
  <si>
    <t>4 days per week</t>
  </si>
  <si>
    <t>Weather,Other (please explain)</t>
  </si>
  <si>
    <t>Athens has the worst ice/snow removal from roads and sidewalks that I have ever encountered.  Other places I have lived include Buffalo, NY, Minneapolis/St. Paul, and Massachusetts, but I do understand that places that get much more snow tend to do a better job than locales in the "in between" areas like the northern part of the South or the milder parts of the Midwest.</t>
  </si>
  <si>
    <t>Better ice removal.</t>
  </si>
  <si>
    <t>No</t>
  </si>
  <si>
    <t>5 days per week</t>
  </si>
  <si>
    <t>Lack of bicycle racks,Other (please explain)</t>
  </si>
  <si>
    <t>We also need more bike lanes.</t>
  </si>
  <si>
    <t>Safer bicycle and pedestrian routes</t>
  </si>
  <si>
    <t>3 days per week</t>
  </si>
  <si>
    <t>Time</t>
  </si>
  <si>
    <t>Lack of convenient bus stops or bus routes,Lack of "Park and Pedal" lots,Lack of showers at my workplace</t>
  </si>
  <si>
    <t>Yes</t>
  </si>
  <si>
    <t>7 days per week</t>
  </si>
  <si>
    <t>Lack of showers at my workplace,Other (please explain)</t>
  </si>
  <si>
    <t>If you wish to shower, you must purchase a pass to either Ping or the pool. That's expensive.</t>
  </si>
  <si>
    <t>Safer bicycle and pedestrian routes,Discounts on parking passes that prorate based on the days of the week you choose not to park,Alternative transportation commuting competitions with awards/prizes</t>
  </si>
  <si>
    <t>Lack of convenient bus stops or bus routes</t>
  </si>
  <si>
    <t>Discounts on parking passes that prorate based on the days of the week you choose not to park</t>
  </si>
  <si>
    <t>Both walking and bicycle depending on the road conditions</t>
  </si>
  <si>
    <t>Weather</t>
  </si>
  <si>
    <t>More secure bicycle parking,Safer bicycle and pedestrian routes,Hands-on training on safe bicycle commuting techniques</t>
  </si>
  <si>
    <t>6 days per week</t>
  </si>
  <si>
    <t>doesn't apply because I walk and bike.</t>
  </si>
  <si>
    <t>More secure bicycle parking,Safer bicycle and pedestrian routes,Other (please explain)</t>
  </si>
  <si>
    <t>More bike paths and bike lanes. The city of Athens is a bike disaster, very bike-unfriendly.</t>
  </si>
  <si>
    <t>1 day per week</t>
  </si>
  <si>
    <t>Weather,Lack of showers at my workplace</t>
  </si>
  <si>
    <t>Weather,Lack of bicycle racks,My health does not permit active transportation,Other (please explain)</t>
  </si>
  <si>
    <t>I now bike most days, but riding temperatures and increasing disability cause me to drive when Iâ€™m on campus for short enough periods to get away with metered parking. Getting up the hills is a problem when my health problems flare. Please permit the Baker elevator and/or escalators to be used to move bikes - this was routine when I lived in Berlin, Germany.</t>
  </si>
  <si>
    <t>More secure bicycle parking,Other (please explain)</t>
  </si>
  <si>
    <t>Bike parking should be ubiquitous and decentralized. Please do not create large bike lots at only a few peripheral locations. We need many smaller bike racks.</t>
  </si>
  <si>
    <t>Safer bicycle and pedestrian routes,Discounts on parking passes that prorate based on the days of the week you choose not to park</t>
  </si>
  <si>
    <t>Lack of bicycle racks</t>
  </si>
  <si>
    <t>Weather,Lack of confidence or experience riding near traffic</t>
  </si>
  <si>
    <t xml:space="preserve">We need hands-on training for safe DRIVING. Safe cycling is much more a concern for motorists, it is usually not the cyclists behaviour that is in need of improvement! Let us start training drivers, and finally start FINING routine violations of rights of way (on crosswalks for instance) </t>
  </si>
  <si>
    <t>Lack of confidence or experience riding near traffic</t>
  </si>
  <si>
    <t>Weather,Time</t>
  </si>
  <si>
    <t>2 days per week</t>
  </si>
  <si>
    <t>Lack of "Park and Pedal" lots,Other (please explain)</t>
  </si>
  <si>
    <t>Bike lockers</t>
  </si>
  <si>
    <t>More secure bicycle parking,Discounts on parking passes that prorate based on the days of the week you choose not to park</t>
  </si>
  <si>
    <t>hostile/distracted drivers</t>
  </si>
  <si>
    <t>Alternative transportation commuting competitions with awards/prizes</t>
  </si>
  <si>
    <t>Lack of convenient bus stops or bus routes,Weather,Lack of showers at my workplace,Lack of Bike Share program</t>
  </si>
  <si>
    <t>Bike Share program,More secure bicycle parking,Safer bicycle and pedestrian routes,Discounts on parking passes that prorate based on the days of the week you choose not to park,Other (please explain)</t>
  </si>
  <si>
    <t>More frequent buses (every 15 minutes), better sidewalks to walk, incentives to bus/bike/walk</t>
  </si>
  <si>
    <t>Weather,I do not enjoy biking or walking</t>
  </si>
  <si>
    <t>Time,Lack of showers at my workplace,Other (please explain)</t>
  </si>
  <si>
    <t>I could bike, but can't do it in high heels and skirts. Showering and changing after arriving in the office is really not a convenient option.</t>
  </si>
  <si>
    <t>Discounts on parking passes that prorate based on the days of the week you choose not to park,Alternative transportation commuting competitions with awards/prizes</t>
  </si>
  <si>
    <t>Ability to be 10 minutes late to work to accommodate alternative transportation,Other (please explain)</t>
  </si>
  <si>
    <t xml:space="preserve">Buses coming more often </t>
  </si>
  <si>
    <t>None</t>
  </si>
  <si>
    <t>Lack of showers at my workplace</t>
  </si>
  <si>
    <t>"Carpool Only" parking passes</t>
  </si>
  <si>
    <t>"Carpool Only" parking passes,Discounts on parking passes that prorate based on the days of the week you choose not to park,Alternative transportation commuting competitions with awards/prizes</t>
  </si>
  <si>
    <t>My health does not permit active transportation</t>
  </si>
  <si>
    <t>My road is absolutely treacherous for bicyclists, as it is too narrow for traffic and traffic drives at excessive speeds. I otherwise very much enjoy cycling.</t>
  </si>
  <si>
    <t>Lack of proper equipment or resources</t>
  </si>
  <si>
    <t>Safer bicycle and pedestrian routes,"Carpool Only" parking passes,Discounts on parking passes that prorate based on the days of the week you choose not to park,Alternative transportation commuting competitions with awards/prizes</t>
  </si>
  <si>
    <t>My husband has health issues that require transportation to and from our house.  Therefore we ride in together.</t>
  </si>
  <si>
    <t>Terrain. I would love to bike to work but the hills to my home are too large.</t>
  </si>
  <si>
    <t>More secure bicycle parking,Alternative transportation commuting competitions with awards/prizes</t>
  </si>
  <si>
    <t>2.8 miles</t>
  </si>
  <si>
    <t>Distance and Unsafe streets to bike near my house</t>
  </si>
  <si>
    <t>Safer bicycle and pedestrian routes,Other (please explain)</t>
  </si>
  <si>
    <t>More frequent buses</t>
  </si>
  <si>
    <t>Bus routes</t>
  </si>
  <si>
    <t>Lack of convenient bus stops or bus routes,Time</t>
  </si>
  <si>
    <t>More secure bicycle parking,Safer bicycle and pedestrian routes,"Carpool Only" parking passes</t>
  </si>
  <si>
    <t>distance to campus</t>
  </si>
  <si>
    <t>I already carpool</t>
  </si>
  <si>
    <t>I live too far from campus.</t>
  </si>
  <si>
    <t>I don't see any obstacles to walking - most places are within a 10 minutes work and there is no possible way to move the car, find a place to park and be anywhere as close to  that time.</t>
  </si>
  <si>
    <t>Time,Lack of confidence or experience riding near traffic,Lack of proper equipment or resources</t>
  </si>
  <si>
    <t>I live too far away.</t>
  </si>
  <si>
    <t>Weather,Time,Lack of showers at my workplace,Other (please explain)</t>
  </si>
  <si>
    <t>easier access to Bike path</t>
  </si>
  <si>
    <t>Safer bicycle and pedestrian routes,"Carpool Only" parking passes,Alternative transportation commuting competitions with awards/prizes,Ability to be 10 minutes late to work to accommodate alternative transportation</t>
  </si>
  <si>
    <t>I have to carry a great deal of heavy equipment worth many thousands of dollars to and from work every day. I drive an electric car though.</t>
  </si>
  <si>
    <t>Lack of convenient bus stops or bus routes,Weather,Time</t>
  </si>
  <si>
    <t>Kids, bags, errands</t>
  </si>
  <si>
    <t>In my case, the only impediments are showers and the ability to get my kids quickly if something comes up. (you can't solve the latter problem)</t>
  </si>
  <si>
    <t>Nothing: As part of my job, I have to leave campus throughout the day for meetings.</t>
  </si>
  <si>
    <t>Lack of convenient bus stops or bus routes,Weather,Lack of showers at my workplace,Lack of proper equipment or resources</t>
  </si>
  <si>
    <t>Bike Share program,More secure bicycle parking,Safer bicycle and pedestrian routes</t>
  </si>
  <si>
    <t>Lack of convenient bus stops or bus routes,Other (please explain)</t>
  </si>
  <si>
    <t>Unsafe walking/biking route on highways</t>
  </si>
  <si>
    <t>Lack of convenient bus stops or bus routes,Weather,Time,Lack of showers at my workplace,Lack of confidence or experience riding near traffic</t>
  </si>
  <si>
    <t>Lack of convenient bus stops or bus routes,Weather,Time,Lack of showers at my workplace,Other (please explain)</t>
  </si>
  <si>
    <t>The 64 mile distance from my home to the Athens Campus, and the lack of bike-friendly roads along the way. I did frequently bicycle or walk to work when I lived in Athens 1.5 miles away from the campus.</t>
  </si>
  <si>
    <t>Being able to purchase single-day faculty parking pass (i.e., print a qr-coded pass that would be good for that day). I suggested this 6, 5, and 4 years ago to you, but it may have been beyond the capability of Parking Services to pilot such innovations.</t>
  </si>
  <si>
    <t>More secure bicycle parking,Safer bicycle and pedestrian routes</t>
  </si>
  <si>
    <t>Weather,Time,Other (please explain)</t>
  </si>
  <si>
    <t xml:space="preserve">Dr. Appointments and kid carpooling that make it necessary for me to make tight connections back and forth from campus. Days I have heavy student projects and/or books to transport back and forth. </t>
  </si>
  <si>
    <t xml:space="preserve">None. Unless you want to run my errands and/or carry my books. I do indeed walk to campus many days, but presuming this as the expected norm is a workers' rights issue. </t>
  </si>
  <si>
    <t>lack of dedicated bike paths in Athens</t>
  </si>
  <si>
    <t xml:space="preserve">I live off of a county road with no sidewalks. </t>
  </si>
  <si>
    <t>Time,My health does not permit active transportation,Other (please explain)</t>
  </si>
  <si>
    <t>Distance of commute</t>
  </si>
  <si>
    <t>none of these apply to my commute distance</t>
  </si>
  <si>
    <t>Time,Lack of "Park and Pedal" lots,Lack of showers at my workplace,Lack of bicycle racks,Lack of Bike Share program,Lack of confidence or experience riding near traffic</t>
  </si>
  <si>
    <t>Bike Share program,"Carpool Only" parking passes</t>
  </si>
  <si>
    <t>Roads are dangerous for biking</t>
  </si>
  <si>
    <t>Absence of bike lanes on rural roads</t>
  </si>
  <si>
    <t>Bike lanes on rural roads</t>
  </si>
  <si>
    <t>Lack of "Park and Pedal" lots,Lack of showers at my workplace,Lack of Bike Share program</t>
  </si>
  <si>
    <t>Bike Share program,Safer bicycle and pedestrian routes</t>
  </si>
  <si>
    <t>Lack of convenient bus stops or bus routes,Weather,Time,Lack of showers at my workplace,I do not enjoy biking or walking,Lack of confidence or experience riding near traffic</t>
  </si>
  <si>
    <t>Lack of convenient bus stops or bus routes,Weather,Time,Lack of showers at my workplace</t>
  </si>
  <si>
    <t>Actual bus routes to where I live in the City of Athens</t>
  </si>
  <si>
    <t>Lack of convenient bus stops or bus routes,Weather,Time,Lack of proper equipment or resources</t>
  </si>
  <si>
    <t>Time,Lack of showers at my workplace</t>
  </si>
  <si>
    <t>Concern for safety biking alone on bike path</t>
  </si>
  <si>
    <t>Time,Other (please explain)</t>
  </si>
  <si>
    <t>Distance to my home and long hill; stay at work late</t>
  </si>
  <si>
    <t>none - I need to drive; there are some ways to offset emissions for those of us who drive. An example is installing solar panels covering the parking lots.</t>
  </si>
  <si>
    <t>"Carpool Only" parking passes,Other (please explain)</t>
  </si>
  <si>
    <t>because I often stay very late and long hours, it's hard to carpool or do anything other than drive myself</t>
  </si>
  <si>
    <t>Lack of "Park and Pedal" lots,Lack of bicycle racks,Lack of Bike Share program,Lack of confidence or experience riding near traffic,Other (please explain)</t>
  </si>
  <si>
    <t>Lack of safe bike lanes along Cty Rt. 19 (Radford) and Rt. 56</t>
  </si>
  <si>
    <t>Bike Share program,More secure bicycle parking,Safer bicycle and pedestrian routes,Discounts on parking passes that prorate based on the days of the week you choose not to park</t>
  </si>
  <si>
    <t>Lack of convenient bus stops or bus routes,Weather,Time,Lack of showers at my workplace,Lack of Bike Share program,Lack of confidence or experience riding near traffic,Lack of proper equipment or resources</t>
  </si>
  <si>
    <t>Bike Share program,Discounts on parking passes that prorate based on the days of the week you choose not to park,Ability to be 10 minutes late to work to accommodate alternative transportation,Other (please explain)</t>
  </si>
  <si>
    <t xml:space="preserve">Definitely need more showers at the workplace.  </t>
  </si>
  <si>
    <t>Lack of convenient bus stops or bus routes,Weather,Time,Lack of showers at my workplace,Lack of bicycle racks,Other (please explain)</t>
  </si>
  <si>
    <t>Terrain and distance would make biking difficult</t>
  </si>
  <si>
    <t>Way too far away to bike</t>
  </si>
  <si>
    <t>Commuter rail from Columbus</t>
  </si>
  <si>
    <t xml:space="preserve">I am the primary caretaker for my school-age children. If an emergency were to arise, I have to have access to safe transportation for them. </t>
  </si>
  <si>
    <t>Ability to be 10 minutes late to work to accommodate alternative transportation</t>
  </si>
  <si>
    <t>More secure bicycle parking,Safer bicycle and pedestrian routes,"Carpool Only" parking passes,Discounts on parking passes that prorate based on the days of the week you choose not to park,Alternative transportation commuting competitions with awards/prizes</t>
  </si>
  <si>
    <t>Lack of separated connections between the bike path and OU</t>
  </si>
  <si>
    <t>I mainly work at two building neighboring each other, thus my drive time is only when I first arrive on campus and when I leave for home.</t>
  </si>
  <si>
    <t>None of these apply. I drive alone in case of family emergencies that may require me to leave. I do have a co worker who lives near me but our work schedules are different.</t>
  </si>
  <si>
    <t>Weather,Time,Lack of Bike Share program,I do not enjoy biking or walking,Other (please explain)</t>
  </si>
  <si>
    <t>Unsafe road conditions between work and home that prevent walking/biking</t>
  </si>
  <si>
    <t>Bike Share program</t>
  </si>
  <si>
    <t>I live at the top of a VERY steep hill.</t>
  </si>
  <si>
    <t xml:space="preserve">no bike storage inside that is secure. I do ride once in a while, but the lack of storage is what keeps it from being way more often. </t>
  </si>
  <si>
    <t>More secure bicycle parking,Ability to be 10 minutes late to work to accommodate alternative transportation</t>
  </si>
  <si>
    <t>Weather,Time,Lack of confidence or experience riding near traffic,Other (please explain)</t>
  </si>
  <si>
    <t>I live too far from campus, and the roads are too steep and curvy to bike safely.</t>
  </si>
  <si>
    <t>Elevation change between home and work</t>
  </si>
  <si>
    <t>need commuter bus routes from/to Columbus</t>
  </si>
  <si>
    <t>affordable commuter bus routes from/to Columbus</t>
  </si>
  <si>
    <t>Lack of convenient bus stops or bus routes,Lack of "Park and Pedal" lots,Lack of showers at my workplace,Lack of bicycle racks,Lack of Bike Share program</t>
  </si>
  <si>
    <t>the need to pick up or drop off kids before or after work requires me to have the car with me</t>
  </si>
  <si>
    <t>Bike Share program,More secure bicycle parking,Safer bicycle and pedestrian routes,Other (please explain)</t>
  </si>
  <si>
    <t>I think that a healthcare cost reduction similar to the "Healthy Ohio" initiative might get some people to consider walking or biking to campus</t>
  </si>
  <si>
    <t>I live out of town in the country side</t>
  </si>
  <si>
    <t xml:space="preserve">Laziness. I actually do walk or bike to campus some proportion of the time. However, the above questions only asked me about my primary mode of transportation. </t>
  </si>
  <si>
    <t>I work both on campus and off campus and I do not have the time to bicycle or walk between jobs</t>
  </si>
  <si>
    <t>Nothing. The reality is that our air quality if far better than ever in our history, We cannot even remotely dent the impact that an emerging China and India are having and will have on global greenhouse emissions and frankly I don't think of this as a apocalyptic problem given that global temperatures have been far higher at times prior to industry. Its just physics and science. That said, sustainability and parking can continue to screw around with faculty parking options and generally make us all miserable but in the end, until you can produce a functional and cheap electric car that can haul cattle feed and allow for uninterrupted 1000 mile trips, we are going to use fossil fuels to get us where we need to go, quickly and efficiently. My option is NEVER going to be the bus because it doesn't permit me to travel efficiently and functionally. As you guys destroy parking lots I will just transition to a nice 1000cc+ motorcycle that allows me to still get to work and not have to walk a mile across campus to get to my office.</t>
  </si>
  <si>
    <t>Weather,Time,Lack of showers at my workplace,Lack of confidence or experience riding near traffic</t>
  </si>
  <si>
    <t>I often need to go to meetings, etc. that require a car</t>
  </si>
  <si>
    <t>rheumatoid arthritis can't walk long distances and parking is hard to find</t>
  </si>
  <si>
    <t>Must drop off my child at daycare...can't transport myself and child and our stuff that far conveniently. My mileage above includes drop off at daycare</t>
  </si>
  <si>
    <t>I do not enjoy biking or walking</t>
  </si>
  <si>
    <t>I am not interested in any program</t>
  </si>
  <si>
    <t>I live on a county road that is not safe for biking</t>
  </si>
  <si>
    <t>expanded bus route</t>
  </si>
  <si>
    <t>Weather,Lack of "Park and Pedal" lots,Other (please explain)</t>
  </si>
  <si>
    <t>distance and traffic on route from home (Hwy 50)</t>
  </si>
  <si>
    <t>Safer bicycle and pedestrian routes,Alternative transportation commuting competitions with awards/prizes</t>
  </si>
  <si>
    <t>I currently don't have a commuter bike.</t>
  </si>
  <si>
    <t>none</t>
  </si>
  <si>
    <t>I have to drive my kids to school and pick them up. Their school isn't close enough for me to walk/bike with them</t>
  </si>
  <si>
    <t>Bussing program for my kids. Since they don't go to their home school, the school district does not bus them</t>
  </si>
  <si>
    <t>Time,Lack of showers at my workplace,Lack of bicycle racks</t>
  </si>
  <si>
    <t>bus 2-3 blocks from home at the top of north hill</t>
  </si>
  <si>
    <t>Roads are too narrow for riding bike</t>
  </si>
  <si>
    <t>My health does not permit active transportation,Lack of confidence or experience riding near traffic</t>
  </si>
  <si>
    <t>More secure bicycle parking,Safer bicycle and pedestrian routes,Discounts on parking passes that prorate based on the days of the week you choose not to park,Ability to be 10 minutes late to work to accommodate alternative transportation</t>
  </si>
  <si>
    <t>Lack of convenient bus stops or bus routes,Time,Other (please explain)</t>
  </si>
  <si>
    <t>I can get down the Ridge on a bike, I can't make it back up</t>
  </si>
  <si>
    <t>Bus route that goes along Longview</t>
  </si>
  <si>
    <t>Lack of showers at my workplace,Lack of bicycle racks</t>
  </si>
  <si>
    <t xml:space="preserve">I drive bc my commute includes to-from daycare also, which is 8 miles from campus/home.  </t>
  </si>
  <si>
    <t>Discounts on parking passes that prorate based on the days of the week you choose not to park,Other (please explain)</t>
  </si>
  <si>
    <t>Carpool networking help</t>
  </si>
  <si>
    <t>I live outside town and the bus system does not come out that far. Some park and ride options for the bus would be wonderful. Every place I identify as a ad-hoc park and ride option has towing prohibitions.</t>
  </si>
  <si>
    <t>Time,My health does not permit active transportation</t>
  </si>
  <si>
    <t>Lack of safety bicycling from my home (no bike lanes)</t>
  </si>
  <si>
    <t>distance for my initial commute, many hills.</t>
  </si>
  <si>
    <t>Distance - 73 miles one way</t>
  </si>
  <si>
    <t>Distance -- it is unreasonable to expect somebody to bicycle 20 miles to work and 20 miles home each day</t>
  </si>
  <si>
    <t>None. I drive a very fuel-efficient car.</t>
  </si>
  <si>
    <t>Weather,Time,Lack of showers at my workplace,Lack of bicycle racks,Lack of confidence or experience riding near traffic</t>
  </si>
  <si>
    <t>Time,Lack of proper equipment or resources</t>
  </si>
  <si>
    <t>Lack of bicycle racks,Lack of confidence or experience riding near traffic,Other (please explain)</t>
  </si>
  <si>
    <t>It's a childcare issue. My children are in two different childcare facilities and both of them are too far to walk from campus. All childcare resources close at 5:30, so it's difficult to get in a full day of work and walk home to get a car to pick them up.</t>
  </si>
  <si>
    <t>Bike Share program,Discounts on parking passes that prorate based on the days of the week you choose not to park,Ability to be 10 minutes late to work to accommodate alternative transportation</t>
  </si>
  <si>
    <t>Not sure; thinking about this with.</t>
  </si>
  <si>
    <t>No one lives near me who works at OU.</t>
  </si>
  <si>
    <t>I have to drop off my four young children (and all of their gear) to two different schools on the way to work every morning.  Driving them in my van is the only way.</t>
  </si>
  <si>
    <t>Lack of convenient bus stops or bus routes,Lack of confidence or experience riding near traffic</t>
  </si>
  <si>
    <t>Safer bicycle and pedestrian routes,Hands-on training on safe bicycle commuting techniques</t>
  </si>
  <si>
    <t>no shoulder on most of the road from home to campus - dangerous for biking and even walking</t>
  </si>
  <si>
    <t>alternative transportation, but no hope there where I live</t>
  </si>
  <si>
    <t>Distance</t>
  </si>
  <si>
    <t>Too far</t>
  </si>
  <si>
    <t>Weather,Time,Lack of showers at my workplace</t>
  </si>
  <si>
    <t>More secure bicycle parking,Safer bicycle and pedestrian routes,Ability to be 10 minutes late to work to accommodate alternative transportation</t>
  </si>
  <si>
    <t>I have children that need to be transported and cannot do so without a car. Otherwise I would bike or walk every day.</t>
  </si>
  <si>
    <t>A public transportation system for children in after-school activities. Otherwise, the parents need to drive them around all the time (to and from the high school, to and from the daycares, etc).</t>
  </si>
  <si>
    <t>I used to walk everyday, but now I have an infant that I have to drive to daycare, and it often doesn't make sense to drive all the way back home, park, and then walk.</t>
  </si>
  <si>
    <t xml:space="preserve">On campus childcare so that I wouldn't have to be far away from my baby while I work. I.e. the fall of the patriarchy. </t>
  </si>
  <si>
    <t>distance</t>
  </si>
  <si>
    <t>Way to know who else is commuting from Columbus</t>
  </si>
  <si>
    <t>Distance to campus</t>
  </si>
  <si>
    <t>Discounts on parking passes that prorate based on the days of the week you choose not to park,Ability to be 10 minutes late to work to accommodate alternative transportation</t>
  </si>
  <si>
    <t>Time,Lack of confidence or experience riding near traffic,Lack of proper equipment or resources,Other (please explain)</t>
  </si>
  <si>
    <t>I carry many things with me that would be too burdensome, and the bus only comes by my house once an hour. Also, I have kids who I need to be able to pick up at a moment's notice from school should an emergency arise, and our on-demand taxi options are not as fast. Has Lyft taken hold yet here? I have only seen 3 cars with Lyft stickers this semester.</t>
  </si>
  <si>
    <t>more frequent stops on route 6 coming into town</t>
  </si>
  <si>
    <t>More times the Go Bus leaves Columbus</t>
  </si>
  <si>
    <t>Massive elevation change is too much to walk one direction.</t>
  </si>
  <si>
    <t>No programs or incentives should be made to socially engineer the actions of our community.</t>
  </si>
  <si>
    <t>Weather,Time,Lack of confidence or experience riding near traffic,Lack of proper equipment or resources</t>
  </si>
  <si>
    <t>15 miles</t>
  </si>
  <si>
    <t>I live too far away. Can not bike on route 50</t>
  </si>
  <si>
    <t>No bus stop close to home</t>
  </si>
  <si>
    <t>Lack of open parking spaces</t>
  </si>
  <si>
    <t>None of the above.  Universities should focus on education.</t>
  </si>
  <si>
    <t>Lack of convenient bus stops or bus routes,Weather,Lack of confidence or experience riding near traffic,Other (please explain)</t>
  </si>
  <si>
    <t>The roads and hills are DANGEROUS.  You would be crazy to walk to campus from out of town.</t>
  </si>
  <si>
    <t>Rural America is no place for safe walking or biking.  Get serious</t>
  </si>
  <si>
    <t>walking up massive hills after work, this walk takes 45 minutes and is not feasible</t>
  </si>
  <si>
    <t>Bike Share program,Safer bicycle and pedestrian routes,Discounts on parking passes that prorate based on the days of the week you choose not to park,Alternative transportation commuting competitions with awards/prizes</t>
  </si>
  <si>
    <t>It is dangerous for me to ride a bike on some of the roads from my house</t>
  </si>
  <si>
    <t>Bus or assistance finding carpoolers in Albany area</t>
  </si>
  <si>
    <t>Distance and terrain</t>
  </si>
  <si>
    <t>Bike Share program,More secure bicycle parking,Discounts on parking passes that prorate based on the days of the week you choose not to park</t>
  </si>
  <si>
    <t>Lack of convenient bus stops or bus routes,Weather,Time,Lack of showers at my workplace,My health does not permit active transportation,I do not enjoy biking or walking</t>
  </si>
  <si>
    <t>I communte from Lancaster.</t>
  </si>
  <si>
    <t>I live 60 miles from campus</t>
  </si>
  <si>
    <t>I have no suggestions</t>
  </si>
  <si>
    <t>More secure bicycle parking,Discounts on parking passes that prorate based on the days of the week you choose not to park,Alternative transportation commuting competitions with awards/prizes</t>
  </si>
  <si>
    <t>No bike paths and major hills!</t>
  </si>
  <si>
    <t>Weather,Time,Lack of "Park and Pedal" lots</t>
  </si>
  <si>
    <t>my road is not safe for biking</t>
  </si>
  <si>
    <t>South Green Drive is dangerously unmaintained</t>
  </si>
  <si>
    <t>More secure bicycle parking,Safer bicycle and pedestrian routes,Discounts on parking passes that prorate based on the days of the week you choose not to park</t>
  </si>
  <si>
    <t>Lack of convenient bus stops or bus routes,Time,Lack of confidence or experience riding near traffic,Lack of proper equipment or resources</t>
  </si>
  <si>
    <t>would carpool if other people w/ similar schedule lived nearby</t>
  </si>
  <si>
    <t>having to drop off/pick up my children from school</t>
  </si>
  <si>
    <t>Once I don't have children to transport, I will be able to bike/walk more.</t>
  </si>
  <si>
    <t>Weather,Time,Lack of "Park and Pedal" lots,Lack of showers at my workplace,Lack of confidence or experience riding near traffic</t>
  </si>
  <si>
    <t>Inexpensive access to showers on campus</t>
  </si>
  <si>
    <t>Weather,Time,Lack of confidence or experience riding near traffic</t>
  </si>
  <si>
    <t>The road that connects our house to the main road is not safe for riding a bike (Radford Rd)</t>
  </si>
  <si>
    <t>A new bus route</t>
  </si>
  <si>
    <t>nothing</t>
  </si>
  <si>
    <t>do not want to ride  a bike on highway.</t>
  </si>
  <si>
    <t>Lack of convenient bus stops or bus routes,Lack of "Park and Pedal" lots,Lack of showers at my workplace,Lack of bicycle racks,Lack of Bike Share program,My health does not permit active transportation,Lack of confidence or experience riding near traffic,Lack of proper equipment or resources</t>
  </si>
  <si>
    <t>Lack of confidence or experience riding near traffic,Other (please explain)</t>
  </si>
  <si>
    <t>I live 8 miles away and the only way here is a highway with high traffic.</t>
  </si>
  <si>
    <t>I need to drop off my daughter at the CDC and/or pick her up, and this precludes the walking I would prefer to do</t>
  </si>
  <si>
    <t>Road kill!</t>
  </si>
  <si>
    <t>Catcab because I had  total hip replacement. When I am in pain, I can't walk far.</t>
  </si>
  <si>
    <t>Catcab</t>
  </si>
  <si>
    <t xml:space="preserve">Carpool can drop me off at my building </t>
  </si>
  <si>
    <t>Weather,Time,I do not enjoy biking or walking</t>
  </si>
  <si>
    <t>I live in the country on a gravel road that cannot be biked (by me).</t>
  </si>
  <si>
    <t>Given where I live, there is not much that would make a difference, unfortunately.</t>
  </si>
  <si>
    <t>I live far enough out that walking or biking to campus isn't practical.</t>
  </si>
  <si>
    <t>I don't think there is an option here that would work for me because of having different work schedules from my colleagues. I suppose a park and ride lot could be interesting, but I'm not sure how safe I'd feel with my car being out in a distant lot with little or no supervision.</t>
  </si>
  <si>
    <t>More secure bicycle parking</t>
  </si>
  <si>
    <t>Distance (I live too far away to easily bike or walk to campus)</t>
  </si>
  <si>
    <t>How is, "Live too far away" not an option here?</t>
  </si>
  <si>
    <t>Roadway curves on the excessive downward grade</t>
  </si>
  <si>
    <t>Lack of convenient bus stops or bus routes,Time,Lack of "Park and Pedal" lots,Lack of showers at my workplace,Lack of bicycle racks,Other (please explain)</t>
  </si>
  <si>
    <t xml:space="preserve">dedicated bike lane that is not used by walkers is needed, also I often have heavy materials, tools, etc that I need to transport to classes. </t>
  </si>
  <si>
    <t>More secure bicycle parking,Safer bicycle and pedestrian routes,Discounts on parking passes that prorate based on the days of the week you choose not to park,Ability to be 10 minutes late to work to accommodate alternative transportation,Other (please explain)</t>
  </si>
  <si>
    <t xml:space="preserve"> it is already hard to find somewhere to park. If I lived in town, I would walk or bike to work, even in bad weather. don't penalize those who do not live close enough to take advantage of alternative transport.</t>
  </si>
  <si>
    <t>too lazy</t>
  </si>
  <si>
    <t>Lack of convenient bus stops or bus routes,Weather,Time,Lack of "Park and Pedal" lots</t>
  </si>
  <si>
    <t>Buses</t>
  </si>
  <si>
    <t>I need to stay late or get in very early -- that is not doable by bus</t>
  </si>
  <si>
    <t>I carry 3 children to school, one in elementary and two in secondary, on my way to work, and pick the 3 of up immediately after leaving. One of those children has autism and another has an autoimmune disorder which requires me to return home quickly at times during summer months when they are not in school.</t>
  </si>
  <si>
    <t>N/A</t>
  </si>
  <si>
    <t>too far and dagerous roads</t>
  </si>
  <si>
    <t>given my home location and no standard arrival and departure time, it is not feasible to carpool</t>
  </si>
  <si>
    <t>Time,Lack of proper equipment or resources,Other (please explain)</t>
  </si>
  <si>
    <t>I haul a lot of stuff to work each day - sometimes several bags, etc.</t>
  </si>
  <si>
    <t>My commute is 60 miles.</t>
  </si>
  <si>
    <t>Lack of others living in same location and having same hours</t>
  </si>
  <si>
    <t>Lack of convenient bus stops or bus routes,Weather,Time,Lack of showers at my workplace,Lack of proper equipment or resources</t>
  </si>
  <si>
    <t>None - impractical suggestion</t>
  </si>
  <si>
    <t>I would love to ride my bike in, but that would first put me on narrow, blinded, curving roads, then on rt 50.</t>
  </si>
  <si>
    <t>It would not be practical for me to carpool in (no close neighbors)</t>
  </si>
  <si>
    <t>Lack of convenient bus stops or bus routes,Time,Lack of "Park and Pedal" lots,Lack of showers at my workplace</t>
  </si>
  <si>
    <t>multiple transportation a day on campus, steep hills, need to carry things (can not be done with bike)</t>
  </si>
  <si>
    <t>Living on a ridgetop and not wanting to ride 7 miles uphill to go home.</t>
  </si>
  <si>
    <t>A full-time job that would allow me to commute with my spouse.</t>
  </si>
  <si>
    <t>A way to clean up to look professional when I arrive</t>
  </si>
  <si>
    <t>I don't work a set work schedule.  It changes every week.</t>
  </si>
  <si>
    <t>I often stay late at the office.  Walking home alone at night would endanger my safety. Additionally, carrying heavy briefcases and a pocketbook while going up and down steep grades would be very hard on my knees and back.</t>
  </si>
  <si>
    <t>Distance from work</t>
  </si>
  <si>
    <t>Help finding people to carpool with</t>
  </si>
  <si>
    <t>Weather,Time,Lack of showers at my workplace,Lack of Bike Share program</t>
  </si>
  <si>
    <t>Bike Share program,Safer bicycle and pedestrian routes,Discounts on parking passes that prorate based on the days of the week you choose not to park</t>
  </si>
  <si>
    <t>I excersise three times a week.</t>
  </si>
  <si>
    <t>I leave so close to campus that I could walk.  No need to carpool.</t>
  </si>
  <si>
    <t>County roads and city streets are not bike friendly--not maintained well.</t>
  </si>
  <si>
    <t>More secure bicycle parking,Safer bicycle and pedestrian routes,Discounts on parking passes that prorate based on the days of the week you choose not to park,Other (please explain)</t>
  </si>
  <si>
    <t>better campus enforcement of no bikes on sidewalks</t>
  </si>
  <si>
    <t>"Carpool Only" parking passes,Discounts on parking passes that prorate based on the days of the week you choose not to park</t>
  </si>
  <si>
    <t xml:space="preserve">28 miles </t>
  </si>
  <si>
    <t xml:space="preserve">I live to far away to walk or bike </t>
  </si>
  <si>
    <t xml:space="preserve">Other would not work with my set schedule and no one from my way comes this way </t>
  </si>
  <si>
    <t>steep hills</t>
  </si>
  <si>
    <t xml:space="preserve">My position requires me to travel off campus and outside of Athens so I need to drive. Also, I live on county roads and do not feel safe riding a bike on them. </t>
  </si>
  <si>
    <t>A university run shuttle</t>
  </si>
  <si>
    <t>Time,Lack of showers at my workplace,My health does not permit active transportation</t>
  </si>
  <si>
    <t>I live ~7 miles west of campus out Ohio SR-56.  Nobdy to car pool with!</t>
  </si>
  <si>
    <t>Driving with kids to school and activities</t>
  </si>
  <si>
    <t>Driving with Kids to School etc</t>
  </si>
  <si>
    <t>Transporting kids to school, I do bike in summer some bike lanes need to be improved</t>
  </si>
  <si>
    <t>I get dropped off by my spouse.</t>
  </si>
  <si>
    <t>Driving and dropping off my 4-year old at daycare</t>
  </si>
  <si>
    <t>Lack of showers at my workplace,Lack of bicycle racks,Other (please explain)</t>
  </si>
  <si>
    <t>The needt to take my child to daycare</t>
  </si>
  <si>
    <t>Discounts on parking passes that prorate based on the days of the week you choose not to park,Alternative transportation commuting competitions with awards/prizes,Ability to be 10 minutes late to work to accommodate alternative transportation</t>
  </si>
  <si>
    <t>in the summer I bike; in the school year I carpool mostly.</t>
  </si>
  <si>
    <t>Motorcycle</t>
  </si>
  <si>
    <t>"Carpool Only" parking passes,Discounts on parking passes that prorate based on the days of the week you choose not to park,Alternative transportation commuting competitions with awards/prizes,Other (please explain)</t>
  </si>
  <si>
    <t>Reduced rate motorcycle parking with a sticker not a hangtag would encourage people to ride motorcycles over driving. This would free up more parking places and reduce greenhouse gases at the same time.</t>
  </si>
  <si>
    <t>Sometimes bike</t>
  </si>
  <si>
    <t>Often leave to do programs, or to appts off campus</t>
  </si>
  <si>
    <t>carrying heavy bags</t>
  </si>
  <si>
    <t>There are no obstacles.  I walk now.</t>
  </si>
  <si>
    <t>I walk every day.  N/A</t>
  </si>
  <si>
    <t>Entrances to Clip Hall are blocked by construction and it isn't easy to enter the building.</t>
  </si>
  <si>
    <t>Lack of convenient bus stops or bus routes,Lack of bicycle racks</t>
  </si>
  <si>
    <t>Bike Share program,Discounts on parking passes that prorate based on the days of the week you choose not to park</t>
  </si>
  <si>
    <t>I walk with no problem, and none of these really apply to walking except safer pedestrian routes.</t>
  </si>
  <si>
    <t>Time,Lack of confidence or experience riding near traffic</t>
  </si>
  <si>
    <t>I'm not sure how to answer this, since I do walk or bike every day to campus</t>
  </si>
  <si>
    <t>Dangerous intersections are designed for cars, not people</t>
  </si>
  <si>
    <t>Access to high quality affordable housing within Athens City (instead, all housing seems to become expensive, slummy student rentals).</t>
  </si>
  <si>
    <t>Weather,Lack of "Park and Pedal" lots,Lack of showers at my workplace,Lack of bicycle racks,Lack of Bike Share program</t>
  </si>
  <si>
    <t>I already walk.  I don't even buy a parking tag.  On days I drive, say, once a month, I pay in the Baker garage.</t>
  </si>
  <si>
    <t>Weather,My health does not permit active transportation</t>
  </si>
  <si>
    <t>Weather,Time,Lack of Bike Share program</t>
  </si>
  <si>
    <t>Bike Share program,Safer bicycle and pedestrian routes,Discounts on parking passes that prorate based on the days of the week you choose not to park,Alternative transportation commuting competitions with awards/prizes,Ability to be 10 minutes late to work to accommodate alternative transportation,Hands-on training on safe bicycle commuting techniques</t>
  </si>
  <si>
    <t>Need Covered bicycle racks to protect bike from rain and snow</t>
  </si>
  <si>
    <t>Discounts on parking passes that prorate based on the days of the week you choose not to park,Alternative transportation commuting competitions with awards/prizes,Other (please explain)</t>
  </si>
  <si>
    <t xml:space="preserve">Covered bike parking. Close the streets to cars. Ban diesels. </t>
  </si>
  <si>
    <t>No obstacles for myself. More generally speaking, I think there aren't enough positive incentives for more people to ride bikes.</t>
  </si>
  <si>
    <t>Safer bicycle and pedestrian routes,Alternative transportation commuting competitions with awards/prizes,Hands-on training on safe bicycle commuting techniques,Other (please explain)</t>
  </si>
  <si>
    <t>Again, these incentives don't apply to me necessarily, but could go a long way towards encouraging others to use alternative transportation. Motorized scooter parking spaces might encourage some to buy a smaller, more efficient vehicle (though these parking spaces may already exist).</t>
  </si>
  <si>
    <t>Discounts on parking passes that prorate based on the days of the week you choose not to park,Ability to be 10 minutes late to work to accommodate alternative transportation,Other (please explain)</t>
  </si>
  <si>
    <t>times posted for Route 4- APT</t>
  </si>
  <si>
    <t>Safer bicycle and pedestrian routes,Discounts on parking passes that prorate based on the days of the week you choose not to park,Alternative transportation commuting competitions with awards/prizes,Ability to be 10 minutes late to work to accommodate alternative transportation</t>
  </si>
  <si>
    <t xml:space="preserve">There are no barriers for me. I walk or bike everyday. </t>
  </si>
  <si>
    <t>Lack of multi-use (non-road) bicycle paths between campus buildings</t>
  </si>
  <si>
    <t>Safer bicycle and pedestrian routes,Discounts on parking passes that prorate based on the days of the week you choose not to park,Alternative transportation commuting competitions with awards/prizes,Ability to be 10 minutes late to work to accommodate alternative transportation,Other (please explain)</t>
  </si>
  <si>
    <t>More bicycle parking on campus</t>
  </si>
  <si>
    <t>More secure bicycle parking,Safer bicycle and pedestrian routes,Discounts on parking passes that prorate based on the days of the week you choose not to park,Alternative transportation commuting competitions with awards/prizes,Ability to be 10 minutes late to work to accommodate alternative transportation</t>
  </si>
  <si>
    <t>varies, car, walk, bike</t>
  </si>
  <si>
    <t>need to carry too many things back and forth</t>
  </si>
  <si>
    <t>Weather,Lack of showers at my workplace,Other (please explain)</t>
  </si>
  <si>
    <t>Lack of sufficient bike lanes on West Union St.</t>
  </si>
  <si>
    <t>Need to drive a carpool several times a week</t>
  </si>
  <si>
    <t>Lack of confidence in vehicle traffic in obeying appropriate laws and regulations</t>
  </si>
  <si>
    <t>Weather,Lack of showers at my workplace,I do not enjoy biking or walking,Lack of confidence or experience riding near traffic,Lack of proper equipment or resources</t>
  </si>
  <si>
    <t>Weather,Lack of confidence or experience riding near traffic,Other (please explain)</t>
  </si>
  <si>
    <t xml:space="preserve">The clothes I would wear to walk to work would not be appropriate to wear at work, and I do not want to have carry extra shoes and clothes everyday. Also I don't want to be sweaty or disheveled at work.  </t>
  </si>
  <si>
    <t xml:space="preserve">my spouse and i ride together and don't plan to walk/bike </t>
  </si>
  <si>
    <t>Weather,Time,Lack of "Park and Pedal" lots,Lack of bicycle racks</t>
  </si>
  <si>
    <t>Weather,Lack of "Park and Pedal" lots,Lack of showers at my workplace,Other (please explain)</t>
  </si>
  <si>
    <t>No sidewalks along my street</t>
  </si>
  <si>
    <t>"Carpool Only" parking passes,Alternative transportation commuting competitions with awards/prizes,Ability to be 10 minutes late to work to accommodate alternative transportation</t>
  </si>
  <si>
    <t>Lack of convenient bus stops or bus routes,Time,I do not enjoy biking or walking</t>
  </si>
  <si>
    <t>Additional CATS stops/busses (I wait 15 minutes often and can't afford the 30 minute travel time between meetings)</t>
  </si>
  <si>
    <t xml:space="preserve">Too Dangerous - Most of the commute is on the 4 lane highway with a heavy merge at the 50/33 split. </t>
  </si>
  <si>
    <t>Weather,Time,Lack of "Park and Pedal" lots,Lack of showers at my workplace</t>
  </si>
  <si>
    <t>Unprotected bike lanes (Richland Ave) for biking and distance to nearest bus stop from home</t>
  </si>
  <si>
    <t>Lack of Bike Share program</t>
  </si>
  <si>
    <t>Weather,Lack of showers at my workplace,Lack of bicycle racks,Lack of confidence or experience riding near traffic,Lack of proper equipment or resources</t>
  </si>
  <si>
    <t>I live too far away from campus</t>
  </si>
  <si>
    <t>"Carpool Only" parking passes,Discounts on parking passes that prorate based on the days of the week you choose not to park,Ability to be 10 minutes late to work to accommodate alternative transportation</t>
  </si>
  <si>
    <t>I walk home often in the summer months, and walk to/from work whenever my girlfriend's start/stop times are different than mine</t>
  </si>
  <si>
    <t>mobility limited no travel on campus</t>
  </si>
  <si>
    <t>Cat Cab if necessary</t>
  </si>
  <si>
    <t>Safer bicycle and pedestrian routes,"Carpool Only" parking passes</t>
  </si>
  <si>
    <t>Terrain and lack of safe biking on side roads within the city and the county</t>
  </si>
  <si>
    <t>Lack of convenient bus stops or bus routes,I do not enjoy biking or walking</t>
  </si>
  <si>
    <t>Distance from my home is too far to bike/walk.</t>
  </si>
  <si>
    <t>Time,Lack of showers at my workplace,Lack of confidence or experience riding near traffic,Other (please explain)</t>
  </si>
  <si>
    <t>There is no safe route for biking from my house to Athens campus. I have to use 50/32 to get to work.</t>
  </si>
  <si>
    <t>Lack of "Park and Pedal" lots,Lack of showers at my workplace,Lack of bicycle racks,Lack of confidence or experience riding near traffic,Lack of proper equipment or resources</t>
  </si>
  <si>
    <t>Lack of convenient bus stops or bus routes,Time,Lack of showers at my workplace</t>
  </si>
  <si>
    <t xml:space="preserve">Asthma keeps me indoors as much as possible. Allergic to trees, grass, flowers, etc. Also have a bad knee and a bad hip.  </t>
  </si>
  <si>
    <t>2.5 miles</t>
  </si>
  <si>
    <t xml:space="preserve">I need to take my kids to their daycare. The logistics don't make sense for my family at this stage in our lives. </t>
  </si>
  <si>
    <t>I leave to far from campus</t>
  </si>
  <si>
    <t>Buses that go out to my area</t>
  </si>
  <si>
    <t>public transportation close to home</t>
  </si>
  <si>
    <t>I have small children at home and need access to a vehicle in case of emergencies</t>
  </si>
  <si>
    <t>Live too far away and there is NO public transportation</t>
  </si>
  <si>
    <t>Bike Share program,Alternative transportation commuting competitions with awards/prizes,Other (please explain)</t>
  </si>
  <si>
    <t>Electric Bike Sharing Program</t>
  </si>
  <si>
    <t xml:space="preserve">too many hills . . . </t>
  </si>
  <si>
    <t>the road i live on just outside of town feels dangerous when i am in a car, i could not imagine riding a bike on it</t>
  </si>
  <si>
    <t xml:space="preserve">I think i could easily do my job from home, which would cut out almost all of the pollution from my commute </t>
  </si>
  <si>
    <t>Weather,Lack of showers at my workplace,Lack of bicycle racks,Other (please explain)</t>
  </si>
  <si>
    <t>Lack of covered bike racks; no place to change</t>
  </si>
  <si>
    <t>More secure bicycle parking,Alternative transportation commuting competitions with awards/prizes,Ability to be 10 minutes late to work to accommodate alternative transportation</t>
  </si>
  <si>
    <t>Bike Share program,"Carpool Only" parking passes,Discounts on parking passes that prorate based on the days of the week you choose not to park,Alternative transportation commuting competitions with awards/prizes,Ability to be 10 minutes late to work to accommodate alternative transportation</t>
  </si>
  <si>
    <t>Lack of convenient bus stops or bus routes,Lack of confidence or experience riding near traffic,Other (please explain)</t>
  </si>
  <si>
    <t>Lack of safe biking on county roads</t>
  </si>
  <si>
    <t>Alternative transportation commuting competitions with awards/prizes,Hands-on training on safe bicycle commuting techniques</t>
  </si>
  <si>
    <t>The distance makes it very difficult, plus I have 2 school aged children so picking/dropping off would not be feasible without a vehicle.</t>
  </si>
  <si>
    <t>I live too far away to bike or walk to work</t>
  </si>
  <si>
    <t>Weather,Time,Lack of showers at my workplace,I do not enjoy biking or walking,Other (please explain)</t>
  </si>
  <si>
    <t xml:space="preserve">I live in an area that is not well suited for biking/walking. </t>
  </si>
  <si>
    <t>"Carpool Only" parking passes,Discounts on parking passes that prorate based on the days of the week you choose not to park,Alternative transportation commuting competitions with awards/prizes,Ability to be 10 minutes late to work to accommodate alternative transportation</t>
  </si>
  <si>
    <t>Weather,Lack of showers at my workplace,Lack of confidence or experience riding near traffic,Other (please explain)</t>
  </si>
  <si>
    <t>Distance - I don't live in Athens City</t>
  </si>
  <si>
    <t>None of these options would make sense for me</t>
  </si>
  <si>
    <t>I need to drive to a location right after work that is not close enough to walk</t>
  </si>
  <si>
    <t>Even though there is a bike lane on Richland, the cars traveling completely disregard the bikes traveling and it's not safe</t>
  </si>
  <si>
    <t>Use main highways and would not ride a bike on them</t>
  </si>
  <si>
    <t>None, would not ride a bike to work for safety reason. Main highways and fast cars do not go with bikes.</t>
  </si>
  <si>
    <t>Lack of convenient bus stops or bus routes,Weather</t>
  </si>
  <si>
    <t xml:space="preserve">distance </t>
  </si>
  <si>
    <t>I live in a very rural area.  Would take very long time to bike to work.</t>
  </si>
  <si>
    <t>Not sure what would work when I travel 15 miles on very rural roads and almost 10 miles on highway</t>
  </si>
  <si>
    <t>Lack of convenient bus stops or bus routes,Weather,Time,Lack of showers at my workplace,Lack of bicycle racks,Lack of Bike Share program,I do not enjoy biking or walking,Lack of confidence or experience riding near traffic,Lack of proper equipment or resources</t>
  </si>
  <si>
    <t>Hands-on training on safe bicycle commuting techniques</t>
  </si>
  <si>
    <t>Amount of miles in commute</t>
  </si>
  <si>
    <t>Distance. I live in the next county and would not EVER consider moving to Athens.</t>
  </si>
  <si>
    <t>Weather,Time,Lack of Bike Share program,Lack of confidence or experience riding near traffic</t>
  </si>
  <si>
    <t>Bike Share program,Safer bicycle and pedestrian routes,"Carpool Only" parking passes,Discounts on parking passes that prorate based on the days of the week you choose not to park,Alternative transportation commuting competitions with awards/prizes</t>
  </si>
  <si>
    <t>Lack of convenient bus stops or bus routes,Weather,Time,Lack of confidence or experience riding near traffic</t>
  </si>
  <si>
    <t>Too much stuff to carry. I bring a large and heavy gym bag plus workbag with books and computer plus miscellaneous stuff (12-packs of bubbly water...)</t>
  </si>
  <si>
    <t>45 minute drive by car.</t>
  </si>
  <si>
    <t>Nothing would encourage me to not drive my car when it is a 45 minute drive by car.</t>
  </si>
  <si>
    <t xml:space="preserve">I use my car for errands during lunch hours and after work. Also I work on The Ridges so it takes more time to commute walking or biking. </t>
  </si>
  <si>
    <t>I don't leave unless I'm picked up--parking is too scarce</t>
  </si>
  <si>
    <t>28.5 miles is too far to bike or walk</t>
  </si>
  <si>
    <t>Weather,Time,Lack of "Park and Pedal" lots,Lack of confidence or experience riding near traffic,Lack of proper equipment or resources</t>
  </si>
  <si>
    <t>Safer bicycle and pedestrian routes,Ability to be 10 minutes late to work to accommodate alternative transportation,Hands-on training on safe bicycle commuting techniques</t>
  </si>
  <si>
    <t>to many hills</t>
  </si>
  <si>
    <t>It's not conducive to ride a bike from my house.  I would love to be able to.</t>
  </si>
  <si>
    <t>N/A - I have carpooled before - can't guarantee I will get off work the same time as my neighbor.</t>
  </si>
  <si>
    <t xml:space="preserve">Unsure yet </t>
  </si>
  <si>
    <t xml:space="preserve">Times arrive/leave work </t>
  </si>
  <si>
    <t xml:space="preserve">A group to locate a carpool option - pair with another employee near by home and work time accomidation </t>
  </si>
  <si>
    <t>Lack of convenient bus stops or bus routes,Weather,Lack of confidence or experience riding near traffic</t>
  </si>
  <si>
    <t>Convenient bus stop and route from my home</t>
  </si>
  <si>
    <t>I live too far away</t>
  </si>
  <si>
    <t>Lack of convenient bus stops or bus routes,Lack of showers at my workplace</t>
  </si>
  <si>
    <t>a bike path on SR56</t>
  </si>
  <si>
    <t>"Blue Loop". Perhaps this falls under "Bus"?</t>
  </si>
  <si>
    <t>No incentives required</t>
  </si>
  <si>
    <t>to far for for walking or biking</t>
  </si>
  <si>
    <t xml:space="preserve">not interested </t>
  </si>
  <si>
    <t>More secure bicycle parking,Safer bicycle and pedestrian routes,Discounts on parking passes that prorate based on the days of the week you choose not to park,Alternative transportation commuting competitions with awards/prizes,Ability to be 10 minutes late to work to accommodate alternative transportation,Hands-on training on safe bicycle commuting techniques</t>
  </si>
  <si>
    <t xml:space="preserve">I live too far away to walk or bicycle. </t>
  </si>
  <si>
    <t>Lack of convenient bus stops or bus routes,Weather,Time,Lack of confidence or experience riding near traffic,Other (please explain)</t>
  </si>
  <si>
    <t>Though I live in city limits, the closest bus stop is about 2 miles away.</t>
  </si>
  <si>
    <t>"Carpool Only" parking passes,Discounts on parking passes that prorate based on the days of the week you choose not to park,Other (please explain)</t>
  </si>
  <si>
    <t xml:space="preserve">Bus routes that go to all areas within the city limits. I live on Roxbury Dr and cannot walk on curvy roads to the closest bus stop on Richland Ave. It would take too long and be too dangerous. If a bus came to my neighborhood, I'd consider using it to save on parking fees. But, I doubt it would ever be deemed cost-effective for OU/the city to have a bus stop in my neighborhood. </t>
  </si>
  <si>
    <t xml:space="preserve">Distance from home to campus is too far to bicycle. </t>
  </si>
  <si>
    <t>I try to commute when possible, or know who is coming to campus from my area.  Sometimes the other staff/faculty member works different hours so we can't share a ride.</t>
  </si>
  <si>
    <t>Distance and I live in the Hocking Hills-not riding a bike, sorry!</t>
  </si>
  <si>
    <t>Nothing, sorry.</t>
  </si>
  <si>
    <t>Too Far</t>
  </si>
  <si>
    <t>Nothing would encourage me. I want to drive to work and have a guaranteed parking space. I do not want to get all sweaty and then have to take a shower after arriving at work.</t>
  </si>
  <si>
    <t>I live on top of a large hill that is not pedestrian friendly.</t>
  </si>
  <si>
    <t>Distance and highway riding (to get to campus)</t>
  </si>
  <si>
    <t>I live 30 miles from Athens.</t>
  </si>
  <si>
    <t>Lack of convenient bus stops or bus routes,Lack of proper equipment or resources,Other (please explain)</t>
  </si>
  <si>
    <t>There's no bike path near my home location, and our road is too dangerous and difficult for a beginning bike rider.  I live too far away from campus to walk.  And I don't know anyone near me to carpool with.  Plus it would be complicated, because I often have appts during the day off campus, or have places to go right after work, that it would be difficult to carpool.</t>
  </si>
  <si>
    <t>Having a bike path option or bus option which runs out into New Marshfield and beyond</t>
  </si>
  <si>
    <t>Distance - 35 miles is a long way to walk or bike - no bus in area</t>
  </si>
  <si>
    <t>No incentive would fit my situation - but I could work from home a few days a week</t>
  </si>
  <si>
    <t>Lack of convenient bus stops or bus routes,Lack of showers at my workplace,Lack of bicycle racks,Lack of Bike Share program,Other (please explain)</t>
  </si>
  <si>
    <t>When coming to work, just plain distance.</t>
  </si>
  <si>
    <t>For my commute, not much that can be done</t>
  </si>
  <si>
    <t>Lack of Bike Share program,Lack of proper equipment or resources,Other (please explain)</t>
  </si>
  <si>
    <t xml:space="preserve">I do not want to invest expensive bikes, if university can offer share bike or cheap (used or auction) bikes, I would be more than happy to purchase one for on campus transportation. </t>
  </si>
  <si>
    <t>Lack of convenient bus stops or bus routes,Weather,Time,Lack of showers at my workplace,Lack of confidence or experience riding near traffic,Lack of proper equipment or resources,Other (please explain)</t>
  </si>
  <si>
    <t>To get to the nearest Athens bus stop I would have to walk across a four-lane divided highway</t>
  </si>
  <si>
    <t>A bus stop that can be safely reached from my home</t>
  </si>
  <si>
    <t>Weather,Time,Lack of showers at my workplace,I do not enjoy biking or walking</t>
  </si>
  <si>
    <t>Time,Lack of "Park and Pedal" lots,Lack of showers at my workplace</t>
  </si>
  <si>
    <t>Alternative transportation commuting competitions with awards/prizes,Ability to be 10 minutes late to work to accommodate alternative transportation</t>
  </si>
  <si>
    <t>Bike Share program,More secure bicycle parking,Hands-on training on safe bicycle commuting techniques</t>
  </si>
  <si>
    <t>Lack of convenient bus stops or bus routes,Weather,Time,Lack of "Park and Pedal" lots,Lack of showers at my workplace,Lack of confidence or experience riding near traffic</t>
  </si>
  <si>
    <t>Safer bicycle and pedestrian routes,"Carpool Only" parking passes,Ability to be 10 minutes late to work to accommodate alternative transportation,Other (please explain)</t>
  </si>
  <si>
    <t xml:space="preserve">a bus that runs to albany!  </t>
  </si>
  <si>
    <t>The distance that I travel to work would preclude me from participating in most of these and punish me with others.</t>
  </si>
  <si>
    <t>My health does not permit active transportation,Other (please explain)</t>
  </si>
  <si>
    <t>I am 66 and have spinal stenosis. Biking 30 miles round trip is out of the question.</t>
  </si>
  <si>
    <t>Lack of convenient bus stops or bus routes,Weather,Time,Lack of showers at my workplace,Lack of Bike Share program,Lack of confidence or experience riding near traffic</t>
  </si>
  <si>
    <t>Bike Share program,Safer bicycle and pedestrian routes,Ability to be 10 minutes late to work to accommodate alternative transportation</t>
  </si>
  <si>
    <t xml:space="preserve">Unable to walk or bike 30 miles </t>
  </si>
  <si>
    <t>I live in Logan - walking or biking is impractical</t>
  </si>
  <si>
    <t xml:space="preserve">I would love to walk or ride my bike to work. Having children in daycare makes this nearly impossible - I do not have the equipment, flexibility, and time to drop off kids and get to work while on foot or bike. </t>
  </si>
  <si>
    <t>Safer bicycle and pedestrian routes,Ability to be 10 minutes late to work to accommodate alternative transportation,Hands-on training on safe bicycle commuting techniques,Other (please explain)</t>
  </si>
  <si>
    <t xml:space="preserve">I would also need to purchase a bike trailer to get my kids to and from the CDC. </t>
  </si>
  <si>
    <t>lazy and takes to long</t>
  </si>
  <si>
    <t>Live too far away in rural area</t>
  </si>
  <si>
    <t>Transporting children on my way to/from work</t>
  </si>
  <si>
    <t>schedule</t>
  </si>
  <si>
    <t>schedule that doesn't change</t>
  </si>
  <si>
    <t>Lack of convenient bus stops or bus routes,My health does not permit active transportation</t>
  </si>
  <si>
    <t>Weather,Time,Lack of "Park and Pedal" lots,Lack of showers at my workplace,Lack of bicycle racks,Lack of Bike Share program</t>
  </si>
  <si>
    <t>Time,Lack of showers at my workplace,My health does not permit active transportation,Other (please explain)</t>
  </si>
  <si>
    <t>Riding along the highway</t>
  </si>
  <si>
    <t>Distance from home to work is 30 miles one-way; it's not feasible to walk or bike to/from work.</t>
  </si>
  <si>
    <t>I don't know who lives in my town in order to arrange a carpool.</t>
  </si>
  <si>
    <t>Public Transportation</t>
  </si>
  <si>
    <t>I live in Lancaster.  It would take me 18 hours, 49 minutes to walk ONE WAY</t>
  </si>
  <si>
    <t>Working from home.  But, if I chose to bike, it would only take me 5 hours 37 minutes each way.</t>
  </si>
  <si>
    <t>Lack of convenient bus stops or bus routes,Weather,Other (please explain)</t>
  </si>
  <si>
    <t>Travel is down steep, narrow roads with no sidewalks and across/on limited access highways or along narrow, dangerous back roads. There is no other safe option</t>
  </si>
  <si>
    <t>availability of public transportation along N. Blackburn Rd.</t>
  </si>
  <si>
    <t>Routes needed do not permit safe walking/biking</t>
  </si>
  <si>
    <t xml:space="preserve"> </t>
  </si>
  <si>
    <t>staying in the office; video meetings</t>
  </si>
  <si>
    <t>Weather,Time,Lack of "Park and Pedal" lots,Lack of showers at my workplace,I do not enjoy biking or walking,Lack of confidence or experience riding near traffic,Lack of proper equipment or resources</t>
  </si>
  <si>
    <t>Bike Share program,"Carpool Only" parking passes,Discounts on parking passes that prorate based on the days of the week you choose not to park,Alternative transportation commuting competitions with awards/prizes</t>
  </si>
  <si>
    <t>Sometimes I walk to meetings and other times ride the bus</t>
  </si>
  <si>
    <t>Walk and ride the bus</t>
  </si>
  <si>
    <t>I live too far to walk or bike</t>
  </si>
  <si>
    <t xml:space="preserve">None </t>
  </si>
  <si>
    <t>Weather,Lack of showers at my workplace,Lack of confidence or experience riding near traffic</t>
  </si>
  <si>
    <t>20+</t>
  </si>
  <si>
    <t>distance 20+ miles, limited bike lane access</t>
  </si>
  <si>
    <t>I have children to drop off and pick up.</t>
  </si>
  <si>
    <t>Nothing</t>
  </si>
  <si>
    <t xml:space="preserve">massive hills on commute- makes biking a near superhuman endevor.  Needing to transport clothing/equipment to/from work.  </t>
  </si>
  <si>
    <t>Weather,Time,Lack of showers at my workplace,I do not enjoy biking or walking,Lack of proper equipment or resources,Other (please explain)</t>
  </si>
  <si>
    <t>Unsafe to use a non-vehicular option from my house, getting sweaty and smelly before meetings</t>
  </si>
  <si>
    <t>Lack of convenient bus stops or bus routes,Weather,Time,Lack of showers at my workplace,Lack of confidence or experience riding near traffic,Lack of proper equipment or resources</t>
  </si>
  <si>
    <t>Lack of convenient bus stops or bus routes,Time,Lack of "Park and Pedal" lots,Lack of showers at my workplace,Lack of confidence or experience riding near traffic,Lack of proper equipment or resources</t>
  </si>
  <si>
    <t>Bike Share program,More secure bicycle parking,Safer bicycle and pedestrian routes,Hands-on training on safe bicycle commuting techniques</t>
  </si>
  <si>
    <t>Unsafe road to travel (no bike lane, steep hills, narrow roads)</t>
  </si>
  <si>
    <t>Safer bicycle and pedestrian routes,Discounts on parking passes that prorate based on the days of the week you choose not to park,Ability to be 10 minutes late to work to accommodate alternative transportation,Other (please explain)</t>
  </si>
  <si>
    <t>Flex time</t>
  </si>
  <si>
    <t>carrying computer equipment to buildings</t>
  </si>
  <si>
    <t>really ??</t>
  </si>
  <si>
    <t>Time,Lack of showers at my workplace,Lack of Bike Share program</t>
  </si>
  <si>
    <t>Lack of convenient bus stops or bus routes,Time,Lack of showers at my workplace,I do not enjoy biking or walking,Lack of proper equipment or resources</t>
  </si>
  <si>
    <t>"Carpool Only" parking passes,Ability to be 10 minutes late to work to accommodate alternative transportation</t>
  </si>
  <si>
    <t>Showers</t>
  </si>
  <si>
    <t>expanded bus routes</t>
  </si>
  <si>
    <t xml:space="preserve">Distance to work </t>
  </si>
  <si>
    <t>Weather,Time,I do not enjoy biking or walking,Lack of confidence or experience riding near traffic</t>
  </si>
  <si>
    <t>5 miles</t>
  </si>
  <si>
    <t>Distance from parking area to office</t>
  </si>
  <si>
    <t>Bus for employees to office areas</t>
  </si>
  <si>
    <t>Drive alone if necessary but if going to campus function or meeting - walk</t>
  </si>
  <si>
    <t>Drive alone if necessary but if meeting or function on campus - walk</t>
  </si>
  <si>
    <t>Not convenient to be without car - errands after work, appointments, etc. Cannot ride a bike.</t>
  </si>
  <si>
    <t>Not possible right now as I have to transport a child to daycare</t>
  </si>
  <si>
    <t>Too far of a commute from where I live</t>
  </si>
  <si>
    <t>Too far to bike</t>
  </si>
  <si>
    <t xml:space="preserve">I should be allowed to determine what my mode of transportation is. </t>
  </si>
  <si>
    <t xml:space="preserve">None - I will not choose an alternate mode of transportation to get from my home to work. </t>
  </si>
  <si>
    <t xml:space="preserve">I go home for lunch and I don't have enough time to bike home mid-day </t>
  </si>
  <si>
    <t>Walking on campus, but I frequently have to travel away from campus during the week too.</t>
  </si>
  <si>
    <t>Walking on campus, but I frequently have to travel to locations off campus</t>
  </si>
  <si>
    <t>Too much travel off campus (and out of town) for work</t>
  </si>
  <si>
    <t>Not possible with my work schedule and travel</t>
  </si>
  <si>
    <t>sheer distance - 55 miles one way</t>
  </si>
  <si>
    <t>I do not enjoy biking or walking,Other (please explain)</t>
  </si>
  <si>
    <t>fall/winter: dark when I leave work</t>
  </si>
  <si>
    <t xml:space="preserve">driving department vehicles </t>
  </si>
  <si>
    <t>driving department vehicles</t>
  </si>
  <si>
    <t>giant hills</t>
  </si>
  <si>
    <t>I have to drop off children at childcare facility before coming to work and immediately after</t>
  </si>
  <si>
    <t>Carpooling is not an option because of childcare needs</t>
  </si>
  <si>
    <t>Um, I don't think I want to ride a bicycle 45 miles each way to work.</t>
  </si>
  <si>
    <t>None.  That option is totally unsuitable for me.</t>
  </si>
  <si>
    <t>I will retire in two years.  Not likely to carpool</t>
  </si>
  <si>
    <t>Safer bicycle and pedestrian routes,Ability to be 10 minutes late to work to accommodate alternative transportation</t>
  </si>
  <si>
    <t>A child!  I need to pick him up after I am off work; I require easy to get to parking for emergency pick-ups from school</t>
  </si>
  <si>
    <t>It's not an option - I need close in parking</t>
  </si>
  <si>
    <t>I cannot walk 25 miles to work and 25 miles back.</t>
  </si>
  <si>
    <t>move convenient parking to a more inconvenient location and provide shuttles like at the airport</t>
  </si>
  <si>
    <t>I don't want to!</t>
  </si>
  <si>
    <t>I don't use transportation often once I reach my work site.</t>
  </si>
  <si>
    <t>I don't use transportation often once I reach my work site</t>
  </si>
  <si>
    <t>A</t>
  </si>
  <si>
    <t>prorated end of the year incentive</t>
  </si>
  <si>
    <t>I'm not walking or biking 21 miles to work.  Not everyone who works here at OU lives in Athens.  You need to remember we are not in a city, we are in a rural area.</t>
  </si>
  <si>
    <t xml:space="preserve">Seriously, incentives for those who live in Athens or close to campus seem a bit unfair to those of us who live far from campus.  We are already paying more for gas and vehicle maintenance to get to work.  </t>
  </si>
  <si>
    <t>Depends on the weather</t>
  </si>
  <si>
    <t>i live 30 miles away</t>
  </si>
  <si>
    <t>Lack of convenient bus stops or bus routes,Weather,My health does not permit active transportation</t>
  </si>
  <si>
    <t>There is no alternative transportation from where I live</t>
  </si>
  <si>
    <t>A steep hill.</t>
  </si>
  <si>
    <t>Safer bicycle and pedestrian routes,"Carpool Only" parking passes,Other (please explain)</t>
  </si>
  <si>
    <t>4-day, 10-hr work week.</t>
  </si>
  <si>
    <t>Transport young child to daycare before work</t>
  </si>
  <si>
    <t>Bike Share program,More secure bicycle parking,Safer bicycle and pedestrian routes,Discounts on parking passes that prorate based on the days of the week you choose not to park,Alternative transportation commuting competitions with awards/prizes,Ability to be 10 minutes late to work to accommodate alternative transportation</t>
  </si>
  <si>
    <t>Lack of convenient bus stops or bus routes,Weather,Lack of showers at my workplace,Lack of bicycle racks,Lack of Bike Share program,I do not enjoy biking or walking,Lack of proper equipment or resources</t>
  </si>
  <si>
    <t>Parking is terrible, very inadequate. This is not a disable friendly campus. That should be our main priority.</t>
  </si>
  <si>
    <t>Work from home</t>
  </si>
  <si>
    <t xml:space="preserve">Distance does not allow </t>
  </si>
  <si>
    <t>Will not bike on major freeway.</t>
  </si>
  <si>
    <t>Lack of showers at my workplace,Lack of confidence or experience riding near traffic</t>
  </si>
  <si>
    <t>unsafe travel - no sidewalk and busy intersections without traffic lights along route 50</t>
  </si>
  <si>
    <t>Live too far away</t>
  </si>
  <si>
    <t>Unsure who lives near me</t>
  </si>
  <si>
    <t xml:space="preserve">live at the top of a giant hill, with no sidewalks </t>
  </si>
  <si>
    <t xml:space="preserve">My daughter picks me up from my car and drops me at my office. On days that she is able. </t>
  </si>
  <si>
    <t xml:space="preserve">Lots closer to building you work in. I think there should be lots dedicated to each building. And each person in that building have an assigned spot per length at OU. </t>
  </si>
  <si>
    <t>More secure bicycle parking,Safer bicycle and pedestrian routes,Discounts on parking passes that prorate based on the days of the week you choose not to park,Ability to be 10 minutes late to work to accommodate alternative transportation,Hands-on training on safe bicycle commuting techniques</t>
  </si>
  <si>
    <t>Concern for safety on my route</t>
  </si>
  <si>
    <t>Time,Lack of showers at my workplace,I do not enjoy biking or walking</t>
  </si>
  <si>
    <t>Distance to too far</t>
  </si>
  <si>
    <t>None of the above</t>
  </si>
  <si>
    <t>Lack of physical ability; I am handicapped.</t>
  </si>
  <si>
    <t>A Fountain of Youth would be good.  I am 61 this year.</t>
  </si>
  <si>
    <t>Not conducive to job</t>
  </si>
  <si>
    <t>Route to work on busy highway.  No suitable bike route.</t>
  </si>
  <si>
    <t>Safer bicycle and pedestrian routes,Alternative transportation commuting competitions with awards/prizes,Ability to be 10 minutes late to work to accommodate alternative transportation</t>
  </si>
  <si>
    <t xml:space="preserve">As a STAFF member with children and 2 jobs, life does not permit such things. </t>
  </si>
  <si>
    <t>None, it is bad enough we have to pay to work for a non-guaranteed space.</t>
  </si>
  <si>
    <t>Lack of convenient bus stops or bus routes,Time,Lack of showers at my workplace,Lack of confidence or experience riding near traffic,Other (please explain)</t>
  </si>
  <si>
    <t xml:space="preserve">While I live relatively close to campus, I live out of town. Biking or walking from my home is incredibly dangerous due to lack of viable road shoulder on a hilly and winding busy road with heavy, fast traffic. </t>
  </si>
  <si>
    <t>Too many things to carry back and forth from work; in the event of an emergency with older parents and children I need fast reliable transportation immediately.</t>
  </si>
  <si>
    <t>Lack of convenient bus stops or bus routes,Time,Lack of proper equipment or resources</t>
  </si>
  <si>
    <t>I have to take my child to a sitter and need to drive them there</t>
  </si>
  <si>
    <t>Bike Share program,Safer bicycle and pedestrian routes,Hands-on training on safe bicycle commuting techniques</t>
  </si>
  <si>
    <t>cannot bike or walk on highway</t>
  </si>
  <si>
    <t>make a stop every morning and evening</t>
  </si>
  <si>
    <t>Weather,Lack of showers at my workplace,Lack of confidence or experience riding near traffic,Lack of proper equipment or resources</t>
  </si>
  <si>
    <t>Bike Share program,Safer bicycle and pedestrian routes,"Carpool Only" parking passes,Discounts on parking passes that prorate based on the days of the week you choose not to park,Alternative transportation commuting competitions with awards/prizes,Ability to be 10 minutes late to work to accommodate alternative transportation</t>
  </si>
  <si>
    <t>I have to drive my kids to school and activities after school. We could not possibly commute on bike or foot 15.7 miles each way. It definitely wouldn't work on band day to bring along a saxophone :) j/k</t>
  </si>
  <si>
    <t>Nothing would convince me. I have active kids and drive them all over in the evenings. I need my car to be with me.</t>
  </si>
  <si>
    <t>ability to leave work past 5 PM for bus service</t>
  </si>
  <si>
    <t>I live in Albany which is too far to ride a bike, no safe bikeways/only highways not safe</t>
  </si>
  <si>
    <t>Lack of convenient bus stops or bus routes,Time,Lack of showers at my workplace,Lack of bicycle racks,Lack of confidence or experience riding near traffic,Lack of proper equipment or resources</t>
  </si>
  <si>
    <t>More secure bicycle parking,Safer bicycle and pedestrian routes,Ability to be 10 minutes late to work to accommodate alternative transportation,Other (please explain)</t>
  </si>
  <si>
    <t>Ability to take a shower before coming to work, safe access to the bike path.</t>
  </si>
  <si>
    <t>Distance from home</t>
  </si>
  <si>
    <t>Not feasible to walk/bike 35 miles one way</t>
  </si>
  <si>
    <t>Safer bicycle and pedestrian routes,Discounts on parking passes that prorate based on the days of the week you choose not to park,Ability to be 10 minutes late to work to accommodate alternative transportation</t>
  </si>
  <si>
    <t>15 mile</t>
  </si>
  <si>
    <t>Lack of Parking Spaces</t>
  </si>
  <si>
    <t>Work schedule</t>
  </si>
  <si>
    <t>Time,Lack of "Park and Pedal" lots,Lack of showers at my workplace,Lack of confidence or experience riding near traffic</t>
  </si>
  <si>
    <t>Distance from campus</t>
  </si>
  <si>
    <t>None -- distance from work</t>
  </si>
  <si>
    <t>Live to far away to walk or bike.</t>
  </si>
  <si>
    <t>Live to far from campus for walking a biking to be viable option</t>
  </si>
  <si>
    <t>Too much distance</t>
  </si>
  <si>
    <t>Looking for someone to carpool.</t>
  </si>
  <si>
    <t>Lack of showers at my workplace,Lack of Bike Share program</t>
  </si>
  <si>
    <t>Bike Share program,Discounts on parking passes that prorate based on the days of the week you choose not to park,Alternative transportation commuting competitions with awards/prizes</t>
  </si>
  <si>
    <t>More convenient public bus options for areas within 10 minutes or so from campus (such as the plains)</t>
  </si>
  <si>
    <t>both - it varies, sometimes I'm alone, other times with others</t>
  </si>
  <si>
    <t>same as above</t>
  </si>
  <si>
    <t>too far</t>
  </si>
  <si>
    <t>work more than 40 hours per week</t>
  </si>
  <si>
    <t>Traveling on highway</t>
  </si>
  <si>
    <t>Access to showers on campus</t>
  </si>
  <si>
    <t>Not being an hourly employee and bound by a clock</t>
  </si>
  <si>
    <t>These are not viable for the hours I work or for my location</t>
  </si>
  <si>
    <t xml:space="preserve">I have kids that need to be picked up </t>
  </si>
  <si>
    <t>I live an hour away</t>
  </si>
  <si>
    <t xml:space="preserve">Safety - this should be an option here - I live on a non-bikable road that connects to a non-bikeable highway where the speedlimit is 55.  I would NEVER feel safe enough, even if I gave myself an hour to get to work everyday, to bike on those roads.  I'm sad that this survey doesn't really take into account that a majority of the people who work at OU don't live in the immediate city of Athens.  This is rural Appalachia.  Please consider your audience.  </t>
  </si>
  <si>
    <t>How about the addresses and phone numbers of staff in my local area so I could even set up a ride share.  We don't all know each other, so get us together somehow first.</t>
  </si>
  <si>
    <t>1 mile distance from home to the bus stop, 3 mile distance from home to work.</t>
  </si>
  <si>
    <t>Ability to "run errands" at the end of a work day without going home first.</t>
  </si>
  <si>
    <t>None--I tried walking and frequently had to walk home to get my car.</t>
  </si>
  <si>
    <t>I do not work on campus, but in Dayton, OH. I cover a 10 county area and visit businesses in assigned counties. In some cases, I must drive to their location.</t>
  </si>
  <si>
    <t>Hills, sweaty, business attire and bikes don't mix</t>
  </si>
  <si>
    <t>casual dress attire, hills equal sweat</t>
  </si>
  <si>
    <t>better choices for living close to campus but not in student neighborkoods.</t>
  </si>
  <si>
    <t>Not enough time in the day to leave house 30-45 minutes earlier</t>
  </si>
  <si>
    <t>Ability to be 10 minutes late to work to accommodate alternative transportation,Hands-on training on safe bicycle commuting techniques</t>
  </si>
  <si>
    <t>None apply because of my distance to work.</t>
  </si>
  <si>
    <t>Lack of convenient bus stops or bus routes,My health does not permit active transportation,Lack of proper equipment or resources</t>
  </si>
  <si>
    <t xml:space="preserve">Increased bus stops, per campus buildings. </t>
  </si>
  <si>
    <t>Centralized carpool website</t>
  </si>
  <si>
    <t>I live on a hill.  Don't think I could ride up it on a bike.  Also have a child I take to school every day.</t>
  </si>
  <si>
    <t>Bike Share program,More secure bicycle parking,Ability to be 10 minutes late to work to accommodate alternative transportation</t>
  </si>
  <si>
    <t xml:space="preserve">I've no current major obstacles to walking from the faculty/staff parking lots to my workplace. </t>
  </si>
  <si>
    <t>Not applicable based on my situation</t>
  </si>
  <si>
    <t xml:space="preserve">if using a bicycle, I would need to bicycle along a highway part of the way. </t>
  </si>
  <si>
    <t>Dangerous roads, unbikeable terrain.</t>
  </si>
  <si>
    <t>Lack of convenient bus stops or bus routes,Time,Lack of showers at my workplace,Lack of proper equipment or resources</t>
  </si>
  <si>
    <t>The distance that I travel</t>
  </si>
  <si>
    <t>I live 40 minutes away</t>
  </si>
  <si>
    <t>Being permitted to work from other campuses regularly instead of special occasions</t>
  </si>
  <si>
    <t>I live in the country and too far to walk.</t>
  </si>
  <si>
    <t>not an option for daily commute</t>
  </si>
  <si>
    <t>1.5 miles</t>
  </si>
  <si>
    <t>I would have to travel narrow county roads with large hills</t>
  </si>
  <si>
    <t>Nothing - too far out for biking and too sparsely populated to car pool or bus</t>
  </si>
  <si>
    <t>Route 56 is very dangerous to walk or bike on . Build some sidewalks or extra wide berms. So many bikers travel the route. Very dangerous !!</t>
  </si>
  <si>
    <t>Lack of convenient bus stops or bus routes,Time,Lack of confidence or experience riding near traffic,Other (please explain)</t>
  </si>
  <si>
    <t>Regarding biking--Distance from campus (I must access US 32 or busy county highways); safety risks of biking on high traffic highways and roads</t>
  </si>
  <si>
    <t>Driving - one or more, it varies</t>
  </si>
  <si>
    <t>Dropping kids off at school</t>
  </si>
  <si>
    <t>Weather,Time,I do not enjoy biking or walking,Other (please explain)</t>
  </si>
  <si>
    <t xml:space="preserve">Route to campus requires crossing route 50/32/33 </t>
  </si>
  <si>
    <t>My job is external focused (fundraising), am on and off campus several times a day</t>
  </si>
  <si>
    <t>Bike Share program,Other (please explain)</t>
  </si>
  <si>
    <t>would take bus on days I will be on campus all day</t>
  </si>
  <si>
    <t>Lack of convenient bus stops or bus routes,Lack of bicycle racks,Other (please explain)</t>
  </si>
  <si>
    <t>Lack of sidewalks</t>
  </si>
  <si>
    <t>Sidwalks</t>
  </si>
  <si>
    <t>I have to have access to a vehicle to meet with clients off site.</t>
  </si>
  <si>
    <t>Lack of convenient bus stops or bus routes,Weather,Lack of "Park and Pedal" lots,Lack of confidence or experience riding near traffic,Other (please explain)</t>
  </si>
  <si>
    <t xml:space="preserve">I would need to travel on the highway to bike to work and that is not safe.  </t>
  </si>
  <si>
    <t>Bus routes closer to my home or commuter lots near a bus stop so I can  take the bus.  I can't car pool because of my work schedule and the need to get my kids from school in Albany from time to time.</t>
  </si>
  <si>
    <t xml:space="preserve">No public transportation available where I live. Can not walk/bike 35 miles. </t>
  </si>
  <si>
    <t>Weather,Time,Lack of "Park and Pedal" lots,Lack of showers at my workplace,Lack of bicycle racks</t>
  </si>
  <si>
    <t>I live to far out to bike to campus</t>
  </si>
  <si>
    <t xml:space="preserve">I wear business clothes to work everyday. it's not comfortable to walk a long distance in this type of clothing for a female. </t>
  </si>
  <si>
    <t xml:space="preserve">There is no place to park a bike outside my office. I work on College Green. </t>
  </si>
  <si>
    <t>Time,Lack of showers at my workplace,Lack of Bike Share program,Other (please explain)</t>
  </si>
  <si>
    <t>Hours of work</t>
  </si>
  <si>
    <t>I would bike into work but there is no safe route need a bike path to every community in Athens county</t>
  </si>
  <si>
    <t xml:space="preserve">I live too far away for any of this to be applicable.  </t>
  </si>
  <si>
    <t xml:space="preserve">I live too far away for any of this to be applicable </t>
  </si>
  <si>
    <t>Lack of convenient bus stops or bus routes,Weather,Time,My health does not permit active transportation</t>
  </si>
  <si>
    <t>Distance, lack of free parking away from but near campus, husband hit by a truck while biking to work resulting in injuries..</t>
  </si>
  <si>
    <t>Free parking located away from but near campus along with convenient bus routes/stops.</t>
  </si>
  <si>
    <t>lots of traffic between home and HDL..not comfortable</t>
  </si>
  <si>
    <t>love biking and kickbiking, but to ride to work...but i'd feel uncomforatable once I got here.</t>
  </si>
  <si>
    <t>Weather,Time,Lack of showers at my workplace,Lack of confidence or experience riding near traffic,Lack of proper equipment or resources</t>
  </si>
  <si>
    <t>I also transport a child with sports gear and sometimes work a second job in the evenings (and also live on top of a hill) - none of which are conducive to biking or walking.</t>
  </si>
  <si>
    <t>These options are not feasible for my situation.</t>
  </si>
  <si>
    <t>These are not options for all who work on campus.</t>
  </si>
  <si>
    <t>None - I don't want to</t>
  </si>
  <si>
    <t>This does not apply to me - I live too far from campus for any accomodations.</t>
  </si>
  <si>
    <t>I live too far and have no way to bring a bike to campus.But I do walk around campus once I'm here.</t>
  </si>
  <si>
    <t>A matching program to help you find others to carpool with from your area.</t>
  </si>
  <si>
    <t>Weather,Time,Lack of showers at my workplace,Lack of confidence or experience riding near traffic,Lack of proper equipment or resources,Other (please explain)</t>
  </si>
  <si>
    <t>I have to drop my child off each morning.</t>
  </si>
  <si>
    <t>Safer bicycle and pedestrian routes,"Carpool Only" parking passes,Discounts on parking passes that prorate based on the days of the week you choose not to park,Hands-on training on safe bicycle commuting techniques</t>
  </si>
  <si>
    <t xml:space="preserve">Each day I must take/pick up my children to/from school and childcare </t>
  </si>
  <si>
    <t>There is not a safe bike lane for me to ride in...would need to be on Route 50 until I could get to Richland Avenue</t>
  </si>
  <si>
    <t>Distance between my home and campus - it takes me at least 30 minutes to drive it one way. Not all of us live in the Athens Commons.</t>
  </si>
  <si>
    <t>Weather,Time,My health does not permit active transportation</t>
  </si>
  <si>
    <t>would prefer the bus but it doesn't run during the summer so I drive.</t>
  </si>
  <si>
    <t>Time,Lack of showers at my workplace,Lack of proper equipment or resources,Other (please explain)</t>
  </si>
  <si>
    <t xml:space="preserve">Distance - I live rather far away from campus. </t>
  </si>
  <si>
    <t>"Carpool Only" parking passes,Ability to be 10 minutes late to work to accommodate alternative transportation,Other (please explain)</t>
  </si>
  <si>
    <t>Work-from-home option</t>
  </si>
  <si>
    <t>There is absolutely no way I can travel from my home to work other than via automobile with the commute I have and the condition/terrain of the roads I must travel</t>
  </si>
  <si>
    <t>This is not even an option.  I would have to retire if forced to consider this</t>
  </si>
  <si>
    <t>difficult terrain</t>
  </si>
  <si>
    <t>Lack of convenient bus stops or bus routes,Weather,Time,Lack of showers at my workplace,Lack of confidence or experience riding near traffic,Other (please explain)</t>
  </si>
  <si>
    <t>I live 7 miles out of town in a rural area.</t>
  </si>
  <si>
    <t xml:space="preserve">too much to carry back and forth </t>
  </si>
  <si>
    <t xml:space="preserve">I would have carry less or figure out how to transport on a bike </t>
  </si>
  <si>
    <t xml:space="preserve"> I have to let my dog out during my lunch break, so I drive to save time. </t>
  </si>
  <si>
    <t>Have you noticed the steep hills on campus</t>
  </si>
  <si>
    <t xml:space="preserve">I live too far away.  </t>
  </si>
  <si>
    <t>Distance to work</t>
  </si>
  <si>
    <t>Accommodating children's schedules, pickups and drop offs.</t>
  </si>
  <si>
    <t>Do not want to walk or ride on the highway</t>
  </si>
  <si>
    <t>Housing within Athens city limits</t>
  </si>
  <si>
    <t>Combo of driving alone, carpooling, and walking.</t>
  </si>
  <si>
    <t>I drive 64 miles per day. I come early and stay late. Not convenient for car pooling.</t>
  </si>
  <si>
    <t>Go Bus stops on SR 32</t>
  </si>
  <si>
    <t>Lack of "Park and Pedal" lots,Lack of showers at my workplace,Lack of bicycle racks</t>
  </si>
  <si>
    <t>More secure bicycle parking,Discounts on parking passes that prorate based on the days of the week you choose not to park,Alternative transportation commuting competitions with awards/prizes,Ability to be 10 minutes late to work to accommodate alternative transportation,Other (please explain)</t>
  </si>
  <si>
    <t xml:space="preserve">Showers and a place to keep my bike inside. </t>
  </si>
  <si>
    <t>My start and end times do not accommodate carpooling</t>
  </si>
  <si>
    <t>1. Unsafe route for walking and 2. Difficulty in schlepping all my stuff if walking.</t>
  </si>
  <si>
    <t>I would walk if I felt the route was safe and I could carry everything. Also want to workout at Wellworks priot to work.</t>
  </si>
  <si>
    <t>While the distance I live from campus is relatively short, it requires travel on country roads and the highway</t>
  </si>
  <si>
    <t>Lack of convenient bus stops or bus routes,Weather,Time,Other (please explain)</t>
  </si>
  <si>
    <t>25 miles on Route 50.... not really possible via bike</t>
  </si>
  <si>
    <t>Carpool network</t>
  </si>
  <si>
    <t>live too far away</t>
  </si>
  <si>
    <t>not interested</t>
  </si>
  <si>
    <t>Weather,Time,Lack of showers at my workplace,Lack of confidence or experience riding near traffic,Other (please explain)</t>
  </si>
  <si>
    <t>The road I live on is treacherous for bikers or walkers</t>
  </si>
  <si>
    <t>I come to campus around 6:30 a.m.  Are the busses running then? are they on time?</t>
  </si>
  <si>
    <t>I live out of town.  Is there a parking place where we can park to have the bus pick us up or get a bicycle?</t>
  </si>
  <si>
    <t>Lack of time available</t>
  </si>
  <si>
    <t>no safe trail routes from home</t>
  </si>
  <si>
    <t>N/A due to distance</t>
  </si>
  <si>
    <t>walking or bus depending on weather</t>
  </si>
  <si>
    <t>Walking or bus depending on weather</t>
  </si>
  <si>
    <t>Distance.  I live 32 miles from campus. No means of bus and no time to bike</t>
  </si>
  <si>
    <t>No convenient choices would help</t>
  </si>
  <si>
    <t>Generally stay in a single building.</t>
  </si>
  <si>
    <t>Lack of convenient bus stops or bus routes,Lack of showers at my workplace,Other (please explain)</t>
  </si>
  <si>
    <t>Terrain</t>
  </si>
  <si>
    <t>Extended bus routes into neighborhood or hilly areas of Athens.</t>
  </si>
  <si>
    <t>A 10 minute time cushion isn't enough...I wouldn't want my employer to give me 10 minutes, but to allow me the flexibility to arrive late and THEN leave late based on uncontrollable morning commute delays.</t>
  </si>
  <si>
    <t>I live 40 miles away.</t>
  </si>
  <si>
    <t>There isn't really anything, I live too far away.</t>
  </si>
  <si>
    <t>Distance and taking kids to school.</t>
  </si>
  <si>
    <t>Help identifying people traveling from same area for carpooling</t>
  </si>
  <si>
    <t>too far!</t>
  </si>
  <si>
    <t>work van with coworkers</t>
  </si>
  <si>
    <t>route that I must drive to and from work</t>
  </si>
  <si>
    <t>Lack of proper equipment or resources,Other (please explain)</t>
  </si>
  <si>
    <t>Current neighborhood lacks bike path or sidewalk for walking</t>
  </si>
  <si>
    <t>Lack of showers at my workplace,My health does not permit active transportation,Lack of proper equipment or resources</t>
  </si>
  <si>
    <t>have to carry many things</t>
  </si>
  <si>
    <t>flat campus, dry climate</t>
  </si>
  <si>
    <t>Lack of showers at my workplace,Lack of Bike Share program,Lack of proper equipment or resources,Other (please explain)</t>
  </si>
  <si>
    <t>Lack of Bike Share program,Other (please explain)</t>
  </si>
  <si>
    <t>I live in Albany - too far for me to bike and too dangerous (highway 33 &amp; 32).</t>
  </si>
  <si>
    <t>Too far to bike or walk and routes are not safe</t>
  </si>
  <si>
    <t>None - because of the distance and time involved as well as weather conditions.</t>
  </si>
  <si>
    <t>narrow country roads up/down from Oakmont neighborhood</t>
  </si>
  <si>
    <t>Distance and location from home to workplace</t>
  </si>
  <si>
    <t>Monthly Bonus</t>
  </si>
  <si>
    <t>Lack of convenient bus stops or bus routes,Weather,Time,Lack of confidence or experience riding near traffic,Lack of proper equipment or resources,Other (please explain)</t>
  </si>
  <si>
    <t>Live too far away to walk, biking is not an option for me</t>
  </si>
  <si>
    <t>none. I live too far and am not in good health</t>
  </si>
  <si>
    <t>The routes for biking are not bike friendly. (Highway or very narrow roadways)</t>
  </si>
  <si>
    <t>will not work to carpool with my scedule due to long and varied hours.</t>
  </si>
  <si>
    <t>Distance and Work Schedule</t>
  </si>
  <si>
    <t>Reduction in expectation that I can work before and after hours as needed without notice</t>
  </si>
  <si>
    <t>I am a custodian so I work in 1 building.</t>
  </si>
  <si>
    <t>I am a custodian</t>
  </si>
  <si>
    <t>Time,Lack of Bike Share program</t>
  </si>
  <si>
    <t>Additional appointments before, during, and after work hours.</t>
  </si>
  <si>
    <t>Weather,Time,Lack of "Park and Pedal" lots,Lack of bicycle racks,Lack of Bike Share program,Lack of confidence or experience riding near traffic,Lack of proper equipment or resources</t>
  </si>
  <si>
    <t>convenient public transportation such as a train from Athens to Columbus</t>
  </si>
  <si>
    <t>Lack of convenient bus stops or bus routes,Weather,Time,Lack of "Park and Pedal" lots,Lack of showers at my workplace,Lack of proper equipment or resources,Other (please explain)</t>
  </si>
  <si>
    <t>I live in rural country around Athens that does not have bus access or safe bike riding roads.</t>
  </si>
  <si>
    <t xml:space="preserve">The distance from home to work and I travel a rural route. </t>
  </si>
  <si>
    <t>Don't typically travel due to not finding a parking space on my return.</t>
  </si>
  <si>
    <t xml:space="preserve">I'm not biking or walking 28 miles per day to and from work. </t>
  </si>
  <si>
    <t xml:space="preserve">None, there are no programs or incentives that would encourage me to walk/bike 28 miles a day to and from work. </t>
  </si>
  <si>
    <t>9.6 miles</t>
  </si>
  <si>
    <t xml:space="preserve">I live 10 miles from campus on a dangerous road. I do not want to put my life at risk by riding a bicycle on this road. </t>
  </si>
  <si>
    <t xml:space="preserve">None. I want to be able to come and go as needed- in case there is an emergency. </t>
  </si>
  <si>
    <t>If we had a locker room to freshen up &amp; change, I'd ride my bike to work all summer!</t>
  </si>
  <si>
    <t>More secure bicycle parking,Safer bicycle and pedestrian routes,"Carpool Only" parking passes,Discounts on parking passes that prorate based on the days of the week you choose not to park,Alternative transportation commuting competitions with awards/prizes,Ability to be 10 minutes late to work to accommodate alternative transportation</t>
  </si>
  <si>
    <t>Not safe to bike to work from my home</t>
  </si>
  <si>
    <t>Park n Ride location in the Plains</t>
  </si>
  <si>
    <t>Weather,Time,Lack of showers at my workplace,My health does not permit active transportation</t>
  </si>
  <si>
    <t>Discounts on parking passes that prorate based on the days of the week you choose not to park,Alternative transportation commuting competitions with awards/prizes,Ability to be 10 minutes late to work to accommodate alternative transportation,Other (please explain)</t>
  </si>
  <si>
    <t>How much gas does the bobcat busses waste driving around empty everyday???</t>
  </si>
  <si>
    <t>Lack of convenient bus stops or bus routes,Time,Lack of showers at my workplace,Other (please explain)</t>
  </si>
  <si>
    <t>The roads from my home to campus are winding, steep, and have no shoulder. Cycling is not safe or practical on mulligan road.</t>
  </si>
  <si>
    <t xml:space="preserve">Bus routes on mulligan road </t>
  </si>
  <si>
    <t>Kawasaki Mule</t>
  </si>
  <si>
    <t xml:space="preserve">Bicycles have no business on the road I use to come to work. It's dangerous for them. Bicycles don't do well in snow. I shop after work, and can't get a family's worth of groceries home on a bicycle. </t>
  </si>
  <si>
    <t>police cruiser</t>
  </si>
  <si>
    <t>I will now more that I moved closer</t>
  </si>
  <si>
    <t>NO BIKE PATH ON RT 50 WEST.</t>
  </si>
  <si>
    <t>WE NEED A BIKE PATH ON RT 50 WEST.</t>
  </si>
  <si>
    <t>Live too far away; work after normal business hours</t>
  </si>
  <si>
    <t>Meetings too close to walk without getting sweaty, coordinating with the buses is often not an option - again, due to time.</t>
  </si>
  <si>
    <t>right now my situation does not allow for other commuting</t>
  </si>
  <si>
    <t>60 miles is too far to bike!</t>
  </si>
  <si>
    <t xml:space="preserve">I live to far out to bike or walk. </t>
  </si>
  <si>
    <t>Weather,Time,I do not enjoy biking or walking,Lack of proper equipment or resources</t>
  </si>
  <si>
    <t>Lack of convenient bus stops or bus routes,Weather,Time,Lack of showers at my workplace,Lack of bicycle racks</t>
  </si>
  <si>
    <t xml:space="preserve">Lack of a gym membership offered to Administratiors </t>
  </si>
  <si>
    <t>NA</t>
  </si>
  <si>
    <t xml:space="preserve">I am handicapped and walking is not something I can do at length.  The shuttle stops are not always convenient to the building I need to go to.  </t>
  </si>
  <si>
    <t>Unfortunately my work hours and my handicap preclude me from participating in these great ideas.</t>
  </si>
  <si>
    <t>roadway safety near my house</t>
  </si>
  <si>
    <t>"Carpool Only" parking passes,Discounts on parking passes that prorate based on the days of the week you choose not to park,Alternative transportation commuting competitions with awards/prizes,Ability to be 10 minutes late to work to accommodate alternative transportation,Hands-on training on safe bicycle commuting techniques,Other (please explain)</t>
  </si>
  <si>
    <t>information on tax incentives for biking to work</t>
  </si>
  <si>
    <t>Carpool with student about 2-3 days per week</t>
  </si>
  <si>
    <t>Live too far from campus - no bus system available</t>
  </si>
  <si>
    <t>My partner and I both work on campus and typically ride together</t>
  </si>
  <si>
    <t>Same as above</t>
  </si>
  <si>
    <t>Driving with spouse (we have one car)</t>
  </si>
  <si>
    <t>Home is too far to walk and biking on Old US 33 can be dangerous</t>
  </si>
  <si>
    <t>we have one car so my husband and I carpool by default</t>
  </si>
  <si>
    <t>Driving myself to work and my children to daycare (co-located on The Ridges)</t>
  </si>
  <si>
    <t>The need to also transport my children and all of our stuff</t>
  </si>
  <si>
    <t>Mix of driving alone and carpooling, if nice husband will ride motorcycle</t>
  </si>
  <si>
    <t>Shuttling kids</t>
  </si>
  <si>
    <t>shuttling kids</t>
  </si>
  <si>
    <t>I would bike if I don't have to take kids one place to the other</t>
  </si>
  <si>
    <t>Driving myself with son riding along every day to go to his college classes (too young to drive)</t>
  </si>
  <si>
    <t>Distance. Have commuted by bicycle, but 16miles takes too much time.</t>
  </si>
  <si>
    <t>Need flexibility because of kids, so can't carpool or use bus.</t>
  </si>
  <si>
    <t>Driving Alone but with kids for school drop off</t>
  </si>
  <si>
    <t>Kids</t>
  </si>
  <si>
    <t>I have 2 small children so I usually have them in the car with me.</t>
  </si>
  <si>
    <t>Driving with children in the car--dropping them off at daycare and school on the way</t>
  </si>
  <si>
    <t>Having to transport my children to school/daycare in car seats.  Otherwise I would love to bike more.</t>
  </si>
  <si>
    <t>Carpool during May, September and October, but drive alone June, July and August</t>
  </si>
  <si>
    <t>It's nearly an even split between driving alone or bicycling. Each week is different based on whether I need a vehicle in town for things like kid transportation, shopping, etc.</t>
  </si>
  <si>
    <t xml:space="preserve">Same as above - a mix between driving alone and bicycling. </t>
  </si>
  <si>
    <t>More options for parking a bicycle out of the weather. The building I work in now does allow parking bikes inside, but many other campus buildings do not, so someone commuting to one of those buildings has to leave their bike out in the sun/rain/snow/etc.</t>
  </si>
  <si>
    <t>I ride a motorcycle a lot during warmer weather.</t>
  </si>
  <si>
    <t>It's not safe to ride a bicycle from where i live - narrow, curvy, hilly roads with no berm - traffic can't see to get around me safely</t>
  </si>
  <si>
    <t>bus routes from where I live</t>
  </si>
  <si>
    <t>Time,Lack of "Park and Pedal" lots,Lack of showers at my workplace,Lack of bicycle racks</t>
  </si>
  <si>
    <t>More secure bicycle parking,Safer bicycle and pedestrian routes,Alternative transportation commuting competitions with awards/prizes,Ability to be 10 minutes late to work to accommodate alternative transportation</t>
  </si>
  <si>
    <t>Bike Share program,Safer bicycle and pedestrian routes,"Carpool Only" parking passes,Ability to be 10 minutes late to work to accommodate alternative transportation</t>
  </si>
  <si>
    <t>Lack of bicycle racks,Lack of confidence or experience riding near traffic</t>
  </si>
  <si>
    <t>I walk almost always.</t>
  </si>
  <si>
    <t>Weather,Lack of "Park and Pedal" lots</t>
  </si>
  <si>
    <t>A timely bus system provides an alternative to walking when the weather turns bad. Right now when it rains hard, I face a choice: Walk home in 45 minutes or wait 20 minutes for a bus and then ride for 15 minutes. Also, the city bus doesn't start early enough for me to be at work by 7AM.</t>
  </si>
  <si>
    <t>lack of clean and well-maintained routes--walking down Court St "the morning after" is practically unhygienic and sidewalks are slippery in any inclement weather</t>
  </si>
  <si>
    <t>half and half driving alone and walking depending on icy conditions</t>
  </si>
  <si>
    <t>there are none for me</t>
  </si>
  <si>
    <t>Time,Lack of showers at my workplace,Lack of confidence or experience riding near traffic</t>
  </si>
  <si>
    <t>Weather,Lack of showers at my workplace,Lack of proper equipment or resources</t>
  </si>
  <si>
    <t xml:space="preserve">The roads are in horrible shape for cycling and I have to plan my route around them. My basket will fall off when I hit potholes, dips, etc. And some roads are narrow and don't have adequate space for bikes. </t>
  </si>
  <si>
    <t>Lack of convenient bus stops or bus routes,Lack of "Park and Pedal" lots,Lack of bicycle racks,Lack of Bike Share program,Other (please explain)</t>
  </si>
  <si>
    <t>Inadequate bike lanes (court st especially), NO covered bike racks available anywhere north of south green.</t>
  </si>
  <si>
    <t xml:space="preserve">Hilly Campus </t>
  </si>
  <si>
    <t xml:space="preserve">More Frequent bus stops. The closest bus stop to me only arrives at the top of the hour which is extremely inconvenient. </t>
  </si>
  <si>
    <t>Weather,Lack of bicycle racks,Lack of confidence or experience riding near traffic</t>
  </si>
  <si>
    <t>More secure bicycle parking,Safer bicycle and pedestrian routes,"Carpool Only" parking passes,Alternative transportation commuting competitions with awards/prizes,Ability to be 10 minutes late to work to accommodate alternative transportation</t>
  </si>
  <si>
    <t>More secure bicycle parking,Safer bicycle and pedestrian routes,Alternative transportation commuting competitions with awards/prizes</t>
  </si>
  <si>
    <t>Lack of convenient bus stops or bus routes,Lack of "Park and Pedal" lots,Other (please explain)</t>
  </si>
  <si>
    <t>Lack of buses on the longer routes</t>
  </si>
  <si>
    <t>At least one more shuttle bus for the longer routes</t>
  </si>
  <si>
    <t xml:space="preserve">Bus is not good. Always wait for the red loop at the ridges and never comes. Need more bike lanes. Pedestrians are hard to ride around. Roads are busy with fast drivers. Also, snow is an issue in the winter. </t>
  </si>
  <si>
    <t>Safer bicycle and pedestrian routes,Alternative transportation commuting competitions with awards/prizes,Other (please explain)</t>
  </si>
  <si>
    <t xml:space="preserve">Fix the red loop bus route. </t>
  </si>
  <si>
    <t>Safer bicycle and pedestrian routes,Discounts on parking passes that prorate based on the days of the week you choose not to park,Hands-on training on safe bicycle commuting techniques</t>
  </si>
  <si>
    <t>Brick streets are cool and all but they are hell to bike on.</t>
  </si>
  <si>
    <t>better weather, more time</t>
  </si>
  <si>
    <t>Lack of "Park and Pedal" lots,Lack of bicycle racks</t>
  </si>
  <si>
    <t>Weather,Lack of "Park and Pedal" lots,Lack of showers at my workplace,Lack of bicycle racks,Other (please explain)</t>
  </si>
  <si>
    <t>Bike security; too many stolen bikes or parts</t>
  </si>
  <si>
    <t>Bike Share program,More secure bicycle parking,Safer bicycle and pedestrian routes,Discounts on parking passes that prorate based on the days of the week you choose not to park,Alternative transportation commuting competitions with awards/prizes,Ability to be 10 minutes late to work to accommodate alternative transportation,Other (please explain)</t>
  </si>
  <si>
    <t>Monitored bike security, room to ride on the road, locker rooms to store sweaty clothes</t>
  </si>
  <si>
    <t xml:space="preserve">I bike everywhere because I canâ€™t afford a car. </t>
  </si>
  <si>
    <t xml:space="preserve">We NEED MORE bike lanes!! We need to teach drivers and riders how to commute in close proximity. </t>
  </si>
  <si>
    <t>More secure bicycle parking,Safer bicycle and pedestrian routes,"Carpool Only" parking passes,Discounts on parking passes that prorate based on the days of the week you choose not to park,Ability to be 10 minutes late to work to accommodate alternative transportation,Hands-on training on safe bicycle commuting techniques,Other (please explain)</t>
  </si>
  <si>
    <t>less cracks/holes in the road- athens is not meant for my single speed, but it's all I have.</t>
  </si>
  <si>
    <t>Lack of convenient bus stops or bus routes,Weather,Lack of "Park and Pedal" lots</t>
  </si>
  <si>
    <t>Time,Lack of Bike Share program,Lack of confidence or experience riding near traffic</t>
  </si>
  <si>
    <t>Lack of convenient bus stops or bus routes,Weather,Lack of "Park and Pedal" lots,Other (please explain)</t>
  </si>
  <si>
    <t>Lack of lockers for those carrying a lot to campus for the day via bike</t>
  </si>
  <si>
    <t>Lockers for bikers commuting to campus</t>
  </si>
  <si>
    <t>There is a lot of foot and car traffic on campus, making it prefereable not to bike up to places near the middle of campus.</t>
  </si>
  <si>
    <t xml:space="preserve">To elaborate on the above, if all sidewalks and/or roads on campus had a region designated for bikers/skateboarders/etc., it would make me more likely to bike to campus all the time.  It seems like, right now, many roads/walkways near the center of campus are inconvenient for bikers. </t>
  </si>
  <si>
    <t>Weather,Lack of bicycle racks</t>
  </si>
  <si>
    <t>Safer bicycle and pedestrian routes,"Carpool Only" parking passes,Discounts on parking passes that prorate based on the days of the week you choose not to park</t>
  </si>
  <si>
    <t>Weather,Lack of bicycle racks,Other (please explain)</t>
  </si>
  <si>
    <t>The hills are difficult to scale on a bicycle</t>
  </si>
  <si>
    <t>Bicycle parking that is covered, i.e. protects bicycles from rain. Precipitation can be difficult to predict, but the security of covered bicycle parking on campus would allow me to feel more comfortable biking, knowing that I do not have to gamble damagin my bike from rain.</t>
  </si>
  <si>
    <t>I drive or have a family member drive to drop me off when I am transporting too much with me to bike, I am under time constraint, or we are already using the car (Movies, East State from home as a group rather than from campus alone along bike path)</t>
  </si>
  <si>
    <t>None of the above are necessary for me, because they're irrelevent to the logistics I described in an earlier question</t>
  </si>
  <si>
    <t>Too hilly on the way back from campus</t>
  </si>
  <si>
    <t>More secure bicycle parking,Alternative transportation commuting competitions with awards/prizes,Hands-on training on safe bicycle commuting techniques</t>
  </si>
  <si>
    <t xml:space="preserve">The fence blocking pathways. Takes too long to get to class now. I'm late because of it. </t>
  </si>
  <si>
    <t>MORE PARKING!</t>
  </si>
  <si>
    <t>Lack of convenient bus stops or bus routes,Weather,Time,Lack of Bike Share program</t>
  </si>
  <si>
    <t>Bike Share program,More secure bicycle parking,Safer bicycle and pedestrian routes,Discounts on parking passes that prorate based on the days of the week you choose not to park,Ability to be 10 minutes late to work to accommodate alternative transportation</t>
  </si>
  <si>
    <t xml:space="preserve">A giant friggin hill in between me and the campus </t>
  </si>
  <si>
    <t>Having long days and needing to wear business professional to work</t>
  </si>
  <si>
    <t>More secure bicycle parking,"Carpool Only" parking passes</t>
  </si>
  <si>
    <t>Weather,Time,Lack of Bike Share program,Other (please explain)</t>
  </si>
  <si>
    <t>My apartment is on top of a steep hill and sometimes I have too much to carry up. Also I'm not comfortable walking alone late at night.</t>
  </si>
  <si>
    <t>More frequent city bus route, a city bus stop at the top of University Courtyard, more reliable CATS late night service (I've tried to request it and I never get a response)</t>
  </si>
  <si>
    <t>I have not lived here during those months</t>
  </si>
  <si>
    <t>have not lived here during those months</t>
  </si>
  <si>
    <t>takes 20 minutes to walk from the summit and there is a large hill</t>
  </si>
  <si>
    <t>Weather,Time,Lack of Bike Share program,Lack of confidence or experience riding near traffic,Lack of proper equipment or resources</t>
  </si>
  <si>
    <t>Lack of convenient bus stops or bus routes,Weather,Time,Lack of "Park and Pedal" lots,Lack of showers at my workplace,Lack of bicycle racks,Lack of Bike Share program,My health does not permit active transportation,Lack of confidence or experience riding near traffic,Lack of proper equipment or resources</t>
  </si>
  <si>
    <t>Bike Share program,More secure bicycle parking,Safer bicycle and pedestrian routes,"Carpool Only" parking passes,Discounts on parking passes that prorate based on the days of the week you choose not to park,Alternative transportation commuting competitions with awards/prizes,Ability to be 10 minutes late to work to accommodate alternative transportation,Hands-on training on safe bicycle commuting techniques</t>
  </si>
  <si>
    <t>Most roads in athens don't have safe bike lanes.</t>
  </si>
  <si>
    <t>Bike Share program,"Carpool Only" parking passes,Alternative transportation commuting competitions with awards/prizes</t>
  </si>
  <si>
    <t>Bike Share program,Safer bicycle and pedestrian routes,Discounts on parking passes that prorate based on the days of the week you choose not to park,Ability to be 10 minutes late to work to accommodate alternative transportation</t>
  </si>
  <si>
    <t>Weather,Lack of bicycle racks,Lack of Bike Share program,Lack of confidence or experience riding near traffic,Lack of proper equipment or resources</t>
  </si>
  <si>
    <t>Hills!</t>
  </si>
  <si>
    <t xml:space="preserve">Later times for the Athens Public Transit </t>
  </si>
  <si>
    <t>Weather,Lack of Bike Share program,Lack of proper equipment or resources,Other (please explain)</t>
  </si>
  <si>
    <t>i dont have a bike</t>
  </si>
  <si>
    <t>More secure bicycle parking,"Carpool Only" parking passes,Discounts on parking passes that prorate based on the days of the week you choose not to park</t>
  </si>
  <si>
    <t>I live way too far away.</t>
  </si>
  <si>
    <t>Lack of convenient bus stops or bus routes,Weather,Time,Lack of "Park and Pedal" lots,Lack of confidence or experience riding near traffic,Lack of proper equipment or resources</t>
  </si>
  <si>
    <t>Weather,Time,Lack of proper equipment or resources</t>
  </si>
  <si>
    <t>Lack of bicycle racks,Lack of Bike Share program,Lack of confidence or experience riding near traffic,Other (please explain)</t>
  </si>
  <si>
    <t>do not think I can use bike to commute, no bike path but highway, and also too far away, however, would like to use bike from home to bus stop and in-campus moving</t>
  </si>
  <si>
    <t>Bike Share program,More secure bicycle parking,Safer bicycle and pedestrian routes,Discounts on parking passes that prorate based on the days of the week you choose not to park,Ability to be 10 minutes late to work to accommodate alternative transportation,Hands-on training on safe bicycle commuting techniques</t>
  </si>
  <si>
    <t>Sometimes University Cab, and Athens tarnsit Bus</t>
  </si>
  <si>
    <t>Bike Share program,Safer bicycle and pedestrian routes,Alternative transportation commuting competitions with awards/prizes,Ability to be 10 minutes late to work to accommodate alternative transportation</t>
  </si>
  <si>
    <t>Lack of showers at my workplace,Lack of confidence or experience riding near traffic,Lack of proper equipment or resources</t>
  </si>
  <si>
    <t>Weather,Lack of confidence or experience riding near traffic,Lack of proper equipment or resources</t>
  </si>
  <si>
    <t>Weather,Lack of proper equipment or resources</t>
  </si>
  <si>
    <t>Bike Share program,"Carpool Only" parking passes,Discounts on parking passes that prorate based on the days of the week you choose not to park</t>
  </si>
  <si>
    <t>Weather,Time,My health does not permit active transportation,Lack of confidence or experience riding near traffic</t>
  </si>
  <si>
    <t>Weather,Time,Lack of "Park and Pedal" lots,Lack of confidence or experience riding near traffic</t>
  </si>
  <si>
    <t>Weather,Time,Lack of Bike Share program,Lack of proper equipment or resources</t>
  </si>
  <si>
    <t>Time,I do not enjoy biking or walking</t>
  </si>
  <si>
    <t>equal bus and walking, depends on the heat index/rain</t>
  </si>
  <si>
    <t>equal bus and walking, depends how cold it is and amount of snow</t>
  </si>
  <si>
    <t xml:space="preserve">more time between classes </t>
  </si>
  <si>
    <t>CatCab</t>
  </si>
  <si>
    <t>Lack of safety</t>
  </si>
  <si>
    <t>Bike Share program,Safer bicycle and pedestrian routes,Alternative transportation commuting competitions with awards/prizes</t>
  </si>
  <si>
    <t>Weather,Lack of "Park and Pedal" lots,Lack of bicycle racks</t>
  </si>
  <si>
    <t>Weather,Time,Lack of bicycle racks,Lack of confidence or experience riding near traffic</t>
  </si>
  <si>
    <t>Lack of convenient bus stops or bus routes,Lack of Bike Share program,Lack of confidence or experience riding near traffic</t>
  </si>
  <si>
    <t>The hills make it hard to ride a bike :( It would be really helpful to take my bike through Baker</t>
  </si>
  <si>
    <t>Bike Share program,More secure bicycle parking,Safer bicycle and pedestrian routes,Ability to be 10 minutes late to work to accommodate alternative transportation,Hands-on training on safe bicycle commuting techniques,Other (please explain)</t>
  </si>
  <si>
    <t>Covered bike racks for weather protection</t>
  </si>
  <si>
    <t>Weather,Time,Lack of proper equipment or resources,Other (please explain)</t>
  </si>
  <si>
    <t>too much gravel to travel safely (injured at summit entrance)</t>
  </si>
  <si>
    <t>Bike Share program,Ability to be 10 minutes late to work to accommodate alternative transportation</t>
  </si>
  <si>
    <t>Lack of convenient bus stops or bus routes,Weather,Lack of "Park and Pedal" lots,Lack of confidence or experience riding near traffic</t>
  </si>
  <si>
    <t>Weather,Time,I do not enjoy biking or walking,Lack of confidence or experience riding near traffic,Lack of proper equipment or resources,Other (please explain)</t>
  </si>
  <si>
    <t>Biking up a hill destroys the average college student</t>
  </si>
  <si>
    <t>Discounts on parking passes that prorate based on the days of the week you choose not to park,Hands-on training on safe bicycle commuting techniques</t>
  </si>
  <si>
    <t>Getting sweaty</t>
  </si>
  <si>
    <t>n/a</t>
  </si>
  <si>
    <t>Bike Share program,More secure bicycle parking,Safer bicycle and pedestrian routes,Ability to be 10 minutes late to work to accommodate alternative transportation</t>
  </si>
  <si>
    <t>During the warmer months, I'm afraid my bike will get stolen.</t>
  </si>
  <si>
    <t>Bike Share program,Safer bicycle and pedestrian routes,"Carpool Only" parking passes</t>
  </si>
  <si>
    <t>Lack of convenient bus stops or bus routes,Weather,Lack of Bike Share program,Lack of confidence or experience riding near traffic,Lack of proper equipment or resources</t>
  </si>
  <si>
    <t>Bike Share program,More secure bicycle parking,Safer bicycle and pedestrian routes,Alternative transportation commuting competitions with awards/prizes</t>
  </si>
  <si>
    <t>Safer bicycle and pedestrian routes,"Carpool Only" parking passes,Discounts on parking passes that prorate based on the days of the week you choose not to park,Alternative transportation commuting competitions with awards/prizes,Ability to be 10 minutes late to work to accommodate alternative transportation</t>
  </si>
  <si>
    <t>Discounted Go Bus tickets</t>
  </si>
  <si>
    <t>35 miles</t>
  </si>
  <si>
    <t>Lack of convenient bus stops or bus routes,Time,I do not enjoy biking or walking,Lack of confidence or experience riding near traffic,Lack of proper equipment or resources</t>
  </si>
  <si>
    <t>Safer bicycle and pedestrian routes,"Carpool Only" parking passes,Discounts on parking passes that prorate based on the days of the week you choose not to park,Ability to be 10 minutes late to work to accommodate alternative transportation</t>
  </si>
  <si>
    <t>Bike Share program,Safer bicycle and pedestrian routes,"Carpool Only" parking passes,Discounts on parking passes that prorate based on the days of the week you choose not to park,Ability to be 10 minutes late to work to accommodate alternative transportation,Hands-on training on safe bicycle commuting techniques</t>
  </si>
  <si>
    <t>This campus has not presented itself as a safe place to walk alone.</t>
  </si>
  <si>
    <t>The hills</t>
  </si>
  <si>
    <t>Lack of "Park and Pedal" lots,Lack of showers at my workplace</t>
  </si>
  <si>
    <t>Weather,Lack of Bike Share program</t>
  </si>
  <si>
    <t>Bike Share program,More secure bicycle parking</t>
  </si>
  <si>
    <t>hills</t>
  </si>
  <si>
    <t>Distance/I'm not going to walk or ride my bike on the highway</t>
  </si>
  <si>
    <t>Lack of convenient bus stops or bus routes,Weather,Time,Lack of "Park and Pedal" lots,Lack of bicycle racks</t>
  </si>
  <si>
    <t>More secure bicycle parking,Safer bicycle and pedestrian routes,Alternative transportation commuting competitions with awards/prizes,Ability to be 10 minutes late to work to accommodate alternative transportation,Hands-on training on safe bicycle commuting techniques</t>
  </si>
  <si>
    <t>Foot surgery makes it sometimes painful to walk</t>
  </si>
  <si>
    <t>Weather,Time,Lack of "Park and Pedal" lots,Lack of Bike Share program,Lack of confidence or experience riding near traffic</t>
  </si>
  <si>
    <t>Lack of Bike Share program,Lack of proper equipment or resources</t>
  </si>
  <si>
    <t>Lack of convenient bus stops or bus routes,Time,Lack of showers at my workplace,Lack of confidence or experience riding near traffic</t>
  </si>
  <si>
    <t>Bike Share program,Safer bicycle and pedestrian routes,Ability to be 10 minutes late to work to accommodate alternative transportation,Hands-on training on safe bicycle commuting techniques</t>
  </si>
  <si>
    <t>Weather,Time,Lack of bicycle racks</t>
  </si>
  <si>
    <t>Weather,Time,Lack of "Park and Pedal" lots,Lack of proper equipment or resources</t>
  </si>
  <si>
    <t>Lack of convenient bus stops or bus routes,Weather,Time,Lack of "Park and Pedal" lots,Lack of bicycle racks,Lack of proper equipment or resources</t>
  </si>
  <si>
    <t>Safer bicycle and pedestrian routes,"Carpool Only" parking passes,Ability to be 10 minutes late to work to accommodate alternative transportation</t>
  </si>
  <si>
    <t>Commuter</t>
  </si>
  <si>
    <t>Weather,Lack of "Park and Pedal" lots,Lack of showers at my workplace,Lack of bicycle racks,Lack of Bike Share program,My health does not permit active transportation,Lack of confidence or experience riding near traffic</t>
  </si>
  <si>
    <t>More secure bicycle parking,Safer bicycle and pedestrian routes,"Carpool Only" parking passes,Discounts on parking passes that prorate based on the days of the week you choose not to park</t>
  </si>
  <si>
    <t>Lack of confidence or experience riding near traffic,Lack of proper equipment or resources</t>
  </si>
  <si>
    <t>Bike Share program,More secure bicycle parking,"Carpool Only" parking passes</t>
  </si>
  <si>
    <t>Bike Share program,More secure bicycle parking,Safer bicycle and pedestrian routes,"Carpool Only" parking passes,Discounts on parking passes that prorate based on the days of the week you choose not to park</t>
  </si>
  <si>
    <t>Lack of convenient bus stops or bus routes,Lack of "Park and Pedal" lots,Lack of bicycle racks,Lack of Bike Share program,I do not enjoy biking or walking,Lack of confidence or experience riding near traffic,Lack of proper equipment or resources</t>
  </si>
  <si>
    <t>Weather,Time,Lack of "Park and Pedal" lots,Lack of Bike Share program</t>
  </si>
  <si>
    <t>My health does not permit active transportation,Lack of proper equipment or resources</t>
  </si>
  <si>
    <t>Lack of convenient bus stops or bus routes,Weather,Lack of Bike Share program</t>
  </si>
  <si>
    <t>Bike Share program,More secure bicycle parking,Alternative transportation commuting competitions with awards/prizes,Ability to be 10 minutes late to work to accommodate alternative transportation,Other (please explain)</t>
  </si>
  <si>
    <t>More buses/routes/better times</t>
  </si>
  <si>
    <t>My home is located directly on the highway and it would not be safe to commute via walking or biking, in addition to the greater amount of time it would take.</t>
  </si>
  <si>
    <t xml:space="preserve">Geography makes it difficult to roller skate </t>
  </si>
  <si>
    <t>Lack of convenient bus stops or bus routes,Weather,Lack of showers at my workplace,Lack of Bike Share program,Lack of confidence or experience riding near traffic</t>
  </si>
  <si>
    <t>Bike Share program,Safer bicycle and pedestrian routes,"Carpool Only" parking passes,Ability to be 10 minutes late to work to accommodate alternative transportation,Hands-on training on safe bicycle commuting techniques</t>
  </si>
  <si>
    <t>Too far to walk or bike</t>
  </si>
  <si>
    <t>Bike Share program,Safer bicycle and pedestrian routes,"Carpool Only" parking passes,Discounts on parking passes that prorate based on the days of the week you choose not to park,Alternative transportation commuting competitions with awards/prizes,Hands-on training on safe bicycle commuting techniques</t>
  </si>
  <si>
    <t>I live off of a major highway that would be tremendously dangerous to walk to bike on.</t>
  </si>
  <si>
    <t>Lack of convenient bus stops or bus routes,Time,Lack of confidence or experience riding near traffic</t>
  </si>
  <si>
    <t xml:space="preserve">I live almost 30 miles away. It is not ideal to bike roughly 60 miles per day. </t>
  </si>
  <si>
    <t xml:space="preserve">Nothing. I prefer to drive alone; it is my quiet time for a hectic day. </t>
  </si>
  <si>
    <t>Bike Share program,"Carpool Only" parking passes,Hands-on training on safe bicycle commuting techniques</t>
  </si>
  <si>
    <t>More parking space</t>
  </si>
  <si>
    <t xml:space="preserve">Most of my drive is on the highway </t>
  </si>
  <si>
    <t>Weather,Lack of Bike Share program,Lack of confidence or experience riding near traffic</t>
  </si>
  <si>
    <t>Time,Lack of showers at my workplace,I do not enjoy biking or walking,Lack of proper equipment or resources</t>
  </si>
  <si>
    <t xml:space="preserve">I'm not biking 17 miles </t>
  </si>
  <si>
    <t>Not biking 17 miles and no one lives close enough that carpooling is an option and i have to be on campus to park everyday</t>
  </si>
  <si>
    <t>Time,My health does not permit active transportation,I do not enjoy biking or walking,Lack of confidence or experience riding near traffic</t>
  </si>
  <si>
    <t>Live off the highway, biking or running would be dangerous</t>
  </si>
  <si>
    <t>Bike Share program,Safer bicycle and pedestrian routes,"Carpool Only" parking passes,Discounts on parking passes that prorate based on the days of the week you choose not to park</t>
  </si>
  <si>
    <t>My commute is 30 miles</t>
  </si>
  <si>
    <t>"Carpool Only" parking passes,Alternative transportation commuting competitions with awards/prizes</t>
  </si>
  <si>
    <t>I do not want to bike 15 miles to and from campus</t>
  </si>
  <si>
    <t>Too far away to bike or walk to campus</t>
  </si>
  <si>
    <t>I live 25 minutes away.</t>
  </si>
  <si>
    <t>None of the above, i cant commute another way</t>
  </si>
  <si>
    <t>do not want to ride next to semi trucks on the highway, too dangerous</t>
  </si>
  <si>
    <t>Lack of Bike Share program,Lack of confidence or experience riding near traffic</t>
  </si>
  <si>
    <t xml:space="preserve">5 miles </t>
  </si>
  <si>
    <t>6.1 miles</t>
  </si>
  <si>
    <t>I do not enjoy biking or walking,Lack of confidence or experience riding near traffic</t>
  </si>
  <si>
    <t>I live about an hour away</t>
  </si>
  <si>
    <t>Lack of convenient bus stops or bus routes,Lack of bicycle racks,Lack of proper equipment or resources</t>
  </si>
  <si>
    <t>Car-dominated culture and campus and roads and paths that are too bumpy to ride on via bike (i.e. South Green Drive).</t>
  </si>
  <si>
    <t>More secure bicycle parking,Safer bicycle and pedestrian routes,Ability to be 10 minutes late to work to accommodate alternative transportation,Hands-on training on safe bicycle commuting techniques</t>
  </si>
  <si>
    <t>Alternative transportation commuting competitions with awards/prizes,Other (please explain)</t>
  </si>
  <si>
    <t>Bus routes that travel further distances. I live 3.5 miles from campus, so walking is not an option</t>
  </si>
  <si>
    <t>The only time i donâ€™t walk is when i go home and back</t>
  </si>
  <si>
    <t>the bike racks are horrible</t>
  </si>
  <si>
    <t xml:space="preserve">current residence is unsafe for walking/biking to campus. </t>
  </si>
  <si>
    <t>Weather,Time,Lack of showers at my workplace,I do not enjoy biking or walking,Lack of confidence or experience riding near traffic,Lack of proper equipment or resources</t>
  </si>
  <si>
    <t>Do far of a commute to bike with a backpack, gym bag, lunch/cooler. And time. To get to campus at 6 I would have to be cycling at 5? maybe earlier so I could shower on arrival. My vehicle also seconds as a locker.</t>
  </si>
  <si>
    <t>Healthy commuter locker room with showers and safe storage for bags/bikes.</t>
  </si>
  <si>
    <t xml:space="preserve">The 15 mile one-way distance from home to campus is not practical to walk or ride a back due to distance, time, and route on highway. </t>
  </si>
  <si>
    <t>Time,Lack of showers at my workplace,Lack of bicycle racks,Lack of Bike Share program,Lack of proper equipment or resources,Other (please explain)</t>
  </si>
  <si>
    <t>I carry a lot of camera equipment as a viscom major</t>
  </si>
  <si>
    <t>FIX THE FUCKING PARKING SCHEME YOU FUCKING ASSHOLES</t>
  </si>
  <si>
    <t xml:space="preserve">FACULTY ONLY PARKING SPOTS YOU GREEDY BASTERDS </t>
  </si>
  <si>
    <t>Lack of convenient bus stops or bus routes,Weather,Time,Lack of confidence or experience riding near traffic,Lack of proper equipment or resources</t>
  </si>
  <si>
    <t>â€œ0â€</t>
  </si>
  <si>
    <t>It's just too far to bike to campus from my house. And I'm not going to bike along US-50 more often than I have to.</t>
  </si>
  <si>
    <t>Weather,Time,I do not enjoy biking or walking,Lack of confidence or experience riding near traffic,Lack of proper equipment or resources</t>
  </si>
  <si>
    <t>None, my research site is off campus and I have to get there.</t>
  </si>
  <si>
    <t>I do not enjoy biking or walking,Lack of proper equipment or resources</t>
  </si>
  <si>
    <t>Better lighting at night. Especially on South Green. I drive to the nearest building after 5p so I don't have to walk as far at night. Campus doesn't feel that safe at night.</t>
  </si>
  <si>
    <t>Weather,Time,Lack of "Park and Pedal" lots,Lack of bicycle racks,Lack of confidence or experience riding near traffic</t>
  </si>
  <si>
    <t>Lack of "Park and Pedal" lots</t>
  </si>
  <si>
    <t>Not willing</t>
  </si>
  <si>
    <t xml:space="preserve">Safe garages and spaces to lock up my bike without risk of theft. </t>
  </si>
  <si>
    <t>More secure bicycle parking,"Carpool Only" parking passes,Alternative transportation commuting competitions with awards/prizes,Ability to be 10 minutes late to work to accommodate alternative transportation</t>
  </si>
  <si>
    <t xml:space="preserve">there is no bike lane near my house, I have to get on the highway to bike </t>
  </si>
  <si>
    <t xml:space="preserve">I live too far away, but I walk once on campus. </t>
  </si>
  <si>
    <t>Bike Share program,More secure bicycle parking,Safer bicycle and pedestrian routes,"Carpool Only" parking passes</t>
  </si>
  <si>
    <t>I live outside of town in the country</t>
  </si>
  <si>
    <t>Lack of showers at my workplace,Lack of bicycle racks,My health does not permit active transportation,I do not enjoy biking or walking,Lack of confidence or experience riding near traffic</t>
  </si>
  <si>
    <t>Bike Share program,Safer bicycle and pedestrian routes,"Carpool Only" parking passes,Discounts on parking passes that prorate based on the days of the week you choose not to park,Ability to be 10 minutes late to work to accommodate alternative transportation</t>
  </si>
  <si>
    <t xml:space="preserve">I live in the country and also have to take my kids to and from school. </t>
  </si>
  <si>
    <t>Lack of showers at my workplace,Lack of bicycle racks,Lack of confidence or experience riding near traffic</t>
  </si>
  <si>
    <t>The distance I live from campus</t>
  </si>
  <si>
    <t>Larger bus network</t>
  </si>
  <si>
    <t>Lack of convenient bus stops or bus routes,Weather,Time,Lack of showers at my workplace,Lack of Bike Share program</t>
  </si>
  <si>
    <t>A reliable, regular bus route from Parkersburg to Athens</t>
  </si>
  <si>
    <t xml:space="preserve">Easy access to data bank of others by location looking to carpool. </t>
  </si>
  <si>
    <t>Safety on campus</t>
  </si>
  <si>
    <t>Time,Lack of "Park and Pedal" lots,Lack of bicycle racks,Lack of Bike Share program</t>
  </si>
  <si>
    <t>Lack of convenient bus stops or bus routes,Weather,Lack of showers at my workplace</t>
  </si>
  <si>
    <t>People and cars are constantly in the bike lane</t>
  </si>
  <si>
    <t xml:space="preserve">Iâ€™m a commuter </t>
  </si>
  <si>
    <t>Time,Lack of confidence or experience riding near traffic,Other (please explain)</t>
  </si>
  <si>
    <t xml:space="preserve">motivation </t>
  </si>
  <si>
    <t>I live way too far away to commute by biking or walking in a reasonable time.</t>
  </si>
  <si>
    <t>2 miles</t>
  </si>
  <si>
    <t>More secure bicycle parking,Alternative transportation commuting competitions with awards/prizes,Ability to be 10 minutes late to work to accommodate alternative transportation,Hands-on training on safe bicycle commuting techniques</t>
  </si>
  <si>
    <t>More secure bicycle parking,"Carpool Only" parking passes,Discounts on parking passes that prorate based on the days of the week you choose not to park,Alternative transportation commuting competitions with awards/prizes</t>
  </si>
  <si>
    <t>I live 70 minutes away by car, it would take much longer to bike that far</t>
  </si>
  <si>
    <t>If a bus traveled to canal winchester</t>
  </si>
  <si>
    <t xml:space="preserve">Thereâ€™s too many big hills people donâ€™t want to walk up or down. </t>
  </si>
  <si>
    <t>Live to far out of town</t>
  </si>
  <si>
    <t>Lack of convenient bus stops or bus routes,Lack of "Park and Pedal" lots,Lack of proper equipment or resources</t>
  </si>
  <si>
    <t>Lack of convenient bus stops or bus routes,Time,Lack of Bike Share program,Lack of confidence or experience riding near traffic</t>
  </si>
  <si>
    <t>I live too far away to feasibly ride a bike to campus</t>
  </si>
  <si>
    <t>Bike Share program,More secure bicycle parking,Safer bicycle and pedestrian routes,Alternative transportation commuting competitions with awards/prizes,Ability to be 10 minutes late to work to accommodate alternative transportation,Hands-on training on safe bicycle commuting techniques</t>
  </si>
  <si>
    <t>Lack of convenient bus stops or bus routes,My health does not permit active transportation,Lack of confidence or experience riding near traffic</t>
  </si>
  <si>
    <t>Lack of "Park and Pedal" lots,Lack of proper equipment or resources</t>
  </si>
  <si>
    <t>Time,Lack of bicycle racks</t>
  </si>
  <si>
    <t>126 miles</t>
  </si>
  <si>
    <t>Some spots are these campus are farther apart I'm not worried about walking as I am for commuter lots to be placed near busier buildings</t>
  </si>
  <si>
    <t>Sometimes walk, sometimes drive</t>
  </si>
  <si>
    <t>Lack of convenient bus stops or bus routes,Weather,Lack of "Park and Pedal" lots,Lack of proper equipment or resources</t>
  </si>
  <si>
    <t>Bike Share program,Discounts on parking passes that prorate based on the days of the week you choose not to park,Alternative transportation commuting competitions with awards/prizes,Ability to be 10 minutes late to work to accommodate alternative transportation,Hands-on training on safe bicycle commuting techniques</t>
  </si>
  <si>
    <t>Bike Share program,Alternative transportation commuting competitions with awards/prizes</t>
  </si>
  <si>
    <t xml:space="preserve">Long commute </t>
  </si>
  <si>
    <t>Distance to campus from home</t>
  </si>
  <si>
    <t xml:space="preserve">Iâ€™m too far away </t>
  </si>
  <si>
    <t>Time,Lack of bicycle racks,Lack of confidence or experience riding near traffic</t>
  </si>
  <si>
    <t>Time,I do not enjoy biking or walking,Lack of confidence or experience riding near traffic</t>
  </si>
  <si>
    <t xml:space="preserve">Distance </t>
  </si>
  <si>
    <t xml:space="preserve">None. </t>
  </si>
  <si>
    <t>Commuting distance is too far.</t>
  </si>
  <si>
    <t>Lack of people in my area to commute with.</t>
  </si>
  <si>
    <t>More secure bicycle parking,Safer bicycle and pedestrian routes,Discounts on parking passes that prorate based on the days of the week you choose not to park,Hands-on training on safe bicycle commuting techniques</t>
  </si>
  <si>
    <t>I love too far away</t>
  </si>
  <si>
    <t>Coordinate other students/staff that make same commute</t>
  </si>
  <si>
    <t>Too far to bike or walk</t>
  </si>
  <si>
    <t xml:space="preserve">If there were cheaper parking passes for lots away from main campus ( ridges , tennis courts , WUSOC) I would buy that pass and walk from farther away </t>
  </si>
  <si>
    <t>â€œ58â€</t>
  </si>
  <si>
    <t>Lack of convenient bus stops or bus routes,Lack of "Park and Pedal" lots,Lack of bicycle racks,Lack of Bike Share program,Lack of confidence or experience riding near traffic</t>
  </si>
  <si>
    <t>Bike Share program,Safer bicycle and pedestrian routes,Discounts on parking passes that prorate based on the days of the week you choose not to park,Ability to be 10 minutes late to work to accommodate alternative transportation,Hands-on training on safe bicycle commuting techniques</t>
  </si>
  <si>
    <t xml:space="preserve">I live too far away </t>
  </si>
  <si>
    <t>I live really far away.</t>
  </si>
  <si>
    <t>Need more commuter parking.</t>
  </si>
  <si>
    <t>Lack of bicycle racks,Lack of Bike Share program</t>
  </si>
  <si>
    <t>Weather,Lack of "Park and Pedal" lots,Lack of showers at my workplace</t>
  </si>
  <si>
    <t>Safer bicycle and pedestrian routes,"Carpool Only" parking passes,Discounts on parking passes that prorate based on the days of the week you choose not to park,Ability to be 10 minutes late to work to accommodate alternative transportation,Hands-on training on safe bicycle commuting techniques</t>
  </si>
  <si>
    <t>Lack of "Park and Pedal" lots,Lack of showers at my workplace,Lack of confidence or experience riding near traffic</t>
  </si>
  <si>
    <t>Lack of well maintained sidewalks in my area of athens</t>
  </si>
  <si>
    <t>Bike Share program,More secure bicycle parking,Safer bicycle and pedestrian routes,"Carpool Only" parking passes,Alternative transportation commuting competitions with awards/prizes</t>
  </si>
  <si>
    <t>Bike Share program,More secure bicycle parking,Safer bicycle and pedestrian routes,"Carpool Only" parking passes,Ability to be 10 minutes late to work to accommodate alternative transportation</t>
  </si>
  <si>
    <t>Lack of "Park and Pedal" lots,Lack of confidence or experience riding near traffic,Lack of proper equipment or resources</t>
  </si>
  <si>
    <t>Lack of convenient bus stops or bus routes,Time,Lack of "Park and Pedal" lots,Lack of showers at my workplace,Lack of Bike Share program</t>
  </si>
  <si>
    <t>Bike Share program,Safer bicycle and pedestrian routes,Discounts on parking passes that prorate based on the days of the week you choose not to park,Hands-on training on safe bicycle commuting techniques</t>
  </si>
  <si>
    <t>More Convenient bus times and routes on campus</t>
  </si>
  <si>
    <t>I am a commuter student from Nelsonville this semester, where I live with my grandmother. Next semester, I will be at a school full time in Nelsonville since I am in my last year as an education major.</t>
  </si>
  <si>
    <t xml:space="preserve">More affordable housing on and off campus so I could live closer to campus and thus walk or bike more. I became a commuter student due to financial reasons, since I would have to drive over 30 minutes to my placement school every day in the spring semester and two days per week during fall semester. </t>
  </si>
  <si>
    <t>Live to far away to ride bike or walk to campus</t>
  </si>
  <si>
    <t>"20"</t>
  </si>
  <si>
    <t>Weather,Time,My health does not permit active transportation,Lack of proper equipment or resources</t>
  </si>
  <si>
    <t>Live here</t>
  </si>
  <si>
    <t>Usually walk during Summer semester but drive once school year starts</t>
  </si>
  <si>
    <t>I often go home ( not my dorm) for some weekends, so for those I drive myself to and from</t>
  </si>
  <si>
    <t xml:space="preserve">I drive myself to and from home ( not my dorm) on some weekends </t>
  </si>
  <si>
    <t>Walking for 3 days and driving 3 days</t>
  </si>
  <si>
    <t>More bus stops near my place of residence</t>
  </si>
  <si>
    <t>ECampus student</t>
  </si>
  <si>
    <t>internet</t>
  </si>
  <si>
    <t>Walking, biking</t>
  </si>
  <si>
    <t>Drive and bike</t>
  </si>
  <si>
    <t>My bike tires are deflated and I donâ€™t know where to go to inflate them</t>
  </si>
  <si>
    <t xml:space="preserve">I live on campus </t>
  </si>
  <si>
    <t xml:space="preserve">Bus until 5:00 during fall/spring semester by car summer semester or after 5/on weekends </t>
  </si>
  <si>
    <t>Bus before 5 m-f cat after and weekends</t>
  </si>
  <si>
    <t xml:space="preserve">Hill at apartment makes walking to/from campus not fun with bad joints </t>
  </si>
  <si>
    <t>Live on campus</t>
  </si>
  <si>
    <t>My dad drives me</t>
  </si>
  <si>
    <t>Weather,I do not enjoy biking or walking,Lack of proper equipment or resources</t>
  </si>
  <si>
    <t>I can't drive and i don't have a bike so i have to walk i guess that works</t>
  </si>
  <si>
    <t>Mix between my truck and motorcycle but always alone</t>
  </si>
  <si>
    <t>Lack of convenient bus stops or bus routes,Weather,Time,Lack of "Park and Pedal" lots,Lack of showers at my workplace,Lack of proper equipment or resources</t>
  </si>
  <si>
    <t>I live here</t>
  </si>
  <si>
    <t>I live on campus</t>
  </si>
  <si>
    <t>More secure bicycle parking,Safer bicycle and pedestrian routes,"Carpool Only" parking passes,Discounts on parking passes that prorate based on the days of the week you choose not to park,Ability to be 10 minutes late to work to accommodate alternative transportation,Hands-on training on safe bicycle commuting techniques</t>
  </si>
  <si>
    <t>online student</t>
  </si>
  <si>
    <t>online studnet</t>
  </si>
  <si>
    <t>My classes are all online</t>
  </si>
  <si>
    <t>I don't ever plan to come to campus</t>
  </si>
  <si>
    <t xml:space="preserve">I will drive my car to campus over the summer, but I live on campus during the year. </t>
  </si>
  <si>
    <t xml:space="preserve">Electric skateboard </t>
  </si>
  <si>
    <t>Bus during fall semester, carpool during summer (bc bus doesn't run)</t>
  </si>
  <si>
    <t>live on campus</t>
  </si>
  <si>
    <t>love on campus</t>
  </si>
  <si>
    <t>Parents</t>
  </si>
  <si>
    <t>Living on</t>
  </si>
  <si>
    <t xml:space="preserve">Motorcycle </t>
  </si>
  <si>
    <t>I am an online only student so I do not commute to campus.</t>
  </si>
  <si>
    <t>None of the above.  I am an online student.</t>
  </si>
  <si>
    <t>None.  Online only student.</t>
  </si>
  <si>
    <t>In general I would say in the winter if sidewalks were not cleared, that poses injury risk.</t>
  </si>
  <si>
    <t>Cleared walkways/driveways and safe areas.</t>
  </si>
  <si>
    <t>I live on campus.</t>
  </si>
  <si>
    <t>I stay home during the summer; I donâ€™t have a car</t>
  </si>
  <si>
    <t xml:space="preserve">No car; live on campus </t>
  </si>
  <si>
    <t>I live on campus and I walk</t>
  </si>
  <si>
    <t>I live on campus and walk</t>
  </si>
  <si>
    <t>driving alone or walking</t>
  </si>
  <si>
    <t>Online student--I travel to campus once a month for events about 100 miles</t>
  </si>
  <si>
    <t>alternate between driving alone and biking. Often i come to campus twice a day, and will bike in the day, and drive if I have to go home after dark. (Not scared of the dark, but of proper visibility and drunk/distracted drivers.</t>
  </si>
  <si>
    <t>will be same as above</t>
  </si>
  <si>
    <t>As mentioned above, I do use a bike, but biggest deterrent is riding at night as no bike lane all the way to my apartment (Monticello)</t>
  </si>
  <si>
    <t>air wolf</t>
  </si>
  <si>
    <t>go kart</t>
  </si>
  <si>
    <t>jet pack</t>
  </si>
  <si>
    <t xml:space="preserve">call box </t>
  </si>
  <si>
    <t>VBIEDs</t>
  </si>
  <si>
    <t>online</t>
  </si>
  <si>
    <t>online-no transportation</t>
  </si>
  <si>
    <t>Bike Share program,Hands-on training on safe bicycle commuting techniques</t>
  </si>
  <si>
    <t>Bike Share program,Safer bicycle and pedestrian routes,"Carpool Only" parking passes,Discounts on parking passes that prorate based on the days of the week you choose not to park,Alternative transportation commuting competitions with awards/prizes,Ability to be 10 minutes late to work to accommodate alternative transportation,Hands-on training on safe bicycle commuting techniques</t>
  </si>
  <si>
    <t>More secure bicycle parking,Discounts on parking passes that prorate based on the days of the week you choose not to park,Ability to be 10 minutes late to work to accommodate alternative transportation</t>
  </si>
  <si>
    <t>Weather,Time,Lack of "Park and Pedal" lots,Lack of bicycle racks,Lack of proper equipment or resources</t>
  </si>
  <si>
    <t>Lack of bicycle racks,Lack of confidence or experience riding near traffic,Lack of proper equipment or resources</t>
  </si>
  <si>
    <t>Bike Share program,Discounts on parking passes that prorate based on the days of the week you choose not to park,Hands-on training on safe bicycle commuting techniques</t>
  </si>
  <si>
    <t>Bus routes that stop at the end of court st and take you to the bottom of baker center.</t>
  </si>
  <si>
    <t>Lack of "Park and Pedal" lots,Lack of bicycle racks,Lack of confidence or experience riding near traffic</t>
  </si>
  <si>
    <t>Weather,Time,Lack of showers at my workplace,Lack of proper equipment or resources</t>
  </si>
  <si>
    <t>Bike Share program,Alternative transportation commuting competitions with awards/prizes,Ability to be 10 minutes late to work to accommodate alternative transportation</t>
  </si>
  <si>
    <t>Lack of convenient bus stops or bus routes,Weather,Time,I do not enjoy biking or walking</t>
  </si>
  <si>
    <t>Lack of bike path and bike lane connectivity</t>
  </si>
  <si>
    <t>More secure bicycle parking,Safer bicycle and pedestrian routes,Discounts on parking passes that prorate based on the days of the week you choose not to park,Alternative transportation commuting competitions with awards/prizes</t>
  </si>
  <si>
    <t>Safety</t>
  </si>
  <si>
    <t>Safety, i'm afraid to walk at night!</t>
  </si>
  <si>
    <t>More secure bicycle parking,Safer bicycle and pedestrian routes,"Carpool Only" parking passes,Ability to be 10 minutes late to work to accommodate alternative transportation</t>
  </si>
  <si>
    <t>.5 miles</t>
  </si>
  <si>
    <t xml:space="preserve">Get the scooters "Bird" and "Lime" they are electric scooters and anyone who has the app can walk up and unlock the scooter and then you are charged 10 cents a minute while you ride. </t>
  </si>
  <si>
    <t>ability to purchase a parking pass even if within a mile from campus</t>
  </si>
  <si>
    <t>Lack of convenient bus stops or bus routes,Weather,Time,Lack of "Park and Pedal" lots,Lack of bicycle racks,Lack of Bike Share program</t>
  </si>
  <si>
    <t>Weather,Time,Lack of "Park and Pedal" lots,Lack of bicycle racks,Lack of Bike Share program,Lack of proper equipment or resources</t>
  </si>
  <si>
    <t>unsure</t>
  </si>
  <si>
    <t>Weather,Lack of "Park and Pedal" lots,Lack of Bike Share program,Lack of confidence or experience riding near traffic</t>
  </si>
  <si>
    <t xml:space="preserve">6 min </t>
  </si>
  <si>
    <t xml:space="preserve">Walking </t>
  </si>
  <si>
    <t>fear of being assaulted, usually walk during the daylight and ask for rides if it's too dark to walk.</t>
  </si>
  <si>
    <t>Better bus routes</t>
  </si>
  <si>
    <t>Weather,Time,Lack of "Park and Pedal" lots,Lack of showers at my workplace,Lack of bicycle racks,Lack of Bike Share program,I do not enjoy biking or walking</t>
  </si>
  <si>
    <t>Bird and Lime scooters</t>
  </si>
  <si>
    <t>Lack of bike. They cost money.</t>
  </si>
  <si>
    <t>Drivers are dangerous</t>
  </si>
  <si>
    <t>More/better sidewalks off-campus</t>
  </si>
  <si>
    <t>70 miles</t>
  </si>
  <si>
    <t>I walk all day everyday</t>
  </si>
  <si>
    <t>I do walk everywhere</t>
  </si>
  <si>
    <t>Better public transportation. I do walk to campus because of the parking problem, but I drive to other areas in Athens because public transportation takes too long or I have to walk to the stop anyway.</t>
  </si>
  <si>
    <t>Having 5 minutes between classes I had to buy a parking permit to drive from Seigfred to the Voinovich school and I am still miss parts of both classes. This happens multiple times a week.</t>
  </si>
  <si>
    <t>"Carpool Only" parking passes,Discounts on parking passes that prorate based on the days of the week you choose not to park,Ability to be 10 minutes late to work to accommodate alternative transportation,Other (please explain)</t>
  </si>
  <si>
    <t>Bike rakes specifically at the bottom of the Ridges.</t>
  </si>
  <si>
    <t>Lack of convenient bus stops or bus routes,Weather,Time,Lack of "Park and Pedal" lots,Lack of confidence or experience riding near traffic</t>
  </si>
  <si>
    <t>Lack of "Park and Pedal" lots,Lack of Bike Share program,Lack of confidence or experience riding near traffic,Lack of proper equipment or resources</t>
  </si>
  <si>
    <t>The hills on campus</t>
  </si>
  <si>
    <t>More secure bicycle parking,Safer bicycle and pedestrian routes,"Carpool Only" parking passes,Discounts on parking passes that prorate based on the days of the week you choose not to park,Ability to be 10 minutes late to work to accommodate alternative transportation</t>
  </si>
  <si>
    <t>Weather,Lack of "Park and Pedal" lots,Lack of bicycle racks,Lack of Bike Share program</t>
  </si>
  <si>
    <t>I walk</t>
  </si>
  <si>
    <t>Lack of convenient bus stops or bus routes,Weather,Lack of proper equipment or resources</t>
  </si>
  <si>
    <t>Weather,Time,Lack of bicycle racks,Lack of proper equipment or resources</t>
  </si>
  <si>
    <t>Time,Lack of Bike Share program,Other (please explain)</t>
  </si>
  <si>
    <t>The sidewalks and streets are broken, and there are not nearly enough lights on and off campus for walking home in the evening/night safely</t>
  </si>
  <si>
    <t>I only drive to my on-campus job at The Ridges because of the lack of a convenient bus route. (The only route that goes there makes only odd, off-campus stops.)</t>
  </si>
  <si>
    <t xml:space="preserve">N/A I walk everywhere </t>
  </si>
  <si>
    <t>1 mile</t>
  </si>
  <si>
    <t>&amp;gt;1</t>
  </si>
  <si>
    <t>Lack of convenient bus stops or bus routes,Weather,Lack of confidence or experience riding near traffic,Lack of proper equipment or resources</t>
  </si>
  <si>
    <t>More reliable public bus system</t>
  </si>
  <si>
    <t>1.00mi</t>
  </si>
  <si>
    <t>Shuttle</t>
  </si>
  <si>
    <t>There are none, I do walk.</t>
  </si>
  <si>
    <t>None, I walk everywhere</t>
  </si>
  <si>
    <t>Weather,Lack of Bike Share program,Lack of confidence or experience riding near traffic,Lack of proper equipment or resources</t>
  </si>
  <si>
    <t>Bike Share program,Safer bicycle and pedestrian routes,"Carpool Only" parking passes,Hands-on training on safe bicycle commuting techniques</t>
  </si>
  <si>
    <t>walk or bus</t>
  </si>
  <si>
    <t>I do not have an obstacle like this, I live on campus and walk everyday.</t>
  </si>
  <si>
    <t>Lack of convenient bus stops or bus routes,Lack of showers at my workplace,Lack of bicycle racks,Lack of confidence or experience riding near traffic</t>
  </si>
  <si>
    <t>N/A as I walk to campus every day since i live right next to where my classes are held</t>
  </si>
  <si>
    <t xml:space="preserve">N/A as I already walk to campus every day </t>
  </si>
  <si>
    <t>.1 miles</t>
  </si>
  <si>
    <t>Safer bicycle and pedestrian routes,"Carpool Only" parking passes,Discounts on parking passes that prorate based on the days of the week you choose not to park,Alternative transportation commuting competitions with awards/prizes,Ability to be 10 minutes late to work to accommodate alternative transportation,Other (please explain)</t>
  </si>
  <si>
    <t>More busses on the current routes - i.e. purple loop always fills up during class exchanges and makes it difficult to get places on time.</t>
  </si>
  <si>
    <t>Hills</t>
  </si>
  <si>
    <t>Covers over bike racks so I can park my bike in more convenient locations without worrying about damage from rain</t>
  </si>
  <si>
    <t>Weather,Time,Lack of showers at my workplace,Lack of bicycle racks,Lack of Bike Share program,Lack of proper equipment or resources</t>
  </si>
  <si>
    <t>Bike Share program,More secure bicycle parking,"Carpool Only" parking passes,Discounts on parking passes that prorate based on the days of the week you choose not to park</t>
  </si>
  <si>
    <t xml:space="preserve">If you walk you should get a money insentive </t>
  </si>
  <si>
    <t>I am an online student</t>
  </si>
  <si>
    <t>"26"</t>
  </si>
  <si>
    <t>none of these would work for me because of my location</t>
  </si>
  <si>
    <t>TOO LONG OF A COMMUTE</t>
  </si>
  <si>
    <t xml:space="preserve">I drive from my first job in Columbus.  </t>
  </si>
  <si>
    <t>motorcycle</t>
  </si>
  <si>
    <t>i  need   transportation  to  the gym  other  then  the bus to  work  out  before  class.</t>
  </si>
  <si>
    <t xml:space="preserve">Do not have my own car </t>
  </si>
  <si>
    <t>Distance and type of terrain from campus</t>
  </si>
  <si>
    <t xml:space="preserve">Itâ€™s a pretty far distance to ride a bike oneway to and from school three days a week. </t>
  </si>
  <si>
    <t>Too far of a commute. Come from a small town</t>
  </si>
  <si>
    <t>one class - not necessary to walk between buildings</t>
  </si>
  <si>
    <t>In Athens, I'm nervous about walking alone - Maybe a buddy program?</t>
  </si>
  <si>
    <t xml:space="preserve">Iâ€™m not rude sharing, Iâ€™m sorry </t>
  </si>
  <si>
    <t>The distance from campus to my home</t>
  </si>
  <si>
    <t>I would walk but my book bag is so heavy :(</t>
  </si>
  <si>
    <t>Distance too far to bike ride</t>
  </si>
  <si>
    <t>Lack of convenient bus stops or bus routes,Time,Lack of "Park and Pedal" lots,Lack of bicycle racks,Lack of Bike Share program,Lack of proper equipment or resources</t>
  </si>
  <si>
    <t>I live out in the country</t>
  </si>
  <si>
    <t xml:space="preserve">Distance to campus </t>
  </si>
  <si>
    <t>Live 30 minutes drive from nearest gym, commute 1-2 hours each for work and school</t>
  </si>
  <si>
    <t>Carpool with people from Martinsburg or near there</t>
  </si>
  <si>
    <t>I attend a commuting only campus (leave campus after class).</t>
  </si>
  <si>
    <t>â€œ2.6â€</t>
  </si>
  <si>
    <t>20.5 miles</t>
  </si>
  <si>
    <t xml:space="preserve">Lack of time-have to drive my child to and from school/activities that does not allow for biking </t>
  </si>
  <si>
    <t>Not a safe rout from my house to school.</t>
  </si>
  <si>
    <t xml:space="preserve">I live 20 miles away, am I supposed to bike 20 miles? </t>
  </si>
  <si>
    <t>Nothing on earth could induce me to bike 20 miles</t>
  </si>
  <si>
    <t>Lack of convenient bus stops or bus routes,My health does not permit active transportation,Lack of confidence or experience riding near traffic,Lack of proper equipment or resources</t>
  </si>
  <si>
    <t>no one to walk with, too far away to go to walking paths</t>
  </si>
  <si>
    <t>no one lives near me so can't carpool</t>
  </si>
  <si>
    <t>Distance to campus and lack of public transportation where I live.</t>
  </si>
  <si>
    <t xml:space="preserve">Availabilty of public transportation where I live. </t>
  </si>
  <si>
    <t>I live in Laurelville so any other mode of transportation would take hours to get to campus.</t>
  </si>
  <si>
    <t>I will always take my car because I live in Laurelville.</t>
  </si>
  <si>
    <t>I live in 37 miles away</t>
  </si>
  <si>
    <t xml:space="preserve">Too far to not drive. </t>
  </si>
  <si>
    <t>I live 35 minutes away from campus.</t>
  </si>
  <si>
    <t>I am an older adult who lives alone and do not know anyone from circleville in any of my classes</t>
  </si>
  <si>
    <t>My friend drops me off.</t>
  </si>
  <si>
    <t xml:space="preserve">Ohio University bus transportation </t>
  </si>
  <si>
    <t>safety</t>
  </si>
  <si>
    <t>Distance with lack of bike paths or roads with marked bike lanes</t>
  </si>
  <si>
    <t>My commute requires freeway driving and too long for a bike ride.</t>
  </si>
  <si>
    <t>Relocate my office to work at the OU Pickerington Campus where I could walk or ride a bike to work.</t>
  </si>
  <si>
    <t>16 miles too far, don't own bike &amp; have to drop off kids at school/daycare</t>
  </si>
  <si>
    <t>Need independence of running errands to &amp; from work so not an option for me</t>
  </si>
  <si>
    <t>distance -- safety</t>
  </si>
  <si>
    <t>Time,Lack of "Park and Pedal" lots,Lack of confidence or experience riding near traffic</t>
  </si>
  <si>
    <t>I would have to walk or bike on/near the highway</t>
  </si>
  <si>
    <t>living closer to campus</t>
  </si>
  <si>
    <t>I live close to downtown Columbus, and it would take 2 hours to bike to campus. There is no public transportation that reaches the Dublin campus</t>
  </si>
  <si>
    <t>Lack of convenient bus stops or bus routes,Weather,Time,Lack of Bike Share program,Lack of proper equipment or resources</t>
  </si>
  <si>
    <t>Lack of convenient bus stops or bus routes,Lack of showers at my workplace,Lack of confidence or experience riding near traffic</t>
  </si>
  <si>
    <t>No pedestrian route to campus.</t>
  </si>
  <si>
    <t>"15"</t>
  </si>
  <si>
    <t xml:space="preserve">The only access to my campus is an interstate. </t>
  </si>
  <si>
    <t>Safety issues on roadways to Eastern campus</t>
  </si>
  <si>
    <t>Lack of "Park and Pedal" lots,Lack of confidence or experience riding near traffic</t>
  </si>
  <si>
    <t>I live to far away.</t>
  </si>
  <si>
    <t>"Carpool Only" parking passes,Ability to be 10 minutes late to work to accommodate alternative transportation,Hands-on training on safe bicycle commuting techniques</t>
  </si>
  <si>
    <t>45 miles</t>
  </si>
  <si>
    <t>distance is too far</t>
  </si>
  <si>
    <t xml:space="preserve">The distance </t>
  </si>
  <si>
    <t xml:space="preserve">Safety on the rode as a biker.  The road to/from OUL is not safe enough. </t>
  </si>
  <si>
    <t>Too long of a commute.</t>
  </si>
  <si>
    <t>Nothing at this time.</t>
  </si>
  <si>
    <t>Lack of convenient bus stops or bus routes,Time,My health does not permit active transportation</t>
  </si>
  <si>
    <t>3 miles</t>
  </si>
  <si>
    <t>Weather,Time,Lack of showers at my workplace,My health does not permit active transportation,I do not enjoy biking or walking</t>
  </si>
  <si>
    <t>Safety concerns</t>
  </si>
  <si>
    <t>Lack of convenient bus stops or bus routes,Weather,Lack of showers at my workplace,Lack of confidence or experience riding near traffic,Other (please explain)</t>
  </si>
  <si>
    <t>Lack of bike-friendly roads between home and work</t>
  </si>
  <si>
    <t>More people who live by me as coworkers</t>
  </si>
  <si>
    <t>someone travelling from the same location at the same time</t>
  </si>
  <si>
    <t>I don't like biking on a busy interstate highway.</t>
  </si>
  <si>
    <t>9 miles</t>
  </si>
  <si>
    <t>I have to drive to work because I do not live in Lancaster.</t>
  </si>
  <si>
    <t>Distance, unsafe highways</t>
  </si>
  <si>
    <t>To carpool there would have to be an OU employee who lives close to my home.</t>
  </si>
  <si>
    <t>N/A I walk from the parking lot to the building.</t>
  </si>
  <si>
    <t>Lack of convenient bus stops or bus routes,Weather,Time,My health does not permit active transportation,I do not enjoy biking or walking</t>
  </si>
  <si>
    <t>Need a bus route from Newark to Lancaster.  There are no buses currently.</t>
  </si>
  <si>
    <t>carpool, bus, bike, or walk are not options for me</t>
  </si>
  <si>
    <t>Lack of convenient bus stops or bus routes,Lack of "Park and Pedal" lots,Lack of bicycle racks</t>
  </si>
  <si>
    <t xml:space="preserve">Establish a bus to Lancaster. Make it easier to find carpools. </t>
  </si>
  <si>
    <t>I live in pickerington in the beginning of the week to attend classes and then in the later half of the week I live at home and it is 59 miles to campus. If it did not take so long to ride a bike to campus from pickerington I would consider it.</t>
  </si>
  <si>
    <t>If there were more classes in pickerington I would enjoy walking to them.</t>
  </si>
  <si>
    <t>Live over an hour away</t>
  </si>
  <si>
    <t>A friend in Columbus who also goes here</t>
  </si>
  <si>
    <t xml:space="preserve">I live too far away. </t>
  </si>
  <si>
    <t xml:space="preserve">My work schedule and location make this difficult. </t>
  </si>
  <si>
    <t>Live too far for any other mode of transportation</t>
  </si>
  <si>
    <t>None, because of the distance</t>
  </si>
  <si>
    <t>More secure bicycle parking,Discounts on parking passes that prorate based on the days of the week you choose not to park,Alternative transportation commuting competitions with awards/prizes,Ability to be 10 minutes late to work to accommodate alternative transportation</t>
  </si>
  <si>
    <t>Lack of convenient bus stops or bus routes,Weather,Time,Lack of "Park and Pedal" lots,Lack of showers at my workplace,Lack of bicycle racks,Lack of Bike Share program,Lack of confidence or experience riding near traffic,Lack of proper equipment or resources</t>
  </si>
  <si>
    <t>I live almost 10 miles away. Very hilly area.</t>
  </si>
  <si>
    <t>If the campus was moved closer to my house</t>
  </si>
  <si>
    <t>I live 25 miles away from campus riding my bike, which I love, is not convenient when I work before I go to school</t>
  </si>
  <si>
    <t>The ability to not have to work - would love to just have to go to school</t>
  </si>
  <si>
    <t>I live to far away</t>
  </si>
  <si>
    <t xml:space="preserve">There isnâ€™t </t>
  </si>
  <si>
    <t>I do not stay on campus because I am a commuter and we only have one building.</t>
  </si>
  <si>
    <t>Just walk around because I am a commuter to Lancaster and we only have one building.</t>
  </si>
  <si>
    <t>I would if I was not a 35 minute commuter.</t>
  </si>
  <si>
    <t>Parents do not permit me to ride bike to school because dangerous</t>
  </si>
  <si>
    <t>I must drop my son off at school before my first class, then normally have errands to run afterwards. Otherwise, I would love to bike to class from my home.</t>
  </si>
  <si>
    <t>Lack of convenient bus stops or bus routes,Weather,Time,Lack of "Park and Pedal" lots,Lack of bicycle racks,Lack of Bike Share program,Lack of confidence or experience riding near traffic</t>
  </si>
  <si>
    <t>Small kids</t>
  </si>
  <si>
    <t>Weather,Lack of "Park and Pedal" lots,Lack of bicycle racks,Lack of confidence or experience riding near traffic</t>
  </si>
  <si>
    <t>The distance is too far to bike twice a day (to and from campus)</t>
  </si>
  <si>
    <t>too far away to bike</t>
  </si>
  <si>
    <t>Inconvenient distance</t>
  </si>
  <si>
    <t>More friends that live nearby and go to the same school, also classes that start and end at the same time</t>
  </si>
  <si>
    <t>Bicycling is not feasible for my distance</t>
  </si>
  <si>
    <t>Lack of convenient bus stops or bus routes,Weather,Time,Lack of "Park and Pedal" lots,Lack of bicycle racks,Lack of Bike Share program,Lack of proper equipment or resources,Other (please explain)</t>
  </si>
  <si>
    <t>Going from home to work and from work to school not enough time, too far to travel by bike or to walk</t>
  </si>
  <si>
    <t>Shorter distance</t>
  </si>
  <si>
    <t>â€œ5â€</t>
  </si>
  <si>
    <t xml:space="preserve">I ride with a friend some days </t>
  </si>
  <si>
    <t>Lack of convenient bus stops or bus routes,Weather,Lack of "Park and Pedal" lots,Lack of bicycle racks</t>
  </si>
  <si>
    <t>Road conditions are not suitable for biking or walking</t>
  </si>
  <si>
    <t>Weather,Time,Lack of "Park and Pedal" lots,Lack of showers at my workplace,Lack of Bike Share program,Lack of confidence or experience riding near traffic,Lack of proper equipment or resources</t>
  </si>
  <si>
    <t>None - plan to continue driving myself</t>
  </si>
  <si>
    <t xml:space="preserve">10 miles </t>
  </si>
  <si>
    <t>a place to pick up a bottle of water or get something to drink on my way</t>
  </si>
  <si>
    <t>Lack of convenient bus stops or bus routes,Time,Lack of "Park and Pedal" lots,My health does not permit active transportation,I do not enjoy biking or walking,Lack of confidence or experience riding near traffic,Lack of proper equipment or resources</t>
  </si>
  <si>
    <t>Need to leave campus for family emergency.</t>
  </si>
  <si>
    <t>Lack of convenient bus stops or bus routes,Lack of showers at my workplace,My health does not permit active transportation</t>
  </si>
  <si>
    <t>nothing really</t>
  </si>
  <si>
    <t>It's my only mode of transportation most days.</t>
  </si>
  <si>
    <t>I donâ€™t attend summer classes</t>
  </si>
  <si>
    <t>I live in the country</t>
  </si>
  <si>
    <t>I live too far out to carpool</t>
  </si>
  <si>
    <t xml:space="preserve">Live to far away. </t>
  </si>
  <si>
    <t xml:space="preserve">I live to far away to walk or bike to school. </t>
  </si>
  <si>
    <t>Lack of convenient bus stops or bus routes,Weather,Time,My health does not permit active transportation,Lack of confidence or experience riding near traffic,Lack of proper equipment or resources,Other (please explain)</t>
  </si>
  <si>
    <t>I live very far away. Between OUS and Home, I drive 40 miles twice a day.</t>
  </si>
  <si>
    <t>If I lived in Ironton, that would probably help.</t>
  </si>
  <si>
    <t>Time,I do not enjoy biking or walking,Lack of confidence or experience riding near traffic,Lack of proper equipment or resources</t>
  </si>
  <si>
    <t>I'm not comfortable walking down the highway or across the state bridge to get to campus. There is also distance, and I have to be on campus early in the morning, so I would have to leave very early to walk that distance.</t>
  </si>
  <si>
    <t>My dad takes me, drives home, picks me up, and then we drive home.</t>
  </si>
  <si>
    <t>My dad takes me back and forth to class.</t>
  </si>
  <si>
    <t>If I had my license I would carpool. No one I have class with lives near me though or I would carpool with someone else.</t>
  </si>
  <si>
    <t>I walk everywhere.</t>
  </si>
  <si>
    <t>IT options for meetings so I do not have to travel.</t>
  </si>
  <si>
    <t xml:space="preserve">Teaching online </t>
  </si>
  <si>
    <t>Commuter campus: too far</t>
  </si>
  <si>
    <t>Would not do so for my regional campus</t>
  </si>
  <si>
    <t>which campus do you mean, the Zanesville Campus or the main campus?</t>
  </si>
  <si>
    <t>Too long of a distance to bike. 80 miles to main campus, 50 miles to my campus. There are no busses, or train or any other public transportation available.</t>
  </si>
  <si>
    <t>This is biased to the Athens campus</t>
  </si>
  <si>
    <t>Distance traveling from home to work.</t>
  </si>
  <si>
    <t>No options from home to work on ride sharing.</t>
  </si>
  <si>
    <t>Lack of "Park and Pedal" lots,Lack of bicycle racks,Lack of Bike Share program</t>
  </si>
  <si>
    <t>Distance between home and campus is too large and buses would not run out to where I live</t>
  </si>
  <si>
    <t>Another student living close to me who could pick me up</t>
  </si>
  <si>
    <t xml:space="preserve">Safety </t>
  </si>
  <si>
    <t xml:space="preserve">It is unsafe. </t>
  </si>
  <si>
    <t>I live too far away to possibly bike or walk.</t>
  </si>
  <si>
    <t>I walk once I get to the college, but simply live too far away.</t>
  </si>
  <si>
    <t>Um, who wants to walk 15 miles to school?</t>
  </si>
  <si>
    <t>Live closer to school?</t>
  </si>
  <si>
    <t>too far of a distance to bike/walk for me.</t>
  </si>
  <si>
    <t>the distance is too far so it would not be time efficient</t>
  </si>
  <si>
    <t>Large distance</t>
  </si>
  <si>
    <t>Lack of convenient bus stops or bus routes,Time,Lack of Bike Share program,Lack of proper equipment or resources</t>
  </si>
  <si>
    <t>It would take an impossibly long time (takes an hour to drive)</t>
  </si>
  <si>
    <t>mass transit that allowed bikes and were reasonable distances from my home and work</t>
  </si>
  <si>
    <t>Don't have info about transportation available or their schedule</t>
  </si>
  <si>
    <t>Weather,Time,Lack of "Park and Pedal" lots,Other (please explain)</t>
  </si>
  <si>
    <t xml:space="preserve">Distance is too far, plus the Cleveland campus is not in the best neighborhood. I go to the Cleveland campus, which obviously you don't care to survey based on the campus list above. </t>
  </si>
  <si>
    <t>None of these are a viable option on the Cleveland Campus. Oh yeah, you didn't know you had a Cleveland campus.</t>
  </si>
  <si>
    <t>WARMER MONTHS</t>
  </si>
  <si>
    <t>Walk/run</t>
  </si>
  <si>
    <t>Carpool</t>
  </si>
  <si>
    <t>SOV</t>
  </si>
  <si>
    <t>Other</t>
  </si>
  <si>
    <t>No response</t>
  </si>
  <si>
    <t>Total by Category</t>
  </si>
  <si>
    <t>Staff</t>
  </si>
  <si>
    <t>Percentage - Faculty</t>
  </si>
  <si>
    <t>Percentage - Staff</t>
  </si>
  <si>
    <t>Percentage - Student</t>
  </si>
  <si>
    <t>By Campus</t>
  </si>
  <si>
    <t>Percentage - Athens</t>
  </si>
  <si>
    <t>Percentage - Chillicothe</t>
  </si>
  <si>
    <t>Percentage - Dublin</t>
  </si>
  <si>
    <t>Percentage - Eastern</t>
  </si>
  <si>
    <t>Percentage - Lancaster</t>
  </si>
  <si>
    <t>Percentage - Pickerington</t>
  </si>
  <si>
    <t>Percentage - Proctorville</t>
  </si>
  <si>
    <t>Percentage - Southern</t>
  </si>
  <si>
    <t>Percentage - Zanesville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</si>
</sst>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
  </numFmts>
  <fonts count="18">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DD7EE"/>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
    <xf numFmtId="0" fontId="0" fillId="0" borderId="0" xfId="0"/>
    <xf numFmtId="0" fontId="0" fillId="0" borderId="0" xfId="0" applyAlignment="1">
      <alignment wrapText="1"/>
    </xf>
    <xf numFmtId="16" fontId="0" fillId="0" borderId="0" xfId="0" applyNumberFormat="1"/>
    <xf numFmtId="3" fontId="0" fillId="0" borderId="0" xfId="0" applyNumberFormat="1"/>
    <xf numFmtId="6" fontId="0" fillId="0" borderId="0" xfId="0" applyNumberFormat="1"/>
    <xf numFmtId="164" fontId="0" fillId="0" borderId="0" xfId="0" applyNumberFormat="1"/>
    <xf numFmtId="0" fontId="16" fillId="0" borderId="0" xfId="0" applyFont="1"/>
    <xf numFmtId="0" fontId="0" fillId="0" borderId="0" xfId="0" pivotButton="1"/>
    <xf numFmtId="0" fontId="0" fillId="0" borderId="0" xfId="0" applyNumberFormat="1"/>
    <xf numFmtId="10" fontId="0" fillId="0" borderId="0" xfId="0" applyNumberFormat="1"/>
    <xf numFmtId="0" fontId="0" fillId="33" borderId="0" xfId="0"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4249.391804282408" createdVersion="6" refreshedVersion="6" minRefreshableVersion="3" recordCount="1932" xr:uid="{21E0EBE5-F4EA-4257-8953-E50647B58158}">
  <cacheSource type="worksheet">
    <worksheetSource ref="A1:R1933" sheet="Transportation+Survey+2018_Pivo"/>
  </cacheSource>
  <cacheFields count="18">
    <cacheField name="What is your current primary role at Ohio University?" numFmtId="0">
      <sharedItems count="3">
        <s v="Faculty"/>
        <s v="Staff or Administrator"/>
        <s v="Student"/>
      </sharedItems>
    </cacheField>
    <cacheField name="What Ohio University campus do you identify with the most?" numFmtId="0">
      <sharedItems containsBlank="1" count="10">
        <s v="Athens"/>
        <s v="Chillicothe"/>
        <s v="Dublin"/>
        <s v="Eastern"/>
        <s v="Lancaster"/>
        <s v="Pickerington"/>
        <s v="Proctorville"/>
        <s v="Southern"/>
        <s v="Zanesville"/>
        <m/>
      </sharedItems>
    </cacheField>
    <cacheField name="Estimate the ONE-WAY driving distance (in miles) when traveling directly from home to campus. _x000a_- Please provide your response in numerical format (i.e. &quot;15.5&quot; or &quot;36&quot;).  _x000a_- If you live on campus, please type &quot;0.&quot;- If you do not know the distance, please open another browser and use an online map program to calculate it. - Distance in Miles" numFmtId="0">
      <sharedItems containsDate="1" containsBlank="1" containsMixedTypes="1" minDate="1899-12-31T00:00:00" maxDate="1900-01-02T18:24:04"/>
    </cacheField>
    <cacheField name="Approximately how many days per week do you travel to campus during the academic semester?" numFmtId="0">
      <sharedItems containsBlank="1"/>
    </cacheField>
    <cacheField name="Approximately how many days per week do you travel to campus during the summer?" numFmtId="0">
      <sharedItems containsBlank="1"/>
    </cacheField>
    <cacheField name="What is your primary mode of transportation to campus during the warmer months (May-October)? - Selected Choice" numFmtId="0">
      <sharedItems containsBlank="1" count="7">
        <s v="Bicycle, skateboard or other human-powered device"/>
        <s v="Bus"/>
        <s v="Carpooling"/>
        <s v="Driving alone"/>
        <s v="Other (please explain)"/>
        <s v="Walking or running"/>
        <m/>
      </sharedItems>
    </cacheField>
    <cacheField name="What is your primary mode of transportation to campus during the warmer months (May-October)? - Other (please explain) - Text" numFmtId="0">
      <sharedItems containsBlank="1"/>
    </cacheField>
    <cacheField name="What is your primary mode of transportation once you are on campus during the warmer months (May-October)? - Selected Choice" numFmtId="0">
      <sharedItems containsBlank="1"/>
    </cacheField>
    <cacheField name="What is your primary mode of transportation once you are on campus during the warmer months (May-October)? - Other (please explain) - Text" numFmtId="0">
      <sharedItems containsBlank="1"/>
    </cacheField>
    <cacheField name="What is your primary mode of transportation to campus during the cooler months (November-April)? - Selected Choice" numFmtId="0">
      <sharedItems containsBlank="1" count="7">
        <s v="Bicycle, skateboard or other human-powered device"/>
        <s v="Walking or running"/>
        <s v="Driving alone"/>
        <s v="Other (please explain)"/>
        <s v="Bus"/>
        <s v="Carpooling"/>
        <m/>
      </sharedItems>
    </cacheField>
    <cacheField name="What is your primary mode of transportation to campus during the cooler months (November-April)? - Other (please explain) - Text" numFmtId="0">
      <sharedItems containsBlank="1"/>
    </cacheField>
    <cacheField name="What is your primary mode of transportation once you are on campus during the cooler months (November-April)? - Selected Choice" numFmtId="0">
      <sharedItems containsBlank="1" count="7">
        <s v="Walking or running"/>
        <s v="Bicycle, skateboard or other human-powered device"/>
        <s v="Bus"/>
        <s v="Driving alone"/>
        <s v="Carpooling"/>
        <s v="Other (please explain)"/>
        <m/>
      </sharedItems>
    </cacheField>
    <cacheField name="What is your primary mode of transportation once you are on campus during the cooler months (November-April)? - Other (please explain) - Text" numFmtId="0">
      <sharedItems containsBlank="1"/>
    </cacheField>
    <cacheField name="What would you identify as the major obstacles to participating in a healthy, active commuting option such as biking or walking? Please check all that apply. - Selected Choice" numFmtId="0">
      <sharedItems containsBlank="1" longText="1"/>
    </cacheField>
    <cacheField name="What would you identify as the major obstacles to participating in a healthy, active commuting option such as biking or walking? Please check all that apply. - Other (please explain) - Text" numFmtId="0">
      <sharedItems containsBlank="1" longText="1"/>
    </cacheField>
    <cacheField name="What programs or incentives would encourage you to carpool, bus, bike, or walk more frequently as part of your daily commute? Check all that apply. - Selected Choice" numFmtId="0">
      <sharedItems containsBlank="1" longText="1"/>
    </cacheField>
    <cacheField name="What programs or incentives would encourage you to carpool, bus, bike, or walk more frequently as part of your daily commute? Check all that apply. - Other (please explain) - Text" numFmtId="0">
      <sharedItems containsBlank="1" containsMixedTypes="1" containsNumber="1" containsInteger="1" minValue="1000000" maxValue="1000000" longText="1"/>
    </cacheField>
    <cacheField name="Were you aware that your Ohio University parking permit tag can be recycled when expired?"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32">
  <r>
    <x v="0"/>
    <x v="0"/>
    <n v="1"/>
    <s v="4 days per week"/>
    <m/>
    <x v="0"/>
    <m/>
    <s v="Walking or running"/>
    <m/>
    <x v="0"/>
    <m/>
    <x v="0"/>
    <m/>
    <s v="Weather,Other (please explain)"/>
    <s v="Athens has the worst ice/snow removal from roads and sidewalks that I have ever encountered.  Other places I have lived include Buffalo, NY, Minneapolis/St. Paul, and Massachusetts, but I do understand that places that get much more snow tend to do a better job than locales in the &quot;in between&quot; areas like the northern part of the South or the milder parts of the Midwest."/>
    <s v="Other (please explain)"/>
    <s v="Better ice removal."/>
    <s v="No"/>
  </r>
  <r>
    <x v="0"/>
    <x v="0"/>
    <n v="2.5"/>
    <s v="5 days per week"/>
    <s v="5 days per week"/>
    <x v="0"/>
    <m/>
    <s v="Walking or running"/>
    <m/>
    <x v="0"/>
    <m/>
    <x v="0"/>
    <m/>
    <s v="Lack of bicycle racks,Other (please explain)"/>
    <s v="We also need more bike lanes."/>
    <s v="Safer bicycle and pedestrian routes"/>
    <m/>
    <s v="No"/>
  </r>
  <r>
    <x v="0"/>
    <x v="0"/>
    <n v="0.6"/>
    <s v="5 days per week"/>
    <s v="3 days per week"/>
    <x v="0"/>
    <m/>
    <s v="Walking or running"/>
    <m/>
    <x v="1"/>
    <m/>
    <x v="0"/>
    <m/>
    <s v="Time"/>
    <m/>
    <m/>
    <m/>
    <s v="No"/>
  </r>
  <r>
    <x v="0"/>
    <x v="0"/>
    <n v="14.5"/>
    <s v="5 days per week"/>
    <s v="5 days per week"/>
    <x v="0"/>
    <m/>
    <s v="Walking or running"/>
    <m/>
    <x v="2"/>
    <m/>
    <x v="0"/>
    <m/>
    <s v="Lack of convenient bus stops or bus routes,Lack of &quot;Park and Pedal&quot; lots,Lack of showers at my workplace"/>
    <m/>
    <s v="Safer bicycle and pedestrian routes"/>
    <m/>
    <s v="Yes"/>
  </r>
  <r>
    <x v="0"/>
    <x v="0"/>
    <n v="6"/>
    <s v="7 days per week"/>
    <s v="4 days per week"/>
    <x v="0"/>
    <m/>
    <s v="Bicycle, skateboard or other human-powered device"/>
    <m/>
    <x v="0"/>
    <m/>
    <x v="1"/>
    <m/>
    <s v="Lack of showers at my workplace,Other (please explain)"/>
    <s v="If you wish to shower, you must purchase a pass to either Ping or the pool. That's expensive."/>
    <s v="Safer bicycle and pedestrian routes,Discounts on parking passes that prorate based on the days of the week you choose not to park,Alternative transportation commuting competitions with awards/prizes"/>
    <m/>
    <s v="No"/>
  </r>
  <r>
    <x v="0"/>
    <x v="0"/>
    <n v="1.5"/>
    <s v="5 days per week"/>
    <s v="5 days per week"/>
    <x v="0"/>
    <m/>
    <s v="Walking or running"/>
    <m/>
    <x v="1"/>
    <m/>
    <x v="0"/>
    <m/>
    <m/>
    <m/>
    <m/>
    <m/>
    <s v="No"/>
  </r>
  <r>
    <x v="0"/>
    <x v="0"/>
    <n v="1"/>
    <s v="5 days per week"/>
    <s v="5 days per week"/>
    <x v="0"/>
    <m/>
    <s v="Walking or running"/>
    <m/>
    <x v="1"/>
    <m/>
    <x v="0"/>
    <m/>
    <s v="Lack of convenient bus stops or bus routes"/>
    <m/>
    <s v="Discounts on parking passes that prorate based on the days of the week you choose not to park"/>
    <m/>
    <s v="No"/>
  </r>
  <r>
    <x v="0"/>
    <x v="0"/>
    <n v="2.5"/>
    <s v="5 days per week"/>
    <s v="4 days per week"/>
    <x v="0"/>
    <m/>
    <s v="Walking or running"/>
    <m/>
    <x v="0"/>
    <m/>
    <x v="0"/>
    <m/>
    <m/>
    <m/>
    <m/>
    <m/>
    <s v="Yes"/>
  </r>
  <r>
    <x v="0"/>
    <x v="0"/>
    <n v="1"/>
    <s v="5 days per week"/>
    <s v="5 days per week"/>
    <x v="0"/>
    <m/>
    <s v="Walking or running"/>
    <m/>
    <x v="3"/>
    <s v="Both walking and bicycle depending on the road conditions"/>
    <x v="0"/>
    <m/>
    <s v="Weather"/>
    <m/>
    <s v="More secure bicycle parking,Safer bicycle and pedestrian routes,Hands-on training on safe bicycle commuting techniques"/>
    <m/>
    <s v="No"/>
  </r>
  <r>
    <x v="0"/>
    <x v="0"/>
    <n v="1.5"/>
    <s v="6 days per week"/>
    <s v="4 days per week"/>
    <x v="0"/>
    <m/>
    <s v="Bicycle, skateboard or other human-powered device"/>
    <m/>
    <x v="1"/>
    <m/>
    <x v="0"/>
    <m/>
    <s v="Other (please explain)"/>
    <s v="doesn't apply because I walk and bike."/>
    <s v="More secure bicycle parking,Safer bicycle and pedestrian routes,Other (please explain)"/>
    <s v="More bike paths and bike lanes. The city of Athens is a bike disaster, very bike-unfriendly."/>
    <s v="Yes"/>
  </r>
  <r>
    <x v="0"/>
    <x v="0"/>
    <n v="5"/>
    <s v="3 days per week"/>
    <s v="1 day per week"/>
    <x v="0"/>
    <m/>
    <s v="Walking or running"/>
    <m/>
    <x v="2"/>
    <m/>
    <x v="0"/>
    <m/>
    <s v="Weather"/>
    <m/>
    <s v="Discounts on parking passes that prorate based on the days of the week you choose not to park"/>
    <m/>
    <s v="No"/>
  </r>
  <r>
    <x v="0"/>
    <x v="0"/>
    <n v="2.5"/>
    <s v="5 days per week"/>
    <s v="5 days per week"/>
    <x v="0"/>
    <m/>
    <s v="Walking or running"/>
    <m/>
    <x v="2"/>
    <m/>
    <x v="0"/>
    <m/>
    <s v="Weather,Lack of showers at my workplace"/>
    <m/>
    <s v="Discounts on parking passes that prorate based on the days of the week you choose not to park"/>
    <m/>
    <s v="No"/>
  </r>
  <r>
    <x v="0"/>
    <x v="0"/>
    <n v="1"/>
    <s v="4 days per week"/>
    <s v="1 day per week"/>
    <x v="0"/>
    <m/>
    <s v="Bicycle, skateboard or other human-powered device"/>
    <m/>
    <x v="0"/>
    <m/>
    <x v="1"/>
    <m/>
    <s v="Weather,Lack of bicycle racks,My health does not permit active transportation,Other (please explain)"/>
    <s v="I now bike most days, but riding temperatures and increasing disability cause me to drive when Iâ€™m on campus for short enough periods to get away with metered parking. Getting up the hills is a problem when my health problems flare. Please permit the Baker elevator and/or escalators to be used to move bikes - this was routine when I lived in Berlin, Germany."/>
    <s v="More secure bicycle parking,Other (please explain)"/>
    <s v="Bike parking should be ubiquitous and decentralized. Please do not create large bike lots at only a few peripheral locations. We need many smaller bike racks."/>
    <s v="No"/>
  </r>
  <r>
    <x v="0"/>
    <x v="0"/>
    <n v="7"/>
    <s v="4 days per week"/>
    <s v="3 days per week"/>
    <x v="0"/>
    <m/>
    <s v="Bicycle, skateboard or other human-powered device"/>
    <m/>
    <x v="0"/>
    <m/>
    <x v="1"/>
    <m/>
    <s v="Weather"/>
    <m/>
    <s v="Safer bicycle and pedestrian routes,Discounts on parking passes that prorate based on the days of the week you choose not to park"/>
    <m/>
    <s v="No"/>
  </r>
  <r>
    <x v="0"/>
    <x v="0"/>
    <n v="1"/>
    <s v="7 days per week"/>
    <s v="1 day per week"/>
    <x v="0"/>
    <m/>
    <s v="Walking or running"/>
    <m/>
    <x v="0"/>
    <m/>
    <x v="0"/>
    <m/>
    <s v="Lack of bicycle racks"/>
    <m/>
    <s v="Safer bicycle and pedestrian routes"/>
    <m/>
    <s v="No"/>
  </r>
  <r>
    <x v="0"/>
    <x v="0"/>
    <n v="0.5"/>
    <s v="5 days per week"/>
    <s v="1 day per week"/>
    <x v="0"/>
    <m/>
    <s v="Walking or running"/>
    <m/>
    <x v="1"/>
    <m/>
    <x v="0"/>
    <m/>
    <s v="Weather,Lack of confidence or experience riding near traffic"/>
    <m/>
    <s v="Other (please explain)"/>
    <s v="We need hands-on training for safe DRIVING. Safe cycling is much more a concern for motorists, it is usually not the cyclists behaviour that is in need of improvement! Let us start training drivers, and finally start FINING routine violations of rights of way (on crosswalks for instance) "/>
    <m/>
  </r>
  <r>
    <x v="0"/>
    <x v="0"/>
    <n v="1.5"/>
    <s v="5 days per week"/>
    <s v="3 days per week"/>
    <x v="0"/>
    <m/>
    <s v="Bicycle, skateboard or other human-powered device"/>
    <m/>
    <x v="0"/>
    <m/>
    <x v="1"/>
    <m/>
    <s v="Lack of confidence or experience riding near traffic"/>
    <m/>
    <s v="Safer bicycle and pedestrian routes"/>
    <m/>
    <s v="No"/>
  </r>
  <r>
    <x v="0"/>
    <x v="0"/>
    <n v="3"/>
    <s v="3 days per week"/>
    <s v="1 day per week"/>
    <x v="0"/>
    <m/>
    <s v="Walking or running"/>
    <m/>
    <x v="2"/>
    <m/>
    <x v="0"/>
    <m/>
    <s v="Weather,Time"/>
    <m/>
    <s v="Safer bicycle and pedestrian routes"/>
    <m/>
    <s v="No"/>
  </r>
  <r>
    <x v="0"/>
    <x v="0"/>
    <n v="5"/>
    <s v="5 days per week"/>
    <s v="2 days per week"/>
    <x v="0"/>
    <m/>
    <s v="Walking or running"/>
    <m/>
    <x v="0"/>
    <m/>
    <x v="0"/>
    <m/>
    <m/>
    <m/>
    <s v="Safer bicycle and pedestrian routes"/>
    <m/>
    <s v="Yes"/>
  </r>
  <r>
    <x v="0"/>
    <x v="0"/>
    <n v="1.7"/>
    <s v="5 days per week"/>
    <s v="5 days per week"/>
    <x v="0"/>
    <m/>
    <s v="Walking or running"/>
    <m/>
    <x v="0"/>
    <m/>
    <x v="0"/>
    <m/>
    <s v="Lack of &quot;Park and Pedal&quot; lots,Other (please explain)"/>
    <s v="Bike lockers"/>
    <s v="More secure bicycle parking,Discounts on parking passes that prorate based on the days of the week you choose not to park"/>
    <m/>
    <s v="Yes"/>
  </r>
  <r>
    <x v="0"/>
    <x v="0"/>
    <n v="7"/>
    <s v="3 days per week"/>
    <s v="2 days per week"/>
    <x v="0"/>
    <m/>
    <s v="Bicycle, skateboard or other human-powered device"/>
    <m/>
    <x v="2"/>
    <m/>
    <x v="1"/>
    <m/>
    <s v="Lack of showers at my workplace,Other (please explain)"/>
    <s v="hostile/distracted drivers"/>
    <s v="Safer bicycle and pedestrian routes,Discounts on parking passes that prorate based on the days of the week you choose not to park,Alternative transportation commuting competitions with awards/prizes"/>
    <m/>
    <s v="No"/>
  </r>
  <r>
    <x v="0"/>
    <x v="0"/>
    <n v="8"/>
    <s v="3 days per week"/>
    <m/>
    <x v="1"/>
    <m/>
    <s v="Walking or running"/>
    <m/>
    <x v="4"/>
    <m/>
    <x v="0"/>
    <m/>
    <s v="Lack of convenient bus stops or bus routes"/>
    <m/>
    <s v="Alternative transportation commuting competitions with awards/prizes"/>
    <m/>
    <s v="No"/>
  </r>
  <r>
    <x v="0"/>
    <x v="0"/>
    <n v="1.9"/>
    <s v="7 days per week"/>
    <s v="1 day per week"/>
    <x v="1"/>
    <m/>
    <s v="Walking or running"/>
    <m/>
    <x v="4"/>
    <m/>
    <x v="0"/>
    <m/>
    <s v="Lack of convenient bus stops or bus routes,Weather,Lack of showers at my workplace,Lack of Bike Share program"/>
    <m/>
    <s v="Bike Share program,More secure bicycle parking,Safer bicycle and pedestrian routes,Discounts on parking passes that prorate based on the days of the week you choose not to park,Other (please explain)"/>
    <s v="More frequent buses (every 15 minutes), better sidewalks to walk, incentives to bus/bike/walk"/>
    <s v="No"/>
  </r>
  <r>
    <x v="0"/>
    <x v="0"/>
    <n v="1.6"/>
    <s v="3 days per week"/>
    <s v="2 days per week"/>
    <x v="1"/>
    <m/>
    <s v="Bus"/>
    <m/>
    <x v="4"/>
    <m/>
    <x v="2"/>
    <m/>
    <s v="Weather,I do not enjoy biking or walking"/>
    <m/>
    <s v="Alternative transportation commuting competitions with awards/prizes"/>
    <m/>
    <s v="No"/>
  </r>
  <r>
    <x v="0"/>
    <x v="0"/>
    <n v="1.4"/>
    <s v="4 days per week"/>
    <s v="1 day per week"/>
    <x v="1"/>
    <m/>
    <s v="Walking or running"/>
    <m/>
    <x v="4"/>
    <m/>
    <x v="0"/>
    <m/>
    <s v="Time,Lack of showers at my workplace,Other (please explain)"/>
    <s v="I could bike, but can't do it in high heels and skirts. Showering and changing after arriving in the office is really not a convenient option."/>
    <s v="Discounts on parking passes that prorate based on the days of the week you choose not to park,Alternative transportation commuting competitions with awards/prizes"/>
    <m/>
    <s v="Yes"/>
  </r>
  <r>
    <x v="0"/>
    <x v="0"/>
    <n v="8"/>
    <s v="6 days per week"/>
    <s v="2 days per week"/>
    <x v="1"/>
    <m/>
    <s v="Walking or running"/>
    <m/>
    <x v="4"/>
    <m/>
    <x v="0"/>
    <m/>
    <s v="Lack of convenient bus stops or bus routes"/>
    <m/>
    <s v="Ability to be 10 minutes late to work to accommodate alternative transportation,Other (please explain)"/>
    <s v="Buses coming more often "/>
    <s v="Yes"/>
  </r>
  <r>
    <x v="0"/>
    <x v="0"/>
    <n v="2"/>
    <s v="5 days per week"/>
    <s v="5 days per week"/>
    <x v="1"/>
    <m/>
    <s v="Walking or running"/>
    <m/>
    <x v="4"/>
    <m/>
    <x v="0"/>
    <m/>
    <s v="Other (please explain)"/>
    <s v="None"/>
    <s v="Discounts on parking passes that prorate based on the days of the week you choose not to park"/>
    <m/>
    <s v="No"/>
  </r>
  <r>
    <x v="0"/>
    <x v="0"/>
    <n v="3"/>
    <s v="5 days per week"/>
    <s v="3 days per week"/>
    <x v="2"/>
    <m/>
    <s v="Walking or running"/>
    <m/>
    <x v="5"/>
    <m/>
    <x v="0"/>
    <m/>
    <s v="Lack of showers at my workplace"/>
    <m/>
    <s v="&quot;Carpool Only&quot; parking passes"/>
    <m/>
    <s v="No"/>
  </r>
  <r>
    <x v="0"/>
    <x v="0"/>
    <n v="8"/>
    <s v="6 days per week"/>
    <s v="5 days per week"/>
    <x v="2"/>
    <m/>
    <s v="Walking or running"/>
    <m/>
    <x v="5"/>
    <m/>
    <x v="0"/>
    <m/>
    <s v="Time"/>
    <m/>
    <s v="&quot;Carpool Only&quot; parking passes,Discounts on parking passes that prorate based on the days of the week you choose not to park,Alternative transportation commuting competitions with awards/prizes"/>
    <m/>
    <s v="Yes"/>
  </r>
  <r>
    <x v="0"/>
    <x v="0"/>
    <n v="2"/>
    <s v="6 days per week"/>
    <s v="6 days per week"/>
    <x v="2"/>
    <m/>
    <s v="Driving alone"/>
    <m/>
    <x v="2"/>
    <m/>
    <x v="3"/>
    <m/>
    <s v="My health does not permit active transportation"/>
    <m/>
    <m/>
    <m/>
    <s v="Yes"/>
  </r>
  <r>
    <x v="0"/>
    <x v="0"/>
    <n v="6.5"/>
    <s v="6 days per week"/>
    <s v="5 days per week"/>
    <x v="2"/>
    <m/>
    <s v="Walking or running"/>
    <m/>
    <x v="5"/>
    <m/>
    <x v="0"/>
    <m/>
    <s v="Lack of showers at my workplace,Other (please explain)"/>
    <s v="My road is absolutely treacherous for bicyclists, as it is too narrow for traffic and traffic drives at excessive speeds. I otherwise very much enjoy cycling."/>
    <s v="Safer bicycle and pedestrian routes"/>
    <m/>
    <s v="Yes"/>
  </r>
  <r>
    <x v="0"/>
    <x v="0"/>
    <n v="3"/>
    <s v="7 days per week"/>
    <s v="7 days per week"/>
    <x v="2"/>
    <m/>
    <s v="Walking or running"/>
    <m/>
    <x v="5"/>
    <m/>
    <x v="0"/>
    <m/>
    <s v="Lack of proper equipment or resources"/>
    <m/>
    <s v="Safer bicycle and pedestrian routes,&quot;Carpool Only&quot; parking passes,Discounts on parking passes that prorate based on the days of the week you choose not to park,Alternative transportation commuting competitions with awards/prizes"/>
    <m/>
    <s v="No"/>
  </r>
  <r>
    <x v="0"/>
    <x v="0"/>
    <n v="2"/>
    <s v="5 days per week"/>
    <s v="5 days per week"/>
    <x v="2"/>
    <m/>
    <s v="Carpooling"/>
    <m/>
    <x v="5"/>
    <m/>
    <x v="0"/>
    <m/>
    <s v="Other (please explain)"/>
    <s v="My husband has health issues that require transportation to and from our house.  Therefore we ride in together."/>
    <m/>
    <m/>
    <s v="Yes"/>
  </r>
  <r>
    <x v="0"/>
    <x v="0"/>
    <n v="53"/>
    <s v="4 days per week"/>
    <s v="1 day per week"/>
    <x v="2"/>
    <m/>
    <s v="Walking or running"/>
    <m/>
    <x v="2"/>
    <m/>
    <x v="0"/>
    <m/>
    <s v="Time"/>
    <m/>
    <s v="&quot;Carpool Only&quot; parking passes"/>
    <m/>
    <s v="Yes"/>
  </r>
  <r>
    <x v="0"/>
    <x v="0"/>
    <n v="1.3"/>
    <s v="5 days per week"/>
    <s v="3 days per week"/>
    <x v="2"/>
    <m/>
    <s v="Walking or running"/>
    <m/>
    <x v="5"/>
    <m/>
    <x v="0"/>
    <m/>
    <s v="Weather,Other (please explain)"/>
    <s v="Terrain. I would love to bike to work but the hills to my home are too large."/>
    <s v="&quot;Carpool Only&quot; parking passes"/>
    <m/>
    <s v="No"/>
  </r>
  <r>
    <x v="0"/>
    <x v="0"/>
    <n v="3"/>
    <s v="5 days per week"/>
    <s v="5 days per week"/>
    <x v="2"/>
    <m/>
    <s v="Carpooling"/>
    <m/>
    <x v="5"/>
    <m/>
    <x v="0"/>
    <m/>
    <s v="Weather,Lack of showers at my workplace"/>
    <m/>
    <s v="More secure bicycle parking,Alternative transportation commuting competitions with awards/prizes"/>
    <m/>
    <s v="No"/>
  </r>
  <r>
    <x v="0"/>
    <x v="0"/>
    <s v="2.8 miles"/>
    <s v="5 days per week"/>
    <s v="5 days per week"/>
    <x v="2"/>
    <m/>
    <s v="Walking or running"/>
    <m/>
    <x v="1"/>
    <m/>
    <x v="0"/>
    <m/>
    <s v="Other (please explain)"/>
    <s v="Distance and Unsafe streets to bike near my house"/>
    <s v="Safer bicycle and pedestrian routes,Other (please explain)"/>
    <s v="More frequent buses"/>
    <s v="Yes"/>
  </r>
  <r>
    <x v="0"/>
    <x v="0"/>
    <n v="6"/>
    <s v="5 days per week"/>
    <s v="1 day per week"/>
    <x v="2"/>
    <m/>
    <s v="Walking or running"/>
    <m/>
    <x v="5"/>
    <m/>
    <x v="0"/>
    <m/>
    <s v="Lack of convenient bus stops or bus routes"/>
    <m/>
    <s v="Other (please explain)"/>
    <s v="Bus routes"/>
    <s v="No"/>
  </r>
  <r>
    <x v="0"/>
    <x v="0"/>
    <n v="5.0999999999999996"/>
    <s v="5 days per week"/>
    <s v="4 days per week"/>
    <x v="2"/>
    <m/>
    <s v="Walking or running"/>
    <m/>
    <x v="5"/>
    <m/>
    <x v="0"/>
    <m/>
    <s v="Lack of convenient bus stops or bus routes,Time"/>
    <m/>
    <s v="&quot;Carpool Only&quot; parking passes"/>
    <m/>
    <s v="Yes"/>
  </r>
  <r>
    <x v="0"/>
    <x v="0"/>
    <n v="5"/>
    <s v="5 days per week"/>
    <s v="1 day per week"/>
    <x v="2"/>
    <m/>
    <s v="Walking or running"/>
    <m/>
    <x v="5"/>
    <m/>
    <x v="0"/>
    <m/>
    <m/>
    <m/>
    <s v="More secure bicycle parking,Safer bicycle and pedestrian routes,&quot;Carpool Only&quot; parking passes"/>
    <m/>
    <s v="Yes"/>
  </r>
  <r>
    <x v="0"/>
    <x v="0"/>
    <n v="15"/>
    <s v="6 days per week"/>
    <s v="3 days per week"/>
    <x v="2"/>
    <m/>
    <s v="Walking or running"/>
    <m/>
    <x v="5"/>
    <m/>
    <x v="0"/>
    <m/>
    <s v="Other (please explain)"/>
    <s v="distance to campus"/>
    <s v="Other (please explain)"/>
    <s v="I already carpool"/>
    <s v="No"/>
  </r>
  <r>
    <x v="0"/>
    <x v="0"/>
    <n v="5"/>
    <s v="5 days per week"/>
    <s v="5 days per week"/>
    <x v="2"/>
    <m/>
    <s v="Walking or running"/>
    <m/>
    <x v="5"/>
    <m/>
    <x v="0"/>
    <m/>
    <s v="Other (please explain)"/>
    <s v="I live too far from campus."/>
    <s v="&quot;Carpool Only&quot; parking passes"/>
    <m/>
    <s v="No"/>
  </r>
  <r>
    <x v="0"/>
    <x v="0"/>
    <n v="8"/>
    <s v="4 days per week"/>
    <s v="5 days per week"/>
    <x v="2"/>
    <m/>
    <s v="Walking or running"/>
    <m/>
    <x v="1"/>
    <m/>
    <x v="0"/>
    <m/>
    <s v="Other (please explain)"/>
    <s v="I don't see any obstacles to walking - most places are within a 10 minutes work and there is no possible way to move the car, find a place to park and be anywhere as close to  that time."/>
    <m/>
    <m/>
    <s v="No"/>
  </r>
  <r>
    <x v="0"/>
    <x v="0"/>
    <n v="2"/>
    <s v="5 days per week"/>
    <s v="4 days per week"/>
    <x v="2"/>
    <m/>
    <s v="Walking or running"/>
    <m/>
    <x v="1"/>
    <m/>
    <x v="0"/>
    <m/>
    <s v="Time,Lack of confidence or experience riding near traffic,Lack of proper equipment or resources"/>
    <m/>
    <m/>
    <m/>
    <s v="No"/>
  </r>
  <r>
    <x v="0"/>
    <x v="0"/>
    <n v="65"/>
    <s v="3 days per week"/>
    <m/>
    <x v="2"/>
    <m/>
    <s v="Walking or running"/>
    <m/>
    <x v="5"/>
    <m/>
    <x v="0"/>
    <m/>
    <s v="Other (please explain)"/>
    <s v="I live too far away."/>
    <s v="Discounts on parking passes that prorate based on the days of the week you choose not to park"/>
    <m/>
    <s v="No"/>
  </r>
  <r>
    <x v="0"/>
    <x v="0"/>
    <n v="7"/>
    <s v="6 days per week"/>
    <s v="3 days per week"/>
    <x v="2"/>
    <m/>
    <s v="Carpooling"/>
    <m/>
    <x v="5"/>
    <m/>
    <x v="4"/>
    <m/>
    <s v="Weather,Time,Lack of showers at my workplace,Other (please explain)"/>
    <s v="easier access to Bike path"/>
    <s v="Safer bicycle and pedestrian routes,&quot;Carpool Only&quot; parking passes,Alternative transportation commuting competitions with awards/prizes,Ability to be 10 minutes late to work to accommodate alternative transportation"/>
    <m/>
    <s v="No"/>
  </r>
  <r>
    <x v="0"/>
    <x v="0"/>
    <n v="1.5"/>
    <s v="6 days per week"/>
    <s v="2 days per week"/>
    <x v="2"/>
    <m/>
    <s v="Walking or running"/>
    <m/>
    <x v="5"/>
    <m/>
    <x v="0"/>
    <m/>
    <s v="Other (please explain)"/>
    <s v="I have to carry a great deal of heavy equipment worth many thousands of dollars to and from work every day. I drive an electric car though."/>
    <m/>
    <m/>
    <s v="Yes"/>
  </r>
  <r>
    <x v="0"/>
    <x v="0"/>
    <n v="7"/>
    <s v="7 days per week"/>
    <s v="7 days per week"/>
    <x v="3"/>
    <m/>
    <s v="Walking or running"/>
    <m/>
    <x v="2"/>
    <m/>
    <x v="0"/>
    <m/>
    <s v="Lack of showers at my workplace"/>
    <m/>
    <m/>
    <m/>
    <s v="Yes"/>
  </r>
  <r>
    <x v="0"/>
    <x v="0"/>
    <n v="1"/>
    <s v="4 days per week"/>
    <s v="2 days per week"/>
    <x v="3"/>
    <m/>
    <s v="Walking or running"/>
    <m/>
    <x v="2"/>
    <m/>
    <x v="0"/>
    <m/>
    <s v="Lack of convenient bus stops or bus routes,Weather,Time"/>
    <m/>
    <m/>
    <m/>
    <s v="No"/>
  </r>
  <r>
    <x v="0"/>
    <x v="0"/>
    <n v="4.7"/>
    <s v="5 days per week"/>
    <s v="1 day per week"/>
    <x v="3"/>
    <m/>
    <s v="Walking or running"/>
    <m/>
    <x v="2"/>
    <m/>
    <x v="0"/>
    <m/>
    <s v="Other (please explain)"/>
    <s v="Kids, bags, errands"/>
    <s v="&quot;Carpool Only&quot; parking passes"/>
    <m/>
    <s v="Yes"/>
  </r>
  <r>
    <x v="0"/>
    <x v="0"/>
    <n v="3"/>
    <s v="5 days per week"/>
    <s v="5 days per week"/>
    <x v="3"/>
    <m/>
    <s v="Walking or running"/>
    <m/>
    <x v="2"/>
    <m/>
    <x v="0"/>
    <m/>
    <s v="Lack of showers at my workplace"/>
    <m/>
    <s v="Other (please explain)"/>
    <s v="In my case, the only impediments are showers and the ability to get my kids quickly if something comes up. (you can't solve the latter problem)"/>
    <s v="Yes"/>
  </r>
  <r>
    <x v="0"/>
    <x v="0"/>
    <n v="14"/>
    <s v="5 days per week"/>
    <s v="5 days per week"/>
    <x v="3"/>
    <m/>
    <s v="Driving alone"/>
    <m/>
    <x v="2"/>
    <m/>
    <x v="3"/>
    <m/>
    <s v="Weather,Time"/>
    <m/>
    <m/>
    <m/>
    <s v="Yes"/>
  </r>
  <r>
    <x v="0"/>
    <x v="0"/>
    <n v="5"/>
    <s v="5 days per week"/>
    <s v="3 days per week"/>
    <x v="3"/>
    <m/>
    <s v="Driving alone"/>
    <m/>
    <x v="2"/>
    <m/>
    <x v="3"/>
    <m/>
    <s v="My health does not permit active transportation"/>
    <m/>
    <s v="Other (please explain)"/>
    <s v="Nothing: As part of my job, I have to leave campus throughout the day for meetings."/>
    <s v="No"/>
  </r>
  <r>
    <x v="0"/>
    <x v="0"/>
    <n v="7.5"/>
    <s v="6 days per week"/>
    <s v="7 days per week"/>
    <x v="3"/>
    <m/>
    <s v="Driving alone"/>
    <m/>
    <x v="2"/>
    <m/>
    <x v="3"/>
    <m/>
    <s v="Lack of convenient bus stops or bus routes,Weather,Lack of showers at my workplace,Lack of proper equipment or resources"/>
    <m/>
    <s v="Bike Share program,More secure bicycle parking,Safer bicycle and pedestrian routes"/>
    <m/>
    <s v="No"/>
  </r>
  <r>
    <x v="0"/>
    <x v="0"/>
    <n v="3"/>
    <s v="3 days per week"/>
    <s v="1 day per week"/>
    <x v="3"/>
    <m/>
    <s v="Walking or running"/>
    <m/>
    <x v="2"/>
    <m/>
    <x v="0"/>
    <m/>
    <s v="My health does not permit active transportation"/>
    <m/>
    <m/>
    <m/>
    <s v="Yes"/>
  </r>
  <r>
    <x v="0"/>
    <x v="0"/>
    <n v="3.6"/>
    <s v="6 days per week"/>
    <s v="6 days per week"/>
    <x v="3"/>
    <m/>
    <s v="Walking or running"/>
    <m/>
    <x v="2"/>
    <m/>
    <x v="0"/>
    <m/>
    <s v="Lack of convenient bus stops or bus routes,Other (please explain)"/>
    <s v="Unsafe walking/biking route on highways"/>
    <m/>
    <m/>
    <s v="Yes"/>
  </r>
  <r>
    <x v="0"/>
    <x v="0"/>
    <n v="2"/>
    <s v="5 days per week"/>
    <s v="5 days per week"/>
    <x v="3"/>
    <m/>
    <s v="Walking or running"/>
    <m/>
    <x v="2"/>
    <m/>
    <x v="0"/>
    <m/>
    <s v="Lack of convenient bus stops or bus routes,Weather,Time,Lack of showers at my workplace,Lack of confidence or experience riding near traffic"/>
    <m/>
    <s v="Safer bicycle and pedestrian routes"/>
    <m/>
    <s v="No"/>
  </r>
  <r>
    <x v="0"/>
    <x v="0"/>
    <n v="64"/>
    <s v="2 days per week"/>
    <s v="1 day per week"/>
    <x v="3"/>
    <m/>
    <s v="Walking or running"/>
    <m/>
    <x v="2"/>
    <m/>
    <x v="0"/>
    <m/>
    <s v="Lack of convenient bus stops or bus routes,Weather,Time,Lack of showers at my workplace,Other (please explain)"/>
    <s v="The 64 mile distance from my home to the Athens Campus, and the lack of bike-friendly roads along the way. I did frequently bicycle or walk to work when I lived in Athens 1.5 miles away from the campus."/>
    <s v="Other (please explain)"/>
    <s v="Being able to purchase single-day faculty parking pass (i.e., print a qr-coded pass that would be good for that day). I suggested this 6, 5, and 4 years ago to you, but it may have been beyond the capability of Parking Services to pilot such innovations."/>
    <s v="No"/>
  </r>
  <r>
    <x v="0"/>
    <x v="0"/>
    <n v="1.2"/>
    <s v="5 days per week"/>
    <s v="2 days per week"/>
    <x v="3"/>
    <m/>
    <s v="Walking or running"/>
    <m/>
    <x v="2"/>
    <m/>
    <x v="0"/>
    <m/>
    <s v="Lack of bicycle racks"/>
    <m/>
    <s v="More secure bicycle parking,Safer bicycle and pedestrian routes"/>
    <m/>
    <s v="No"/>
  </r>
  <r>
    <x v="0"/>
    <x v="0"/>
    <n v="2"/>
    <s v="4 days per week"/>
    <s v="2 days per week"/>
    <x v="3"/>
    <m/>
    <s v="Driving alone"/>
    <m/>
    <x v="2"/>
    <m/>
    <x v="3"/>
    <m/>
    <s v="Weather,Time,Other (please explain)"/>
    <s v="Dr. Appointments and kid carpooling that make it necessary for me to make tight connections back and forth from campus. Days I have heavy student projects and/or books to transport back and forth. "/>
    <s v="Other (please explain)"/>
    <s v="None. Unless you want to run my errands and/or carry my books. I do indeed walk to campus many days, but presuming this as the expected norm is a workers' rights issue. "/>
    <s v="No"/>
  </r>
  <r>
    <x v="0"/>
    <x v="0"/>
    <n v="5"/>
    <s v="4 days per week"/>
    <s v="4 days per week"/>
    <x v="3"/>
    <m/>
    <s v="Driving alone"/>
    <m/>
    <x v="2"/>
    <m/>
    <x v="0"/>
    <m/>
    <s v="Other (please explain)"/>
    <s v="lack of dedicated bike paths in Athens"/>
    <s v="Safer bicycle and pedestrian routes"/>
    <m/>
    <s v="No"/>
  </r>
  <r>
    <x v="0"/>
    <x v="0"/>
    <n v="8"/>
    <s v="5 days per week"/>
    <s v="2 days per week"/>
    <x v="3"/>
    <m/>
    <s v="Walking or running"/>
    <m/>
    <x v="2"/>
    <m/>
    <x v="3"/>
    <m/>
    <s v="My health does not permit active transportation"/>
    <m/>
    <s v="Discounts on parking passes that prorate based on the days of the week you choose not to park"/>
    <m/>
    <s v="No"/>
  </r>
  <r>
    <x v="0"/>
    <x v="0"/>
    <n v="6"/>
    <s v="5 days per week"/>
    <s v="5 days per week"/>
    <x v="3"/>
    <m/>
    <s v="Walking or running"/>
    <m/>
    <x v="2"/>
    <m/>
    <x v="0"/>
    <m/>
    <s v="Other (please explain)"/>
    <s v="I live off of a county road with no sidewalks. "/>
    <s v="Safer bicycle and pedestrian routes"/>
    <m/>
    <s v="Yes"/>
  </r>
  <r>
    <x v="0"/>
    <x v="0"/>
    <n v="3"/>
    <s v="5 days per week"/>
    <s v="2 days per week"/>
    <x v="3"/>
    <m/>
    <s v="Walking or running"/>
    <m/>
    <x v="2"/>
    <m/>
    <x v="0"/>
    <m/>
    <s v="Time"/>
    <m/>
    <s v="Safer bicycle and pedestrian routes"/>
    <m/>
    <s v="No"/>
  </r>
  <r>
    <x v="0"/>
    <x v="0"/>
    <n v="22"/>
    <s v="5 days per week"/>
    <s v="3 days per week"/>
    <x v="3"/>
    <m/>
    <s v="Driving alone"/>
    <m/>
    <x v="2"/>
    <m/>
    <x v="3"/>
    <m/>
    <s v="Time"/>
    <m/>
    <s v="Safer bicycle and pedestrian routes"/>
    <m/>
    <s v="No"/>
  </r>
  <r>
    <x v="0"/>
    <x v="0"/>
    <n v="35"/>
    <s v="5 days per week"/>
    <s v="1 day per week"/>
    <x v="3"/>
    <m/>
    <s v="Walking or running"/>
    <m/>
    <x v="2"/>
    <m/>
    <x v="3"/>
    <m/>
    <s v="Time,My health does not permit active transportation,Other (please explain)"/>
    <s v="Distance of commute"/>
    <s v="Other (please explain)"/>
    <s v="none of these apply to my commute distance"/>
    <s v="Yes"/>
  </r>
  <r>
    <x v="0"/>
    <x v="0"/>
    <n v="10"/>
    <s v="4 days per week"/>
    <s v="2 days per week"/>
    <x v="3"/>
    <m/>
    <s v="Walking or running"/>
    <m/>
    <x v="2"/>
    <m/>
    <x v="0"/>
    <m/>
    <s v="Time,Lack of &quot;Park and Pedal&quot; lots,Lack of showers at my workplace,Lack of bicycle racks,Lack of Bike Share program,Lack of confidence or experience riding near traffic"/>
    <m/>
    <s v="Bike Share program,&quot;Carpool Only&quot; parking passes"/>
    <m/>
    <s v="No"/>
  </r>
  <r>
    <x v="0"/>
    <x v="0"/>
    <n v="3"/>
    <s v="7 days per week"/>
    <s v="6 days per week"/>
    <x v="3"/>
    <m/>
    <s v="Walking or running"/>
    <m/>
    <x v="2"/>
    <m/>
    <x v="0"/>
    <m/>
    <s v="Weather,Time,Other (please explain)"/>
    <s v="Roads are dangerous for biking"/>
    <s v="Safer bicycle and pedestrian routes"/>
    <m/>
    <s v="No"/>
  </r>
  <r>
    <x v="0"/>
    <x v="0"/>
    <n v="4"/>
    <s v="5 days per week"/>
    <s v="1 day per week"/>
    <x v="3"/>
    <m/>
    <s v="Walking or running"/>
    <m/>
    <x v="2"/>
    <m/>
    <x v="0"/>
    <m/>
    <s v="Other (please explain)"/>
    <s v="Absence of bike lanes on rural roads"/>
    <s v="Other (please explain)"/>
    <s v="Bike lanes on rural roads"/>
    <s v="Yes"/>
  </r>
  <r>
    <x v="0"/>
    <x v="0"/>
    <n v="4"/>
    <s v="6 days per week"/>
    <s v="5 days per week"/>
    <x v="3"/>
    <m/>
    <s v="Driving alone"/>
    <m/>
    <x v="2"/>
    <m/>
    <x v="3"/>
    <m/>
    <s v="Lack of &quot;Park and Pedal&quot; lots,Lack of showers at my workplace,Lack of Bike Share program"/>
    <m/>
    <s v="Bike Share program,Safer bicycle and pedestrian routes"/>
    <m/>
    <s v="Yes"/>
  </r>
  <r>
    <x v="0"/>
    <x v="0"/>
    <n v="4"/>
    <s v="6 days per week"/>
    <s v="5 days per week"/>
    <x v="3"/>
    <m/>
    <s v="Driving alone"/>
    <m/>
    <x v="2"/>
    <m/>
    <x v="3"/>
    <m/>
    <s v="Lack of convenient bus stops or bus routes,Weather,Time,Lack of showers at my workplace,I do not enjoy biking or walking,Lack of confidence or experience riding near traffic"/>
    <m/>
    <m/>
    <m/>
    <s v="No"/>
  </r>
  <r>
    <x v="0"/>
    <x v="0"/>
    <n v="6.5"/>
    <s v="5 days per week"/>
    <s v="3 days per week"/>
    <x v="3"/>
    <m/>
    <s v="Walking or running"/>
    <m/>
    <x v="2"/>
    <m/>
    <x v="0"/>
    <m/>
    <s v="Time"/>
    <m/>
    <s v="Safer bicycle and pedestrian routes"/>
    <m/>
    <s v="No"/>
  </r>
  <r>
    <x v="0"/>
    <x v="0"/>
    <n v="3.1"/>
    <s v="6 days per week"/>
    <s v="6 days per week"/>
    <x v="3"/>
    <m/>
    <s v="Walking or running"/>
    <m/>
    <x v="2"/>
    <m/>
    <x v="0"/>
    <m/>
    <s v="Lack of convenient bus stops or bus routes,Weather,Time,Lack of showers at my workplace"/>
    <m/>
    <s v="Other (please explain)"/>
    <s v="Actual bus routes to where I live in the City of Athens"/>
    <s v="Yes"/>
  </r>
  <r>
    <x v="0"/>
    <x v="0"/>
    <n v="5.5"/>
    <s v="7 days per week"/>
    <s v="6 days per week"/>
    <x v="3"/>
    <m/>
    <s v="Walking or running"/>
    <m/>
    <x v="2"/>
    <m/>
    <x v="0"/>
    <m/>
    <s v="Lack of convenient bus stops or bus routes,Weather,Time,Lack of proper equipment or resources"/>
    <m/>
    <s v="Safer bicycle and pedestrian routes"/>
    <m/>
    <s v="No"/>
  </r>
  <r>
    <x v="0"/>
    <x v="0"/>
    <n v="4"/>
    <s v="6 days per week"/>
    <s v="5 days per week"/>
    <x v="3"/>
    <m/>
    <s v="Walking or running"/>
    <m/>
    <x v="2"/>
    <m/>
    <x v="0"/>
    <m/>
    <s v="Time,Lack of showers at my workplace"/>
    <m/>
    <s v="Safer bicycle and pedestrian routes,Discounts on parking passes that prorate based on the days of the week you choose not to park"/>
    <m/>
    <s v="No"/>
  </r>
  <r>
    <x v="0"/>
    <x v="0"/>
    <n v="5.5"/>
    <s v="5 days per week"/>
    <s v="5 days per week"/>
    <x v="3"/>
    <m/>
    <s v="Walking or running"/>
    <m/>
    <x v="2"/>
    <m/>
    <x v="0"/>
    <m/>
    <s v="Other (please explain)"/>
    <s v="Concern for safety biking alone on bike path"/>
    <s v="Safer bicycle and pedestrian routes"/>
    <m/>
    <s v="No"/>
  </r>
  <r>
    <x v="0"/>
    <x v="0"/>
    <n v="7.5"/>
    <s v="6 days per week"/>
    <s v="4 days per week"/>
    <x v="3"/>
    <m/>
    <s v="Walking or running"/>
    <m/>
    <x v="2"/>
    <m/>
    <x v="0"/>
    <m/>
    <s v="Time,Other (please explain)"/>
    <s v="Distance to my home and long hill; stay at work late"/>
    <s v="Other (please explain)"/>
    <s v="none - I need to drive; there are some ways to offset emissions for those of us who drive. An example is installing solar panels covering the parking lots."/>
    <s v="No"/>
  </r>
  <r>
    <x v="0"/>
    <x v="0"/>
    <n v="10"/>
    <s v="7 days per week"/>
    <s v="7 days per week"/>
    <x v="3"/>
    <m/>
    <s v="Walking or running"/>
    <m/>
    <x v="2"/>
    <m/>
    <x v="0"/>
    <m/>
    <s v="Lack of convenient bus stops or bus routes,Weather,Time"/>
    <m/>
    <s v="&quot;Carpool Only&quot; parking passes,Other (please explain)"/>
    <s v="because I often stay very late and long hours, it's hard to carpool or do anything other than drive myself"/>
    <s v="Yes"/>
  </r>
  <r>
    <x v="0"/>
    <x v="0"/>
    <n v="10"/>
    <s v="7 days per week"/>
    <s v="5 days per week"/>
    <x v="3"/>
    <m/>
    <s v="Walking or running"/>
    <m/>
    <x v="2"/>
    <m/>
    <x v="0"/>
    <m/>
    <s v="Lack of &quot;Park and Pedal&quot; lots,Lack of bicycle racks,Lack of Bike Share program,Lack of confidence or experience riding near traffic,Other (please explain)"/>
    <s v="Lack of safe bike lanes along Cty Rt. 19 (Radford) and Rt. 56"/>
    <s v="Bike Share program,More secure bicycle parking,Safer bicycle and pedestrian routes,Discounts on parking passes that prorate based on the days of the week you choose not to park"/>
    <m/>
    <s v="No"/>
  </r>
  <r>
    <x v="0"/>
    <x v="0"/>
    <n v="3"/>
    <s v="1 day per week"/>
    <s v="1 day per week"/>
    <x v="3"/>
    <m/>
    <s v="Walking or running"/>
    <m/>
    <x v="2"/>
    <m/>
    <x v="0"/>
    <m/>
    <s v="Lack of convenient bus stops or bus routes,Weather,Time,Lack of showers at my workplace,Lack of Bike Share program,Lack of confidence or experience riding near traffic,Lack of proper equipment or resources"/>
    <m/>
    <s v="Bike Share program,Discounts on parking passes that prorate based on the days of the week you choose not to park,Ability to be 10 minutes late to work to accommodate alternative transportation,Other (please explain)"/>
    <s v="Definitely need more showers at the workplace.  "/>
    <s v="No"/>
  </r>
  <r>
    <x v="0"/>
    <x v="0"/>
    <n v="5"/>
    <s v="4 days per week"/>
    <s v="2 days per week"/>
    <x v="3"/>
    <m/>
    <s v="Walking or running"/>
    <m/>
    <x v="2"/>
    <m/>
    <x v="0"/>
    <m/>
    <s v="Lack of convenient bus stops or bus routes,Weather,Time,Lack of showers at my workplace,Lack of bicycle racks,Other (please explain)"/>
    <s v="Terrain and distance would make biking difficult"/>
    <m/>
    <m/>
    <s v="Yes"/>
  </r>
  <r>
    <x v="0"/>
    <x v="0"/>
    <n v="70"/>
    <s v="5 days per week"/>
    <s v="5 days per week"/>
    <x v="3"/>
    <m/>
    <s v="Walking or running"/>
    <m/>
    <x v="2"/>
    <m/>
    <x v="0"/>
    <m/>
    <s v="Other (please explain)"/>
    <s v="Way too far away to bike"/>
    <s v="Other (please explain)"/>
    <s v="Commuter rail from Columbus"/>
    <s v="No"/>
  </r>
  <r>
    <x v="0"/>
    <x v="0"/>
    <n v="3.5"/>
    <s v="5 days per week"/>
    <s v="2 days per week"/>
    <x v="3"/>
    <m/>
    <s v="Walking or running"/>
    <m/>
    <x v="2"/>
    <m/>
    <x v="0"/>
    <m/>
    <s v="Time,Other (please explain)"/>
    <s v="I am the primary caretaker for my school-age children. If an emergency were to arise, I have to have access to safe transportation for them. "/>
    <s v="Ability to be 10 minutes late to work to accommodate alternative transportation"/>
    <m/>
    <s v="Yes"/>
  </r>
  <r>
    <x v="0"/>
    <x v="0"/>
    <n v="1"/>
    <s v="5 days per week"/>
    <s v="1 day per week"/>
    <x v="3"/>
    <m/>
    <s v="Driving alone"/>
    <m/>
    <x v="2"/>
    <m/>
    <x v="3"/>
    <m/>
    <s v="Lack of convenient bus stops or bus routes,Time"/>
    <m/>
    <s v="More secure bicycle parking,Safer bicycle and pedestrian routes,&quot;Carpool Only&quot; parking passes,Discounts on parking passes that prorate based on the days of the week you choose not to park,Alternative transportation commuting competitions with awards/prizes"/>
    <m/>
    <s v="No"/>
  </r>
  <r>
    <x v="0"/>
    <x v="0"/>
    <n v="1.8"/>
    <s v="6 days per week"/>
    <s v="6 days per week"/>
    <x v="3"/>
    <m/>
    <s v="Walking or running"/>
    <m/>
    <x v="2"/>
    <m/>
    <x v="0"/>
    <m/>
    <s v="Other (please explain)"/>
    <s v="Lack of separated connections between the bike path and OU"/>
    <s v="Safer bicycle and pedestrian routes"/>
    <m/>
    <s v="No"/>
  </r>
  <r>
    <x v="0"/>
    <x v="0"/>
    <n v="30"/>
    <s v="5 days per week"/>
    <s v="5 days per week"/>
    <x v="3"/>
    <m/>
    <s v="Driving alone"/>
    <m/>
    <x v="2"/>
    <m/>
    <x v="3"/>
    <m/>
    <s v="Time,Other (please explain)"/>
    <s v="I mainly work at two building neighboring each other, thus my drive time is only when I first arrive on campus and when I leave for home."/>
    <s v="Other (please explain)"/>
    <s v="None of these apply. I drive alone in case of family emergencies that may require me to leave. I do have a co worker who lives near me but our work schedules are different."/>
    <s v="Yes"/>
  </r>
  <r>
    <x v="0"/>
    <x v="0"/>
    <n v="1.5"/>
    <s v="5 days per week"/>
    <m/>
    <x v="3"/>
    <m/>
    <s v="Walking or running"/>
    <m/>
    <x v="2"/>
    <m/>
    <x v="0"/>
    <m/>
    <s v="Time"/>
    <m/>
    <m/>
    <m/>
    <s v="No"/>
  </r>
  <r>
    <x v="0"/>
    <x v="0"/>
    <n v="3"/>
    <s v="5 days per week"/>
    <s v="5 days per week"/>
    <x v="3"/>
    <m/>
    <s v="Walking or running"/>
    <m/>
    <x v="2"/>
    <m/>
    <x v="0"/>
    <m/>
    <s v="Weather,Time,Lack of Bike Share program,I do not enjoy biking or walking,Other (please explain)"/>
    <s v="Unsafe road conditions between work and home that prevent walking/biking"/>
    <s v="Bike Share program"/>
    <m/>
    <s v="No"/>
  </r>
  <r>
    <x v="0"/>
    <x v="0"/>
    <n v="1.5"/>
    <s v="5 days per week"/>
    <s v="4 days per week"/>
    <x v="3"/>
    <m/>
    <s v="Walking or running"/>
    <m/>
    <x v="2"/>
    <m/>
    <x v="0"/>
    <m/>
    <s v="Other (please explain)"/>
    <s v="I live at the top of a VERY steep hill."/>
    <m/>
    <m/>
    <s v="No"/>
  </r>
  <r>
    <x v="0"/>
    <x v="0"/>
    <n v="3"/>
    <s v="6 days per week"/>
    <s v="6 days per week"/>
    <x v="3"/>
    <m/>
    <s v="Walking or running"/>
    <m/>
    <x v="2"/>
    <m/>
    <x v="0"/>
    <m/>
    <s v="Lack of showers at my workplace,Other (please explain)"/>
    <s v="no bike storage inside that is secure. I do ride once in a while, but the lack of storage is what keeps it from being way more often. "/>
    <s v="More secure bicycle parking,Ability to be 10 minutes late to work to accommodate alternative transportation"/>
    <m/>
    <s v="No"/>
  </r>
  <r>
    <x v="0"/>
    <x v="0"/>
    <n v="5"/>
    <s v="7 days per week"/>
    <s v="5 days per week"/>
    <x v="3"/>
    <m/>
    <s v="Walking or running"/>
    <m/>
    <x v="2"/>
    <m/>
    <x v="0"/>
    <m/>
    <s v="Lack of convenient bus stops or bus routes,Weather,Time,Lack of showers at my workplace"/>
    <m/>
    <m/>
    <m/>
    <s v="No"/>
  </r>
  <r>
    <x v="0"/>
    <x v="0"/>
    <n v="5"/>
    <s v="5 days per week"/>
    <s v="4 days per week"/>
    <x v="3"/>
    <m/>
    <s v="Walking or running"/>
    <m/>
    <x v="2"/>
    <m/>
    <x v="0"/>
    <m/>
    <s v="Weather,Time,Lack of confidence or experience riding near traffic,Other (please explain)"/>
    <s v="I live too far from campus, and the roads are too steep and curvy to bike safely."/>
    <s v="Discounts on parking passes that prorate based on the days of the week you choose not to park"/>
    <m/>
    <s v="No"/>
  </r>
  <r>
    <x v="0"/>
    <x v="0"/>
    <n v="2"/>
    <s v="6 days per week"/>
    <s v="3 days per week"/>
    <x v="3"/>
    <m/>
    <s v="Walking or running"/>
    <m/>
    <x v="2"/>
    <m/>
    <x v="0"/>
    <m/>
    <s v="Weather,Time"/>
    <m/>
    <s v="Discounts on parking passes that prorate based on the days of the week you choose not to park"/>
    <m/>
    <s v="No"/>
  </r>
  <r>
    <x v="0"/>
    <x v="0"/>
    <n v="3"/>
    <s v="5 days per week"/>
    <s v="1 day per week"/>
    <x v="3"/>
    <m/>
    <s v="Walking or running"/>
    <m/>
    <x v="2"/>
    <m/>
    <x v="0"/>
    <m/>
    <s v="Weather,Other (please explain)"/>
    <s v="Elevation change between home and work"/>
    <m/>
    <m/>
    <s v="Yes"/>
  </r>
  <r>
    <x v="0"/>
    <x v="0"/>
    <n v="75"/>
    <s v="2 days per week"/>
    <m/>
    <x v="3"/>
    <m/>
    <s v="Walking or running"/>
    <m/>
    <x v="2"/>
    <m/>
    <x v="0"/>
    <m/>
    <s v="Lack of convenient bus stops or bus routes,Weather,Time,Lack of showers at my workplace,Other (please explain)"/>
    <s v="need commuter bus routes from/to Columbus"/>
    <s v="Other (please explain)"/>
    <s v="affordable commuter bus routes from/to Columbus"/>
    <s v="No"/>
  </r>
  <r>
    <x v="0"/>
    <x v="0"/>
    <n v="15"/>
    <s v="5 days per week"/>
    <s v="5 days per week"/>
    <x v="3"/>
    <m/>
    <s v="Walking or running"/>
    <m/>
    <x v="2"/>
    <m/>
    <x v="0"/>
    <m/>
    <s v="Lack of convenient bus stops or bus routes,Lack of &quot;Park and Pedal&quot; lots,Lack of showers at my workplace,Lack of bicycle racks,Lack of Bike Share program"/>
    <m/>
    <s v="Bike Share program,More secure bicycle parking,Safer bicycle and pedestrian routes"/>
    <m/>
    <s v="Yes"/>
  </r>
  <r>
    <x v="0"/>
    <x v="0"/>
    <n v="6"/>
    <s v="5 days per week"/>
    <s v="3 days per week"/>
    <x v="3"/>
    <m/>
    <s v="Walking or running"/>
    <m/>
    <x v="2"/>
    <m/>
    <x v="0"/>
    <m/>
    <s v="Other (please explain)"/>
    <s v="the need to pick up or drop off kids before or after work requires me to have the car with me"/>
    <s v="Bike Share program,More secure bicycle parking,Safer bicycle and pedestrian routes,Other (please explain)"/>
    <s v="I think that a healthcare cost reduction similar to the &quot;Healthy Ohio&quot; initiative might get some people to consider walking or biking to campus"/>
    <s v="Yes"/>
  </r>
  <r>
    <x v="0"/>
    <x v="0"/>
    <n v="1.5"/>
    <s v="5 days per week"/>
    <s v="5 days per week"/>
    <x v="3"/>
    <m/>
    <s v="Walking or running"/>
    <m/>
    <x v="2"/>
    <m/>
    <x v="0"/>
    <m/>
    <s v="Lack of convenient bus stops or bus routes,Other (please explain)"/>
    <s v="I live out of town in the country side"/>
    <s v="&quot;Carpool Only&quot; parking passes"/>
    <m/>
    <s v="Yes"/>
  </r>
  <r>
    <x v="0"/>
    <x v="0"/>
    <n v="5.5"/>
    <s v="7 days per week"/>
    <s v="7 days per week"/>
    <x v="3"/>
    <m/>
    <s v="Walking or running"/>
    <m/>
    <x v="2"/>
    <m/>
    <x v="0"/>
    <m/>
    <s v="Weather,Time,Other (please explain)"/>
    <s v="Laziness. I actually do walk or bike to campus some proportion of the time. However, the above questions only asked me about my primary mode of transportation. "/>
    <m/>
    <m/>
    <s v="No"/>
  </r>
  <r>
    <x v="0"/>
    <x v="0"/>
    <n v="15"/>
    <s v="5 days per week"/>
    <s v="5 days per week"/>
    <x v="3"/>
    <m/>
    <s v="Driving alone"/>
    <m/>
    <x v="2"/>
    <m/>
    <x v="3"/>
    <m/>
    <s v="Weather,Time,Lack of showers at my workplace,Other (please explain)"/>
    <s v="I work both on campus and off campus and I do not have the time to bicycle or walk between jobs"/>
    <s v="Other (please explain)"/>
    <s v="Nothing. The reality is that our air quality if far better than ever in our history, We cannot even remotely dent the impact that an emerging China and India are having and will have on global greenhouse emissions and frankly I don't think of this as a apocalyptic problem given that global temperatures have been far higher at times prior to industry. Its just physics and science. That said, sustainability and parking can continue to screw around with faculty parking options and generally make us all miserable but in the end, until you can produce a functional and cheap electric car that can haul cattle feed and allow for uninterrupted 1000 mile trips, we are going to use fossil fuels to get us where we need to go, quickly and efficiently. My option is NEVER going to be the bus because it doesn't permit me to travel efficiently and functionally. As you guys destroy parking lots I will just transition to a nice 1000cc+ motorcycle that allows me to still get to work and not have to walk a mile across campus to get to my office."/>
    <s v="No"/>
  </r>
  <r>
    <x v="0"/>
    <x v="0"/>
    <n v="1.7"/>
    <s v="5 days per week"/>
    <s v="5 days per week"/>
    <x v="3"/>
    <m/>
    <s v="Driving alone"/>
    <m/>
    <x v="2"/>
    <m/>
    <x v="3"/>
    <m/>
    <s v="Weather,Time,Lack of showers at my workplace,Lack of confidence or experience riding near traffic"/>
    <m/>
    <s v="Other (please explain)"/>
    <s v="I often need to go to meetings, etc. that require a car"/>
    <s v="No"/>
  </r>
  <r>
    <x v="0"/>
    <x v="0"/>
    <n v="15"/>
    <s v="5 days per week"/>
    <s v="5 days per week"/>
    <x v="3"/>
    <m/>
    <s v="Driving alone"/>
    <m/>
    <x v="2"/>
    <m/>
    <x v="3"/>
    <m/>
    <s v="Other (please explain)"/>
    <s v="rheumatoid arthritis can't walk long distances and parking is hard to find"/>
    <s v="Ability to be 10 minutes late to work to accommodate alternative transportation"/>
    <m/>
    <s v="Yes"/>
  </r>
  <r>
    <x v="0"/>
    <x v="0"/>
    <n v="13"/>
    <s v="5 days per week"/>
    <s v="1 day per week"/>
    <x v="3"/>
    <m/>
    <s v="Walking or running"/>
    <m/>
    <x v="2"/>
    <m/>
    <x v="0"/>
    <m/>
    <s v="Other (please explain)"/>
    <s v="Must drop off my child at daycare...can't transport myself and child and our stuff that far conveniently. My mileage above includes drop off at daycare"/>
    <m/>
    <m/>
    <s v="No"/>
  </r>
  <r>
    <x v="0"/>
    <x v="0"/>
    <n v="7"/>
    <s v="6 days per week"/>
    <s v="2 days per week"/>
    <x v="3"/>
    <m/>
    <s v="Walking or running"/>
    <m/>
    <x v="2"/>
    <m/>
    <x v="0"/>
    <m/>
    <s v="Time"/>
    <m/>
    <s v="Ability to be 10 minutes late to work to accommodate alternative transportation"/>
    <m/>
    <s v="Yes"/>
  </r>
  <r>
    <x v="0"/>
    <x v="0"/>
    <n v="2"/>
    <s v="6 days per week"/>
    <s v="6 days per week"/>
    <x v="3"/>
    <m/>
    <s v="Walking or running"/>
    <m/>
    <x v="2"/>
    <m/>
    <x v="0"/>
    <m/>
    <s v="I do not enjoy biking or walking"/>
    <m/>
    <s v="Other (please explain)"/>
    <s v="I am not interested in any program"/>
    <s v="Yes"/>
  </r>
  <r>
    <x v="0"/>
    <x v="0"/>
    <n v="6"/>
    <s v="5 days per week"/>
    <s v="3 days per week"/>
    <x v="3"/>
    <m/>
    <s v="Walking or running"/>
    <m/>
    <x v="2"/>
    <m/>
    <x v="0"/>
    <m/>
    <s v="Other (please explain)"/>
    <s v="I live on a county road that is not safe for biking"/>
    <s v="Safer bicycle and pedestrian routes,Other (please explain)"/>
    <s v="expanded bus route"/>
    <s v="No"/>
  </r>
  <r>
    <x v="0"/>
    <x v="0"/>
    <n v="8"/>
    <s v="5 days per week"/>
    <m/>
    <x v="3"/>
    <m/>
    <s v="Walking or running"/>
    <m/>
    <x v="2"/>
    <m/>
    <x v="0"/>
    <m/>
    <s v="Weather,Lack of &quot;Park and Pedal&quot; lots,Other (please explain)"/>
    <s v="distance and traffic on route from home (Hwy 50)"/>
    <s v="Safer bicycle and pedestrian routes,Alternative transportation commuting competitions with awards/prizes"/>
    <m/>
    <s v="Yes"/>
  </r>
  <r>
    <x v="0"/>
    <x v="0"/>
    <n v="2"/>
    <s v="5 days per week"/>
    <s v="3 days per week"/>
    <x v="3"/>
    <m/>
    <s v="Driving alone"/>
    <m/>
    <x v="2"/>
    <m/>
    <x v="0"/>
    <m/>
    <s v="Weather,Time"/>
    <m/>
    <m/>
    <m/>
    <s v="Yes"/>
  </r>
  <r>
    <x v="0"/>
    <x v="0"/>
    <n v="2.5"/>
    <s v="5 days per week"/>
    <s v="5 days per week"/>
    <x v="3"/>
    <m/>
    <s v="Walking or running"/>
    <m/>
    <x v="2"/>
    <m/>
    <x v="0"/>
    <m/>
    <s v="Other (please explain)"/>
    <s v="I currently don't have a commuter bike."/>
    <s v="More secure bicycle parking,Alternative transportation commuting competitions with awards/prizes"/>
    <m/>
    <s v="No"/>
  </r>
  <r>
    <x v="0"/>
    <x v="0"/>
    <n v="5"/>
    <s v="5 days per week"/>
    <s v="5 days per week"/>
    <x v="3"/>
    <m/>
    <s v="Walking or running"/>
    <m/>
    <x v="2"/>
    <m/>
    <x v="0"/>
    <m/>
    <s v="Time"/>
    <m/>
    <s v="Other (please explain)"/>
    <s v="none"/>
    <s v="Yes"/>
  </r>
  <r>
    <x v="0"/>
    <x v="0"/>
    <n v="50"/>
    <s v="3 days per week"/>
    <s v="1 day per week"/>
    <x v="3"/>
    <m/>
    <s v="Walking or running"/>
    <m/>
    <x v="2"/>
    <m/>
    <x v="0"/>
    <m/>
    <m/>
    <m/>
    <m/>
    <m/>
    <s v="Yes"/>
  </r>
  <r>
    <x v="0"/>
    <x v="0"/>
    <n v="2"/>
    <s v="5 days per week"/>
    <s v="5 days per week"/>
    <x v="3"/>
    <m/>
    <s v="Walking or running"/>
    <m/>
    <x v="2"/>
    <m/>
    <x v="0"/>
    <m/>
    <s v="Other (please explain)"/>
    <s v="I have to drive my kids to school and pick them up. Their school isn't close enough for me to walk/bike with them"/>
    <s v="Other (please explain)"/>
    <s v="Bussing program for my kids. Since they don't go to their home school, the school district does not bus them"/>
    <s v="No"/>
  </r>
  <r>
    <x v="0"/>
    <x v="0"/>
    <n v="1.5"/>
    <s v="6 days per week"/>
    <s v="5 days per week"/>
    <x v="3"/>
    <m/>
    <s v="Driving alone"/>
    <m/>
    <x v="2"/>
    <m/>
    <x v="3"/>
    <m/>
    <s v="Time,Lack of showers at my workplace,Lack of bicycle racks"/>
    <m/>
    <s v="More secure bicycle parking,Safer bicycle and pedestrian routes"/>
    <m/>
    <s v="Yes"/>
  </r>
  <r>
    <x v="0"/>
    <x v="0"/>
    <n v="1"/>
    <s v="5 days per week"/>
    <s v="2 days per week"/>
    <x v="3"/>
    <m/>
    <s v="Walking or running"/>
    <m/>
    <x v="2"/>
    <m/>
    <x v="0"/>
    <m/>
    <s v="Lack of convenient bus stops or bus routes"/>
    <m/>
    <s v="Other (please explain)"/>
    <s v="bus 2-3 blocks from home at the top of north hill"/>
    <s v="Yes"/>
  </r>
  <r>
    <x v="0"/>
    <x v="0"/>
    <n v="8"/>
    <s v="7 days per week"/>
    <s v="3 days per week"/>
    <x v="3"/>
    <m/>
    <s v="Walking or running"/>
    <m/>
    <x v="2"/>
    <m/>
    <x v="0"/>
    <m/>
    <s v="Other (please explain)"/>
    <s v="Roads are too narrow for riding bike"/>
    <s v="Safer bicycle and pedestrian routes"/>
    <m/>
    <s v="No"/>
  </r>
  <r>
    <x v="0"/>
    <x v="0"/>
    <n v="5"/>
    <s v="5 days per week"/>
    <s v="3 days per week"/>
    <x v="3"/>
    <m/>
    <s v="Walking or running"/>
    <m/>
    <x v="5"/>
    <m/>
    <x v="0"/>
    <m/>
    <s v="My health does not permit active transportation,Lack of confidence or experience riding near traffic"/>
    <m/>
    <s v="Discounts on parking passes that prorate based on the days of the week you choose not to park"/>
    <m/>
    <s v="Yes"/>
  </r>
  <r>
    <x v="0"/>
    <x v="0"/>
    <n v="5"/>
    <s v="5 days per week"/>
    <m/>
    <x v="3"/>
    <m/>
    <s v="Walking or running"/>
    <m/>
    <x v="2"/>
    <m/>
    <x v="0"/>
    <m/>
    <s v="Lack of showers at my workplace"/>
    <m/>
    <s v="More secure bicycle parking,Safer bicycle and pedestrian routes,Discounts on parking passes that prorate based on the days of the week you choose not to park,Ability to be 10 minutes late to work to accommodate alternative transportation"/>
    <m/>
    <s v="No"/>
  </r>
  <r>
    <x v="0"/>
    <x v="0"/>
    <n v="8"/>
    <s v="5 days per week"/>
    <s v="4 days per week"/>
    <x v="3"/>
    <m/>
    <s v="Driving alone"/>
    <m/>
    <x v="2"/>
    <m/>
    <x v="3"/>
    <m/>
    <s v="Lack of convenient bus stops or bus routes,Time,Other (please explain)"/>
    <s v="I can get down the Ridge on a bike, I can't make it back up"/>
    <s v="Other (please explain)"/>
    <s v="Bus route that goes along Longview"/>
    <s v="No"/>
  </r>
  <r>
    <x v="0"/>
    <x v="0"/>
    <n v="3"/>
    <s v="4 days per week"/>
    <s v="3 days per week"/>
    <x v="3"/>
    <m/>
    <s v="Walking or running"/>
    <m/>
    <x v="1"/>
    <m/>
    <x v="0"/>
    <m/>
    <s v="Lack of showers at my workplace,Lack of bicycle racks"/>
    <m/>
    <s v="More secure bicycle parking,Safer bicycle and pedestrian routes"/>
    <m/>
    <s v="No"/>
  </r>
  <r>
    <x v="0"/>
    <x v="0"/>
    <n v="1.5"/>
    <s v="5 days per week"/>
    <s v="5 days per week"/>
    <x v="3"/>
    <m/>
    <s v="Walking or running"/>
    <m/>
    <x v="2"/>
    <m/>
    <x v="0"/>
    <m/>
    <s v="Other (please explain)"/>
    <s v="I drive bc my commute includes to-from daycare also, which is 8 miles from campus/home.  "/>
    <s v="Discounts on parking passes that prorate based on the days of the week you choose not to park,Other (please explain)"/>
    <s v="Carpool networking help"/>
    <s v="Yes"/>
  </r>
  <r>
    <x v="0"/>
    <x v="0"/>
    <n v="5"/>
    <s v="4 days per week"/>
    <m/>
    <x v="3"/>
    <m/>
    <s v="Walking or running"/>
    <m/>
    <x v="2"/>
    <m/>
    <x v="0"/>
    <m/>
    <s v="Lack of convenient bus stops or bus routes"/>
    <m/>
    <s v="Safer bicycle and pedestrian routes,Other (please explain)"/>
    <s v="I live outside town and the bus system does not come out that far. Some park and ride options for the bus would be wonderful. Every place I identify as a ad-hoc park and ride option has towing prohibitions."/>
    <s v="Yes"/>
  </r>
  <r>
    <x v="0"/>
    <x v="0"/>
    <n v="4"/>
    <s v="4 days per week"/>
    <m/>
    <x v="3"/>
    <m/>
    <s v="Driving alone"/>
    <m/>
    <x v="2"/>
    <m/>
    <x v="3"/>
    <m/>
    <s v="Time,My health does not permit active transportation"/>
    <m/>
    <s v="&quot;Carpool Only&quot; parking passes"/>
    <m/>
    <s v="No"/>
  </r>
  <r>
    <x v="0"/>
    <x v="0"/>
    <n v="10"/>
    <s v="5 days per week"/>
    <s v="1 day per week"/>
    <x v="3"/>
    <m/>
    <s v="Walking or running"/>
    <m/>
    <x v="1"/>
    <m/>
    <x v="0"/>
    <m/>
    <s v="Other (please explain)"/>
    <s v="Lack of safety bicycling from my home (no bike lanes)"/>
    <s v="Safer bicycle and pedestrian routes"/>
    <m/>
    <s v="No"/>
  </r>
  <r>
    <x v="0"/>
    <x v="0"/>
    <n v="7"/>
    <s v="5 days per week"/>
    <s v="5 days per week"/>
    <x v="3"/>
    <m/>
    <s v="Walking or running"/>
    <m/>
    <x v="2"/>
    <m/>
    <x v="0"/>
    <m/>
    <s v="Other (please explain)"/>
    <s v="distance for my initial commute, many hills."/>
    <m/>
    <m/>
    <s v="No"/>
  </r>
  <r>
    <x v="0"/>
    <x v="0"/>
    <n v="73"/>
    <s v="4 days per week"/>
    <s v="2 days per week"/>
    <x v="3"/>
    <m/>
    <s v="Walking or running"/>
    <m/>
    <x v="2"/>
    <m/>
    <x v="0"/>
    <m/>
    <s v="Lack of convenient bus stops or bus routes,Time,Other (please explain)"/>
    <s v="Distance - 73 miles one way"/>
    <s v="Discounts on parking passes that prorate based on the days of the week you choose not to park,Alternative transportation commuting competitions with awards/prizes"/>
    <m/>
    <s v="No"/>
  </r>
  <r>
    <x v="0"/>
    <x v="0"/>
    <n v="8"/>
    <s v="4 days per week"/>
    <s v="1 day per week"/>
    <x v="3"/>
    <m/>
    <s v="Driving alone"/>
    <m/>
    <x v="2"/>
    <m/>
    <x v="3"/>
    <m/>
    <s v="Weather,Time"/>
    <m/>
    <m/>
    <m/>
    <s v="No"/>
  </r>
  <r>
    <x v="0"/>
    <x v="0"/>
    <n v="8"/>
    <s v="3 days per week"/>
    <s v="3 days per week"/>
    <x v="3"/>
    <m/>
    <m/>
    <m/>
    <x v="2"/>
    <m/>
    <x v="0"/>
    <m/>
    <s v="Time"/>
    <m/>
    <m/>
    <m/>
    <s v="Yes"/>
  </r>
  <r>
    <x v="0"/>
    <x v="0"/>
    <n v="20"/>
    <s v="3 days per week"/>
    <s v="1 day per week"/>
    <x v="3"/>
    <m/>
    <s v="Walking or running"/>
    <m/>
    <x v="2"/>
    <m/>
    <x v="0"/>
    <m/>
    <s v="Time,Other (please explain)"/>
    <s v="Distance -- it is unreasonable to expect somebody to bicycle 20 miles to work and 20 miles home each day"/>
    <s v="Other (please explain)"/>
    <s v="None. I drive a very fuel-efficient car."/>
    <s v="Yes"/>
  </r>
  <r>
    <x v="0"/>
    <x v="0"/>
    <n v="2"/>
    <s v="7 days per week"/>
    <s v="6 days per week"/>
    <x v="3"/>
    <m/>
    <s v="Walking or running"/>
    <m/>
    <x v="2"/>
    <m/>
    <x v="0"/>
    <m/>
    <s v="Weather,Time,Lack of showers at my workplace,Lack of bicycle racks,Lack of confidence or experience riding near traffic"/>
    <m/>
    <m/>
    <m/>
    <s v="No"/>
  </r>
  <r>
    <x v="0"/>
    <x v="0"/>
    <n v="5.4"/>
    <s v="3 days per week"/>
    <s v="1 day per week"/>
    <x v="3"/>
    <m/>
    <s v="Walking or running"/>
    <m/>
    <x v="2"/>
    <m/>
    <x v="0"/>
    <m/>
    <s v="Time,Lack of proper equipment or resources"/>
    <m/>
    <s v="Discounts on parking passes that prorate based on the days of the week you choose not to park"/>
    <m/>
    <s v="No"/>
  </r>
  <r>
    <x v="0"/>
    <x v="0"/>
    <n v="1.5"/>
    <s v="4 days per week"/>
    <s v="2 days per week"/>
    <x v="3"/>
    <m/>
    <s v="Walking or running"/>
    <m/>
    <x v="2"/>
    <m/>
    <x v="0"/>
    <m/>
    <s v="Lack of bicycle racks,Lack of confidence or experience riding near traffic,Other (please explain)"/>
    <s v="It's a childcare issue. My children are in two different childcare facilities and both of them are too far to walk from campus. All childcare resources close at 5:30, so it's difficult to get in a full day of work and walk home to get a car to pick them up."/>
    <s v="Bike Share program,Discounts on parking passes that prorate based on the days of the week you choose not to park,Ability to be 10 minutes late to work to accommodate alternative transportation"/>
    <m/>
    <s v="No"/>
  </r>
  <r>
    <x v="0"/>
    <x v="0"/>
    <n v="2"/>
    <s v="5 days per week"/>
    <s v="4 days per week"/>
    <x v="3"/>
    <m/>
    <s v="Walking or running"/>
    <m/>
    <x v="2"/>
    <m/>
    <x v="0"/>
    <m/>
    <s v="Time,Lack of showers at my workplace"/>
    <m/>
    <s v="Other (please explain)"/>
    <s v="Not sure; thinking about this with."/>
    <s v="Yes"/>
  </r>
  <r>
    <x v="0"/>
    <x v="0"/>
    <n v="11.3"/>
    <s v="3 days per week"/>
    <s v="1 day per week"/>
    <x v="3"/>
    <m/>
    <s v="Walking or running"/>
    <m/>
    <x v="2"/>
    <m/>
    <x v="0"/>
    <m/>
    <s v="Lack of convenient bus stops or bus routes,Weather,Time,Lack of showers at my workplace"/>
    <m/>
    <s v="Other (please explain)"/>
    <s v="No one lives near me who works at OU."/>
    <s v="Yes"/>
  </r>
  <r>
    <x v="0"/>
    <x v="0"/>
    <n v="10"/>
    <s v="5 days per week"/>
    <s v="5 days per week"/>
    <x v="3"/>
    <m/>
    <s v="Walking or running"/>
    <m/>
    <x v="2"/>
    <m/>
    <x v="0"/>
    <m/>
    <s v="Other (please explain)"/>
    <s v="I have to drop off my four young children (and all of their gear) to two different schools on the way to work every morning.  Driving them in my van is the only way."/>
    <m/>
    <m/>
    <s v="No"/>
  </r>
  <r>
    <x v="0"/>
    <x v="0"/>
    <n v="2"/>
    <s v="5 days per week"/>
    <s v="5 days per week"/>
    <x v="3"/>
    <m/>
    <s v="Walking or running"/>
    <m/>
    <x v="2"/>
    <m/>
    <x v="0"/>
    <m/>
    <s v="Lack of convenient bus stops or bus routes,Lack of confidence or experience riding near traffic"/>
    <m/>
    <s v="Safer bicycle and pedestrian routes,Hands-on training on safe bicycle commuting techniques"/>
    <m/>
    <s v="No"/>
  </r>
  <r>
    <x v="0"/>
    <x v="0"/>
    <n v="4.5"/>
    <s v="4 days per week"/>
    <s v="4 days per week"/>
    <x v="3"/>
    <m/>
    <s v="Driving alone"/>
    <m/>
    <x v="2"/>
    <m/>
    <x v="0"/>
    <m/>
    <s v="Other (please explain)"/>
    <s v="no shoulder on most of the road from home to campus - dangerous for biking and even walking"/>
    <s v="Safer bicycle and pedestrian routes,Other (please explain)"/>
    <s v="alternative transportation, but no hope there where I live"/>
    <s v="No"/>
  </r>
  <r>
    <x v="0"/>
    <x v="0"/>
    <n v="55"/>
    <s v="5 days per week"/>
    <s v="2 days per week"/>
    <x v="3"/>
    <m/>
    <s v="Walking or running"/>
    <m/>
    <x v="1"/>
    <m/>
    <x v="0"/>
    <m/>
    <s v="Other (please explain)"/>
    <s v="Distance"/>
    <m/>
    <m/>
    <s v="No"/>
  </r>
  <r>
    <x v="0"/>
    <x v="0"/>
    <n v="15"/>
    <s v="5 days per week"/>
    <m/>
    <x v="3"/>
    <m/>
    <s v="Walking or running"/>
    <m/>
    <x v="2"/>
    <m/>
    <x v="0"/>
    <m/>
    <s v="Other (please explain)"/>
    <s v="Too far"/>
    <m/>
    <m/>
    <s v="No"/>
  </r>
  <r>
    <x v="0"/>
    <x v="0"/>
    <n v="10"/>
    <s v="5 days per week"/>
    <s v="3 days per week"/>
    <x v="3"/>
    <m/>
    <s v="Driving alone"/>
    <m/>
    <x v="2"/>
    <m/>
    <x v="3"/>
    <m/>
    <s v="Lack of confidence or experience riding near traffic"/>
    <m/>
    <s v="Safer bicycle and pedestrian routes"/>
    <m/>
    <s v="No"/>
  </r>
  <r>
    <x v="0"/>
    <x v="0"/>
    <n v="2"/>
    <s v="5 days per week"/>
    <s v="5 days per week"/>
    <x v="3"/>
    <m/>
    <s v="Driving alone"/>
    <m/>
    <x v="2"/>
    <m/>
    <x v="3"/>
    <m/>
    <s v="Weather,Time,Lack of showers at my workplace"/>
    <m/>
    <s v="More secure bicycle parking,Safer bicycle and pedestrian routes,Ability to be 10 minutes late to work to accommodate alternative transportation"/>
    <m/>
    <s v="No"/>
  </r>
  <r>
    <x v="0"/>
    <x v="0"/>
    <n v="2"/>
    <s v="5 days per week"/>
    <s v="5 days per week"/>
    <x v="3"/>
    <m/>
    <s v="Walking or running"/>
    <m/>
    <x v="2"/>
    <m/>
    <x v="0"/>
    <m/>
    <s v="Lack of showers at my workplace,Other (please explain)"/>
    <s v="I have children that need to be transported and cannot do so without a car. Otherwise I would bike or walk every day."/>
    <s v="Discounts on parking passes that prorate based on the days of the week you choose not to park,Other (please explain)"/>
    <s v="A public transportation system for children in after-school activities. Otherwise, the parents need to drive them around all the time (to and from the high school, to and from the daycares, etc)."/>
    <s v="No"/>
  </r>
  <r>
    <x v="0"/>
    <x v="0"/>
    <n v="1"/>
    <s v="5 days per week"/>
    <s v="3 days per week"/>
    <x v="3"/>
    <m/>
    <s v="Walking or running"/>
    <m/>
    <x v="2"/>
    <m/>
    <x v="0"/>
    <m/>
    <s v="Other (please explain)"/>
    <s v="I used to walk everyday, but now I have an infant that I have to drive to daycare, and it often doesn't make sense to drive all the way back home, park, and then walk."/>
    <s v="Discounts on parking passes that prorate based on the days of the week you choose not to park,Other (please explain)"/>
    <s v="On campus childcare so that I wouldn't have to be far away from my baby while I work. I.e. the fall of the patriarchy. "/>
    <s v="No"/>
  </r>
  <r>
    <x v="0"/>
    <x v="0"/>
    <n v="74"/>
    <s v="3 days per week"/>
    <s v="1 day per week"/>
    <x v="3"/>
    <m/>
    <s v="Driving alone"/>
    <m/>
    <x v="2"/>
    <m/>
    <x v="3"/>
    <m/>
    <s v="Other (please explain)"/>
    <s v="distance"/>
    <s v="Other (please explain)"/>
    <s v="Way to know who else is commuting from Columbus"/>
    <s v="No"/>
  </r>
  <r>
    <x v="0"/>
    <x v="0"/>
    <n v="30"/>
    <s v="5 days per week"/>
    <s v="1 day per week"/>
    <x v="3"/>
    <m/>
    <s v="Walking or running"/>
    <m/>
    <x v="2"/>
    <m/>
    <x v="0"/>
    <m/>
    <s v="Other (please explain)"/>
    <s v="Distance to campus"/>
    <m/>
    <m/>
    <s v="No"/>
  </r>
  <r>
    <x v="0"/>
    <x v="0"/>
    <n v="80"/>
    <s v="4 days per week"/>
    <s v="1 day per week"/>
    <x v="3"/>
    <m/>
    <s v="Walking or running"/>
    <m/>
    <x v="2"/>
    <m/>
    <x v="0"/>
    <m/>
    <s v="Weather,Time"/>
    <m/>
    <s v="Discounts on parking passes that prorate based on the days of the week you choose not to park,Ability to be 10 minutes late to work to accommodate alternative transportation"/>
    <m/>
    <s v="No"/>
  </r>
  <r>
    <x v="0"/>
    <x v="0"/>
    <n v="1.5"/>
    <s v="5 days per week"/>
    <s v="3 days per week"/>
    <x v="3"/>
    <m/>
    <s v="Walking or running"/>
    <m/>
    <x v="2"/>
    <m/>
    <x v="0"/>
    <m/>
    <s v="Time,Lack of confidence or experience riding near traffic,Lack of proper equipment or resources,Other (please explain)"/>
    <s v="I carry many things with me that would be too burdensome, and the bus only comes by my house once an hour. Also, I have kids who I need to be able to pick up at a moment's notice from school should an emergency arise, and our on-demand taxi options are not as fast. Has Lyft taken hold yet here? I have only seen 3 cars with Lyft stickers this semester."/>
    <s v="Safer bicycle and pedestrian routes,Other (please explain)"/>
    <s v="more frequent stops on route 6 coming into town"/>
    <s v="Yes"/>
  </r>
  <r>
    <x v="0"/>
    <x v="0"/>
    <n v="4"/>
    <s v="6 days per week"/>
    <s v="4 days per week"/>
    <x v="3"/>
    <m/>
    <s v="Walking or running"/>
    <m/>
    <x v="2"/>
    <m/>
    <x v="0"/>
    <m/>
    <s v="Lack of confidence or experience riding near traffic"/>
    <m/>
    <s v="Safer bicycle and pedestrian routes"/>
    <m/>
    <s v="No"/>
  </r>
  <r>
    <x v="0"/>
    <x v="0"/>
    <n v="7"/>
    <s v="5 days per week"/>
    <s v="5 days per week"/>
    <x v="3"/>
    <m/>
    <s v="Bicycle, skateboard or other human-powered device"/>
    <m/>
    <x v="2"/>
    <m/>
    <x v="0"/>
    <m/>
    <s v="Time"/>
    <m/>
    <s v="Discounts on parking passes that prorate based on the days of the week you choose not to park"/>
    <m/>
    <s v="Yes"/>
  </r>
  <r>
    <x v="0"/>
    <x v="0"/>
    <n v="72"/>
    <s v="5 days per week"/>
    <s v="1 day per week"/>
    <x v="3"/>
    <m/>
    <s v="Walking or running"/>
    <m/>
    <x v="2"/>
    <m/>
    <x v="0"/>
    <m/>
    <s v="Lack of convenient bus stops or bus routes"/>
    <m/>
    <s v="Other (please explain)"/>
    <s v="More times the Go Bus leaves Columbus"/>
    <s v="No"/>
  </r>
  <r>
    <x v="0"/>
    <x v="0"/>
    <n v="3"/>
    <s v="5 days per week"/>
    <s v="5 days per week"/>
    <x v="3"/>
    <m/>
    <s v="Walking or running"/>
    <m/>
    <x v="2"/>
    <m/>
    <x v="0"/>
    <m/>
    <s v="Weather,Time"/>
    <m/>
    <s v="Discounts on parking passes that prorate based on the days of the week you choose not to park"/>
    <m/>
    <s v="No"/>
  </r>
  <r>
    <x v="0"/>
    <x v="0"/>
    <n v="1.2"/>
    <s v="6 days per week"/>
    <s v="4 days per week"/>
    <x v="3"/>
    <m/>
    <s v="Walking or running"/>
    <m/>
    <x v="2"/>
    <m/>
    <x v="0"/>
    <m/>
    <s v="Other (please explain)"/>
    <s v="Massive elevation change is too much to walk one direction."/>
    <s v="Other (please explain)"/>
    <s v="No programs or incentives should be made to socially engineer the actions of our community."/>
    <s v="No"/>
  </r>
  <r>
    <x v="0"/>
    <x v="0"/>
    <n v="5.5"/>
    <s v="5 days per week"/>
    <s v="5 days per week"/>
    <x v="3"/>
    <m/>
    <s v="Walking or running"/>
    <m/>
    <x v="2"/>
    <m/>
    <x v="0"/>
    <m/>
    <s v="Weather,Time,Lack of confidence or experience riding near traffic,Lack of proper equipment or resources"/>
    <m/>
    <s v="Safer bicycle and pedestrian routes,Discounts on parking passes that prorate based on the days of the week you choose not to park"/>
    <m/>
    <s v="Yes"/>
  </r>
  <r>
    <x v="0"/>
    <x v="0"/>
    <s v="15 miles"/>
    <s v="5 days per week"/>
    <s v="3 days per week"/>
    <x v="3"/>
    <m/>
    <s v="Walking or running"/>
    <m/>
    <x v="2"/>
    <m/>
    <x v="0"/>
    <m/>
    <s v="Other (please explain)"/>
    <s v="I live too far away. Can not bike on route 50"/>
    <m/>
    <m/>
    <s v="No"/>
  </r>
  <r>
    <x v="0"/>
    <x v="0"/>
    <n v="5"/>
    <s v="5 days per week"/>
    <s v="3 days per week"/>
    <x v="3"/>
    <m/>
    <s v="Driving alone"/>
    <m/>
    <x v="2"/>
    <m/>
    <x v="3"/>
    <m/>
    <s v="Lack of convenient bus stops or bus routes"/>
    <m/>
    <s v="Other (please explain)"/>
    <s v="No bus stop close to home"/>
    <s v="No"/>
  </r>
  <r>
    <x v="0"/>
    <x v="0"/>
    <n v="5"/>
    <s v="5 days per week"/>
    <s v="2 days per week"/>
    <x v="3"/>
    <m/>
    <s v="Walking or running"/>
    <m/>
    <x v="2"/>
    <m/>
    <x v="0"/>
    <m/>
    <s v="Weather"/>
    <m/>
    <m/>
    <m/>
    <s v="Yes"/>
  </r>
  <r>
    <x v="0"/>
    <x v="0"/>
    <n v="80"/>
    <s v="3 days per week"/>
    <s v="1 day per week"/>
    <x v="3"/>
    <m/>
    <s v="Walking or running"/>
    <m/>
    <x v="2"/>
    <m/>
    <x v="0"/>
    <m/>
    <s v="Other (please explain)"/>
    <s v="Lack of open parking spaces"/>
    <s v="Other (please explain)"/>
    <s v="None of the above.  Universities should focus on education."/>
    <s v="No"/>
  </r>
  <r>
    <x v="0"/>
    <x v="0"/>
    <n v="5.1100000000000003"/>
    <s v="6 days per week"/>
    <s v="5 days per week"/>
    <x v="3"/>
    <m/>
    <s v="Walking or running"/>
    <m/>
    <x v="2"/>
    <m/>
    <x v="0"/>
    <m/>
    <s v="Lack of convenient bus stops or bus routes,Weather,Lack of confidence or experience riding near traffic,Other (please explain)"/>
    <s v="The roads and hills are DANGEROUS.  You would be crazy to walk to campus from out of town."/>
    <s v="Other (please explain)"/>
    <s v="Rural America is no place for safe walking or biking.  Get serious"/>
    <s v="No"/>
  </r>
  <r>
    <x v="0"/>
    <x v="0"/>
    <n v="6"/>
    <s v="5 days per week"/>
    <s v="1 day per week"/>
    <x v="3"/>
    <m/>
    <s v="Walking or running"/>
    <m/>
    <x v="2"/>
    <m/>
    <x v="0"/>
    <m/>
    <s v="Time,Other (please explain)"/>
    <s v="walking up massive hills after work, this walk takes 45 minutes and is not feasible"/>
    <s v="Bike Share program,Safer bicycle and pedestrian routes,Discounts on parking passes that prorate based on the days of the week you choose not to park,Alternative transportation commuting competitions with awards/prizes"/>
    <m/>
    <s v="Yes"/>
  </r>
  <r>
    <x v="0"/>
    <x v="0"/>
    <n v="3.5"/>
    <s v="3 days per week"/>
    <s v="1 day per week"/>
    <x v="3"/>
    <m/>
    <s v="Walking or running"/>
    <m/>
    <x v="2"/>
    <m/>
    <x v="0"/>
    <m/>
    <s v="Weather"/>
    <m/>
    <s v="Safer bicycle and pedestrian routes"/>
    <m/>
    <s v="No"/>
  </r>
  <r>
    <x v="0"/>
    <x v="0"/>
    <n v="5"/>
    <s v="5 days per week"/>
    <s v="2 days per week"/>
    <x v="3"/>
    <m/>
    <s v="Walking or running"/>
    <m/>
    <x v="2"/>
    <m/>
    <x v="0"/>
    <m/>
    <s v="Other (please explain)"/>
    <s v="It is dangerous for me to ride a bike on some of the roads from my house"/>
    <s v="Safer bicycle and pedestrian routes"/>
    <m/>
    <s v="No"/>
  </r>
  <r>
    <x v="0"/>
    <x v="0"/>
    <n v="7"/>
    <s v="5 days per week"/>
    <s v="1 day per week"/>
    <x v="3"/>
    <m/>
    <s v="Walking or running"/>
    <m/>
    <x v="2"/>
    <m/>
    <x v="0"/>
    <m/>
    <s v="Lack of convenient bus stops or bus routes"/>
    <m/>
    <s v="Safer bicycle and pedestrian routes"/>
    <m/>
    <s v="Yes"/>
  </r>
  <r>
    <x v="0"/>
    <x v="0"/>
    <n v="2.5"/>
    <s v="3 days per week"/>
    <s v="5 days per week"/>
    <x v="3"/>
    <m/>
    <s v="Driving alone"/>
    <m/>
    <x v="2"/>
    <m/>
    <x v="3"/>
    <m/>
    <s v="My health does not permit active transportation"/>
    <m/>
    <m/>
    <m/>
    <s v="No"/>
  </r>
  <r>
    <x v="0"/>
    <x v="0"/>
    <n v="5"/>
    <s v="5 days per week"/>
    <s v="4 days per week"/>
    <x v="3"/>
    <m/>
    <s v="Walking or running"/>
    <m/>
    <x v="2"/>
    <m/>
    <x v="0"/>
    <m/>
    <s v="Weather,Lack of confidence or experience riding near traffic"/>
    <m/>
    <s v="Safer bicycle and pedestrian routes"/>
    <m/>
    <s v="Yes"/>
  </r>
  <r>
    <x v="0"/>
    <x v="0"/>
    <n v="10"/>
    <s v="4 days per week"/>
    <s v="1 day per week"/>
    <x v="3"/>
    <m/>
    <s v="Walking or running"/>
    <m/>
    <x v="2"/>
    <m/>
    <x v="0"/>
    <m/>
    <s v="My health does not permit active transportation"/>
    <m/>
    <s v="Other (please explain)"/>
    <s v="Bus or assistance finding carpoolers in Albany area"/>
    <s v="No"/>
  </r>
  <r>
    <x v="0"/>
    <x v="0"/>
    <n v="21"/>
    <s v="4 days per week"/>
    <s v="3 days per week"/>
    <x v="3"/>
    <m/>
    <s v="Walking or running"/>
    <m/>
    <x v="2"/>
    <m/>
    <x v="0"/>
    <m/>
    <s v="Other (please explain)"/>
    <s v="Distance and terrain"/>
    <s v="Bike Share program,More secure bicycle parking,Discounts on parking passes that prorate based on the days of the week you choose not to park"/>
    <m/>
    <s v="Yes"/>
  </r>
  <r>
    <x v="0"/>
    <x v="0"/>
    <n v="5"/>
    <s v="7 days per week"/>
    <s v="5 days per week"/>
    <x v="3"/>
    <m/>
    <s v="Driving alone"/>
    <m/>
    <x v="2"/>
    <m/>
    <x v="3"/>
    <m/>
    <s v="Lack of convenient bus stops or bus routes,Weather,Time,Lack of showers at my workplace,My health does not permit active transportation,I do not enjoy biking or walking"/>
    <m/>
    <s v="Discounts on parking passes that prorate based on the days of the week you choose not to park"/>
    <m/>
    <s v="Yes"/>
  </r>
  <r>
    <x v="0"/>
    <x v="0"/>
    <n v="40"/>
    <s v="3 days per week"/>
    <s v="1 day per week"/>
    <x v="3"/>
    <m/>
    <s v="Walking or running"/>
    <m/>
    <x v="2"/>
    <m/>
    <x v="0"/>
    <m/>
    <s v="Other (please explain)"/>
    <s v="I communte from Lancaster."/>
    <m/>
    <m/>
    <s v="Yes"/>
  </r>
  <r>
    <x v="0"/>
    <x v="0"/>
    <n v="10"/>
    <s v="5 days per week"/>
    <s v="5 days per week"/>
    <x v="3"/>
    <m/>
    <s v="Walking or running"/>
    <m/>
    <x v="2"/>
    <m/>
    <x v="0"/>
    <m/>
    <s v="Lack of convenient bus stops or bus routes,Time"/>
    <m/>
    <m/>
    <m/>
    <s v="No"/>
  </r>
  <r>
    <x v="0"/>
    <x v="0"/>
    <n v="60"/>
    <s v="4 days per week"/>
    <s v="4 days per week"/>
    <x v="3"/>
    <m/>
    <s v="Walking or running"/>
    <m/>
    <x v="2"/>
    <m/>
    <x v="0"/>
    <m/>
    <s v="Other (please explain)"/>
    <s v="I live 60 miles from campus"/>
    <s v="Other (please explain)"/>
    <s v="I have no suggestions"/>
    <s v="No"/>
  </r>
  <r>
    <x v="0"/>
    <x v="0"/>
    <n v="1"/>
    <s v="5 days per week"/>
    <s v="5 days per week"/>
    <x v="3"/>
    <m/>
    <s v="Walking or running"/>
    <m/>
    <x v="1"/>
    <m/>
    <x v="0"/>
    <m/>
    <s v="Weather"/>
    <m/>
    <s v="More secure bicycle parking,Discounts on parking passes that prorate based on the days of the week you choose not to park,Alternative transportation commuting competitions with awards/prizes"/>
    <m/>
    <s v="No"/>
  </r>
  <r>
    <x v="0"/>
    <x v="0"/>
    <n v="4"/>
    <s v="5 days per week"/>
    <s v="5 days per week"/>
    <x v="3"/>
    <m/>
    <s v="Walking or running"/>
    <m/>
    <x v="2"/>
    <m/>
    <x v="0"/>
    <m/>
    <s v="Weather,Time"/>
    <m/>
    <s v="More secure bicycle parking,Safer bicycle and pedestrian routes"/>
    <m/>
    <s v="No"/>
  </r>
  <r>
    <x v="0"/>
    <x v="0"/>
    <n v="55"/>
    <s v="3 days per week"/>
    <s v="1 day per week"/>
    <x v="3"/>
    <m/>
    <s v="Walking or running"/>
    <m/>
    <x v="2"/>
    <m/>
    <x v="0"/>
    <m/>
    <s v="Time"/>
    <m/>
    <m/>
    <m/>
    <s v="No"/>
  </r>
  <r>
    <x v="0"/>
    <x v="0"/>
    <n v="3.5"/>
    <s v="4 days per week"/>
    <s v="3 days per week"/>
    <x v="3"/>
    <m/>
    <s v="Walking or running"/>
    <m/>
    <x v="2"/>
    <m/>
    <x v="0"/>
    <m/>
    <s v="Other (please explain)"/>
    <s v="No bike paths and major hills!"/>
    <s v="Alternative transportation commuting competitions with awards/prizes"/>
    <m/>
    <s v="Yes"/>
  </r>
  <r>
    <x v="0"/>
    <x v="0"/>
    <n v="2"/>
    <s v="6 days per week"/>
    <s v="5 days per week"/>
    <x v="3"/>
    <m/>
    <s v="Walking or running"/>
    <m/>
    <x v="1"/>
    <m/>
    <x v="0"/>
    <m/>
    <s v="Weather,Time,Lack of &quot;Park and Pedal&quot; lots"/>
    <m/>
    <s v="More secure bicycle parking,Discounts on parking passes that prorate based on the days of the week you choose not to park"/>
    <m/>
    <s v="No"/>
  </r>
  <r>
    <x v="0"/>
    <x v="0"/>
    <n v="6"/>
    <s v="6 days per week"/>
    <s v="6 days per week"/>
    <x v="3"/>
    <m/>
    <s v="Walking or running"/>
    <m/>
    <x v="2"/>
    <m/>
    <x v="0"/>
    <m/>
    <s v="Other (please explain)"/>
    <s v="my road is not safe for biking"/>
    <s v="Safer bicycle and pedestrian routes"/>
    <m/>
    <s v="No"/>
  </r>
  <r>
    <x v="0"/>
    <x v="0"/>
    <n v="1.5"/>
    <s v="4 days per week"/>
    <s v="2 days per week"/>
    <x v="3"/>
    <m/>
    <s v="Walking or running"/>
    <m/>
    <x v="2"/>
    <m/>
    <x v="0"/>
    <m/>
    <s v="Weather,Time,Lack of showers at my workplace"/>
    <m/>
    <s v="Safer bicycle and pedestrian routes"/>
    <m/>
    <s v="No"/>
  </r>
  <r>
    <x v="0"/>
    <x v="0"/>
    <n v="2.2999999999999998"/>
    <s v="5 days per week"/>
    <s v="3 days per week"/>
    <x v="3"/>
    <m/>
    <s v="Walking or running"/>
    <m/>
    <x v="2"/>
    <m/>
    <x v="0"/>
    <m/>
    <s v="Weather,Time,Lack of showers at my workplace,Other (please explain)"/>
    <s v="South Green Drive is dangerously unmaintained"/>
    <s v="More secure bicycle parking,Safer bicycle and pedestrian routes,Discounts on parking passes that prorate based on the days of the week you choose not to park"/>
    <m/>
    <s v="No"/>
  </r>
  <r>
    <x v="0"/>
    <x v="0"/>
    <n v="15"/>
    <s v="5 days per week"/>
    <s v="1 day per week"/>
    <x v="3"/>
    <m/>
    <s v="Walking or running"/>
    <m/>
    <x v="2"/>
    <m/>
    <x v="0"/>
    <m/>
    <s v="Lack of convenient bus stops or bus routes,Time,Lack of confidence or experience riding near traffic,Lack of proper equipment or resources"/>
    <m/>
    <s v="Other (please explain)"/>
    <s v="would carpool if other people w/ similar schedule lived nearby"/>
    <s v="No"/>
  </r>
  <r>
    <x v="0"/>
    <x v="0"/>
    <n v="1"/>
    <s v="6 days per week"/>
    <s v="3 days per week"/>
    <x v="3"/>
    <m/>
    <s v="Walking or running"/>
    <m/>
    <x v="2"/>
    <m/>
    <x v="0"/>
    <m/>
    <s v="Other (please explain)"/>
    <s v="having to drop off/pick up my children from school"/>
    <s v="Other (please explain)"/>
    <s v="Once I don't have children to transport, I will be able to bike/walk more."/>
    <s v="Yes"/>
  </r>
  <r>
    <x v="0"/>
    <x v="0"/>
    <n v="90"/>
    <s v="3 days per week"/>
    <m/>
    <x v="3"/>
    <m/>
    <s v="Walking or running"/>
    <m/>
    <x v="2"/>
    <m/>
    <x v="0"/>
    <m/>
    <s v="Weather"/>
    <m/>
    <s v="Alternative transportation commuting competitions with awards/prizes"/>
    <m/>
    <s v="Yes"/>
  </r>
  <r>
    <x v="0"/>
    <x v="0"/>
    <n v="8"/>
    <s v="5 days per week"/>
    <s v="4 days per week"/>
    <x v="3"/>
    <m/>
    <s v="Walking or running"/>
    <m/>
    <x v="2"/>
    <m/>
    <x v="0"/>
    <m/>
    <s v="Time"/>
    <m/>
    <s v="Safer bicycle and pedestrian routes"/>
    <m/>
    <s v="No"/>
  </r>
  <r>
    <x v="0"/>
    <x v="0"/>
    <n v="10"/>
    <s v="4 days per week"/>
    <s v="1 day per week"/>
    <x v="3"/>
    <m/>
    <s v="Driving alone"/>
    <m/>
    <x v="2"/>
    <m/>
    <x v="3"/>
    <m/>
    <s v="Weather,Time,Lack of &quot;Park and Pedal&quot; lots,Lack of showers at my workplace,Lack of confidence or experience riding near traffic"/>
    <m/>
    <s v="Discounts on parking passes that prorate based on the days of the week you choose not to park,Other (please explain)"/>
    <s v="Inexpensive access to showers on campus"/>
    <s v="Yes"/>
  </r>
  <r>
    <x v="0"/>
    <x v="0"/>
    <n v="3"/>
    <s v="5 days per week"/>
    <s v="3 days per week"/>
    <x v="3"/>
    <m/>
    <s v="Walking or running"/>
    <m/>
    <x v="2"/>
    <m/>
    <x v="0"/>
    <m/>
    <s v="Time"/>
    <m/>
    <m/>
    <m/>
    <s v="No"/>
  </r>
  <r>
    <x v="0"/>
    <x v="0"/>
    <n v="2"/>
    <s v="5 days per week"/>
    <s v="1 day per week"/>
    <x v="3"/>
    <m/>
    <s v="Walking or running"/>
    <m/>
    <x v="2"/>
    <m/>
    <x v="0"/>
    <m/>
    <s v="Time"/>
    <m/>
    <s v="Discounts on parking passes that prorate based on the days of the week you choose not to park"/>
    <m/>
    <s v="Yes"/>
  </r>
  <r>
    <x v="0"/>
    <x v="0"/>
    <n v="7"/>
    <s v="5 days per week"/>
    <s v="1 day per week"/>
    <x v="3"/>
    <m/>
    <s v="Walking or running"/>
    <m/>
    <x v="2"/>
    <m/>
    <x v="0"/>
    <m/>
    <s v="Weather,Time,Lack of confidence or experience riding near traffic"/>
    <m/>
    <s v="Safer bicycle and pedestrian routes"/>
    <m/>
    <s v="Yes"/>
  </r>
  <r>
    <x v="0"/>
    <x v="0"/>
    <n v="6.3"/>
    <s v="5 days per week"/>
    <s v="5 days per week"/>
    <x v="3"/>
    <m/>
    <s v="Walking or running"/>
    <m/>
    <x v="2"/>
    <m/>
    <x v="0"/>
    <m/>
    <s v="Lack of convenient bus stops or bus routes,Other (please explain)"/>
    <s v="The road that connects our house to the main road is not safe for riding a bike (Radford Rd)"/>
    <s v="Safer bicycle and pedestrian routes,Other (please explain)"/>
    <s v="A new bus route"/>
    <s v="Yes"/>
  </r>
  <r>
    <x v="0"/>
    <x v="0"/>
    <n v="3.8"/>
    <s v="6 days per week"/>
    <s v="1 day per week"/>
    <x v="3"/>
    <m/>
    <s v="Walking or running"/>
    <m/>
    <x v="2"/>
    <m/>
    <x v="0"/>
    <m/>
    <s v="Time,My health does not permit active transportation"/>
    <m/>
    <s v="Other (please explain)"/>
    <s v="nothing"/>
    <s v="Yes"/>
  </r>
  <r>
    <x v="0"/>
    <x v="0"/>
    <n v="10"/>
    <s v="6 days per week"/>
    <s v="5 days per week"/>
    <x v="3"/>
    <m/>
    <s v="Walking or running"/>
    <m/>
    <x v="2"/>
    <m/>
    <x v="0"/>
    <m/>
    <s v="Time"/>
    <m/>
    <m/>
    <m/>
    <s v="No"/>
  </r>
  <r>
    <x v="0"/>
    <x v="0"/>
    <n v="70"/>
    <s v="4 days per week"/>
    <s v="4 days per week"/>
    <x v="3"/>
    <m/>
    <s v="Driving alone"/>
    <m/>
    <x v="2"/>
    <m/>
    <x v="3"/>
    <m/>
    <s v="Time"/>
    <m/>
    <s v="Discounts on parking passes that prorate based on the days of the week you choose not to park"/>
    <m/>
    <s v="No"/>
  </r>
  <r>
    <x v="0"/>
    <x v="0"/>
    <n v="5"/>
    <s v="5 days per week"/>
    <s v="2 days per week"/>
    <x v="3"/>
    <m/>
    <s v="Walking or running"/>
    <m/>
    <x v="2"/>
    <m/>
    <x v="0"/>
    <m/>
    <s v="Other (please explain)"/>
    <s v="do not want to ride  a bike on highway."/>
    <s v="Safer bicycle and pedestrian routes"/>
    <m/>
    <s v="Yes"/>
  </r>
  <r>
    <x v="0"/>
    <x v="0"/>
    <n v="2.2999999999999998"/>
    <s v="5 days per week"/>
    <s v="5 days per week"/>
    <x v="3"/>
    <m/>
    <s v="Driving alone"/>
    <m/>
    <x v="2"/>
    <m/>
    <x v="3"/>
    <m/>
    <s v="Time"/>
    <m/>
    <s v="Ability to be 10 minutes late to work to accommodate alternative transportation"/>
    <m/>
    <s v="No"/>
  </r>
  <r>
    <x v="0"/>
    <x v="0"/>
    <n v="13"/>
    <m/>
    <m/>
    <x v="3"/>
    <m/>
    <s v="Walking or running"/>
    <m/>
    <x v="2"/>
    <m/>
    <x v="3"/>
    <m/>
    <s v="Lack of convenient bus stops or bus routes"/>
    <m/>
    <s v="Discounts on parking passes that prorate based on the days of the week you choose not to park"/>
    <m/>
    <s v="Yes"/>
  </r>
  <r>
    <x v="0"/>
    <x v="0"/>
    <n v="75"/>
    <s v="3 days per week"/>
    <s v="1 day per week"/>
    <x v="3"/>
    <m/>
    <s v="Driving alone"/>
    <m/>
    <x v="2"/>
    <m/>
    <x v="3"/>
    <m/>
    <s v="Lack of convenient bus stops or bus routes,Lack of &quot;Park and Pedal&quot; lots,Lack of showers at my workplace,Lack of bicycle racks,Lack of Bike Share program,My health does not permit active transportation,Lack of confidence or experience riding near traffic,Lack of proper equipment or resources"/>
    <m/>
    <s v="Bike Share program,More secure bicycle parking,Safer bicycle and pedestrian routes"/>
    <m/>
    <s v="Yes"/>
  </r>
  <r>
    <x v="0"/>
    <x v="0"/>
    <n v="8"/>
    <s v="5 days per week"/>
    <s v="4 days per week"/>
    <x v="3"/>
    <m/>
    <s v="Walking or running"/>
    <m/>
    <x v="1"/>
    <m/>
    <x v="0"/>
    <m/>
    <s v="Lack of confidence or experience riding near traffic,Other (please explain)"/>
    <s v="I live 8 miles away and the only way here is a highway with high traffic."/>
    <s v="Safer bicycle and pedestrian routes"/>
    <m/>
    <s v="No"/>
  </r>
  <r>
    <x v="0"/>
    <x v="0"/>
    <n v="1"/>
    <s v="5 days per week"/>
    <s v="5 days per week"/>
    <x v="3"/>
    <m/>
    <s v="Walking or running"/>
    <m/>
    <x v="2"/>
    <m/>
    <x v="0"/>
    <m/>
    <s v="Other (please explain)"/>
    <s v="I need to drop off my daughter at the CDC and/or pick her up, and this precludes the walking I would prefer to do"/>
    <s v="Discounts on parking passes that prorate based on the days of the week you choose not to park"/>
    <m/>
    <s v="Yes"/>
  </r>
  <r>
    <x v="0"/>
    <x v="0"/>
    <n v="2"/>
    <s v="3 days per week"/>
    <s v="2 days per week"/>
    <x v="3"/>
    <m/>
    <s v="Walking or running"/>
    <m/>
    <x v="2"/>
    <m/>
    <x v="0"/>
    <m/>
    <s v="Time"/>
    <m/>
    <s v="Discounts on parking passes that prorate based on the days of the week you choose not to park"/>
    <m/>
    <s v="No"/>
  </r>
  <r>
    <x v="0"/>
    <x v="0"/>
    <n v="2"/>
    <s v="5 days per week"/>
    <s v="5 days per week"/>
    <x v="3"/>
    <m/>
    <s v="Walking or running"/>
    <m/>
    <x v="2"/>
    <m/>
    <x v="0"/>
    <m/>
    <s v="Time"/>
    <m/>
    <s v="More secure bicycle parking,Ability to be 10 minutes late to work to accommodate alternative transportation"/>
    <m/>
    <s v="No"/>
  </r>
  <r>
    <x v="0"/>
    <x v="0"/>
    <n v="3.6"/>
    <s v="5 days per week"/>
    <s v="1 day per week"/>
    <x v="3"/>
    <m/>
    <s v="Walking or running"/>
    <m/>
    <x v="2"/>
    <m/>
    <x v="0"/>
    <m/>
    <s v="Time,Lack of showers at my workplace"/>
    <m/>
    <m/>
    <m/>
    <s v="No"/>
  </r>
  <r>
    <x v="0"/>
    <x v="0"/>
    <n v="2"/>
    <s v="5 days per week"/>
    <s v="3 days per week"/>
    <x v="3"/>
    <m/>
    <s v="Driving alone"/>
    <m/>
    <x v="2"/>
    <m/>
    <x v="3"/>
    <m/>
    <s v="Other (please explain)"/>
    <s v="Road kill!"/>
    <s v="Safer bicycle and pedestrian routes"/>
    <m/>
    <s v="No"/>
  </r>
  <r>
    <x v="0"/>
    <x v="0"/>
    <n v="2"/>
    <s v="7 days per week"/>
    <s v="7 days per week"/>
    <x v="3"/>
    <m/>
    <s v="Other (please explain)"/>
    <s v="Catcab because I had  total hip replacement. When I am in pain, I can't walk far."/>
    <x v="2"/>
    <m/>
    <x v="5"/>
    <s v="Catcab"/>
    <m/>
    <m/>
    <s v="Other (please explain)"/>
    <s v="Carpool can drop me off at my building "/>
    <s v="Yes"/>
  </r>
  <r>
    <x v="0"/>
    <x v="0"/>
    <n v="3.8"/>
    <s v="3 days per week"/>
    <s v="1 day per week"/>
    <x v="3"/>
    <m/>
    <s v="Walking or running"/>
    <m/>
    <x v="2"/>
    <m/>
    <x v="0"/>
    <m/>
    <s v="Weather,Time,I do not enjoy biking or walking"/>
    <m/>
    <s v="Discounts on parking passes that prorate based on the days of the week you choose not to park"/>
    <m/>
    <s v="No"/>
  </r>
  <r>
    <x v="0"/>
    <x v="0"/>
    <n v="12"/>
    <s v="3 days per week"/>
    <s v="1 day per week"/>
    <x v="3"/>
    <m/>
    <s v="Walking or running"/>
    <m/>
    <x v="2"/>
    <m/>
    <x v="0"/>
    <m/>
    <s v="Lack of convenient bus stops or bus routes,Other (please explain)"/>
    <s v="I live in the country on a gravel road that cannot be biked (by me)."/>
    <s v="Other (please explain)"/>
    <s v="Given where I live, there is not much that would make a difference, unfortunately."/>
    <s v="No"/>
  </r>
  <r>
    <x v="0"/>
    <x v="0"/>
    <n v="12"/>
    <s v="4 days per week"/>
    <s v="1 day per week"/>
    <x v="3"/>
    <m/>
    <s v="Walking or running"/>
    <m/>
    <x v="2"/>
    <m/>
    <x v="0"/>
    <m/>
    <s v="Other (please explain)"/>
    <s v="I live far enough out that walking or biking to campus isn't practical."/>
    <s v="Other (please explain)"/>
    <s v="I don't think there is an option here that would work for me because of having different work schedules from my colleagues. I suppose a park and ride lot could be interesting, but I'm not sure how safe I'd feel with my car being out in a distant lot with little or no supervision."/>
    <s v="No"/>
  </r>
  <r>
    <x v="0"/>
    <x v="0"/>
    <n v="40"/>
    <s v="2 days per week"/>
    <m/>
    <x v="3"/>
    <m/>
    <s v="Driving alone"/>
    <m/>
    <x v="2"/>
    <m/>
    <x v="3"/>
    <m/>
    <s v="Time"/>
    <m/>
    <s v="More secure bicycle parking"/>
    <m/>
    <s v="No"/>
  </r>
  <r>
    <x v="0"/>
    <x v="0"/>
    <n v="6.6"/>
    <s v="5 days per week"/>
    <s v="1 day per week"/>
    <x v="3"/>
    <m/>
    <s v="Walking or running"/>
    <m/>
    <x v="2"/>
    <m/>
    <x v="0"/>
    <m/>
    <s v="Lack of convenient bus stops or bus routes,Other (please explain)"/>
    <s v="Distance (I live too far away to easily bike or walk to campus)"/>
    <s v="Discounts on parking passes that prorate based on the days of the week you choose not to park"/>
    <m/>
    <s v="No"/>
  </r>
  <r>
    <x v="0"/>
    <x v="0"/>
    <n v="5"/>
    <s v="5 days per week"/>
    <s v="3 days per week"/>
    <x v="3"/>
    <m/>
    <s v="Walking or running"/>
    <m/>
    <x v="2"/>
    <m/>
    <x v="0"/>
    <m/>
    <s v="Lack of convenient bus stops or bus routes,Time"/>
    <m/>
    <s v="Bike Share program"/>
    <m/>
    <s v="No"/>
  </r>
  <r>
    <x v="0"/>
    <x v="0"/>
    <n v="9"/>
    <s v="5 days per week"/>
    <s v="1 day per week"/>
    <x v="3"/>
    <m/>
    <s v="Walking or running"/>
    <m/>
    <x v="2"/>
    <m/>
    <x v="0"/>
    <m/>
    <s v="Other (please explain)"/>
    <s v="How is, &quot;Live too far away&quot; not an option here?"/>
    <m/>
    <m/>
    <s v="Yes"/>
  </r>
  <r>
    <x v="0"/>
    <x v="0"/>
    <n v="3"/>
    <s v="4 days per week"/>
    <s v="2 days per week"/>
    <x v="3"/>
    <m/>
    <s v="Walking or running"/>
    <m/>
    <x v="1"/>
    <m/>
    <x v="0"/>
    <m/>
    <s v="Weather"/>
    <m/>
    <m/>
    <m/>
    <s v="No"/>
  </r>
  <r>
    <x v="0"/>
    <x v="0"/>
    <n v="5"/>
    <s v="5 days per week"/>
    <s v="6 days per week"/>
    <x v="3"/>
    <m/>
    <s v="Driving alone"/>
    <m/>
    <x v="2"/>
    <m/>
    <x v="3"/>
    <m/>
    <s v="Other (please explain)"/>
    <s v="Roadway curves on the excessive downward grade"/>
    <m/>
    <m/>
    <s v="Yes"/>
  </r>
  <r>
    <x v="0"/>
    <x v="0"/>
    <n v="9"/>
    <s v="4 days per week"/>
    <s v="1 day per week"/>
    <x v="3"/>
    <m/>
    <s v="Walking or running"/>
    <m/>
    <x v="2"/>
    <m/>
    <x v="3"/>
    <m/>
    <s v="Lack of convenient bus stops or bus routes,Time,Lack of &quot;Park and Pedal&quot; lots,Lack of showers at my workplace,Lack of bicycle racks,Other (please explain)"/>
    <s v="dedicated bike lane that is not used by walkers is needed, also I often have heavy materials, tools, etc that I need to transport to classes. "/>
    <s v="More secure bicycle parking,Safer bicycle and pedestrian routes,Discounts on parking passes that prorate based on the days of the week you choose not to park,Ability to be 10 minutes late to work to accommodate alternative transportation,Other (please explain)"/>
    <s v=" it is already hard to find somewhere to park. If I lived in town, I would walk or bike to work, even in bad weather. don't penalize those who do not live close enough to take advantage of alternative transport."/>
    <s v="Yes"/>
  </r>
  <r>
    <x v="0"/>
    <x v="0"/>
    <n v="3"/>
    <s v="5 days per week"/>
    <s v="4 days per week"/>
    <x v="3"/>
    <m/>
    <s v="Walking or running"/>
    <m/>
    <x v="1"/>
    <m/>
    <x v="0"/>
    <m/>
    <s v="Other (please explain)"/>
    <s v="too lazy"/>
    <m/>
    <m/>
    <s v="Yes"/>
  </r>
  <r>
    <x v="0"/>
    <x v="0"/>
    <n v="90"/>
    <s v="3 days per week"/>
    <s v="2 days per week"/>
    <x v="3"/>
    <m/>
    <s v="Driving alone"/>
    <m/>
    <x v="2"/>
    <m/>
    <x v="3"/>
    <m/>
    <s v="Lack of convenient bus stops or bus routes,Weather,Time,Lack of &quot;Park and Pedal&quot; lots"/>
    <m/>
    <s v="Other (please explain)"/>
    <s v="Buses"/>
    <s v="Yes"/>
  </r>
  <r>
    <x v="0"/>
    <x v="0"/>
    <n v="60"/>
    <s v="5 days per week"/>
    <s v="5 days per week"/>
    <x v="3"/>
    <m/>
    <s v="Walking or running"/>
    <m/>
    <x v="2"/>
    <m/>
    <x v="0"/>
    <m/>
    <s v="Weather,Time"/>
    <m/>
    <m/>
    <m/>
    <s v="No"/>
  </r>
  <r>
    <x v="0"/>
    <x v="0"/>
    <n v="6"/>
    <s v="6 days per week"/>
    <s v="5 days per week"/>
    <x v="3"/>
    <m/>
    <s v="Walking or running"/>
    <m/>
    <x v="2"/>
    <m/>
    <x v="0"/>
    <m/>
    <s v="Lack of convenient bus stops or bus routes,Time"/>
    <m/>
    <s v="Other (please explain)"/>
    <s v="I need to stay late or get in very early -- that is not doable by bus"/>
    <s v="Yes"/>
  </r>
  <r>
    <x v="0"/>
    <x v="0"/>
    <n v="2"/>
    <s v="4 days per week"/>
    <s v="3 days per week"/>
    <x v="3"/>
    <m/>
    <s v="Driving alone"/>
    <m/>
    <x v="2"/>
    <m/>
    <x v="3"/>
    <m/>
    <s v="Other (please explain)"/>
    <s v="I carry 3 children to school, one in elementary and two in secondary, on my way to work, and pick the 3 of up immediately after leaving. One of those children has autism and another has an autoimmune disorder which requires me to return home quickly at times during summer months when they are not in school."/>
    <s v="Other (please explain)"/>
    <s v="N/A"/>
    <s v="Yes"/>
  </r>
  <r>
    <x v="0"/>
    <x v="0"/>
    <n v="5"/>
    <s v="5 days per week"/>
    <s v="5 days per week"/>
    <x v="3"/>
    <m/>
    <s v="Walking or running"/>
    <m/>
    <x v="2"/>
    <m/>
    <x v="0"/>
    <m/>
    <s v="Other (please explain)"/>
    <s v="too far and dagerous roads"/>
    <s v="Other (please explain)"/>
    <s v="given my home location and no standard arrival and departure time, it is not feasible to carpool"/>
    <s v="Yes"/>
  </r>
  <r>
    <x v="0"/>
    <x v="0"/>
    <n v="7"/>
    <s v="5 days per week"/>
    <s v="4 days per week"/>
    <x v="3"/>
    <m/>
    <s v="Walking or running"/>
    <m/>
    <x v="2"/>
    <m/>
    <x v="0"/>
    <m/>
    <s v="Time,Lack of proper equipment or resources,Other (please explain)"/>
    <s v="I haul a lot of stuff to work each day - sometimes several bags, etc."/>
    <m/>
    <m/>
    <s v="Yes"/>
  </r>
  <r>
    <x v="0"/>
    <x v="0"/>
    <n v="5"/>
    <s v="5 days per week"/>
    <s v="2 days per week"/>
    <x v="3"/>
    <m/>
    <s v="Driving alone"/>
    <m/>
    <x v="2"/>
    <m/>
    <x v="3"/>
    <m/>
    <s v="Lack of showers at my workplace"/>
    <m/>
    <m/>
    <m/>
    <s v="No"/>
  </r>
  <r>
    <x v="0"/>
    <x v="0"/>
    <n v="60"/>
    <s v="4 days per week"/>
    <s v="1 day per week"/>
    <x v="3"/>
    <m/>
    <s v="Driving alone"/>
    <m/>
    <x v="2"/>
    <m/>
    <x v="3"/>
    <m/>
    <s v="Other (please explain)"/>
    <s v="My commute is 60 miles."/>
    <s v="Discounts on parking passes that prorate based on the days of the week you choose not to park"/>
    <m/>
    <s v="No"/>
  </r>
  <r>
    <x v="0"/>
    <x v="0"/>
    <n v="20.5"/>
    <s v="5 days per week"/>
    <s v="5 days per week"/>
    <x v="3"/>
    <m/>
    <s v="Driving alone"/>
    <m/>
    <x v="2"/>
    <m/>
    <x v="3"/>
    <m/>
    <s v="Other (please explain)"/>
    <s v="Lack of others living in same location and having same hours"/>
    <s v="Discounts on parking passes that prorate based on the days of the week you choose not to park"/>
    <m/>
    <s v="No"/>
  </r>
  <r>
    <x v="0"/>
    <x v="0"/>
    <n v="6"/>
    <s v="5 days per week"/>
    <s v="1 day per week"/>
    <x v="3"/>
    <m/>
    <s v="Walking or running"/>
    <m/>
    <x v="2"/>
    <m/>
    <x v="0"/>
    <m/>
    <s v="Lack of convenient bus stops or bus routes,Weather,Time,Lack of showers at my workplace,Lack of proper equipment or resources"/>
    <m/>
    <s v="Other (please explain)"/>
    <s v="None - impractical suggestion"/>
    <s v="Yes"/>
  </r>
  <r>
    <x v="0"/>
    <x v="0"/>
    <n v="5.5"/>
    <s v="4 days per week"/>
    <s v="2 days per week"/>
    <x v="3"/>
    <m/>
    <s v="Walking or running"/>
    <m/>
    <x v="2"/>
    <m/>
    <x v="0"/>
    <m/>
    <s v="Weather,Time,Lack of showers at my workplace"/>
    <m/>
    <s v="Discounts on parking passes that prorate based on the days of the week you choose not to park"/>
    <m/>
    <s v="Yes"/>
  </r>
  <r>
    <x v="0"/>
    <x v="0"/>
    <n v="3"/>
    <s v="5 days per week"/>
    <s v="5 days per week"/>
    <x v="3"/>
    <m/>
    <s v="Walking or running"/>
    <m/>
    <x v="2"/>
    <m/>
    <x v="0"/>
    <m/>
    <s v="Time"/>
    <m/>
    <s v="Bike Share program"/>
    <m/>
    <s v="No"/>
  </r>
  <r>
    <x v="0"/>
    <x v="0"/>
    <n v="3"/>
    <s v="5 days per week"/>
    <s v="4 days per week"/>
    <x v="3"/>
    <m/>
    <s v="Driving alone"/>
    <m/>
    <x v="2"/>
    <m/>
    <x v="3"/>
    <m/>
    <s v="Other (please explain)"/>
    <s v="I would love to ride my bike in, but that would first put me on narrow, blinded, curving roads, then on rt 50."/>
    <s v="Other (please explain)"/>
    <s v="It would not be practical for me to carpool in (no close neighbors)"/>
    <s v="Yes"/>
  </r>
  <r>
    <x v="0"/>
    <x v="0"/>
    <n v="3.5"/>
    <s v="5 days per week"/>
    <s v="5 days per week"/>
    <x v="3"/>
    <m/>
    <s v="Walking or running"/>
    <m/>
    <x v="2"/>
    <m/>
    <x v="0"/>
    <m/>
    <s v="Lack of convenient bus stops or bus routes,Time,Lack of &quot;Park and Pedal&quot; lots,Lack of showers at my workplace"/>
    <m/>
    <m/>
    <m/>
    <s v="Yes"/>
  </r>
  <r>
    <x v="0"/>
    <x v="0"/>
    <n v="4"/>
    <s v="6 days per week"/>
    <s v="6 days per week"/>
    <x v="3"/>
    <m/>
    <s v="Driving alone"/>
    <m/>
    <x v="2"/>
    <m/>
    <x v="3"/>
    <m/>
    <s v="Weather,Time,Other (please explain)"/>
    <s v="multiple transportation a day on campus, steep hills, need to carry things (can not be done with bike)"/>
    <s v="Other (please explain)"/>
    <s v="none"/>
    <s v="No"/>
  </r>
  <r>
    <x v="0"/>
    <x v="0"/>
    <n v="7"/>
    <s v="3 days per week"/>
    <s v="2 days per week"/>
    <x v="3"/>
    <m/>
    <s v="Walking or running"/>
    <m/>
    <x v="2"/>
    <m/>
    <x v="0"/>
    <m/>
    <s v="Other (please explain)"/>
    <s v="Living on a ridgetop and not wanting to ride 7 miles uphill to go home."/>
    <s v="Other (please explain)"/>
    <s v="A full-time job that would allow me to commute with my spouse."/>
    <s v="No"/>
  </r>
  <r>
    <x v="0"/>
    <x v="0"/>
    <n v="36"/>
    <s v="5 days per week"/>
    <s v="5 days per week"/>
    <x v="3"/>
    <m/>
    <s v="Driving alone"/>
    <m/>
    <x v="2"/>
    <m/>
    <x v="3"/>
    <m/>
    <s v="My health does not permit active transportation"/>
    <m/>
    <m/>
    <m/>
    <s v="No"/>
  </r>
  <r>
    <x v="0"/>
    <x v="0"/>
    <n v="9"/>
    <s v="5 days per week"/>
    <s v="5 days per week"/>
    <x v="3"/>
    <m/>
    <s v="Walking or running"/>
    <m/>
    <x v="2"/>
    <m/>
    <x v="0"/>
    <m/>
    <s v="Time,Lack of showers at my workplace"/>
    <m/>
    <s v="Other (please explain)"/>
    <s v="A way to clean up to look professional when I arrive"/>
    <s v="No"/>
  </r>
  <r>
    <x v="0"/>
    <x v="0"/>
    <n v="5"/>
    <s v="4 days per week"/>
    <s v="4 days per week"/>
    <x v="3"/>
    <m/>
    <s v="Walking or running"/>
    <m/>
    <x v="2"/>
    <m/>
    <x v="0"/>
    <m/>
    <s v="Time"/>
    <m/>
    <s v="Other (please explain)"/>
    <s v="I don't work a set work schedule.  It changes every week."/>
    <m/>
  </r>
  <r>
    <x v="0"/>
    <x v="0"/>
    <n v="2.5"/>
    <s v="2 days per week"/>
    <m/>
    <x v="3"/>
    <m/>
    <s v="Walking or running"/>
    <m/>
    <x v="2"/>
    <m/>
    <x v="0"/>
    <m/>
    <s v="Other (please explain)"/>
    <s v="I often stay late at the office.  Walking home alone at night would endanger my safety. Additionally, carrying heavy briefcases and a pocketbook while going up and down steep grades would be very hard on my knees and back."/>
    <m/>
    <m/>
    <s v="No"/>
  </r>
  <r>
    <x v="0"/>
    <x v="0"/>
    <n v="60"/>
    <s v="3 days per week"/>
    <s v="1 day per week"/>
    <x v="3"/>
    <m/>
    <s v="Walking or running"/>
    <m/>
    <x v="2"/>
    <m/>
    <x v="0"/>
    <m/>
    <s v="Other (please explain)"/>
    <s v="Distance from work"/>
    <s v="Other (please explain)"/>
    <s v="Help finding people to carpool with"/>
    <s v="Yes"/>
  </r>
  <r>
    <x v="0"/>
    <x v="0"/>
    <n v="3.2"/>
    <s v="5 days per week"/>
    <s v="3 days per week"/>
    <x v="3"/>
    <m/>
    <s v="Walking or running"/>
    <m/>
    <x v="2"/>
    <m/>
    <x v="0"/>
    <m/>
    <s v="Weather,Time,Lack of showers at my workplace,Lack of Bike Share program"/>
    <m/>
    <s v="Bike Share program,Safer bicycle and pedestrian routes,Discounts on parking passes that prorate based on the days of the week you choose not to park"/>
    <m/>
    <s v="No"/>
  </r>
  <r>
    <x v="0"/>
    <x v="0"/>
    <n v="2"/>
    <s v="3 days per week"/>
    <s v="3 days per week"/>
    <x v="3"/>
    <m/>
    <s v="Walking or running"/>
    <m/>
    <x v="2"/>
    <m/>
    <x v="3"/>
    <m/>
    <s v="Other (please explain)"/>
    <s v="I excersise three times a week."/>
    <s v="Other (please explain)"/>
    <s v="I leave so close to campus that I could walk.  No need to carpool."/>
    <s v="Yes"/>
  </r>
  <r>
    <x v="0"/>
    <x v="0"/>
    <n v="5"/>
    <s v="5 days per week"/>
    <s v="5 days per week"/>
    <x v="3"/>
    <m/>
    <s v="Walking or running"/>
    <m/>
    <x v="2"/>
    <m/>
    <x v="0"/>
    <m/>
    <s v="Weather,Time,Other (please explain)"/>
    <s v="County roads and city streets are not bike friendly--not maintained well."/>
    <s v="More secure bicycle parking,Safer bicycle and pedestrian routes,Discounts on parking passes that prorate based on the days of the week you choose not to park,Other (please explain)"/>
    <s v="better campus enforcement of no bikes on sidewalks"/>
    <s v="Yes"/>
  </r>
  <r>
    <x v="0"/>
    <x v="0"/>
    <n v="4"/>
    <s v="4 days per week"/>
    <s v="1 day per week"/>
    <x v="3"/>
    <m/>
    <s v="Walking or running"/>
    <m/>
    <x v="2"/>
    <m/>
    <x v="0"/>
    <m/>
    <s v="Weather,I do not enjoy biking or walking"/>
    <m/>
    <s v="&quot;Carpool Only&quot; parking passes,Discounts on parking passes that prorate based on the days of the week you choose not to park"/>
    <m/>
    <s v="Yes"/>
  </r>
  <r>
    <x v="0"/>
    <x v="0"/>
    <n v="40"/>
    <s v="5 days per week"/>
    <s v="3 days per week"/>
    <x v="3"/>
    <m/>
    <s v="Walking or running"/>
    <m/>
    <x v="2"/>
    <m/>
    <x v="0"/>
    <m/>
    <s v="Time"/>
    <m/>
    <m/>
    <m/>
    <s v="Yes"/>
  </r>
  <r>
    <x v="0"/>
    <x v="0"/>
    <s v="28 miles "/>
    <s v="5 days per week"/>
    <s v="5 days per week"/>
    <x v="3"/>
    <m/>
    <s v="Driving alone"/>
    <m/>
    <x v="2"/>
    <m/>
    <x v="3"/>
    <m/>
    <s v="Other (please explain)"/>
    <s v="I live to far away to walk or bike "/>
    <s v="Other (please explain)"/>
    <s v="Other would not work with my set schedule and no one from my way comes this way "/>
    <s v="Yes"/>
  </r>
  <r>
    <x v="0"/>
    <x v="0"/>
    <n v="8"/>
    <s v="4 days per week"/>
    <s v="2 days per week"/>
    <x v="3"/>
    <m/>
    <s v="Walking or running"/>
    <m/>
    <x v="2"/>
    <m/>
    <x v="0"/>
    <m/>
    <m/>
    <m/>
    <m/>
    <m/>
    <s v="No"/>
  </r>
  <r>
    <x v="0"/>
    <x v="0"/>
    <n v="15"/>
    <s v="5 days per week"/>
    <s v="3 days per week"/>
    <x v="3"/>
    <m/>
    <s v="Walking or running"/>
    <m/>
    <x v="2"/>
    <m/>
    <x v="0"/>
    <m/>
    <s v="Lack of convenient bus stops or bus routes,Time,Other (please explain)"/>
    <s v="steep hills"/>
    <s v="Discounts on parking passes that prorate based on the days of the week you choose not to park,Alternative transportation commuting competitions with awards/prizes"/>
    <m/>
    <s v="No"/>
  </r>
  <r>
    <x v="0"/>
    <x v="0"/>
    <n v="5"/>
    <s v="6 days per week"/>
    <s v="5 days per week"/>
    <x v="3"/>
    <m/>
    <s v="Driving alone"/>
    <m/>
    <x v="2"/>
    <m/>
    <x v="3"/>
    <m/>
    <s v="Other (please explain)"/>
    <s v="My position requires me to travel off campus and outside of Athens so I need to drive. Also, I live on county roads and do not feel safe riding a bike on them. "/>
    <m/>
    <m/>
    <s v="No"/>
  </r>
  <r>
    <x v="0"/>
    <x v="0"/>
    <n v="6"/>
    <s v="5 days per week"/>
    <s v="3 days per week"/>
    <x v="3"/>
    <m/>
    <s v="Walking or running"/>
    <m/>
    <x v="2"/>
    <m/>
    <x v="0"/>
    <m/>
    <s v="Lack of convenient bus stops or bus routes,Weather,Time"/>
    <m/>
    <s v="Other (please explain)"/>
    <s v="A university run shuttle"/>
    <s v="No"/>
  </r>
  <r>
    <x v="0"/>
    <x v="0"/>
    <n v="7"/>
    <s v="5 days per week"/>
    <s v="5 days per week"/>
    <x v="3"/>
    <m/>
    <s v="Walking or running"/>
    <m/>
    <x v="1"/>
    <m/>
    <x v="0"/>
    <m/>
    <s v="Time,Lack of showers at my workplace,My health does not permit active transportation"/>
    <m/>
    <s v="Other (please explain)"/>
    <s v="I live ~7 miles west of campus out Ohio SR-56.  Nobdy to car pool with!"/>
    <s v="No"/>
  </r>
  <r>
    <x v="0"/>
    <x v="0"/>
    <n v="7.5"/>
    <s v="5 days per week"/>
    <s v="4 days per week"/>
    <x v="4"/>
    <s v="Driving with kids to school and activities"/>
    <s v="Walking or running"/>
    <m/>
    <x v="3"/>
    <s v="Driving with Kids to School etc"/>
    <x v="0"/>
    <m/>
    <s v="Lack of showers at my workplace,Other (please explain)"/>
    <s v="Transporting kids to school, I do bike in summer some bike lanes need to be improved"/>
    <s v="Safer bicycle and pedestrian routes,Discounts on parking passes that prorate based on the days of the week you choose not to park"/>
    <m/>
    <s v="Yes"/>
  </r>
  <r>
    <x v="0"/>
    <x v="0"/>
    <n v="2"/>
    <s v="5 days per week"/>
    <m/>
    <x v="4"/>
    <s v="I get dropped off by my spouse."/>
    <s v="Walking or running"/>
    <m/>
    <x v="3"/>
    <s v="I get dropped off by my spouse."/>
    <x v="0"/>
    <m/>
    <s v="I do not enjoy biking or walking"/>
    <m/>
    <s v="Discounts on parking passes that prorate based on the days of the week you choose not to park,Alternative transportation commuting competitions with awards/prizes"/>
    <m/>
    <s v="Yes"/>
  </r>
  <r>
    <x v="0"/>
    <x v="0"/>
    <n v="2.5"/>
    <s v="5 days per week"/>
    <s v="5 days per week"/>
    <x v="4"/>
    <s v="Driving and dropping off my 4-year old at daycare"/>
    <s v="Walking or running"/>
    <m/>
    <x v="3"/>
    <s v="Driving and dropping off my 4-year old at daycare"/>
    <x v="0"/>
    <m/>
    <s v="Lack of showers at my workplace,Lack of bicycle racks,Other (please explain)"/>
    <s v="The needt to take my child to daycare"/>
    <s v="Discounts on parking passes that prorate based on the days of the week you choose not to park,Alternative transportation commuting competitions with awards/prizes,Ability to be 10 minutes late to work to accommodate alternative transportation"/>
    <m/>
    <s v="No"/>
  </r>
  <r>
    <x v="0"/>
    <x v="0"/>
    <n v="2.5"/>
    <s v="5 days per week"/>
    <s v="5 days per week"/>
    <x v="4"/>
    <s v="in the summer I bike; in the school year I carpool mostly."/>
    <s v="Walking or running"/>
    <m/>
    <x v="5"/>
    <m/>
    <x v="0"/>
    <m/>
    <s v="Weather"/>
    <m/>
    <s v="More secure bicycle parking"/>
    <m/>
    <s v="No"/>
  </r>
  <r>
    <x v="0"/>
    <x v="0"/>
    <n v="1"/>
    <s v="6 days per week"/>
    <s v="4 days per week"/>
    <x v="4"/>
    <s v="Motorcycle"/>
    <s v="Walking or running"/>
    <m/>
    <x v="1"/>
    <m/>
    <x v="0"/>
    <m/>
    <s v="Weather,Time"/>
    <m/>
    <s v="&quot;Carpool Only&quot; parking passes,Discounts on parking passes that prorate based on the days of the week you choose not to park,Alternative transportation commuting competitions with awards/prizes,Other (please explain)"/>
    <s v="Reduced rate motorcycle parking with a sticker not a hangtag would encourage people to ride motorcycles over driving. This would free up more parking places and reduce greenhouse gases at the same time."/>
    <s v="No"/>
  </r>
  <r>
    <x v="0"/>
    <x v="0"/>
    <n v="4"/>
    <s v="5 days per week"/>
    <s v="5 days per week"/>
    <x v="4"/>
    <s v="Sometimes bike"/>
    <s v="Walking or running"/>
    <m/>
    <x v="2"/>
    <m/>
    <x v="0"/>
    <m/>
    <s v="Other (please explain)"/>
    <s v="Often leave to do programs, or to appts off campus"/>
    <s v="Discounts on parking passes that prorate based on the days of the week you choose not to park"/>
    <m/>
    <s v="No"/>
  </r>
  <r>
    <x v="0"/>
    <x v="0"/>
    <n v="0.8"/>
    <s v="5 days per week"/>
    <s v="3 days per week"/>
    <x v="5"/>
    <m/>
    <s v="Walking or running"/>
    <m/>
    <x v="1"/>
    <m/>
    <x v="0"/>
    <m/>
    <s v="Other (please explain)"/>
    <s v="carrying heavy bags"/>
    <s v="Discounts on parking passes that prorate based on the days of the week you choose not to park"/>
    <m/>
    <s v="No"/>
  </r>
  <r>
    <x v="0"/>
    <x v="0"/>
    <n v="1"/>
    <s v="5 days per week"/>
    <s v="3 days per week"/>
    <x v="5"/>
    <m/>
    <s v="Walking or running"/>
    <m/>
    <x v="1"/>
    <m/>
    <x v="0"/>
    <m/>
    <s v="Other (please explain)"/>
    <s v="There are no obstacles.  I walk now."/>
    <s v="Discounts on parking passes that prorate based on the days of the week you choose not to park"/>
    <m/>
    <s v="No"/>
  </r>
  <r>
    <x v="0"/>
    <x v="0"/>
    <n v="1.5"/>
    <s v="5 days per week"/>
    <s v="5 days per week"/>
    <x v="5"/>
    <m/>
    <s v="Walking or running"/>
    <m/>
    <x v="1"/>
    <m/>
    <x v="0"/>
    <m/>
    <s v="Weather,Time"/>
    <m/>
    <s v="Safer bicycle and pedestrian routes"/>
    <m/>
    <s v="Yes"/>
  </r>
  <r>
    <x v="0"/>
    <x v="0"/>
    <n v="0.7"/>
    <s v="4 days per week"/>
    <s v="3 days per week"/>
    <x v="5"/>
    <m/>
    <s v="Walking or running"/>
    <m/>
    <x v="1"/>
    <m/>
    <x v="0"/>
    <m/>
    <s v="Lack of showers at my workplace,Lack of bicycle racks"/>
    <m/>
    <s v="Other (please explain)"/>
    <s v="I walk every day.  N/A"/>
    <s v="Yes"/>
  </r>
  <r>
    <x v="0"/>
    <x v="0"/>
    <n v="0.75"/>
    <s v="5 days per week"/>
    <s v="1 day per week"/>
    <x v="5"/>
    <m/>
    <s v="Walking or running"/>
    <m/>
    <x v="1"/>
    <m/>
    <x v="0"/>
    <m/>
    <m/>
    <m/>
    <m/>
    <m/>
    <s v="No"/>
  </r>
  <r>
    <x v="0"/>
    <x v="0"/>
    <n v="1"/>
    <s v="5 days per week"/>
    <s v="2 days per week"/>
    <x v="5"/>
    <m/>
    <s v="Walking or running"/>
    <m/>
    <x v="1"/>
    <m/>
    <x v="0"/>
    <m/>
    <s v="Time"/>
    <m/>
    <s v="Discounts on parking passes that prorate based on the days of the week you choose not to park"/>
    <m/>
    <s v="No"/>
  </r>
  <r>
    <x v="0"/>
    <x v="0"/>
    <n v="1"/>
    <s v="5 days per week"/>
    <s v="4 days per week"/>
    <x v="5"/>
    <m/>
    <s v="Walking or running"/>
    <m/>
    <x v="6"/>
    <m/>
    <x v="0"/>
    <m/>
    <s v="Weather"/>
    <m/>
    <s v="Discounts on parking passes that prorate based on the days of the week you choose not to park"/>
    <m/>
    <s v="Yes"/>
  </r>
  <r>
    <x v="0"/>
    <x v="0"/>
    <n v="1"/>
    <s v="3 days per week"/>
    <s v="3 days per week"/>
    <x v="5"/>
    <m/>
    <s v="Walking or running"/>
    <m/>
    <x v="1"/>
    <m/>
    <x v="0"/>
    <m/>
    <s v="Time"/>
    <m/>
    <s v="Bike Share program,Safer bicycle and pedestrian routes"/>
    <m/>
    <s v="No"/>
  </r>
  <r>
    <x v="0"/>
    <x v="0"/>
    <n v="1.5"/>
    <s v="5 days per week"/>
    <s v="3 days per week"/>
    <x v="5"/>
    <m/>
    <s v="Walking or running"/>
    <m/>
    <x v="1"/>
    <m/>
    <x v="0"/>
    <m/>
    <s v="Other (please explain)"/>
    <s v="Entrances to Clip Hall are blocked by construction and it isn't easy to enter the building."/>
    <s v="Discounts on parking passes that prorate based on the days of the week you choose not to park,Alternative transportation commuting competitions with awards/prizes"/>
    <m/>
    <s v="No"/>
  </r>
  <r>
    <x v="0"/>
    <x v="0"/>
    <n v="1"/>
    <s v="5 days per week"/>
    <s v="4 days per week"/>
    <x v="5"/>
    <m/>
    <s v="Walking or running"/>
    <m/>
    <x v="1"/>
    <m/>
    <x v="0"/>
    <m/>
    <s v="Lack of convenient bus stops or bus routes,Lack of bicycle racks"/>
    <m/>
    <s v="Safer bicycle and pedestrian routes"/>
    <m/>
    <s v="Yes"/>
  </r>
  <r>
    <x v="0"/>
    <x v="0"/>
    <n v="1.75"/>
    <s v="5 days per week"/>
    <s v="2 days per week"/>
    <x v="5"/>
    <m/>
    <s v="Walking or running"/>
    <m/>
    <x v="4"/>
    <m/>
    <x v="2"/>
    <m/>
    <s v="Weather,Time"/>
    <m/>
    <s v="Bike Share program,Discounts on parking passes that prorate based on the days of the week you choose not to park"/>
    <m/>
    <s v="No"/>
  </r>
  <r>
    <x v="0"/>
    <x v="0"/>
    <n v="1"/>
    <s v="5 days per week"/>
    <s v="5 days per week"/>
    <x v="5"/>
    <m/>
    <s v="Walking or running"/>
    <m/>
    <x v="1"/>
    <m/>
    <x v="0"/>
    <m/>
    <s v="Weather,Time,Lack of showers at my workplace"/>
    <m/>
    <s v="Other (please explain)"/>
    <s v="I walk with no problem, and none of these really apply to walking except safer pedestrian routes."/>
    <s v="No"/>
  </r>
  <r>
    <x v="0"/>
    <x v="0"/>
    <n v="0"/>
    <s v="5 days per week"/>
    <s v="3 days per week"/>
    <x v="5"/>
    <m/>
    <s v="Walking or running"/>
    <m/>
    <x v="1"/>
    <m/>
    <x v="0"/>
    <m/>
    <s v="Time,Lack of confidence or experience riding near traffic"/>
    <m/>
    <s v="Safer bicycle and pedestrian routes,Discounts on parking passes that prorate based on the days of the week you choose not to park"/>
    <m/>
    <s v="Yes"/>
  </r>
  <r>
    <x v="0"/>
    <x v="0"/>
    <n v="2"/>
    <s v="5 days per week"/>
    <s v="5 days per week"/>
    <x v="5"/>
    <m/>
    <s v="Walking or running"/>
    <m/>
    <x v="1"/>
    <m/>
    <x v="0"/>
    <m/>
    <s v="Other (please explain)"/>
    <s v="I'm not sure how to answer this, since I do walk or bike every day to campus"/>
    <s v="Other (please explain)"/>
    <s v="I'm not sure how to answer this, since I do walk or bike every day to campus"/>
    <s v="No"/>
  </r>
  <r>
    <x v="0"/>
    <x v="0"/>
    <n v="0.9"/>
    <s v="7 days per week"/>
    <s v="7 days per week"/>
    <x v="5"/>
    <m/>
    <s v="Walking or running"/>
    <m/>
    <x v="1"/>
    <m/>
    <x v="0"/>
    <m/>
    <s v="Other (please explain)"/>
    <s v="Dangerous intersections are designed for cars, not people"/>
    <s v="Other (please explain)"/>
    <s v="Access to high quality affordable housing within Athens City (instead, all housing seems to become expensive, slummy student rentals)."/>
    <s v="No"/>
  </r>
  <r>
    <x v="0"/>
    <x v="0"/>
    <n v="0"/>
    <s v="4 days per week"/>
    <s v="4 days per week"/>
    <x v="5"/>
    <m/>
    <s v="Walking or running"/>
    <m/>
    <x v="1"/>
    <m/>
    <x v="0"/>
    <m/>
    <s v="Weather,Lack of &quot;Park and Pedal&quot; lots,Lack of showers at my workplace,Lack of bicycle racks,Lack of Bike Share program"/>
    <m/>
    <s v="Bike Share program,More secure bicycle parking,Safer bicycle and pedestrian routes"/>
    <m/>
    <s v="Yes"/>
  </r>
  <r>
    <x v="0"/>
    <x v="0"/>
    <n v="1.5"/>
    <s v="6 days per week"/>
    <s v="5 days per week"/>
    <x v="5"/>
    <m/>
    <s v="Walking or running"/>
    <m/>
    <x v="1"/>
    <m/>
    <x v="0"/>
    <m/>
    <s v="Other (please explain)"/>
    <s v="I already walk.  I don't even buy a parking tag.  On days I drive, say, once a month, I pay in the Baker garage."/>
    <s v="Bike Share program,More secure bicycle parking,Safer bicycle and pedestrian routes"/>
    <m/>
    <s v="No"/>
  </r>
  <r>
    <x v="0"/>
    <x v="0"/>
    <n v="0.75"/>
    <s v="2 days per week"/>
    <s v="1 day per week"/>
    <x v="5"/>
    <m/>
    <s v="Walking or running"/>
    <m/>
    <x v="2"/>
    <m/>
    <x v="0"/>
    <m/>
    <s v="Weather,My health does not permit active transportation"/>
    <m/>
    <m/>
    <m/>
    <s v="No"/>
  </r>
  <r>
    <x v="0"/>
    <x v="0"/>
    <n v="2"/>
    <s v="5 days per week"/>
    <s v="4 days per week"/>
    <x v="5"/>
    <m/>
    <s v="Walking or running"/>
    <m/>
    <x v="1"/>
    <m/>
    <x v="0"/>
    <m/>
    <m/>
    <m/>
    <m/>
    <m/>
    <s v="Yes"/>
  </r>
  <r>
    <x v="0"/>
    <x v="0"/>
    <n v="0.3"/>
    <s v="3 days per week"/>
    <m/>
    <x v="5"/>
    <m/>
    <s v="Walking or running"/>
    <m/>
    <x v="1"/>
    <m/>
    <x v="0"/>
    <m/>
    <m/>
    <m/>
    <m/>
    <m/>
    <s v="Yes"/>
  </r>
  <r>
    <x v="0"/>
    <x v="0"/>
    <n v="0.5"/>
    <s v="5 days per week"/>
    <s v="3 days per week"/>
    <x v="5"/>
    <m/>
    <s v="Walking or running"/>
    <m/>
    <x v="1"/>
    <m/>
    <x v="0"/>
    <m/>
    <s v="Weather,Lack of showers at my workplace"/>
    <m/>
    <m/>
    <m/>
    <s v="No"/>
  </r>
  <r>
    <x v="0"/>
    <x v="0"/>
    <n v="1.5"/>
    <s v="4 days per week"/>
    <s v="1 day per week"/>
    <x v="5"/>
    <m/>
    <s v="Walking or running"/>
    <m/>
    <x v="2"/>
    <m/>
    <x v="0"/>
    <m/>
    <s v="Time"/>
    <m/>
    <s v="Safer bicycle and pedestrian routes"/>
    <m/>
    <s v="No"/>
  </r>
  <r>
    <x v="0"/>
    <x v="0"/>
    <n v="1"/>
    <s v="6 days per week"/>
    <s v="6 days per week"/>
    <x v="5"/>
    <m/>
    <s v="Walking or running"/>
    <m/>
    <x v="1"/>
    <m/>
    <x v="0"/>
    <m/>
    <s v="Time"/>
    <m/>
    <m/>
    <m/>
    <s v="No"/>
  </r>
  <r>
    <x v="0"/>
    <x v="0"/>
    <n v="7"/>
    <s v="7 days per week"/>
    <s v="5 days per week"/>
    <x v="6"/>
    <m/>
    <s v="Carpooling"/>
    <m/>
    <x v="2"/>
    <m/>
    <x v="0"/>
    <m/>
    <s v="Weather,Time,Lack of Bike Share program"/>
    <m/>
    <s v="Bike Share program,Safer bicycle and pedestrian routes"/>
    <m/>
    <s v="No"/>
  </r>
  <r>
    <x v="1"/>
    <x v="0"/>
    <n v="1"/>
    <s v="5 days per week"/>
    <s v="5 days per week"/>
    <x v="0"/>
    <m/>
    <s v="Bicycle, skateboard or other human-powered device"/>
    <m/>
    <x v="2"/>
    <m/>
    <x v="0"/>
    <m/>
    <s v="Weather,Time,Lack of Bike Share program"/>
    <m/>
    <s v="Bike Share program,Safer bicycle and pedestrian routes,Discounts on parking passes that prorate based on the days of the week you choose not to park,Alternative transportation commuting competitions with awards/prizes,Ability to be 10 minutes late to work to accommodate alternative transportation,Hands-on training on safe bicycle commuting techniques"/>
    <m/>
    <s v="Yes"/>
  </r>
  <r>
    <x v="1"/>
    <x v="0"/>
    <n v="2.6"/>
    <s v="5 days per week"/>
    <s v="5 days per week"/>
    <x v="0"/>
    <m/>
    <s v="Walking or running"/>
    <m/>
    <x v="2"/>
    <m/>
    <x v="0"/>
    <m/>
    <s v="Other (please explain)"/>
    <s v="none"/>
    <s v="Safer bicycle and pedestrian routes,Discounts on parking passes that prorate based on the days of the week you choose not to park"/>
    <m/>
    <s v="Yes"/>
  </r>
  <r>
    <x v="1"/>
    <x v="0"/>
    <n v="2.4"/>
    <s v="3 days per week"/>
    <s v="3 days per week"/>
    <x v="0"/>
    <m/>
    <s v="Walking or running"/>
    <m/>
    <x v="4"/>
    <m/>
    <x v="0"/>
    <m/>
    <s v="Lack of bicycle racks,Other (please explain)"/>
    <s v="Need Covered bicycle racks to protect bike from rain and snow"/>
    <s v="Ability to be 10 minutes late to work to accommodate alternative transportation"/>
    <m/>
    <s v="No"/>
  </r>
  <r>
    <x v="1"/>
    <x v="0"/>
    <n v="2.6"/>
    <s v="5 days per week"/>
    <s v="5 days per week"/>
    <x v="0"/>
    <m/>
    <s v="Bicycle, skateboard or other human-powered device"/>
    <m/>
    <x v="0"/>
    <m/>
    <x v="1"/>
    <m/>
    <m/>
    <m/>
    <s v="Discounts on parking passes that prorate based on the days of the week you choose not to park,Alternative transportation commuting competitions with awards/prizes,Other (please explain)"/>
    <s v="Covered bike parking. Close the streets to cars. Ban diesels. "/>
    <s v="No"/>
  </r>
  <r>
    <x v="1"/>
    <x v="0"/>
    <n v="1"/>
    <s v="5 days per week"/>
    <s v="5 days per week"/>
    <x v="0"/>
    <m/>
    <s v="Walking or running"/>
    <m/>
    <x v="0"/>
    <m/>
    <x v="0"/>
    <m/>
    <s v="Other (please explain)"/>
    <s v="No obstacles for myself. More generally speaking, I think there aren't enough positive incentives for more people to ride bikes."/>
    <s v="Safer bicycle and pedestrian routes,Alternative transportation commuting competitions with awards/prizes,Hands-on training on safe bicycle commuting techniques,Other (please explain)"/>
    <s v="Again, these incentives don't apply to me necessarily, but could go a long way towards encouraging others to use alternative transportation. Motorized scooter parking spaces might encourage some to buy a smaller, more efficient vehicle (though these parking spaces may already exist)."/>
    <s v="No"/>
  </r>
  <r>
    <x v="1"/>
    <x v="0"/>
    <n v="2"/>
    <s v="5 days per week"/>
    <s v="5 days per week"/>
    <x v="0"/>
    <m/>
    <s v="Walking or running"/>
    <m/>
    <x v="2"/>
    <m/>
    <x v="0"/>
    <m/>
    <s v="Lack of convenient bus stops or bus routes,Weather,Time"/>
    <m/>
    <s v="Discounts on parking passes that prorate based on the days of the week you choose not to park,Ability to be 10 minutes late to work to accommodate alternative transportation,Other (please explain)"/>
    <s v="times posted for Route 4- APT"/>
    <s v="No"/>
  </r>
  <r>
    <x v="1"/>
    <x v="0"/>
    <n v="1.3"/>
    <s v="5 days per week"/>
    <s v="5 days per week"/>
    <x v="0"/>
    <m/>
    <s v="Bicycle, skateboard or other human-powered device"/>
    <m/>
    <x v="2"/>
    <m/>
    <x v="0"/>
    <m/>
    <s v="Weather"/>
    <m/>
    <s v="Safer bicycle and pedestrian routes,Discounts on parking passes that prorate based on the days of the week you choose not to park,Alternative transportation commuting competitions with awards/prizes,Ability to be 10 minutes late to work to accommodate alternative transportation"/>
    <m/>
    <s v="Yes"/>
  </r>
  <r>
    <x v="1"/>
    <x v="0"/>
    <n v="1"/>
    <s v="5 days per week"/>
    <s v="5 days per week"/>
    <x v="0"/>
    <m/>
    <s v="Walking or running"/>
    <m/>
    <x v="0"/>
    <m/>
    <x v="0"/>
    <m/>
    <s v="Other (please explain)"/>
    <s v="There are no barriers for me. I walk or bike everyday. "/>
    <m/>
    <m/>
    <s v="No"/>
  </r>
  <r>
    <x v="1"/>
    <x v="0"/>
    <n v="0"/>
    <s v="5 days per week"/>
    <s v="5 days per week"/>
    <x v="0"/>
    <m/>
    <s v="Bicycle, skateboard or other human-powered device"/>
    <m/>
    <x v="0"/>
    <m/>
    <x v="1"/>
    <m/>
    <s v="Weather"/>
    <m/>
    <s v="Ability to be 10 minutes late to work to accommodate alternative transportation"/>
    <m/>
    <s v="No"/>
  </r>
  <r>
    <x v="1"/>
    <x v="0"/>
    <n v="1.5"/>
    <s v="6 days per week"/>
    <s v="5 days per week"/>
    <x v="0"/>
    <m/>
    <s v="Walking or running"/>
    <m/>
    <x v="2"/>
    <m/>
    <x v="0"/>
    <m/>
    <s v="Time"/>
    <m/>
    <s v="Discounts on parking passes that prorate based on the days of the week you choose not to park"/>
    <m/>
    <s v="No"/>
  </r>
  <r>
    <x v="1"/>
    <x v="0"/>
    <n v="2"/>
    <s v="5 days per week"/>
    <s v="5 days per week"/>
    <x v="0"/>
    <m/>
    <s v="Bicycle, skateboard or other human-powered device"/>
    <m/>
    <x v="1"/>
    <m/>
    <x v="0"/>
    <m/>
    <s v="Time,Other (please explain)"/>
    <s v="Lack of multi-use (non-road) bicycle paths between campus buildings"/>
    <s v="Safer bicycle and pedestrian routes,Discounts on parking passes that prorate based on the days of the week you choose not to park,Alternative transportation commuting competitions with awards/prizes,Ability to be 10 minutes late to work to accommodate alternative transportation,Other (please explain)"/>
    <s v="More bicycle parking on campus"/>
    <s v="Yes"/>
  </r>
  <r>
    <x v="1"/>
    <x v="0"/>
    <n v="1.5"/>
    <s v="5 days per week"/>
    <s v="5 days per week"/>
    <x v="0"/>
    <m/>
    <s v="Walking or running"/>
    <m/>
    <x v="0"/>
    <m/>
    <x v="0"/>
    <m/>
    <s v="Lack of bicycle racks"/>
    <m/>
    <s v="More secure bicycle parking"/>
    <m/>
    <s v="No"/>
  </r>
  <r>
    <x v="1"/>
    <x v="0"/>
    <n v="2.5"/>
    <s v="6 days per week"/>
    <s v="6 days per week"/>
    <x v="0"/>
    <m/>
    <s v="Bicycle, skateboard or other human-powered device"/>
    <m/>
    <x v="4"/>
    <m/>
    <x v="3"/>
    <m/>
    <s v="Weather"/>
    <m/>
    <s v="More secure bicycle parking,Safer bicycle and pedestrian routes,Discounts on parking passes that prorate based on the days of the week you choose not to park,Alternative transportation commuting competitions with awards/prizes,Ability to be 10 minutes late to work to accommodate alternative transportation"/>
    <m/>
    <s v="Yes"/>
  </r>
  <r>
    <x v="1"/>
    <x v="0"/>
    <n v="2"/>
    <s v="5 days per week"/>
    <s v="5 days per week"/>
    <x v="0"/>
    <m/>
    <s v="Other (please explain)"/>
    <s v="varies, car, walk, bike"/>
    <x v="5"/>
    <m/>
    <x v="5"/>
    <s v="varies, car, walk, bike"/>
    <s v="Weather,Other (please explain)"/>
    <s v="need to carry too many things back and forth"/>
    <s v="Discounts on parking passes that prorate based on the days of the week you choose not to park"/>
    <m/>
    <s v="No"/>
  </r>
  <r>
    <x v="1"/>
    <x v="0"/>
    <n v="2"/>
    <s v="5 days per week"/>
    <s v="5 days per week"/>
    <x v="0"/>
    <m/>
    <s v="Walking or running"/>
    <m/>
    <x v="0"/>
    <m/>
    <x v="0"/>
    <m/>
    <s v="Weather,Lack of showers at my workplace,Other (please explain)"/>
    <s v="Lack of sufficient bike lanes on West Union St."/>
    <s v="Safer bicycle and pedestrian routes"/>
    <m/>
    <s v="Yes"/>
  </r>
  <r>
    <x v="1"/>
    <x v="0"/>
    <n v="2"/>
    <s v="5 days per week"/>
    <s v="5 days per week"/>
    <x v="0"/>
    <m/>
    <s v="Walking or running"/>
    <m/>
    <x v="0"/>
    <m/>
    <x v="0"/>
    <m/>
    <s v="Lack of showers at my workplace"/>
    <m/>
    <s v="More secure bicycle parking,Safer bicycle and pedestrian routes,Discounts on parking passes that prorate based on the days of the week you choose not to park,Alternative transportation commuting competitions with awards/prizes,Ability to be 10 minutes late to work to accommodate alternative transportation"/>
    <m/>
    <s v="Yes"/>
  </r>
  <r>
    <x v="1"/>
    <x v="0"/>
    <n v="2"/>
    <s v="5 days per week"/>
    <s v="4 days per week"/>
    <x v="0"/>
    <m/>
    <s v="Walking or running"/>
    <m/>
    <x v="5"/>
    <m/>
    <x v="0"/>
    <m/>
    <s v="Lack of showers at my workplace"/>
    <m/>
    <s v="Ability to be 10 minutes late to work to accommodate alternative transportation"/>
    <m/>
    <s v="No"/>
  </r>
  <r>
    <x v="1"/>
    <x v="0"/>
    <n v="2.5"/>
    <s v="5 days per week"/>
    <s v="5 days per week"/>
    <x v="1"/>
    <m/>
    <s v="Walking or running"/>
    <m/>
    <x v="4"/>
    <m/>
    <x v="0"/>
    <m/>
    <s v="Other (please explain)"/>
    <s v="Need to drive a carpool several times a week"/>
    <s v="Discounts on parking passes that prorate based on the days of the week you choose not to park"/>
    <m/>
    <s v="Yes"/>
  </r>
  <r>
    <x v="1"/>
    <x v="0"/>
    <n v="1.5"/>
    <s v="5 days per week"/>
    <s v="5 days per week"/>
    <x v="1"/>
    <m/>
    <s v="Walking or running"/>
    <m/>
    <x v="0"/>
    <m/>
    <x v="0"/>
    <m/>
    <s v="Other (please explain)"/>
    <s v="Lack of confidence in vehicle traffic in obeying appropriate laws and regulations"/>
    <s v="More secure bicycle parking,Safer bicycle and pedestrian routes,Discounts on parking passes that prorate based on the days of the week you choose not to park"/>
    <m/>
    <s v="No"/>
  </r>
  <r>
    <x v="1"/>
    <x v="0"/>
    <n v="135"/>
    <s v="1 day per week"/>
    <s v="1 day per week"/>
    <x v="1"/>
    <m/>
    <s v="Walking or running"/>
    <m/>
    <x v="4"/>
    <m/>
    <x v="0"/>
    <m/>
    <s v="Time"/>
    <m/>
    <s v="Discounts on parking passes that prorate based on the days of the week you choose not to park,Alternative transportation commuting competitions with awards/prizes"/>
    <m/>
    <s v="No"/>
  </r>
  <r>
    <x v="1"/>
    <x v="0"/>
    <n v="2"/>
    <s v="5 days per week"/>
    <s v="5 days per week"/>
    <x v="1"/>
    <m/>
    <s v="Walking or running"/>
    <m/>
    <x v="4"/>
    <m/>
    <x v="0"/>
    <m/>
    <s v="Time"/>
    <m/>
    <s v="Bike Share program"/>
    <m/>
    <s v="No"/>
  </r>
  <r>
    <x v="1"/>
    <x v="0"/>
    <n v="1.6"/>
    <s v="5 days per week"/>
    <s v="5 days per week"/>
    <x v="1"/>
    <m/>
    <s v="Bus"/>
    <m/>
    <x v="4"/>
    <m/>
    <x v="2"/>
    <m/>
    <s v="Weather"/>
    <m/>
    <s v="Discounts on parking passes that prorate based on the days of the week you choose not to park"/>
    <m/>
    <s v="No"/>
  </r>
  <r>
    <x v="1"/>
    <x v="0"/>
    <n v="1.5"/>
    <s v="5 days per week"/>
    <s v="5 days per week"/>
    <x v="1"/>
    <m/>
    <s v="Walking or running"/>
    <m/>
    <x v="4"/>
    <m/>
    <x v="0"/>
    <m/>
    <s v="Weather"/>
    <m/>
    <s v="Safer bicycle and pedestrian routes"/>
    <m/>
    <s v="Yes"/>
  </r>
  <r>
    <x v="1"/>
    <x v="0"/>
    <n v="3"/>
    <s v="5 days per week"/>
    <s v="3 days per week"/>
    <x v="1"/>
    <m/>
    <s v="Walking or running"/>
    <m/>
    <x v="4"/>
    <m/>
    <x v="0"/>
    <m/>
    <s v="Weather,Lack of showers at my workplace,I do not enjoy biking or walking,Lack of confidence or experience riding near traffic,Lack of proper equipment or resources"/>
    <m/>
    <s v="&quot;Carpool Only&quot; parking passes,Discounts on parking passes that prorate based on the days of the week you choose not to park"/>
    <m/>
    <s v="No"/>
  </r>
  <r>
    <x v="1"/>
    <x v="0"/>
    <n v="2"/>
    <s v="5 days per week"/>
    <s v="5 days per week"/>
    <x v="1"/>
    <m/>
    <s v="Walking or running"/>
    <m/>
    <x v="4"/>
    <m/>
    <x v="0"/>
    <m/>
    <s v="Weather,Lack of showers at my workplace"/>
    <m/>
    <s v="More secure bicycle parking,Discounts on parking passes that prorate based on the days of the week you choose not to park,Alternative transportation commuting competitions with awards/prizes"/>
    <m/>
    <s v="No"/>
  </r>
  <r>
    <x v="1"/>
    <x v="0"/>
    <n v="3"/>
    <s v="5 days per week"/>
    <s v="5 days per week"/>
    <x v="2"/>
    <m/>
    <s v="Walking or running"/>
    <m/>
    <x v="5"/>
    <m/>
    <x v="0"/>
    <m/>
    <s v="Weather,Lack of confidence or experience riding near traffic,Other (please explain)"/>
    <s v="The clothes I would wear to walk to work would not be appropriate to wear at work, and I do not want to have carry extra shoes and clothes everyday. Also I don't want to be sweaty or disheveled at work.  "/>
    <m/>
    <m/>
    <s v="Yes"/>
  </r>
  <r>
    <x v="1"/>
    <x v="0"/>
    <n v="1.4"/>
    <s v="5 days per week"/>
    <s v="5 days per week"/>
    <x v="2"/>
    <m/>
    <s v="Carpooling"/>
    <m/>
    <x v="5"/>
    <m/>
    <x v="4"/>
    <m/>
    <s v="Weather,Time"/>
    <m/>
    <s v="Other (please explain)"/>
    <s v="my spouse and i ride together and don't plan to walk/bike "/>
    <s v="No"/>
  </r>
  <r>
    <x v="1"/>
    <x v="0"/>
    <n v="2"/>
    <s v="5 days per week"/>
    <s v="5 days per week"/>
    <x v="2"/>
    <m/>
    <s v="Walking or running"/>
    <m/>
    <x v="5"/>
    <m/>
    <x v="0"/>
    <m/>
    <s v="Weather,Time,Lack of &quot;Park and Pedal&quot; lots,Lack of bicycle racks"/>
    <m/>
    <s v="More secure bicycle parking,Safer bicycle and pedestrian routes,Ability to be 10 minutes late to work to accommodate alternative transportation"/>
    <m/>
    <s v="Yes"/>
  </r>
  <r>
    <x v="1"/>
    <x v="0"/>
    <n v="2"/>
    <s v="5 days per week"/>
    <s v="5 days per week"/>
    <x v="2"/>
    <m/>
    <s v="Walking or running"/>
    <m/>
    <x v="5"/>
    <m/>
    <x v="0"/>
    <m/>
    <s v="Weather,Lack of &quot;Park and Pedal&quot; lots,Lack of showers at my workplace,Other (please explain)"/>
    <s v="No sidewalks along my street"/>
    <s v="Safer bicycle and pedestrian routes,Discounts on parking passes that prorate based on the days of the week you choose not to park"/>
    <m/>
    <s v="Yes"/>
  </r>
  <r>
    <x v="1"/>
    <x v="0"/>
    <n v="2"/>
    <s v="6 days per week"/>
    <s v="5 days per week"/>
    <x v="2"/>
    <m/>
    <s v="Walking or running"/>
    <m/>
    <x v="5"/>
    <m/>
    <x v="0"/>
    <m/>
    <s v="Time"/>
    <m/>
    <s v="&quot;Carpool Only&quot; parking passes,Alternative transportation commuting competitions with awards/prizes,Ability to be 10 minutes late to work to accommodate alternative transportation"/>
    <m/>
    <s v="No"/>
  </r>
  <r>
    <x v="1"/>
    <x v="0"/>
    <n v="5.5"/>
    <s v="5 days per week"/>
    <s v="5 days per week"/>
    <x v="2"/>
    <m/>
    <s v="Bus"/>
    <m/>
    <x v="5"/>
    <m/>
    <x v="2"/>
    <m/>
    <s v="Lack of convenient bus stops or bus routes,Time,I do not enjoy biking or walking"/>
    <m/>
    <s v="Safer bicycle and pedestrian routes,Other (please explain)"/>
    <s v="Additional CATS stops/busses (I wait 15 minutes often and can't afford the 30 minute travel time between meetings)"/>
    <s v="Yes"/>
  </r>
  <r>
    <x v="1"/>
    <x v="0"/>
    <n v="1.1000000000000001"/>
    <s v="5 days per week"/>
    <s v="5 days per week"/>
    <x v="2"/>
    <m/>
    <s v="Carpooling"/>
    <m/>
    <x v="5"/>
    <m/>
    <x v="4"/>
    <m/>
    <s v="Time"/>
    <m/>
    <s v="&quot;Carpool Only&quot; parking passes"/>
    <m/>
    <s v="No"/>
  </r>
  <r>
    <x v="1"/>
    <x v="0"/>
    <n v="5.2"/>
    <s v="5 days per week"/>
    <s v="5 days per week"/>
    <x v="2"/>
    <m/>
    <s v="Walking or running"/>
    <m/>
    <x v="5"/>
    <m/>
    <x v="0"/>
    <m/>
    <s v="Weather,Time,Lack of confidence or experience riding near traffic,Other (please explain)"/>
    <s v="Too Dangerous - Most of the commute is on the 4 lane highway with a heavy merge at the 50/33 split. "/>
    <s v="Safer bicycle and pedestrian routes,Discounts on parking passes that prorate based on the days of the week you choose not to park"/>
    <m/>
    <s v="Yes"/>
  </r>
  <r>
    <x v="1"/>
    <x v="0"/>
    <n v="15"/>
    <s v="5 days per week"/>
    <s v="5 days per week"/>
    <x v="2"/>
    <m/>
    <s v="Bus"/>
    <m/>
    <x v="5"/>
    <m/>
    <x v="2"/>
    <m/>
    <s v="Time"/>
    <m/>
    <s v="Discounts on parking passes that prorate based on the days of the week you choose not to park"/>
    <m/>
    <s v="No"/>
  </r>
  <r>
    <x v="1"/>
    <x v="0"/>
    <n v="2.5"/>
    <s v="5 days per week"/>
    <s v="5 days per week"/>
    <x v="2"/>
    <m/>
    <s v="Walking or running"/>
    <m/>
    <x v="5"/>
    <m/>
    <x v="0"/>
    <m/>
    <s v="Lack of convenient bus stops or bus routes,Weather,Time,Lack of showers at my workplace"/>
    <m/>
    <s v="Safer bicycle and pedestrian routes"/>
    <m/>
    <s v="Yes"/>
  </r>
  <r>
    <x v="1"/>
    <x v="0"/>
    <n v="12"/>
    <s v="5 days per week"/>
    <s v="5 days per week"/>
    <x v="2"/>
    <m/>
    <s v="Walking or running"/>
    <m/>
    <x v="5"/>
    <m/>
    <x v="0"/>
    <m/>
    <s v="Weather,Time,Lack of &quot;Park and Pedal&quot; lots,Lack of showers at my workplace"/>
    <m/>
    <s v="Discounts on parking passes that prorate based on the days of the week you choose not to park"/>
    <m/>
    <s v="Yes"/>
  </r>
  <r>
    <x v="1"/>
    <x v="0"/>
    <n v="11"/>
    <s v="5 days per week"/>
    <s v="5 days per week"/>
    <x v="2"/>
    <m/>
    <s v="Walking or running"/>
    <m/>
    <x v="5"/>
    <m/>
    <x v="0"/>
    <m/>
    <s v="Other (please explain)"/>
    <s v="Unprotected bike lanes (Richland Ave) for biking and distance to nearest bus stop from home"/>
    <s v="Safer bicycle and pedestrian routes"/>
    <m/>
    <s v="No"/>
  </r>
  <r>
    <x v="1"/>
    <x v="0"/>
    <n v="40"/>
    <s v="5 days per week"/>
    <s v="5 days per week"/>
    <x v="2"/>
    <m/>
    <s v="Walking or running"/>
    <m/>
    <x v="5"/>
    <m/>
    <x v="2"/>
    <m/>
    <s v="Lack of Bike Share program"/>
    <m/>
    <s v="Bike Share program"/>
    <m/>
    <s v="No"/>
  </r>
  <r>
    <x v="1"/>
    <x v="0"/>
    <n v="3"/>
    <s v="5 days per week"/>
    <s v="5 days per week"/>
    <x v="2"/>
    <m/>
    <s v="Walking or running"/>
    <m/>
    <x v="5"/>
    <m/>
    <x v="0"/>
    <m/>
    <s v="Weather,Lack of showers at my workplace,Lack of bicycle racks,Lack of confidence or experience riding near traffic,Lack of proper equipment or resources"/>
    <m/>
    <s v="Alternative transportation commuting competitions with awards/prizes"/>
    <m/>
    <s v="No"/>
  </r>
  <r>
    <x v="1"/>
    <x v="0"/>
    <n v="25"/>
    <s v="5 days per week"/>
    <s v="5 days per week"/>
    <x v="2"/>
    <m/>
    <s v="Bus"/>
    <m/>
    <x v="5"/>
    <m/>
    <x v="2"/>
    <m/>
    <s v="Other (please explain)"/>
    <s v="I live too far away from campus"/>
    <s v="&quot;Carpool Only&quot; parking passes,Discounts on parking passes that prorate based on the days of the week you choose not to park,Ability to be 10 minutes late to work to accommodate alternative transportation"/>
    <m/>
    <s v="Yes"/>
  </r>
  <r>
    <x v="1"/>
    <x v="0"/>
    <n v="1.5"/>
    <s v="5 days per week"/>
    <s v="5 days per week"/>
    <x v="2"/>
    <m/>
    <s v="Walking or running"/>
    <m/>
    <x v="5"/>
    <m/>
    <x v="0"/>
    <m/>
    <s v="Other (please explain)"/>
    <s v="I walk home often in the summer months, and walk to/from work whenever my girlfriend's start/stop times are different than mine"/>
    <s v="Discounts on parking passes that prorate based on the days of the week you choose not to park,Alternative transportation commuting competitions with awards/prizes"/>
    <m/>
    <s v="Yes"/>
  </r>
  <r>
    <x v="1"/>
    <x v="0"/>
    <n v="12"/>
    <s v="5 days per week"/>
    <s v="5 days per week"/>
    <x v="2"/>
    <m/>
    <s v="Other (please explain)"/>
    <s v="mobility limited no travel on campus"/>
    <x v="5"/>
    <m/>
    <x v="5"/>
    <s v="Cat Cab if necessary"/>
    <s v="My health does not permit active transportation"/>
    <m/>
    <m/>
    <m/>
    <m/>
  </r>
  <r>
    <x v="1"/>
    <x v="0"/>
    <n v="5.5"/>
    <s v="5 days per week"/>
    <s v="5 days per week"/>
    <x v="2"/>
    <m/>
    <s v="Walking or running"/>
    <m/>
    <x v="5"/>
    <m/>
    <x v="0"/>
    <m/>
    <s v="Time,Lack of confidence or experience riding near traffic"/>
    <m/>
    <s v="Safer bicycle and pedestrian routes,&quot;Carpool Only&quot; parking passes"/>
    <m/>
    <s v="No"/>
  </r>
  <r>
    <x v="1"/>
    <x v="0"/>
    <n v="4"/>
    <s v="5 days per week"/>
    <s v="5 days per week"/>
    <x v="2"/>
    <m/>
    <s v="Walking or running"/>
    <m/>
    <x v="5"/>
    <m/>
    <x v="0"/>
    <m/>
    <s v="Other (please explain)"/>
    <s v="Terrain and lack of safe biking on side roads within the city and the county"/>
    <s v="Safer bicycle and pedestrian routes,Discounts on parking passes that prorate based on the days of the week you choose not to park"/>
    <m/>
    <s v="No"/>
  </r>
  <r>
    <x v="1"/>
    <x v="0"/>
    <n v="1.5"/>
    <s v="5 days per week"/>
    <s v="5 days per week"/>
    <x v="2"/>
    <m/>
    <s v="Carpooling"/>
    <m/>
    <x v="5"/>
    <m/>
    <x v="4"/>
    <m/>
    <s v="Lack of showers at my workplace"/>
    <m/>
    <s v="Discounts on parking passes that prorate based on the days of the week you choose not to park"/>
    <m/>
    <s v="No"/>
  </r>
  <r>
    <x v="1"/>
    <x v="0"/>
    <n v="5"/>
    <s v="5 days per week"/>
    <s v="5 days per week"/>
    <x v="2"/>
    <m/>
    <s v="Carpooling"/>
    <m/>
    <x v="5"/>
    <m/>
    <x v="4"/>
    <m/>
    <s v="Weather,Time,Lack of showers at my workplace"/>
    <m/>
    <m/>
    <m/>
    <s v="No"/>
  </r>
  <r>
    <x v="1"/>
    <x v="0"/>
    <n v="2"/>
    <s v="5 days per week"/>
    <s v="5 days per week"/>
    <x v="2"/>
    <m/>
    <s v="Walking or running"/>
    <m/>
    <x v="5"/>
    <m/>
    <x v="0"/>
    <m/>
    <s v="Time"/>
    <m/>
    <m/>
    <m/>
    <s v="No"/>
  </r>
  <r>
    <x v="1"/>
    <x v="0"/>
    <n v="6"/>
    <s v="5 days per week"/>
    <s v="5 days per week"/>
    <x v="2"/>
    <m/>
    <s v="Walking or running"/>
    <m/>
    <x v="5"/>
    <m/>
    <x v="4"/>
    <m/>
    <s v="Time"/>
    <m/>
    <s v="&quot;Carpool Only&quot; parking passes"/>
    <m/>
    <s v="No"/>
  </r>
  <r>
    <x v="1"/>
    <x v="0"/>
    <n v="9.5"/>
    <s v="5 days per week"/>
    <s v="5 days per week"/>
    <x v="2"/>
    <m/>
    <s v="Carpooling"/>
    <m/>
    <x v="5"/>
    <m/>
    <x v="4"/>
    <m/>
    <s v="Lack of convenient bus stops or bus routes,I do not enjoy biking or walking"/>
    <m/>
    <s v="Ability to be 10 minutes late to work to accommodate alternative transportation"/>
    <m/>
    <s v="No"/>
  </r>
  <r>
    <x v="1"/>
    <x v="0"/>
    <n v="24"/>
    <s v="3 days per week"/>
    <s v="3 days per week"/>
    <x v="2"/>
    <m/>
    <s v="Walking or running"/>
    <m/>
    <x v="5"/>
    <m/>
    <x v="2"/>
    <m/>
    <s v="Other (please explain)"/>
    <s v="Distance from my home is too far to bike/walk."/>
    <s v="Discounts on parking passes that prorate based on the days of the week you choose not to park"/>
    <m/>
    <s v="No"/>
  </r>
  <r>
    <x v="1"/>
    <x v="0"/>
    <n v="4.9000000000000004"/>
    <s v="5 days per week"/>
    <s v="5 days per week"/>
    <x v="2"/>
    <m/>
    <s v="Walking or running"/>
    <m/>
    <x v="5"/>
    <m/>
    <x v="0"/>
    <m/>
    <s v="Time,Lack of showers at my workplace,Lack of confidence or experience riding near traffic,Other (please explain)"/>
    <s v="There is no safe route for biking from my house to Athens campus. I have to use 50/32 to get to work."/>
    <s v="Safer bicycle and pedestrian routes,Discounts on parking passes that prorate based on the days of the week you choose not to park"/>
    <m/>
    <s v="Yes"/>
  </r>
  <r>
    <x v="1"/>
    <x v="0"/>
    <n v="20"/>
    <s v="5 days per week"/>
    <s v="5 days per week"/>
    <x v="2"/>
    <m/>
    <s v="Carpooling"/>
    <m/>
    <x v="5"/>
    <m/>
    <x v="4"/>
    <m/>
    <s v="Lack of convenient bus stops or bus routes,Weather,Time,Lack of proper equipment or resources"/>
    <m/>
    <m/>
    <m/>
    <s v="Yes"/>
  </r>
  <r>
    <x v="1"/>
    <x v="0"/>
    <n v="20"/>
    <s v="5 days per week"/>
    <s v="5 days per week"/>
    <x v="2"/>
    <m/>
    <s v="Walking or running"/>
    <m/>
    <x v="5"/>
    <m/>
    <x v="0"/>
    <m/>
    <m/>
    <m/>
    <s v="Bike Share program,Discounts on parking passes that prorate based on the days of the week you choose not to park"/>
    <m/>
    <s v="Yes"/>
  </r>
  <r>
    <x v="1"/>
    <x v="0"/>
    <n v="7"/>
    <s v="5 days per week"/>
    <s v="5 days per week"/>
    <x v="2"/>
    <m/>
    <s v="Carpooling"/>
    <m/>
    <x v="5"/>
    <m/>
    <x v="4"/>
    <m/>
    <s v="Lack of &quot;Park and Pedal&quot; lots,Lack of showers at my workplace,Lack of bicycle racks,Lack of confidence or experience riding near traffic,Lack of proper equipment or resources"/>
    <m/>
    <s v="Discounts on parking passes that prorate based on the days of the week you choose not to park"/>
    <m/>
    <s v="Yes"/>
  </r>
  <r>
    <x v="1"/>
    <x v="0"/>
    <n v="21"/>
    <s v="6 days per week"/>
    <s v="6 days per week"/>
    <x v="2"/>
    <m/>
    <s v="Walking or running"/>
    <m/>
    <x v="5"/>
    <m/>
    <x v="0"/>
    <m/>
    <s v="Lack of convenient bus stops or bus routes,Time,Lack of showers at my workplace"/>
    <m/>
    <s v="Bike Share program,Discounts on parking passes that prorate based on the days of the week you choose not to park"/>
    <m/>
    <s v="No"/>
  </r>
  <r>
    <x v="1"/>
    <x v="0"/>
    <n v="32"/>
    <s v="5 days per week"/>
    <s v="5 days per week"/>
    <x v="2"/>
    <m/>
    <s v="Walking or running"/>
    <m/>
    <x v="5"/>
    <m/>
    <x v="0"/>
    <m/>
    <s v="Weather,Time"/>
    <m/>
    <s v="Discounts on parking passes that prorate based on the days of the week you choose not to park"/>
    <m/>
    <s v="Yes"/>
  </r>
  <r>
    <x v="1"/>
    <x v="0"/>
    <n v="26"/>
    <s v="5 days per week"/>
    <s v="5 days per week"/>
    <x v="2"/>
    <m/>
    <s v="Carpooling"/>
    <m/>
    <x v="5"/>
    <m/>
    <x v="4"/>
    <m/>
    <s v="Other (please explain)"/>
    <s v="Asthma keeps me indoors as much as possible. Allergic to trees, grass, flowers, etc. Also have a bad knee and a bad hip.  "/>
    <s v="Discounts on parking passes that prorate based on the days of the week you choose not to park"/>
    <m/>
    <s v="No"/>
  </r>
  <r>
    <x v="1"/>
    <x v="0"/>
    <s v="2.5 miles"/>
    <s v="5 days per week"/>
    <s v="5 days per week"/>
    <x v="2"/>
    <m/>
    <s v="Walking or running"/>
    <m/>
    <x v="5"/>
    <m/>
    <x v="0"/>
    <m/>
    <s v="Other (please explain)"/>
    <s v="I need to take my kids to their daycare. The logistics don't make sense for my family at this stage in our lives. "/>
    <m/>
    <m/>
    <s v="Yes"/>
  </r>
  <r>
    <x v="1"/>
    <x v="0"/>
    <n v="15"/>
    <s v="5 days per week"/>
    <s v="5 days per week"/>
    <x v="2"/>
    <m/>
    <s v="Walking or running"/>
    <m/>
    <x v="5"/>
    <m/>
    <x v="0"/>
    <m/>
    <s v="Other (please explain)"/>
    <s v="I leave to far from campus"/>
    <s v="Other (please explain)"/>
    <s v="Buses that go out to my area"/>
    <s v="Yes"/>
  </r>
  <r>
    <x v="1"/>
    <x v="0"/>
    <n v="8"/>
    <s v="5 days per week"/>
    <s v="5 days per week"/>
    <x v="3"/>
    <m/>
    <s v="Driving alone"/>
    <m/>
    <x v="2"/>
    <m/>
    <x v="3"/>
    <m/>
    <s v="My health does not permit active transportation"/>
    <m/>
    <s v="Other (please explain)"/>
    <s v="public transportation close to home"/>
    <s v="No"/>
  </r>
  <r>
    <x v="1"/>
    <x v="0"/>
    <n v="18"/>
    <s v="5 days per week"/>
    <s v="5 days per week"/>
    <x v="3"/>
    <m/>
    <s v="Driving alone"/>
    <m/>
    <x v="2"/>
    <m/>
    <x v="3"/>
    <m/>
    <s v="Other (please explain)"/>
    <s v="I have small children at home and need access to a vehicle in case of emergencies"/>
    <m/>
    <m/>
    <s v="No"/>
  </r>
  <r>
    <x v="1"/>
    <x v="0"/>
    <n v="20"/>
    <s v="5 days per week"/>
    <s v="5 days per week"/>
    <x v="3"/>
    <m/>
    <s v="Walking or running"/>
    <m/>
    <x v="2"/>
    <m/>
    <x v="0"/>
    <m/>
    <s v="Lack of convenient bus stops or bus routes"/>
    <m/>
    <s v="Other (please explain)"/>
    <s v="Live too far away and there is NO public transportation"/>
    <s v="Yes"/>
  </r>
  <r>
    <x v="1"/>
    <x v="0"/>
    <n v="5"/>
    <s v="5 days per week"/>
    <s v="6 days per week"/>
    <x v="3"/>
    <m/>
    <s v="Walking or running"/>
    <m/>
    <x v="2"/>
    <m/>
    <x v="3"/>
    <m/>
    <s v="Weather,Time,Lack of showers at my workplace"/>
    <m/>
    <s v="Bike Share program,Alternative transportation commuting competitions with awards/prizes,Other (please explain)"/>
    <s v="Electric Bike Sharing Program"/>
    <s v="Yes"/>
  </r>
  <r>
    <x v="1"/>
    <x v="0"/>
    <n v="4.2"/>
    <s v="5 days per week"/>
    <s v="5 days per week"/>
    <x v="3"/>
    <m/>
    <s v="Driving alone"/>
    <m/>
    <x v="2"/>
    <m/>
    <x v="3"/>
    <m/>
    <s v="Lack of showers at my workplace"/>
    <m/>
    <s v="Safer bicycle and pedestrian routes"/>
    <m/>
    <s v="Yes"/>
  </r>
  <r>
    <x v="1"/>
    <x v="0"/>
    <n v="1"/>
    <s v="5 days per week"/>
    <s v="5 days per week"/>
    <x v="3"/>
    <m/>
    <s v="Walking or running"/>
    <m/>
    <x v="2"/>
    <m/>
    <x v="0"/>
    <m/>
    <s v="Other (please explain)"/>
    <s v="too many hills . . . "/>
    <m/>
    <m/>
    <s v="Yes"/>
  </r>
  <r>
    <x v="1"/>
    <x v="0"/>
    <n v="8"/>
    <s v="5 days per week"/>
    <s v="5 days per week"/>
    <x v="3"/>
    <m/>
    <s v="Walking or running"/>
    <m/>
    <x v="2"/>
    <m/>
    <x v="0"/>
    <m/>
    <s v="Other (please explain)"/>
    <s v="the road i live on just outside of town feels dangerous when i am in a car, i could not imagine riding a bike on it"/>
    <s v="Other (please explain)"/>
    <s v="I think i could easily do my job from home, which would cut out almost all of the pollution from my commute "/>
    <s v="No"/>
  </r>
  <r>
    <x v="1"/>
    <x v="0"/>
    <n v="5.3"/>
    <s v="5 days per week"/>
    <s v="5 days per week"/>
    <x v="3"/>
    <m/>
    <s v="Walking or running"/>
    <m/>
    <x v="2"/>
    <m/>
    <x v="0"/>
    <m/>
    <s v="Weather,Lack of showers at my workplace,Lack of bicycle racks,Other (please explain)"/>
    <s v="Lack of covered bike racks; no place to change"/>
    <s v="More secure bicycle parking,Alternative transportation commuting competitions with awards/prizes,Ability to be 10 minutes late to work to accommodate alternative transportation"/>
    <m/>
    <s v="Yes"/>
  </r>
  <r>
    <x v="1"/>
    <x v="0"/>
    <n v="6"/>
    <s v="6 days per week"/>
    <s v="6 days per week"/>
    <x v="3"/>
    <m/>
    <s v="Walking or running"/>
    <m/>
    <x v="2"/>
    <m/>
    <x v="2"/>
    <m/>
    <s v="Time"/>
    <m/>
    <s v="Bike Share program,&quot;Carpool Only&quot; parking passes,Discounts on parking passes that prorate based on the days of the week you choose not to park,Alternative transportation commuting competitions with awards/prizes,Ability to be 10 minutes late to work to accommodate alternative transportation"/>
    <m/>
    <s v="No"/>
  </r>
  <r>
    <x v="1"/>
    <x v="0"/>
    <n v="8"/>
    <s v="5 days per week"/>
    <s v="5 days per week"/>
    <x v="3"/>
    <m/>
    <s v="Walking or running"/>
    <m/>
    <x v="2"/>
    <m/>
    <x v="0"/>
    <m/>
    <s v="Lack of convenient bus stops or bus routes,Lack of confidence or experience riding near traffic,Other (please explain)"/>
    <s v="Lack of safe biking on county roads"/>
    <s v="Discounts on parking passes that prorate based on the days of the week you choose not to park"/>
    <m/>
    <s v="No"/>
  </r>
  <r>
    <x v="1"/>
    <x v="0"/>
    <n v="14"/>
    <s v="5 days per week"/>
    <s v="5 days per week"/>
    <x v="3"/>
    <m/>
    <s v="Driving alone"/>
    <m/>
    <x v="2"/>
    <m/>
    <x v="3"/>
    <m/>
    <s v="Weather,Time,Lack of showers at my workplace"/>
    <m/>
    <s v="Discounts on parking passes that prorate based on the days of the week you choose not to park"/>
    <m/>
    <s v="No"/>
  </r>
  <r>
    <x v="1"/>
    <x v="0"/>
    <n v="5.9"/>
    <s v="5 days per week"/>
    <s v="5 days per week"/>
    <x v="3"/>
    <m/>
    <s v="Walking or running"/>
    <m/>
    <x v="2"/>
    <m/>
    <x v="0"/>
    <m/>
    <s v="Time,Lack of confidence or experience riding near traffic"/>
    <m/>
    <s v="Alternative transportation commuting competitions with awards/prizes,Hands-on training on safe bicycle commuting techniques"/>
    <m/>
    <s v="No"/>
  </r>
  <r>
    <x v="1"/>
    <x v="0"/>
    <n v="8"/>
    <s v="5 days per week"/>
    <s v="5 days per week"/>
    <x v="3"/>
    <m/>
    <s v="Walking or running"/>
    <m/>
    <x v="2"/>
    <m/>
    <x v="0"/>
    <m/>
    <s v="Other (please explain)"/>
    <s v="The distance makes it very difficult, plus I have 2 school aged children so picking/dropping off would not be feasible without a vehicle."/>
    <m/>
    <m/>
    <s v="No"/>
  </r>
  <r>
    <x v="1"/>
    <x v="0"/>
    <n v="20"/>
    <s v="5 days per week"/>
    <s v="5 days per week"/>
    <x v="3"/>
    <m/>
    <s v="Walking or running"/>
    <m/>
    <x v="2"/>
    <m/>
    <x v="0"/>
    <m/>
    <s v="Other (please explain)"/>
    <s v="I live too far away to bike or walk to work"/>
    <s v="Discounts on parking passes that prorate based on the days of the week you choose not to park"/>
    <m/>
    <s v="Yes"/>
  </r>
  <r>
    <x v="1"/>
    <x v="0"/>
    <n v="5.6"/>
    <s v="5 days per week"/>
    <s v="5 days per week"/>
    <x v="3"/>
    <m/>
    <s v="Driving alone"/>
    <m/>
    <x v="2"/>
    <m/>
    <x v="3"/>
    <m/>
    <s v="Weather,Time,Lack of showers at my workplace,I do not enjoy biking or walking,Other (please explain)"/>
    <s v="I live in an area that is not well suited for biking/walking. "/>
    <s v="&quot;Carpool Only&quot; parking passes,Discounts on parking passes that prorate based on the days of the week you choose not to park,Alternative transportation commuting competitions with awards/prizes,Ability to be 10 minutes late to work to accommodate alternative transportation"/>
    <m/>
    <s v="Yes"/>
  </r>
  <r>
    <x v="1"/>
    <x v="0"/>
    <n v="9"/>
    <s v="5 days per week"/>
    <s v="5 days per week"/>
    <x v="3"/>
    <m/>
    <s v="Walking or running"/>
    <m/>
    <x v="2"/>
    <m/>
    <x v="0"/>
    <m/>
    <s v="Weather,Lack of showers at my workplace,Lack of confidence or experience riding near traffic,Other (please explain)"/>
    <s v="Distance - I don't live in Athens City"/>
    <s v="Other (please explain)"/>
    <s v="None of these options would make sense for me"/>
    <s v="Yes"/>
  </r>
  <r>
    <x v="1"/>
    <x v="0"/>
    <n v="1"/>
    <s v="5 days per week"/>
    <s v="5 days per week"/>
    <x v="3"/>
    <m/>
    <s v="Walking or running"/>
    <m/>
    <x v="2"/>
    <m/>
    <x v="0"/>
    <m/>
    <s v="Other (please explain)"/>
    <s v="I need to drive to a location right after work that is not close enough to walk"/>
    <s v="Discounts on parking passes that prorate based on the days of the week you choose not to park"/>
    <m/>
    <s v="Yes"/>
  </r>
  <r>
    <x v="1"/>
    <x v="0"/>
    <n v="20"/>
    <s v="5 days per week"/>
    <s v="5 days per week"/>
    <x v="3"/>
    <m/>
    <s v="Walking or running"/>
    <m/>
    <x v="2"/>
    <m/>
    <x v="0"/>
    <m/>
    <s v="I do not enjoy biking or walking"/>
    <m/>
    <m/>
    <m/>
    <s v="No"/>
  </r>
  <r>
    <x v="1"/>
    <x v="0"/>
    <n v="75"/>
    <s v="5 days per week"/>
    <s v="3 days per week"/>
    <x v="3"/>
    <m/>
    <s v="Walking or running"/>
    <m/>
    <x v="2"/>
    <m/>
    <x v="0"/>
    <m/>
    <s v="Lack of convenient bus stops or bus routes"/>
    <m/>
    <s v="Discounts on parking passes that prorate based on the days of the week you choose not to park"/>
    <m/>
    <s v="No"/>
  </r>
  <r>
    <x v="1"/>
    <x v="0"/>
    <n v="1.9"/>
    <s v="5 days per week"/>
    <s v="5 days per week"/>
    <x v="3"/>
    <m/>
    <s v="Driving alone"/>
    <m/>
    <x v="2"/>
    <m/>
    <x v="3"/>
    <m/>
    <s v="Lack of confidence or experience riding near traffic,Other (please explain)"/>
    <s v="Even though there is a bike lane on Richland, the cars traveling completely disregard the bikes traveling and it's not safe"/>
    <s v="Safer bicycle and pedestrian routes,&quot;Carpool Only&quot; parking passes,Alternative transportation commuting competitions with awards/prizes,Ability to be 10 minutes late to work to accommodate alternative transportation"/>
    <m/>
    <s v="Yes"/>
  </r>
  <r>
    <x v="1"/>
    <x v="0"/>
    <n v="7"/>
    <s v="5 days per week"/>
    <s v="5 days per week"/>
    <x v="3"/>
    <m/>
    <s v="Walking or running"/>
    <m/>
    <x v="2"/>
    <m/>
    <x v="0"/>
    <m/>
    <s v="Other (please explain)"/>
    <s v="Use main highways and would not ride a bike on them"/>
    <s v="Other (please explain)"/>
    <s v="None, would not ride a bike to work for safety reason. Main highways and fast cars do not go with bikes."/>
    <s v="No"/>
  </r>
  <r>
    <x v="1"/>
    <x v="0"/>
    <n v="50"/>
    <s v="5 days per week"/>
    <s v="5 days per week"/>
    <x v="3"/>
    <m/>
    <s v="Walking or running"/>
    <m/>
    <x v="2"/>
    <m/>
    <x v="0"/>
    <m/>
    <s v="Lack of convenient bus stops or bus routes,Weather"/>
    <m/>
    <m/>
    <m/>
    <s v="No"/>
  </r>
  <r>
    <x v="1"/>
    <x v="0"/>
    <n v="20"/>
    <s v="5 days per week"/>
    <s v="5 days per week"/>
    <x v="3"/>
    <m/>
    <s v="Walking or running"/>
    <m/>
    <x v="2"/>
    <m/>
    <x v="0"/>
    <m/>
    <s v="Lack of convenient bus stops or bus routes,Weather,Time"/>
    <m/>
    <m/>
    <m/>
    <m/>
  </r>
  <r>
    <x v="1"/>
    <x v="0"/>
    <n v="5"/>
    <s v="5 days per week"/>
    <s v="5 days per week"/>
    <x v="3"/>
    <m/>
    <s v="Walking or running"/>
    <m/>
    <x v="1"/>
    <m/>
    <x v="0"/>
    <m/>
    <s v="Other (please explain)"/>
    <s v="distance "/>
    <s v="Other (please explain)"/>
    <s v="none"/>
    <s v="Yes"/>
  </r>
  <r>
    <x v="1"/>
    <x v="0"/>
    <n v="37"/>
    <s v="5 days per week"/>
    <s v="5 days per week"/>
    <x v="3"/>
    <m/>
    <s v="Driving alone"/>
    <m/>
    <x v="2"/>
    <m/>
    <x v="0"/>
    <m/>
    <s v="Other (please explain)"/>
    <s v="Distance"/>
    <m/>
    <m/>
    <s v="Yes"/>
  </r>
  <r>
    <x v="1"/>
    <x v="0"/>
    <n v="25"/>
    <s v="5 days per week"/>
    <s v="5 days per week"/>
    <x v="3"/>
    <m/>
    <s v="Driving alone"/>
    <m/>
    <x v="2"/>
    <m/>
    <x v="3"/>
    <m/>
    <s v="Time"/>
    <m/>
    <s v="Discounts on parking passes that prorate based on the days of the week you choose not to park,Ability to be 10 minutes late to work to accommodate alternative transportation"/>
    <m/>
    <s v="Yes"/>
  </r>
  <r>
    <x v="1"/>
    <x v="0"/>
    <n v="22"/>
    <s v="5 days per week"/>
    <s v="5 days per week"/>
    <x v="3"/>
    <m/>
    <s v="Walking or running"/>
    <m/>
    <x v="2"/>
    <m/>
    <x v="0"/>
    <m/>
    <s v="Time,Other (please explain)"/>
    <s v="I live in a very rural area.  Would take very long time to bike to work."/>
    <s v="Other (please explain)"/>
    <s v="Not sure what would work when I travel 15 miles on very rural roads and almost 10 miles on highway"/>
    <s v="No"/>
  </r>
  <r>
    <x v="1"/>
    <x v="0"/>
    <n v="2"/>
    <s v="5 days per week"/>
    <s v="5 days per week"/>
    <x v="3"/>
    <m/>
    <s v="Walking or running"/>
    <m/>
    <x v="2"/>
    <m/>
    <x v="0"/>
    <m/>
    <s v="Weather"/>
    <m/>
    <s v="Discounts on parking passes that prorate based on the days of the week you choose not to park,Ability to be 10 minutes late to work to accommodate alternative transportation"/>
    <m/>
    <s v="No"/>
  </r>
  <r>
    <x v="1"/>
    <x v="0"/>
    <n v="2"/>
    <s v="5 days per week"/>
    <s v="5 days per week"/>
    <x v="3"/>
    <m/>
    <s v="Driving alone"/>
    <m/>
    <x v="2"/>
    <m/>
    <x v="3"/>
    <m/>
    <s v="Lack of convenient bus stops or bus routes,Weather,Time,Lack of showers at my workplace,Lack of bicycle racks,Lack of Bike Share program,I do not enjoy biking or walking,Lack of confidence or experience riding near traffic,Lack of proper equipment or resources"/>
    <m/>
    <s v="Hands-on training on safe bicycle commuting techniques"/>
    <m/>
    <s v="Yes"/>
  </r>
  <r>
    <x v="1"/>
    <x v="0"/>
    <n v="20"/>
    <s v="5 days per week"/>
    <s v="5 days per week"/>
    <x v="3"/>
    <m/>
    <s v="Walking or running"/>
    <m/>
    <x v="2"/>
    <m/>
    <x v="0"/>
    <m/>
    <s v="Time,Other (please explain)"/>
    <s v="Distance"/>
    <s v="&quot;Carpool Only&quot; parking passes,Discounts on parking passes that prorate based on the days of the week you choose not to park,Ability to be 10 minutes late to work to accommodate alternative transportation"/>
    <m/>
    <s v="No"/>
  </r>
  <r>
    <x v="1"/>
    <x v="0"/>
    <n v="25"/>
    <s v="5 days per week"/>
    <s v="5 days per week"/>
    <x v="3"/>
    <m/>
    <s v="Carpooling"/>
    <m/>
    <x v="2"/>
    <m/>
    <x v="4"/>
    <m/>
    <s v="Lack of convenient bus stops or bus routes,Other (please explain)"/>
    <s v="Too far"/>
    <m/>
    <m/>
    <s v="No"/>
  </r>
  <r>
    <x v="1"/>
    <x v="0"/>
    <n v="4"/>
    <s v="5 days per week"/>
    <s v="5 days per week"/>
    <x v="3"/>
    <m/>
    <s v="Driving alone"/>
    <m/>
    <x v="2"/>
    <m/>
    <x v="3"/>
    <m/>
    <s v="Time"/>
    <m/>
    <m/>
    <m/>
    <s v="No"/>
  </r>
  <r>
    <x v="1"/>
    <x v="0"/>
    <n v="66.3"/>
    <s v="1 day per week"/>
    <s v="1 day per week"/>
    <x v="3"/>
    <m/>
    <s v="Walking or running"/>
    <m/>
    <x v="2"/>
    <m/>
    <x v="0"/>
    <m/>
    <s v="Other (please explain)"/>
    <s v="Amount of miles in commute"/>
    <m/>
    <m/>
    <s v="Yes"/>
  </r>
  <r>
    <x v="1"/>
    <x v="0"/>
    <n v="32"/>
    <s v="5 days per week"/>
    <s v="5 days per week"/>
    <x v="3"/>
    <m/>
    <s v="Driving alone"/>
    <m/>
    <x v="2"/>
    <m/>
    <x v="3"/>
    <m/>
    <s v="Time,Other (please explain)"/>
    <s v="Distance. I live in the next county and would not EVER consider moving to Athens."/>
    <m/>
    <m/>
    <s v="Yes"/>
  </r>
  <r>
    <x v="1"/>
    <x v="0"/>
    <n v="5"/>
    <s v="5 days per week"/>
    <s v="5 days per week"/>
    <x v="3"/>
    <m/>
    <s v="Walking or running"/>
    <m/>
    <x v="2"/>
    <m/>
    <x v="0"/>
    <m/>
    <s v="Weather,Time,Lack of Bike Share program,Lack of confidence or experience riding near traffic"/>
    <m/>
    <s v="Bike Share program,Safer bicycle and pedestrian routes,&quot;Carpool Only&quot; parking passes,Discounts on parking passes that prorate based on the days of the week you choose not to park,Alternative transportation commuting competitions with awards/prizes"/>
    <m/>
    <s v="Yes"/>
  </r>
  <r>
    <x v="1"/>
    <x v="0"/>
    <n v="16"/>
    <s v="5 days per week"/>
    <s v="5 days per week"/>
    <x v="3"/>
    <m/>
    <s v="Walking or running"/>
    <m/>
    <x v="2"/>
    <m/>
    <x v="0"/>
    <m/>
    <s v="Time"/>
    <m/>
    <m/>
    <m/>
    <s v="Yes"/>
  </r>
  <r>
    <x v="1"/>
    <x v="0"/>
    <n v="3"/>
    <s v="5 days per week"/>
    <s v="5 days per week"/>
    <x v="3"/>
    <m/>
    <s v="Driving alone"/>
    <m/>
    <x v="2"/>
    <m/>
    <x v="3"/>
    <m/>
    <s v="Lack of convenient bus stops or bus routes,Weather,Time,Lack of confidence or experience riding near traffic"/>
    <m/>
    <s v="&quot;Carpool Only&quot; parking passes"/>
    <m/>
    <s v="No"/>
  </r>
  <r>
    <x v="1"/>
    <x v="0"/>
    <n v="4"/>
    <s v="5 days per week"/>
    <s v="5 days per week"/>
    <x v="3"/>
    <m/>
    <s v="Walking or running"/>
    <m/>
    <x v="2"/>
    <m/>
    <x v="0"/>
    <m/>
    <s v="Weather,Time,Lack of &quot;Park and Pedal&quot; lots"/>
    <m/>
    <s v="Alternative transportation commuting competitions with awards/prizes,Hands-on training on safe bicycle commuting techniques"/>
    <m/>
    <s v="No"/>
  </r>
  <r>
    <x v="1"/>
    <x v="0"/>
    <n v="1.5"/>
    <s v="5 days per week"/>
    <s v="5 days per week"/>
    <x v="3"/>
    <m/>
    <s v="Walking or running"/>
    <m/>
    <x v="2"/>
    <m/>
    <x v="0"/>
    <m/>
    <s v="Other (please explain)"/>
    <s v="Too much stuff to carry. I bring a large and heavy gym bag plus workbag with books and computer plus miscellaneous stuff (12-packs of bubbly water...)"/>
    <m/>
    <m/>
    <s v="No"/>
  </r>
  <r>
    <x v="1"/>
    <x v="0"/>
    <n v="37"/>
    <s v="5 days per week"/>
    <s v="5 days per week"/>
    <x v="3"/>
    <m/>
    <s v="Driving alone"/>
    <m/>
    <x v="2"/>
    <m/>
    <x v="3"/>
    <m/>
    <s v="Time,Other (please explain)"/>
    <s v="45 minute drive by car."/>
    <s v="Other (please explain)"/>
    <s v="Nothing would encourage me to not drive my car when it is a 45 minute drive by car."/>
    <s v="Yes"/>
  </r>
  <r>
    <x v="1"/>
    <x v="0"/>
    <n v="1.5"/>
    <s v="5 days per week"/>
    <s v="5 days per week"/>
    <x v="3"/>
    <m/>
    <s v="Walking or running"/>
    <m/>
    <x v="2"/>
    <m/>
    <x v="0"/>
    <m/>
    <s v="Weather"/>
    <m/>
    <s v="Discounts on parking passes that prorate based on the days of the week you choose not to park"/>
    <m/>
    <s v="No"/>
  </r>
  <r>
    <x v="1"/>
    <x v="0"/>
    <n v="28"/>
    <s v="5 days per week"/>
    <s v="5 days per week"/>
    <x v="3"/>
    <m/>
    <s v="Walking or running"/>
    <m/>
    <x v="2"/>
    <m/>
    <x v="0"/>
    <m/>
    <s v="Weather"/>
    <m/>
    <s v="Ability to be 10 minutes late to work to accommodate alternative transportation"/>
    <m/>
    <s v="Yes"/>
  </r>
  <r>
    <x v="1"/>
    <x v="0"/>
    <n v="17"/>
    <s v="5 days per week"/>
    <s v="5 days per week"/>
    <x v="3"/>
    <m/>
    <s v="Carpooling"/>
    <m/>
    <x v="5"/>
    <m/>
    <x v="4"/>
    <m/>
    <s v="Time,My health does not permit active transportation"/>
    <m/>
    <m/>
    <m/>
    <s v="No"/>
  </r>
  <r>
    <x v="1"/>
    <x v="0"/>
    <n v="2"/>
    <s v="5 days per week"/>
    <s v="5 days per week"/>
    <x v="3"/>
    <m/>
    <s v="Driving alone"/>
    <m/>
    <x v="2"/>
    <m/>
    <x v="3"/>
    <m/>
    <s v="Lack of convenient bus stops or bus routes,Other (please explain)"/>
    <s v="I use my car for errands during lunch hours and after work. Also I work on The Ridges so it takes more time to commute walking or biking. "/>
    <m/>
    <m/>
    <s v="No"/>
  </r>
  <r>
    <x v="1"/>
    <x v="0"/>
    <n v="28.5"/>
    <s v="4 days per week"/>
    <s v="4 days per week"/>
    <x v="3"/>
    <m/>
    <s v="Other (please explain)"/>
    <s v="I don't leave unless I'm picked up--parking is too scarce"/>
    <x v="2"/>
    <m/>
    <x v="5"/>
    <s v="I don't leave unless I'm picked up--parking is too scarce"/>
    <s v="Other (please explain)"/>
    <s v="28.5 miles is too far to bike or walk"/>
    <s v="Other (please explain)"/>
    <s v="none"/>
    <s v="No"/>
  </r>
  <r>
    <x v="1"/>
    <x v="0"/>
    <n v="2"/>
    <s v="5 days per week"/>
    <s v="5 days per week"/>
    <x v="3"/>
    <m/>
    <s v="Driving alone"/>
    <m/>
    <x v="2"/>
    <m/>
    <x v="3"/>
    <m/>
    <s v="Lack of proper equipment or resources"/>
    <m/>
    <s v="&quot;Carpool Only&quot; parking passes"/>
    <m/>
    <s v="No"/>
  </r>
  <r>
    <x v="1"/>
    <x v="0"/>
    <n v="14.6"/>
    <s v="5 days per week"/>
    <s v="5 days per week"/>
    <x v="3"/>
    <m/>
    <s v="Walking or running"/>
    <m/>
    <x v="2"/>
    <m/>
    <x v="0"/>
    <m/>
    <s v="Weather,Time,Lack of &quot;Park and Pedal&quot; lots,Lack of confidence or experience riding near traffic,Lack of proper equipment or resources"/>
    <m/>
    <s v="Safer bicycle and pedestrian routes,Ability to be 10 minutes late to work to accommodate alternative transportation,Hands-on training on safe bicycle commuting techniques"/>
    <m/>
    <s v="Yes"/>
  </r>
  <r>
    <x v="1"/>
    <x v="0"/>
    <n v="4"/>
    <s v="6 days per week"/>
    <s v="6 days per week"/>
    <x v="3"/>
    <m/>
    <s v="Driving alone"/>
    <m/>
    <x v="2"/>
    <m/>
    <x v="3"/>
    <m/>
    <s v="Other (please explain)"/>
    <s v="to many hills"/>
    <s v="Other (please explain)"/>
    <s v="none"/>
    <s v="No"/>
  </r>
  <r>
    <x v="1"/>
    <x v="0"/>
    <n v="8.3000000000000007"/>
    <s v="5 days per week"/>
    <s v="5 days per week"/>
    <x v="3"/>
    <m/>
    <s v="Walking or running"/>
    <m/>
    <x v="2"/>
    <m/>
    <x v="0"/>
    <m/>
    <s v="Other (please explain)"/>
    <s v="It's not conducive to ride a bike from my house.  I would love to be able to."/>
    <s v="Other (please explain)"/>
    <s v="N/A - I have carpooled before - can't guarantee I will get off work the same time as my neighbor."/>
    <s v="No"/>
  </r>
  <r>
    <x v="1"/>
    <x v="0"/>
    <n v="6"/>
    <s v="5 days per week"/>
    <s v="5 days per week"/>
    <x v="3"/>
    <m/>
    <s v="Walking or running"/>
    <m/>
    <x v="2"/>
    <m/>
    <x v="0"/>
    <m/>
    <s v="Lack of convenient bus stops or bus routes,Weather,Time,Lack of showers at my workplace,Lack of confidence or experience riding near traffic"/>
    <m/>
    <s v="Safer bicycle and pedestrian routes,Discounts on parking passes that prorate based on the days of the week you choose not to park"/>
    <m/>
    <s v="No"/>
  </r>
  <r>
    <x v="1"/>
    <x v="0"/>
    <n v="35"/>
    <s v="5 days per week"/>
    <s v="5 days per week"/>
    <x v="3"/>
    <m/>
    <s v="Walking or running"/>
    <m/>
    <x v="2"/>
    <m/>
    <x v="0"/>
    <m/>
    <s v="Time"/>
    <m/>
    <s v="&quot;Carpool Only&quot; parking passes,Discounts on parking passes that prorate based on the days of the week you choose not to park"/>
    <m/>
    <s v="No"/>
  </r>
  <r>
    <x v="1"/>
    <x v="0"/>
    <n v="2.2999999999999998"/>
    <s v="6 days per week"/>
    <m/>
    <x v="3"/>
    <m/>
    <s v="Walking or running"/>
    <m/>
    <x v="3"/>
    <s v="Unsure yet "/>
    <x v="5"/>
    <s v="Unsure yet "/>
    <s v="Other (please explain)"/>
    <s v="Times arrive/leave work "/>
    <s v="Safer bicycle and pedestrian routes"/>
    <m/>
    <s v="No"/>
  </r>
  <r>
    <x v="1"/>
    <x v="0"/>
    <n v="34"/>
    <s v="5 days per week"/>
    <s v="4 days per week"/>
    <x v="3"/>
    <m/>
    <s v="Driving alone"/>
    <m/>
    <x v="2"/>
    <m/>
    <x v="3"/>
    <m/>
    <s v="Weather,Time,Lack of confidence or experience riding near traffic"/>
    <m/>
    <s v="Other (please explain)"/>
    <s v="A group to locate a carpool option - pair with another employee near by home and work time accomidation "/>
    <s v="Yes"/>
  </r>
  <r>
    <x v="1"/>
    <x v="0"/>
    <n v="3.9"/>
    <s v="5 days per week"/>
    <s v="5 days per week"/>
    <x v="3"/>
    <m/>
    <s v="Driving alone"/>
    <m/>
    <x v="2"/>
    <m/>
    <x v="3"/>
    <m/>
    <s v="Weather,Time"/>
    <m/>
    <s v="Discounts on parking passes that prorate based on the days of the week you choose not to park,Alternative transportation commuting competitions with awards/prizes,Ability to be 10 minutes late to work to accommodate alternative transportation"/>
    <m/>
    <s v="No"/>
  </r>
  <r>
    <x v="1"/>
    <x v="0"/>
    <n v="3.9"/>
    <s v="5 days per week"/>
    <s v="5 days per week"/>
    <x v="3"/>
    <m/>
    <s v="Walking or running"/>
    <m/>
    <x v="2"/>
    <m/>
    <x v="0"/>
    <m/>
    <s v="Lack of convenient bus stops or bus routes,Weather,Lack of confidence or experience riding near traffic"/>
    <m/>
    <s v="Other (please explain)"/>
    <s v="Convenient bus stop and route from my home"/>
    <s v="Yes"/>
  </r>
  <r>
    <x v="1"/>
    <x v="0"/>
    <n v="15"/>
    <s v="5 days per week"/>
    <s v="5 days per week"/>
    <x v="3"/>
    <m/>
    <s v="Driving alone"/>
    <m/>
    <x v="2"/>
    <m/>
    <x v="3"/>
    <m/>
    <s v="Other (please explain)"/>
    <s v="I live too far away"/>
    <s v="Safer bicycle and pedestrian routes"/>
    <m/>
    <s v="No"/>
  </r>
  <r>
    <x v="1"/>
    <x v="0"/>
    <n v="38"/>
    <s v="5 days per week"/>
    <s v="5 days per week"/>
    <x v="3"/>
    <m/>
    <s v="Walking or running"/>
    <m/>
    <x v="2"/>
    <m/>
    <x v="0"/>
    <m/>
    <s v="Lack of convenient bus stops or bus routes"/>
    <m/>
    <s v="Discounts on parking passes that prorate based on the days of the week you choose not to park,Ability to be 10 minutes late to work to accommodate alternative transportation"/>
    <m/>
    <s v="No"/>
  </r>
  <r>
    <x v="1"/>
    <x v="0"/>
    <n v="5"/>
    <s v="5 days per week"/>
    <s v="5 days per week"/>
    <x v="3"/>
    <m/>
    <s v="Walking or running"/>
    <m/>
    <x v="2"/>
    <m/>
    <x v="0"/>
    <m/>
    <s v="Lack of convenient bus stops or bus routes,Lack of showers at my workplace"/>
    <m/>
    <m/>
    <m/>
    <s v="Yes"/>
  </r>
  <r>
    <x v="1"/>
    <x v="0"/>
    <n v="20"/>
    <s v="5 days per week"/>
    <s v="5 days per week"/>
    <x v="3"/>
    <m/>
    <s v="Walking or running"/>
    <m/>
    <x v="2"/>
    <m/>
    <x v="0"/>
    <m/>
    <s v="Time"/>
    <m/>
    <s v="Other (please explain)"/>
    <s v="a bike path on SR56"/>
    <s v="Yes"/>
  </r>
  <r>
    <x v="1"/>
    <x v="0"/>
    <n v="30"/>
    <s v="5 days per week"/>
    <s v="5 days per week"/>
    <x v="3"/>
    <m/>
    <s v="Walking or running"/>
    <m/>
    <x v="2"/>
    <m/>
    <x v="0"/>
    <m/>
    <s v="Other (please explain)"/>
    <s v="distance"/>
    <s v="&quot;Carpool Only&quot; parking passes,Discounts on parking passes that prorate based on the days of the week you choose not to park,Alternative transportation commuting competitions with awards/prizes,Ability to be 10 minutes late to work to accommodate alternative transportation"/>
    <m/>
    <s v="Yes"/>
  </r>
  <r>
    <x v="1"/>
    <x v="0"/>
    <n v="10"/>
    <s v="6 days per week"/>
    <s v="6 days per week"/>
    <x v="3"/>
    <m/>
    <s v="Walking or running"/>
    <m/>
    <x v="2"/>
    <m/>
    <x v="5"/>
    <s v="&quot;Blue Loop&quot;. Perhaps this falls under &quot;Bus&quot;?"/>
    <s v="Weather,Time"/>
    <m/>
    <s v="Other (please explain)"/>
    <s v="No incentives required"/>
    <s v="No"/>
  </r>
  <r>
    <x v="1"/>
    <x v="0"/>
    <n v="5"/>
    <s v="5 days per week"/>
    <s v="5 days per week"/>
    <x v="3"/>
    <m/>
    <s v="Walking or running"/>
    <m/>
    <x v="2"/>
    <m/>
    <x v="0"/>
    <m/>
    <s v="Time"/>
    <m/>
    <s v="Ability to be 10 minutes late to work to accommodate alternative transportation"/>
    <m/>
    <s v="No"/>
  </r>
  <r>
    <x v="1"/>
    <x v="0"/>
    <n v="13"/>
    <s v="5 days per week"/>
    <s v="5 days per week"/>
    <x v="3"/>
    <m/>
    <s v="Walking or running"/>
    <m/>
    <x v="2"/>
    <m/>
    <x v="0"/>
    <m/>
    <s v="Other (please explain)"/>
    <s v="to far for for walking or biking"/>
    <s v="More secure bicycle parking,Other (please explain)"/>
    <s v="not interested "/>
    <s v="No"/>
  </r>
  <r>
    <x v="1"/>
    <x v="0"/>
    <n v="6"/>
    <s v="5 days per week"/>
    <s v="5 days per week"/>
    <x v="3"/>
    <m/>
    <s v="Walking or running"/>
    <m/>
    <x v="2"/>
    <m/>
    <x v="0"/>
    <m/>
    <s v="Lack of convenient bus stops or bus routes,Weather,Time,Lack of showers at my workplace,Lack of confidence or experience riding near traffic"/>
    <m/>
    <s v="More secure bicycle parking,Safer bicycle and pedestrian routes,Discounts on parking passes that prorate based on the days of the week you choose not to park,Alternative transportation commuting competitions with awards/prizes,Ability to be 10 minutes late to work to accommodate alternative transportation,Hands-on training on safe bicycle commuting techniques"/>
    <m/>
    <s v="Yes"/>
  </r>
  <r>
    <x v="1"/>
    <x v="0"/>
    <n v="6"/>
    <s v="5 days per week"/>
    <s v="5 days per week"/>
    <x v="3"/>
    <m/>
    <s v="Walking or running"/>
    <m/>
    <x v="2"/>
    <m/>
    <x v="0"/>
    <m/>
    <s v="Time"/>
    <m/>
    <m/>
    <m/>
    <s v="No"/>
  </r>
  <r>
    <x v="1"/>
    <x v="0"/>
    <n v="6.3"/>
    <s v="5 days per week"/>
    <s v="5 days per week"/>
    <x v="3"/>
    <m/>
    <s v="Driving alone"/>
    <m/>
    <x v="2"/>
    <m/>
    <x v="3"/>
    <m/>
    <s v="Lack of showers at my workplace"/>
    <m/>
    <s v="Discounts on parking passes that prorate based on the days of the week you choose not to park"/>
    <m/>
    <s v="No"/>
  </r>
  <r>
    <x v="1"/>
    <x v="0"/>
    <n v="26"/>
    <s v="5 days per week"/>
    <s v="5 days per week"/>
    <x v="3"/>
    <m/>
    <s v="Driving alone"/>
    <m/>
    <x v="2"/>
    <m/>
    <x v="3"/>
    <m/>
    <s v="Other (please explain)"/>
    <s v="I live too far away to walk or bicycle. "/>
    <s v="Discounts on parking passes that prorate based on the days of the week you choose not to park,Ability to be 10 minutes late to work to accommodate alternative transportation"/>
    <m/>
    <s v="Yes"/>
  </r>
  <r>
    <x v="1"/>
    <x v="0"/>
    <n v="3"/>
    <s v="5 days per week"/>
    <s v="5 days per week"/>
    <x v="3"/>
    <m/>
    <s v="Walking or running"/>
    <m/>
    <x v="2"/>
    <m/>
    <x v="0"/>
    <m/>
    <s v="Lack of convenient bus stops or bus routes,Weather,Time,Lack of confidence or experience riding near traffic,Other (please explain)"/>
    <s v="Though I live in city limits, the closest bus stop is about 2 miles away."/>
    <s v="&quot;Carpool Only&quot; parking passes,Discounts on parking passes that prorate based on the days of the week you choose not to park,Other (please explain)"/>
    <s v="Bus routes that go to all areas within the city limits. I live on Roxbury Dr and cannot walk on curvy roads to the closest bus stop on Richland Ave. It would take too long and be too dangerous. If a bus came to my neighborhood, I'd consider using it to save on parking fees. But, I doubt it would ever be deemed cost-effective for OU/the city to have a bus stop in my neighborhood. "/>
    <s v="No"/>
  </r>
  <r>
    <x v="1"/>
    <x v="0"/>
    <n v="49"/>
    <s v="5 days per week"/>
    <s v="5 days per week"/>
    <x v="3"/>
    <m/>
    <s v="Driving alone"/>
    <m/>
    <x v="2"/>
    <m/>
    <x v="3"/>
    <m/>
    <s v="Other (please explain)"/>
    <s v="Too far"/>
    <m/>
    <m/>
    <s v="No"/>
  </r>
  <r>
    <x v="1"/>
    <x v="0"/>
    <n v="45"/>
    <s v="5 days per week"/>
    <s v="5 days per week"/>
    <x v="3"/>
    <m/>
    <s v="Walking or running"/>
    <m/>
    <x v="2"/>
    <m/>
    <x v="3"/>
    <m/>
    <s v="Other (please explain)"/>
    <s v="Distance from home to campus is too far to bicycle. "/>
    <s v="Other (please explain)"/>
    <s v="I try to commute when possible, or know who is coming to campus from my area.  Sometimes the other staff/faculty member works different hours so we can't share a ride."/>
    <s v="Yes"/>
  </r>
  <r>
    <x v="1"/>
    <x v="0"/>
    <n v="25"/>
    <s v="5 days per week"/>
    <s v="5 days per week"/>
    <x v="3"/>
    <m/>
    <s v="Walking or running"/>
    <m/>
    <x v="2"/>
    <m/>
    <x v="0"/>
    <m/>
    <s v="Other (please explain)"/>
    <s v="Distance and I live in the Hocking Hills-not riding a bike, sorry!"/>
    <s v="Other (please explain)"/>
    <s v="Nothing, sorry."/>
    <s v="Yes"/>
  </r>
  <r>
    <x v="1"/>
    <x v="0"/>
    <n v="5.4"/>
    <s v="5 days per week"/>
    <s v="5 days per week"/>
    <x v="3"/>
    <m/>
    <s v="Walking or running"/>
    <m/>
    <x v="2"/>
    <m/>
    <x v="0"/>
    <m/>
    <s v="Lack of proper equipment or resources"/>
    <m/>
    <s v="Discounts on parking passes that prorate based on the days of the week you choose not to park"/>
    <m/>
    <s v="No"/>
  </r>
  <r>
    <x v="1"/>
    <x v="0"/>
    <n v="17.3"/>
    <s v="5 days per week"/>
    <s v="5 days per week"/>
    <x v="3"/>
    <m/>
    <s v="Walking or running"/>
    <m/>
    <x v="2"/>
    <m/>
    <x v="0"/>
    <m/>
    <s v="Time"/>
    <m/>
    <m/>
    <m/>
    <s v="No"/>
  </r>
  <r>
    <x v="1"/>
    <x v="0"/>
    <n v="30"/>
    <s v="5 days per week"/>
    <s v="5 days per week"/>
    <x v="3"/>
    <m/>
    <s v="Walking or running"/>
    <m/>
    <x v="2"/>
    <m/>
    <x v="0"/>
    <m/>
    <s v="Time,Other (please explain)"/>
    <s v="Too Far"/>
    <m/>
    <m/>
    <s v="No"/>
  </r>
  <r>
    <x v="1"/>
    <x v="0"/>
    <n v="7.5"/>
    <s v="5 days per week"/>
    <s v="5 days per week"/>
    <x v="3"/>
    <m/>
    <s v="Walking or running"/>
    <m/>
    <x v="2"/>
    <m/>
    <x v="0"/>
    <m/>
    <s v="Lack of convenient bus stops or bus routes,Weather,Time"/>
    <m/>
    <s v="Safer bicycle and pedestrian routes"/>
    <m/>
    <s v="No"/>
  </r>
  <r>
    <x v="1"/>
    <x v="0"/>
    <n v="5"/>
    <s v="5 days per week"/>
    <s v="5 days per week"/>
    <x v="3"/>
    <m/>
    <s v="Walking or running"/>
    <m/>
    <x v="2"/>
    <m/>
    <x v="0"/>
    <m/>
    <s v="Weather,Time"/>
    <m/>
    <s v="Safer bicycle and pedestrian routes,Discounts on parking passes that prorate based on the days of the week you choose not to park"/>
    <m/>
    <s v="No"/>
  </r>
  <r>
    <x v="1"/>
    <x v="0"/>
    <n v="10"/>
    <s v="5 days per week"/>
    <s v="4 days per week"/>
    <x v="3"/>
    <m/>
    <s v="Driving alone"/>
    <m/>
    <x v="2"/>
    <m/>
    <x v="3"/>
    <m/>
    <s v="My health does not permit active transportation"/>
    <m/>
    <s v="Alternative transportation commuting competitions with awards/prizes"/>
    <m/>
    <s v="No"/>
  </r>
  <r>
    <x v="1"/>
    <x v="0"/>
    <n v="3"/>
    <s v="5 days per week"/>
    <s v="5 days per week"/>
    <x v="3"/>
    <m/>
    <s v="Walking or running"/>
    <m/>
    <x v="2"/>
    <m/>
    <x v="0"/>
    <m/>
    <s v="Weather,I do not enjoy biking or walking"/>
    <m/>
    <s v="Other (please explain)"/>
    <s v="Nothing would encourage me. I want to drive to work and have a guaranteed parking space. I do not want to get all sweaty and then have to take a shower after arriving at work."/>
    <s v="No"/>
  </r>
  <r>
    <x v="1"/>
    <x v="0"/>
    <n v="1"/>
    <s v="5 days per week"/>
    <s v="5 days per week"/>
    <x v="3"/>
    <m/>
    <s v="Walking or running"/>
    <m/>
    <x v="2"/>
    <m/>
    <x v="0"/>
    <m/>
    <s v="Weather,Time,Other (please explain)"/>
    <s v="I live on top of a large hill that is not pedestrian friendly."/>
    <s v="Safer bicycle and pedestrian routes"/>
    <m/>
    <s v="Yes"/>
  </r>
  <r>
    <x v="1"/>
    <x v="0"/>
    <n v="15"/>
    <s v="5 days per week"/>
    <s v="5 days per week"/>
    <x v="3"/>
    <m/>
    <s v="Driving alone"/>
    <m/>
    <x v="2"/>
    <m/>
    <x v="3"/>
    <m/>
    <s v="Other (please explain)"/>
    <s v="15 miles"/>
    <m/>
    <m/>
    <s v="No"/>
  </r>
  <r>
    <x v="1"/>
    <x v="0"/>
    <n v="14.5"/>
    <s v="5 days per week"/>
    <s v="5 days per week"/>
    <x v="3"/>
    <m/>
    <s v="Walking or running"/>
    <m/>
    <x v="2"/>
    <m/>
    <x v="0"/>
    <m/>
    <s v="Other (please explain)"/>
    <s v="Distance and highway riding (to get to campus)"/>
    <s v="Discounts on parking passes that prorate based on the days of the week you choose not to park"/>
    <m/>
    <s v="Yes"/>
  </r>
  <r>
    <x v="1"/>
    <x v="0"/>
    <n v="30"/>
    <s v="5 days per week"/>
    <s v="5 days per week"/>
    <x v="3"/>
    <m/>
    <s v="Driving alone"/>
    <m/>
    <x v="2"/>
    <m/>
    <x v="3"/>
    <m/>
    <s v="Other (please explain)"/>
    <s v="I live 30 miles from Athens."/>
    <m/>
    <m/>
    <m/>
  </r>
  <r>
    <x v="1"/>
    <x v="0"/>
    <n v="23"/>
    <s v="5 days per week"/>
    <s v="5 days per week"/>
    <x v="3"/>
    <m/>
    <s v="Driving alone"/>
    <m/>
    <x v="2"/>
    <m/>
    <x v="3"/>
    <m/>
    <s v="Weather,Time"/>
    <m/>
    <m/>
    <m/>
    <s v="Yes"/>
  </r>
  <r>
    <x v="1"/>
    <x v="0"/>
    <n v="15"/>
    <s v="5 days per week"/>
    <s v="5 days per week"/>
    <x v="3"/>
    <m/>
    <s v="Driving alone"/>
    <m/>
    <x v="2"/>
    <m/>
    <x v="3"/>
    <m/>
    <s v="Lack of convenient bus stops or bus routes,Time"/>
    <m/>
    <s v="Discounts on parking passes that prorate based on the days of the week you choose not to park,Ability to be 10 minutes late to work to accommodate alternative transportation"/>
    <m/>
    <s v="No"/>
  </r>
  <r>
    <x v="1"/>
    <x v="0"/>
    <n v="8.4"/>
    <s v="5 days per week"/>
    <s v="5 days per week"/>
    <x v="3"/>
    <m/>
    <s v="Walking or running"/>
    <m/>
    <x v="2"/>
    <m/>
    <x v="0"/>
    <m/>
    <s v="Lack of convenient bus stops or bus routes,Lack of proper equipment or resources,Other (please explain)"/>
    <s v="There's no bike path near my home location, and our road is too dangerous and difficult for a beginning bike rider.  I live too far away from campus to walk.  And I don't know anyone near me to carpool with.  Plus it would be complicated, because I often have appts during the day off campus, or have places to go right after work, that it would be difficult to carpool."/>
    <s v="Safer bicycle and pedestrian routes,Other (please explain)"/>
    <s v="Having a bike path option or bus option which runs out into New Marshfield and beyond"/>
    <s v="Yes"/>
  </r>
  <r>
    <x v="1"/>
    <x v="0"/>
    <n v="35"/>
    <s v="5 days per week"/>
    <s v="5 days per week"/>
    <x v="3"/>
    <m/>
    <s v="Carpooling"/>
    <m/>
    <x v="2"/>
    <m/>
    <x v="4"/>
    <m/>
    <s v="Other (please explain)"/>
    <s v="Distance - 35 miles is a long way to walk or bike - no bus in area"/>
    <s v="Other (please explain)"/>
    <s v="No incentive would fit my situation - but I could work from home a few days a week"/>
    <s v="Yes"/>
  </r>
  <r>
    <x v="1"/>
    <x v="0"/>
    <n v="10"/>
    <s v="3 days per week"/>
    <s v="4 days per week"/>
    <x v="3"/>
    <m/>
    <s v="Walking or running"/>
    <m/>
    <x v="2"/>
    <m/>
    <x v="0"/>
    <m/>
    <s v="Weather,Time,Lack of showers at my workplace"/>
    <m/>
    <m/>
    <m/>
    <s v="Yes"/>
  </r>
  <r>
    <x v="1"/>
    <x v="0"/>
    <n v="12"/>
    <s v="5 days per week"/>
    <s v="5 days per week"/>
    <x v="3"/>
    <m/>
    <s v="Walking or running"/>
    <m/>
    <x v="2"/>
    <m/>
    <x v="0"/>
    <m/>
    <s v="Lack of convenient bus stops or bus routes,Lack of showers at my workplace,Lack of bicycle racks,Lack of Bike Share program,Other (please explain)"/>
    <s v="When coming to work, just plain distance."/>
    <s v="Other (please explain)"/>
    <s v="For my commute, not much that can be done"/>
    <s v="No"/>
  </r>
  <r>
    <x v="1"/>
    <x v="0"/>
    <n v="58"/>
    <s v="5 days per week"/>
    <s v="5 days per week"/>
    <x v="3"/>
    <m/>
    <s v="Driving alone"/>
    <m/>
    <x v="2"/>
    <m/>
    <x v="3"/>
    <m/>
    <m/>
    <m/>
    <m/>
    <m/>
    <s v="Yes"/>
  </r>
  <r>
    <x v="1"/>
    <x v="0"/>
    <n v="10"/>
    <s v="5 days per week"/>
    <s v="5 days per week"/>
    <x v="3"/>
    <m/>
    <s v="Walking or running"/>
    <m/>
    <x v="2"/>
    <m/>
    <x v="2"/>
    <m/>
    <s v="Lack of Bike Share program,Lack of proper equipment or resources,Other (please explain)"/>
    <s v="I do not want to invest expensive bikes, if university can offer share bike or cheap (used or auction) bikes, I would be more than happy to purchase one for on campus transportation. "/>
    <s v="Bike Share program"/>
    <m/>
    <s v="No"/>
  </r>
  <r>
    <x v="1"/>
    <x v="0"/>
    <n v="1.7"/>
    <s v="6 days per week"/>
    <s v="5 days per week"/>
    <x v="3"/>
    <m/>
    <s v="Driving alone"/>
    <m/>
    <x v="2"/>
    <m/>
    <x v="3"/>
    <m/>
    <s v="I do not enjoy biking or walking"/>
    <m/>
    <m/>
    <m/>
    <s v="No"/>
  </r>
  <r>
    <x v="1"/>
    <x v="0"/>
    <n v="4"/>
    <s v="5 days per week"/>
    <s v="5 days per week"/>
    <x v="3"/>
    <m/>
    <s v="Walking or running"/>
    <m/>
    <x v="2"/>
    <m/>
    <x v="0"/>
    <m/>
    <s v="Lack of convenient bus stops or bus routes,Weather,Time,Lack of showers at my workplace,Lack of confidence or experience riding near traffic,Lack of proper equipment or resources,Other (please explain)"/>
    <s v="To get to the nearest Athens bus stop I would have to walk across a four-lane divided highway"/>
    <s v="Other (please explain)"/>
    <s v="A bus stop that can be safely reached from my home"/>
    <s v="No"/>
  </r>
  <r>
    <x v="1"/>
    <x v="0"/>
    <n v="7"/>
    <s v="5 days per week"/>
    <s v="5 days per week"/>
    <x v="3"/>
    <m/>
    <s v="Walking or running"/>
    <m/>
    <x v="2"/>
    <m/>
    <x v="0"/>
    <m/>
    <s v="Weather,Time,Lack of showers at my workplace,I do not enjoy biking or walking"/>
    <m/>
    <s v="Alternative transportation commuting competitions with awards/prizes"/>
    <m/>
    <s v="No"/>
  </r>
  <r>
    <x v="1"/>
    <x v="0"/>
    <n v="15.2"/>
    <s v="5 days per week"/>
    <s v="5 days per week"/>
    <x v="3"/>
    <m/>
    <s v="Walking or running"/>
    <m/>
    <x v="2"/>
    <m/>
    <x v="0"/>
    <m/>
    <s v="Time,Lack of &quot;Park and Pedal&quot; lots,Lack of showers at my workplace"/>
    <m/>
    <s v="Alternative transportation commuting competitions with awards/prizes,Ability to be 10 minutes late to work to accommodate alternative transportation"/>
    <m/>
    <s v="No"/>
  </r>
  <r>
    <x v="1"/>
    <x v="0"/>
    <n v="14"/>
    <s v="5 days per week"/>
    <s v="5 days per week"/>
    <x v="3"/>
    <m/>
    <s v="Walking or running"/>
    <m/>
    <x v="1"/>
    <m/>
    <x v="0"/>
    <m/>
    <s v="Other (please explain)"/>
    <s v="Distance"/>
    <m/>
    <m/>
    <s v="Yes"/>
  </r>
  <r>
    <x v="1"/>
    <x v="0"/>
    <n v="12"/>
    <s v="5 days per week"/>
    <m/>
    <x v="3"/>
    <m/>
    <s v="Walking or running"/>
    <m/>
    <x v="2"/>
    <m/>
    <x v="3"/>
    <m/>
    <s v="Weather,Time"/>
    <m/>
    <s v="Bike Share program,More secure bicycle parking,Hands-on training on safe bicycle commuting techniques"/>
    <m/>
    <s v="No"/>
  </r>
  <r>
    <x v="1"/>
    <x v="0"/>
    <n v="16"/>
    <s v="5 days per week"/>
    <s v="5 days per week"/>
    <x v="3"/>
    <m/>
    <s v="Walking or running"/>
    <m/>
    <x v="2"/>
    <m/>
    <x v="0"/>
    <m/>
    <s v="Lack of convenient bus stops or bus routes,Weather,Time,Lack of &quot;Park and Pedal&quot; lots,Lack of showers at my workplace,Lack of confidence or experience riding near traffic"/>
    <m/>
    <s v="Safer bicycle and pedestrian routes,&quot;Carpool Only&quot; parking passes,Ability to be 10 minutes late to work to accommodate alternative transportation,Other (please explain)"/>
    <s v="a bus that runs to albany!  "/>
    <s v="No"/>
  </r>
  <r>
    <x v="1"/>
    <x v="0"/>
    <n v="7"/>
    <s v="5 days per week"/>
    <s v="5 days per week"/>
    <x v="3"/>
    <m/>
    <s v="Walking or running"/>
    <m/>
    <x v="2"/>
    <m/>
    <x v="0"/>
    <m/>
    <s v="Lack of convenient bus stops or bus routes,Time"/>
    <m/>
    <s v="Safer bicycle and pedestrian routes"/>
    <m/>
    <s v="Yes"/>
  </r>
  <r>
    <x v="1"/>
    <x v="0"/>
    <n v="15"/>
    <s v="5 days per week"/>
    <s v="5 days per week"/>
    <x v="3"/>
    <m/>
    <s v="Driving alone"/>
    <m/>
    <x v="2"/>
    <m/>
    <x v="3"/>
    <m/>
    <s v="Lack of showers at my workplace"/>
    <m/>
    <m/>
    <m/>
    <s v="No"/>
  </r>
  <r>
    <x v="1"/>
    <x v="0"/>
    <n v="16"/>
    <s v="6 days per week"/>
    <s v="5 days per week"/>
    <x v="3"/>
    <m/>
    <s v="Driving alone"/>
    <m/>
    <x v="2"/>
    <m/>
    <x v="3"/>
    <m/>
    <s v="Lack of convenient bus stops or bus routes,Weather,Time"/>
    <m/>
    <s v="Other (please explain)"/>
    <s v="The distance that I travel to work would preclude me from participating in most of these and punish me with others."/>
    <s v="Yes"/>
  </r>
  <r>
    <x v="1"/>
    <x v="0"/>
    <n v="30"/>
    <s v="5 days per week"/>
    <s v="5 days per week"/>
    <x v="3"/>
    <m/>
    <s v="Driving alone"/>
    <m/>
    <x v="2"/>
    <m/>
    <x v="3"/>
    <m/>
    <s v="Time"/>
    <m/>
    <s v="Safer bicycle and pedestrian routes"/>
    <m/>
    <s v="No"/>
  </r>
  <r>
    <x v="1"/>
    <x v="0"/>
    <n v="16"/>
    <s v="5 days per week"/>
    <s v="5 days per week"/>
    <x v="3"/>
    <m/>
    <s v="Driving alone"/>
    <m/>
    <x v="2"/>
    <m/>
    <x v="3"/>
    <m/>
    <s v="Time"/>
    <m/>
    <s v="Discounts on parking passes that prorate based on the days of the week you choose not to park"/>
    <m/>
    <s v="No"/>
  </r>
  <r>
    <x v="1"/>
    <x v="0"/>
    <n v="3"/>
    <s v="5 days per week"/>
    <s v="5 days per week"/>
    <x v="3"/>
    <m/>
    <s v="Walking or running"/>
    <m/>
    <x v="2"/>
    <m/>
    <x v="0"/>
    <m/>
    <s v="Lack of bicycle racks"/>
    <m/>
    <s v="Bike Share program"/>
    <m/>
    <s v="Yes"/>
  </r>
  <r>
    <x v="1"/>
    <x v="0"/>
    <n v="15"/>
    <s v="5 days per week"/>
    <s v="5 days per week"/>
    <x v="3"/>
    <m/>
    <s v="Walking or running"/>
    <m/>
    <x v="2"/>
    <m/>
    <x v="2"/>
    <m/>
    <s v="My health does not permit active transportation,Other (please explain)"/>
    <s v="I am 66 and have spinal stenosis. Biking 30 miles round trip is out of the question."/>
    <s v="Discounts on parking passes that prorate based on the days of the week you choose not to park"/>
    <m/>
    <s v="Yes"/>
  </r>
  <r>
    <x v="1"/>
    <x v="0"/>
    <n v="5"/>
    <s v="5 days per week"/>
    <s v="5 days per week"/>
    <x v="3"/>
    <m/>
    <s v="Driving alone"/>
    <m/>
    <x v="2"/>
    <m/>
    <x v="3"/>
    <m/>
    <s v="Lack of convenient bus stops or bus routes,Weather,Time,Lack of showers at my workplace,Lack of Bike Share program,Lack of confidence or experience riding near traffic"/>
    <m/>
    <s v="Bike Share program,Safer bicycle and pedestrian routes,Ability to be 10 minutes late to work to accommodate alternative transportation"/>
    <m/>
    <s v="No"/>
  </r>
  <r>
    <x v="1"/>
    <x v="0"/>
    <n v="30"/>
    <s v="5 days per week"/>
    <s v="5 days per week"/>
    <x v="3"/>
    <m/>
    <s v="Driving alone"/>
    <m/>
    <x v="2"/>
    <m/>
    <x v="0"/>
    <m/>
    <s v="Time,Other (please explain)"/>
    <s v="Unable to walk or bike 30 miles "/>
    <m/>
    <m/>
    <s v="No"/>
  </r>
  <r>
    <x v="1"/>
    <x v="0"/>
    <n v="25"/>
    <s v="5 days per week"/>
    <s v="5 days per week"/>
    <x v="3"/>
    <m/>
    <s v="Walking or running"/>
    <m/>
    <x v="2"/>
    <m/>
    <x v="0"/>
    <m/>
    <s v="Other (please explain)"/>
    <s v="I live in Logan - walking or biking is impractical"/>
    <s v="&quot;Carpool Only&quot; parking passes,Discounts on parking passes that prorate based on the days of the week you choose not to park"/>
    <m/>
    <s v="No"/>
  </r>
  <r>
    <x v="1"/>
    <x v="0"/>
    <n v="1.5"/>
    <s v="5 days per week"/>
    <s v="5 days per week"/>
    <x v="3"/>
    <m/>
    <s v="Walking or running"/>
    <m/>
    <x v="2"/>
    <m/>
    <x v="0"/>
    <m/>
    <s v="Time,Other (please explain)"/>
    <s v="I would love to walk or ride my bike to work. Having children in daycare makes this nearly impossible - I do not have the equipment, flexibility, and time to drop off kids and get to work while on foot or bike. "/>
    <s v="Safer bicycle and pedestrian routes,Ability to be 10 minutes late to work to accommodate alternative transportation,Hands-on training on safe bicycle commuting techniques,Other (please explain)"/>
    <s v="I would also need to purchase a bike trailer to get my kids to and from the CDC. "/>
    <s v="No"/>
  </r>
  <r>
    <x v="1"/>
    <x v="0"/>
    <n v="1.2"/>
    <s v="5 days per week"/>
    <s v="5 days per week"/>
    <x v="3"/>
    <m/>
    <s v="Walking or running"/>
    <m/>
    <x v="2"/>
    <m/>
    <x v="0"/>
    <m/>
    <s v="Lack of confidence or experience riding near traffic"/>
    <m/>
    <s v="Safer bicycle and pedestrian routes"/>
    <m/>
    <s v="No"/>
  </r>
  <r>
    <x v="1"/>
    <x v="0"/>
    <n v="33"/>
    <s v="5 days per week"/>
    <s v="5 days per week"/>
    <x v="3"/>
    <m/>
    <s v="Driving alone"/>
    <m/>
    <x v="2"/>
    <m/>
    <x v="3"/>
    <m/>
    <s v="My health does not permit active transportation"/>
    <m/>
    <s v="Discounts on parking passes that prorate based on the days of the week you choose not to park"/>
    <m/>
    <s v="No"/>
  </r>
  <r>
    <x v="1"/>
    <x v="0"/>
    <n v="5"/>
    <s v="5 days per week"/>
    <s v="5 days per week"/>
    <x v="3"/>
    <m/>
    <s v="Carpooling"/>
    <m/>
    <x v="5"/>
    <m/>
    <x v="4"/>
    <m/>
    <s v="Other (please explain)"/>
    <s v="lazy and takes to long"/>
    <s v="Alternative transportation commuting competitions with awards/prizes"/>
    <m/>
    <s v="No"/>
  </r>
  <r>
    <x v="1"/>
    <x v="0"/>
    <n v="7"/>
    <s v="5 days per week"/>
    <s v="5 days per week"/>
    <x v="3"/>
    <m/>
    <s v="Driving alone"/>
    <m/>
    <x v="2"/>
    <m/>
    <x v="3"/>
    <m/>
    <s v="Weather,Time,Other (please explain)"/>
    <s v="Live too far away in rural area"/>
    <m/>
    <m/>
    <s v="Yes"/>
  </r>
  <r>
    <x v="1"/>
    <x v="0"/>
    <n v="5"/>
    <s v="4 days per week"/>
    <s v="3 days per week"/>
    <x v="3"/>
    <m/>
    <s v="Walking or running"/>
    <m/>
    <x v="2"/>
    <m/>
    <x v="0"/>
    <m/>
    <s v="Time,Lack of confidence or experience riding near traffic,Lack of proper equipment or resources,Other (please explain)"/>
    <s v="Transporting children on my way to/from work"/>
    <m/>
    <m/>
    <s v="No"/>
  </r>
  <r>
    <x v="1"/>
    <x v="0"/>
    <n v="5"/>
    <s v="5 days per week"/>
    <s v="5 days per week"/>
    <x v="3"/>
    <m/>
    <s v="Driving alone"/>
    <m/>
    <x v="2"/>
    <m/>
    <x v="3"/>
    <m/>
    <s v="Other (please explain)"/>
    <s v="schedule"/>
    <s v="Other (please explain)"/>
    <s v="schedule that doesn't change"/>
    <s v="Yes"/>
  </r>
  <r>
    <x v="1"/>
    <x v="0"/>
    <n v="24"/>
    <s v="5 days per week"/>
    <s v="5 days per week"/>
    <x v="3"/>
    <m/>
    <s v="Driving alone"/>
    <m/>
    <x v="2"/>
    <m/>
    <x v="3"/>
    <m/>
    <s v="Lack of convenient bus stops or bus routes,My health does not permit active transportation"/>
    <m/>
    <s v="Discounts on parking passes that prorate based on the days of the week you choose not to park,Ability to be 10 minutes late to work to accommodate alternative transportation"/>
    <m/>
    <s v="No"/>
  </r>
  <r>
    <x v="1"/>
    <x v="0"/>
    <n v="12"/>
    <s v="5 days per week"/>
    <s v="5 days per week"/>
    <x v="3"/>
    <m/>
    <s v="Walking or running"/>
    <m/>
    <x v="2"/>
    <m/>
    <x v="0"/>
    <m/>
    <s v="Weather"/>
    <m/>
    <s v="Discounts on parking passes that prorate based on the days of the week you choose not to park,Ability to be 10 minutes late to work to accommodate alternative transportation"/>
    <m/>
    <s v="Yes"/>
  </r>
  <r>
    <x v="1"/>
    <x v="0"/>
    <n v="32"/>
    <s v="5 days per week"/>
    <s v="5 days per week"/>
    <x v="3"/>
    <m/>
    <s v="Driving alone"/>
    <m/>
    <x v="2"/>
    <m/>
    <x v="3"/>
    <m/>
    <s v="Weather,Time,Lack of &quot;Park and Pedal&quot; lots,Lack of showers at my workplace,Lack of bicycle racks,Lack of Bike Share program"/>
    <m/>
    <s v="Discounts on parking passes that prorate based on the days of the week you choose not to park,Ability to be 10 minutes late to work to accommodate alternative transportation"/>
    <m/>
    <s v="No"/>
  </r>
  <r>
    <x v="1"/>
    <x v="0"/>
    <n v="10"/>
    <s v="4 days per week"/>
    <s v="4 days per week"/>
    <x v="3"/>
    <m/>
    <s v="Driving alone"/>
    <m/>
    <x v="2"/>
    <m/>
    <x v="0"/>
    <m/>
    <s v="Time,Lack of showers at my workplace,My health does not permit active transportation,Other (please explain)"/>
    <s v="Riding along the highway"/>
    <m/>
    <m/>
    <s v="Yes"/>
  </r>
  <r>
    <x v="1"/>
    <x v="0"/>
    <n v="30"/>
    <s v="5 days per week"/>
    <s v="5 days per week"/>
    <x v="3"/>
    <m/>
    <s v="Walking or running"/>
    <m/>
    <x v="2"/>
    <m/>
    <x v="0"/>
    <m/>
    <s v="Other (please explain)"/>
    <s v="Distance from home to work is 30 miles one-way; it's not feasible to walk or bike to/from work."/>
    <s v="Other (please explain)"/>
    <s v="I don't know who lives in my town in order to arrange a carpool."/>
    <s v="Yes"/>
  </r>
  <r>
    <x v="1"/>
    <x v="0"/>
    <n v="12"/>
    <s v="5 days per week"/>
    <s v="5 days per week"/>
    <x v="3"/>
    <m/>
    <s v="Driving alone"/>
    <m/>
    <x v="2"/>
    <m/>
    <x v="3"/>
    <m/>
    <s v="Other (please explain)"/>
    <s v="Distance"/>
    <s v="Other (please explain)"/>
    <s v="Public Transportation"/>
    <s v="No"/>
  </r>
  <r>
    <x v="1"/>
    <x v="0"/>
    <n v="54"/>
    <s v="6 days per week"/>
    <s v="5 days per week"/>
    <x v="3"/>
    <m/>
    <s v="Driving alone"/>
    <m/>
    <x v="2"/>
    <m/>
    <x v="3"/>
    <m/>
    <s v="Other (please explain)"/>
    <s v="I live in Lancaster.  It would take me 18 hours, 49 minutes to walk ONE WAY"/>
    <s v="Other (please explain)"/>
    <s v="Working from home.  But, if I chose to bike, it would only take me 5 hours 37 minutes each way."/>
    <s v="Yes"/>
  </r>
  <r>
    <x v="1"/>
    <x v="0"/>
    <n v="2.5"/>
    <s v="5 days per week"/>
    <s v="5 days per week"/>
    <x v="3"/>
    <m/>
    <s v="Walking or running"/>
    <m/>
    <x v="2"/>
    <m/>
    <x v="0"/>
    <m/>
    <s v="Lack of convenient bus stops or bus routes,Weather,Other (please explain)"/>
    <s v="Travel is down steep, narrow roads with no sidewalks and across/on limited access highways or along narrow, dangerous back roads. There is no other safe option"/>
    <s v="Other (please explain)"/>
    <s v="availability of public transportation along N. Blackburn Rd."/>
    <s v="No"/>
  </r>
  <r>
    <x v="1"/>
    <x v="0"/>
    <n v="5"/>
    <s v="5 days per week"/>
    <s v="5 days per week"/>
    <x v="3"/>
    <m/>
    <s v="Walking or running"/>
    <m/>
    <x v="2"/>
    <m/>
    <x v="0"/>
    <m/>
    <s v="Other (please explain)"/>
    <s v="Routes needed do not permit safe walking/biking"/>
    <s v="Safer bicycle and pedestrian routes"/>
    <m/>
    <s v="No"/>
  </r>
  <r>
    <x v="1"/>
    <x v="0"/>
    <n v="40"/>
    <s v="5 days per week"/>
    <s v="5 days per week"/>
    <x v="3"/>
    <m/>
    <s v="Walking or running"/>
    <m/>
    <x v="2"/>
    <m/>
    <x v="0"/>
    <m/>
    <s v="Other (please explain)"/>
    <s v="Distance"/>
    <s v="Other (please explain)"/>
    <s v=" "/>
    <s v="Yes"/>
  </r>
  <r>
    <x v="1"/>
    <x v="0"/>
    <n v="12"/>
    <s v="5 days per week"/>
    <s v="5 days per week"/>
    <x v="3"/>
    <m/>
    <s v="Walking or running"/>
    <m/>
    <x v="2"/>
    <m/>
    <x v="3"/>
    <m/>
    <s v="Time"/>
    <m/>
    <s v="Other (please explain)"/>
    <m/>
    <s v="Yes"/>
  </r>
  <r>
    <x v="1"/>
    <x v="0"/>
    <n v="24"/>
    <s v="5 days per week"/>
    <s v="5 days per week"/>
    <x v="3"/>
    <m/>
    <s v="Walking or running"/>
    <m/>
    <x v="2"/>
    <m/>
    <x v="5"/>
    <s v="staying in the office; video meetings"/>
    <s v="Weather,I do not enjoy biking or walking"/>
    <m/>
    <s v="Discounts on parking passes that prorate based on the days of the week you choose not to park"/>
    <m/>
    <s v="No"/>
  </r>
  <r>
    <x v="1"/>
    <x v="0"/>
    <n v="10"/>
    <s v="5 days per week"/>
    <s v="5 days per week"/>
    <x v="3"/>
    <m/>
    <s v="Walking or running"/>
    <m/>
    <x v="2"/>
    <m/>
    <x v="0"/>
    <m/>
    <s v="Weather,Time,Lack of &quot;Park and Pedal&quot; lots,Lack of showers at my workplace,I do not enjoy biking or walking,Lack of confidence or experience riding near traffic,Lack of proper equipment or resources"/>
    <m/>
    <s v="Bike Share program,&quot;Carpool Only&quot; parking passes,Discounts on parking passes that prorate based on the days of the week you choose not to park,Alternative transportation commuting competitions with awards/prizes"/>
    <m/>
    <s v="Yes"/>
  </r>
  <r>
    <x v="1"/>
    <x v="0"/>
    <n v="12.5"/>
    <s v="5 days per week"/>
    <s v="5 days per week"/>
    <x v="3"/>
    <m/>
    <s v="Other (please explain)"/>
    <s v="Sometimes I walk to meetings and other times ride the bus"/>
    <x v="2"/>
    <m/>
    <x v="5"/>
    <s v="Walk and ride the bus"/>
    <s v="Other (please explain)"/>
    <s v="I live too far to walk or bike"/>
    <s v="Other (please explain)"/>
    <s v="None "/>
    <s v="Yes"/>
  </r>
  <r>
    <x v="1"/>
    <x v="0"/>
    <n v="2"/>
    <s v="5 days per week"/>
    <s v="5 days per week"/>
    <x v="3"/>
    <m/>
    <s v="Driving alone"/>
    <m/>
    <x v="2"/>
    <m/>
    <x v="0"/>
    <m/>
    <s v="Weather,Lack of showers at my workplace,Lack of confidence or experience riding near traffic"/>
    <m/>
    <s v="Discounts on parking passes that prorate based on the days of the week you choose not to park"/>
    <m/>
    <s v="Yes"/>
  </r>
  <r>
    <x v="1"/>
    <x v="0"/>
    <n v="8"/>
    <s v="5 days per week"/>
    <s v="5 days per week"/>
    <x v="3"/>
    <m/>
    <s v="Walking or running"/>
    <m/>
    <x v="2"/>
    <m/>
    <x v="0"/>
    <m/>
    <s v="Time"/>
    <m/>
    <s v="Discounts on parking passes that prorate based on the days of the week you choose not to park,Alternative transportation commuting competitions with awards/prizes,Ability to be 10 minutes late to work to accommodate alternative transportation"/>
    <m/>
    <s v="No"/>
  </r>
  <r>
    <x v="1"/>
    <x v="0"/>
    <s v="20+"/>
    <s v="5 days per week"/>
    <s v="5 days per week"/>
    <x v="3"/>
    <m/>
    <s v="Walking or running"/>
    <m/>
    <x v="2"/>
    <m/>
    <x v="0"/>
    <m/>
    <s v="Weather,Time,Lack of showers at my workplace,Other (please explain)"/>
    <s v="distance 20+ miles, limited bike lane access"/>
    <s v="Safer bicycle and pedestrian routes"/>
    <m/>
    <s v="Yes"/>
  </r>
  <r>
    <x v="1"/>
    <x v="0"/>
    <n v="5.5"/>
    <s v="5 days per week"/>
    <s v="5 days per week"/>
    <x v="3"/>
    <m/>
    <s v="Driving alone"/>
    <m/>
    <x v="2"/>
    <m/>
    <x v="3"/>
    <m/>
    <s v="Other (please explain)"/>
    <m/>
    <s v="Other (please explain)"/>
    <m/>
    <s v="Yes"/>
  </r>
  <r>
    <x v="1"/>
    <x v="0"/>
    <n v="8.5"/>
    <s v="5 days per week"/>
    <s v="5 days per week"/>
    <x v="3"/>
    <m/>
    <s v="Driving alone"/>
    <m/>
    <x v="2"/>
    <m/>
    <x v="3"/>
    <m/>
    <s v="Other (please explain)"/>
    <s v="I have children to drop off and pick up."/>
    <s v="Other (please explain)"/>
    <s v="Nothing"/>
    <s v="No"/>
  </r>
  <r>
    <x v="1"/>
    <x v="0"/>
    <n v="9"/>
    <s v="6 days per week"/>
    <s v="5 days per week"/>
    <x v="3"/>
    <m/>
    <s v="Walking or running"/>
    <m/>
    <x v="2"/>
    <m/>
    <x v="0"/>
    <m/>
    <s v="Time,Lack of showers at my workplace,Other (please explain)"/>
    <s v="massive hills on commute- makes biking a near superhuman endevor.  Needing to transport clothing/equipment to/from work.  "/>
    <m/>
    <m/>
    <s v="No"/>
  </r>
  <r>
    <x v="1"/>
    <x v="0"/>
    <n v="2.7"/>
    <s v="6 days per week"/>
    <s v="6 days per week"/>
    <x v="3"/>
    <m/>
    <s v="Walking or running"/>
    <m/>
    <x v="2"/>
    <m/>
    <x v="0"/>
    <m/>
    <s v="Lack of convenient bus stops or bus routes,Weather,Time,Lack of showers at my workplace"/>
    <m/>
    <s v="Safer bicycle and pedestrian routes,Alternative transportation commuting competitions with awards/prizes"/>
    <m/>
    <s v="Yes"/>
  </r>
  <r>
    <x v="1"/>
    <x v="0"/>
    <n v="10"/>
    <s v="6 days per week"/>
    <s v="5 days per week"/>
    <x v="3"/>
    <m/>
    <s v="Driving alone"/>
    <m/>
    <x v="2"/>
    <m/>
    <x v="3"/>
    <m/>
    <s v="Weather,Time,Lack of showers at my workplace,I do not enjoy biking or walking,Lack of proper equipment or resources,Other (please explain)"/>
    <s v="Unsafe to use a non-vehicular option from my house, getting sweaty and smelly before meetings"/>
    <m/>
    <m/>
    <s v="Yes"/>
  </r>
  <r>
    <x v="1"/>
    <x v="0"/>
    <n v="25"/>
    <s v="5 days per week"/>
    <s v="5 days per week"/>
    <x v="3"/>
    <m/>
    <s v="Driving alone"/>
    <m/>
    <x v="2"/>
    <m/>
    <x v="3"/>
    <m/>
    <s v="Lack of convenient bus stops or bus routes,Weather,Time,Lack of showers at my workplace,Lack of confidence or experience riding near traffic,Lack of proper equipment or resources"/>
    <m/>
    <m/>
    <m/>
    <s v="Yes"/>
  </r>
  <r>
    <x v="1"/>
    <x v="0"/>
    <n v="13"/>
    <s v="5 days per week"/>
    <s v="5 days per week"/>
    <x v="3"/>
    <m/>
    <s v="Walking or running"/>
    <m/>
    <x v="2"/>
    <m/>
    <x v="0"/>
    <m/>
    <s v="Lack of convenient bus stops or bus routes,Time,Lack of &quot;Park and Pedal&quot; lots,Lack of showers at my workplace,Lack of confidence or experience riding near traffic,Lack of proper equipment or resources"/>
    <m/>
    <s v="Bike Share program,More secure bicycle parking,Safer bicycle and pedestrian routes,Hands-on training on safe bicycle commuting techniques"/>
    <m/>
    <s v="No"/>
  </r>
  <r>
    <x v="1"/>
    <x v="0"/>
    <n v="3.6"/>
    <s v="5 days per week"/>
    <s v="5 days per week"/>
    <x v="3"/>
    <m/>
    <s v="Walking or running"/>
    <m/>
    <x v="2"/>
    <m/>
    <x v="0"/>
    <m/>
    <s v="Other (please explain)"/>
    <s v="Unsafe road to travel (no bike lane, steep hills, narrow roads)"/>
    <s v="Safer bicycle and pedestrian routes"/>
    <m/>
    <s v="No"/>
  </r>
  <r>
    <x v="1"/>
    <x v="0"/>
    <n v="19.100000000000001"/>
    <s v="5 days per week"/>
    <s v="5 days per week"/>
    <x v="3"/>
    <m/>
    <s v="Driving alone"/>
    <m/>
    <x v="2"/>
    <m/>
    <x v="3"/>
    <m/>
    <s v="Weather,Time,Lack of confidence or experience riding near traffic"/>
    <m/>
    <s v="Safer bicycle and pedestrian routes,Discounts on parking passes that prorate based on the days of the week you choose not to park,Ability to be 10 minutes late to work to accommodate alternative transportation,Other (please explain)"/>
    <s v="Flex time"/>
    <s v="No"/>
  </r>
  <r>
    <x v="1"/>
    <x v="0"/>
    <n v="3"/>
    <s v="5 days per week"/>
    <s v="5 days per week"/>
    <x v="3"/>
    <m/>
    <s v="Walking or running"/>
    <m/>
    <x v="2"/>
    <m/>
    <x v="0"/>
    <m/>
    <s v="Other (please explain)"/>
    <s v="carrying computer equipment to buildings"/>
    <s v="Other (please explain)"/>
    <s v="really ??"/>
    <s v="No"/>
  </r>
  <r>
    <x v="1"/>
    <x v="0"/>
    <n v="15"/>
    <s v="5 days per week"/>
    <s v="5 days per week"/>
    <x v="3"/>
    <m/>
    <s v="Walking or running"/>
    <m/>
    <x v="2"/>
    <m/>
    <x v="0"/>
    <m/>
    <s v="Time,Lack of showers at my workplace"/>
    <m/>
    <s v="Ability to be 10 minutes late to work to accommodate alternative transportation"/>
    <m/>
    <s v="No"/>
  </r>
  <r>
    <x v="1"/>
    <x v="0"/>
    <n v="47"/>
    <s v="2 days per week"/>
    <s v="2 days per week"/>
    <x v="3"/>
    <m/>
    <s v="Walking or running"/>
    <m/>
    <x v="2"/>
    <m/>
    <x v="0"/>
    <m/>
    <s v="Time,Lack of showers at my workplace,Lack of Bike Share program"/>
    <m/>
    <s v="Bike Share program"/>
    <m/>
    <s v="Yes"/>
  </r>
  <r>
    <x v="1"/>
    <x v="0"/>
    <n v="10"/>
    <s v="5 days per week"/>
    <s v="5 days per week"/>
    <x v="3"/>
    <m/>
    <s v="Walking or running"/>
    <m/>
    <x v="1"/>
    <m/>
    <x v="0"/>
    <m/>
    <s v="Lack of convenient bus stops or bus routes,Time,Lack of showers at my workplace,I do not enjoy biking or walking,Lack of proper equipment or resources"/>
    <m/>
    <m/>
    <m/>
    <s v="No"/>
  </r>
  <r>
    <x v="1"/>
    <x v="0"/>
    <n v="15"/>
    <s v="5 days per week"/>
    <s v="5 days per week"/>
    <x v="3"/>
    <m/>
    <s v="Driving alone"/>
    <m/>
    <x v="2"/>
    <m/>
    <x v="3"/>
    <m/>
    <s v="Lack of convenient bus stops or bus routes"/>
    <m/>
    <s v="&quot;Carpool Only&quot; parking passes,Ability to be 10 minutes late to work to accommodate alternative transportation"/>
    <m/>
    <s v="Yes"/>
  </r>
  <r>
    <x v="1"/>
    <x v="0"/>
    <n v="16"/>
    <s v="5 days per week"/>
    <s v="5 days per week"/>
    <x v="3"/>
    <m/>
    <s v="Walking or running"/>
    <m/>
    <x v="2"/>
    <m/>
    <x v="0"/>
    <m/>
    <s v="Lack of convenient bus stops or bus routes"/>
    <m/>
    <m/>
    <m/>
    <s v="Yes"/>
  </r>
  <r>
    <x v="1"/>
    <x v="0"/>
    <n v="1.8"/>
    <s v="5 days per week"/>
    <s v="5 days per week"/>
    <x v="3"/>
    <m/>
    <s v="Walking or running"/>
    <m/>
    <x v="2"/>
    <m/>
    <x v="0"/>
    <m/>
    <s v="Lack of showers at my workplace"/>
    <m/>
    <s v="Other (please explain)"/>
    <s v="Showers"/>
    <s v="Yes"/>
  </r>
  <r>
    <x v="1"/>
    <x v="0"/>
    <n v="4.9000000000000004"/>
    <s v="5 days per week"/>
    <s v="5 days per week"/>
    <x v="3"/>
    <m/>
    <s v="Walking or running"/>
    <m/>
    <x v="2"/>
    <m/>
    <x v="0"/>
    <m/>
    <s v="Weather,Lack of showers at my workplace,Lack of confidence or experience riding near traffic"/>
    <m/>
    <s v="Other (please explain)"/>
    <s v="expanded bus routes"/>
    <s v="No"/>
  </r>
  <r>
    <x v="1"/>
    <x v="0"/>
    <n v="27"/>
    <s v="4 days per week"/>
    <s v="4 days per week"/>
    <x v="3"/>
    <m/>
    <s v="Driving alone"/>
    <m/>
    <x v="2"/>
    <m/>
    <x v="3"/>
    <m/>
    <s v="Weather,Time,Other (please explain)"/>
    <s v="Distance to work "/>
    <m/>
    <m/>
    <s v="Yes"/>
  </r>
  <r>
    <x v="1"/>
    <x v="0"/>
    <n v="37.6"/>
    <s v="5 days per week"/>
    <s v="4 days per week"/>
    <x v="3"/>
    <m/>
    <s v="Walking or running"/>
    <m/>
    <x v="2"/>
    <m/>
    <x v="3"/>
    <m/>
    <s v="Weather,Time,I do not enjoy biking or walking,Lack of confidence or experience riding near traffic"/>
    <m/>
    <s v="Discounts on parking passes that prorate based on the days of the week you choose not to park,Ability to be 10 minutes late to work to accommodate alternative transportation"/>
    <m/>
    <s v="No"/>
  </r>
  <r>
    <x v="1"/>
    <x v="0"/>
    <n v="2.5"/>
    <s v="6 days per week"/>
    <s v="6 days per week"/>
    <x v="3"/>
    <m/>
    <s v="Walking or running"/>
    <m/>
    <x v="2"/>
    <m/>
    <x v="0"/>
    <m/>
    <s v="Time"/>
    <m/>
    <s v="Ability to be 10 minutes late to work to accommodate alternative transportation"/>
    <m/>
    <s v="No"/>
  </r>
  <r>
    <x v="1"/>
    <x v="0"/>
    <n v="1.1000000000000001"/>
    <s v="5 days per week"/>
    <s v="5 days per week"/>
    <x v="3"/>
    <m/>
    <s v="Walking or running"/>
    <m/>
    <x v="2"/>
    <m/>
    <x v="0"/>
    <m/>
    <s v="Lack of Bike Share program"/>
    <m/>
    <s v="Bike Share program"/>
    <m/>
    <s v="No"/>
  </r>
  <r>
    <x v="1"/>
    <x v="0"/>
    <n v="25"/>
    <s v="5 days per week"/>
    <s v="5 days per week"/>
    <x v="3"/>
    <m/>
    <s v="Carpooling"/>
    <m/>
    <x v="2"/>
    <m/>
    <x v="4"/>
    <m/>
    <s v="Lack of convenient bus stops or bus routes,Time"/>
    <m/>
    <m/>
    <m/>
    <s v="No"/>
  </r>
  <r>
    <x v="1"/>
    <x v="0"/>
    <s v="5 miles"/>
    <s v="5 days per week"/>
    <s v="5 days per week"/>
    <x v="3"/>
    <m/>
    <s v="Walking or running"/>
    <m/>
    <x v="2"/>
    <m/>
    <x v="0"/>
    <m/>
    <s v="Weather,Time,Lack of showers at my workplace"/>
    <m/>
    <s v="Ability to be 10 minutes late to work to accommodate alternative transportation"/>
    <m/>
    <s v="No"/>
  </r>
  <r>
    <x v="1"/>
    <x v="0"/>
    <n v="13"/>
    <s v="5 days per week"/>
    <s v="5 days per week"/>
    <x v="3"/>
    <m/>
    <s v="Driving alone"/>
    <m/>
    <x v="2"/>
    <m/>
    <x v="3"/>
    <m/>
    <s v="Time"/>
    <m/>
    <m/>
    <m/>
    <s v="No"/>
  </r>
  <r>
    <x v="1"/>
    <x v="0"/>
    <n v="1"/>
    <s v="5 days per week"/>
    <s v="5 days per week"/>
    <x v="3"/>
    <m/>
    <s v="Driving alone"/>
    <m/>
    <x v="2"/>
    <m/>
    <x v="3"/>
    <m/>
    <s v="Time,Other (please explain)"/>
    <s v="Distance from parking area to office"/>
    <s v="Other (please explain)"/>
    <s v="Bus for employees to office areas"/>
    <s v="Yes"/>
  </r>
  <r>
    <x v="1"/>
    <x v="0"/>
    <n v="3"/>
    <s v="5 days per week"/>
    <s v="5 days per week"/>
    <x v="3"/>
    <m/>
    <s v="Other (please explain)"/>
    <s v="Drive alone if necessary but if going to campus function or meeting - walk"/>
    <x v="2"/>
    <m/>
    <x v="5"/>
    <s v="Drive alone if necessary but if meeting or function on campus - walk"/>
    <s v="Other (please explain)"/>
    <s v="Not convenient to be without car - errands after work, appointments, etc. Cannot ride a bike."/>
    <s v="Other (please explain)"/>
    <s v="None"/>
    <s v="No"/>
  </r>
  <r>
    <x v="1"/>
    <x v="0"/>
    <n v="20"/>
    <s v="5 days per week"/>
    <s v="5 days per week"/>
    <x v="3"/>
    <m/>
    <s v="Walking or running"/>
    <m/>
    <x v="2"/>
    <m/>
    <x v="0"/>
    <m/>
    <s v="Lack of convenient bus stops or bus routes"/>
    <m/>
    <s v="Alternative transportation commuting competitions with awards/prizes"/>
    <m/>
    <s v="Yes"/>
  </r>
  <r>
    <x v="1"/>
    <x v="0"/>
    <n v="15"/>
    <s v="5 days per week"/>
    <s v="5 days per week"/>
    <x v="3"/>
    <m/>
    <s v="Walking or running"/>
    <m/>
    <x v="2"/>
    <m/>
    <x v="0"/>
    <m/>
    <s v="Lack of convenient bus stops or bus routes,I do not enjoy biking or walking"/>
    <m/>
    <s v="Other (please explain)"/>
    <s v="Not possible right now as I have to transport a child to daycare"/>
    <s v="No"/>
  </r>
  <r>
    <x v="1"/>
    <x v="0"/>
    <n v="51"/>
    <s v="5 days per week"/>
    <s v="5 days per week"/>
    <x v="3"/>
    <m/>
    <s v="Walking or running"/>
    <m/>
    <x v="2"/>
    <m/>
    <x v="0"/>
    <m/>
    <s v="Lack of showers at my workplace,Other (please explain)"/>
    <s v="Too far of a commute from where I live"/>
    <s v="Ability to be 10 minutes late to work to accommodate alternative transportation"/>
    <m/>
    <s v="No"/>
  </r>
  <r>
    <x v="1"/>
    <x v="0"/>
    <n v="2"/>
    <s v="5 days per week"/>
    <s v="5 days per week"/>
    <x v="3"/>
    <m/>
    <s v="Driving alone"/>
    <m/>
    <x v="2"/>
    <m/>
    <x v="3"/>
    <m/>
    <s v="Time"/>
    <m/>
    <s v="Discounts on parking passes that prorate based on the days of the week you choose not to park,Ability to be 10 minutes late to work to accommodate alternative transportation"/>
    <m/>
    <s v="No"/>
  </r>
  <r>
    <x v="1"/>
    <x v="0"/>
    <n v="25"/>
    <s v="5 days per week"/>
    <s v="5 days per week"/>
    <x v="3"/>
    <m/>
    <s v="Driving alone"/>
    <m/>
    <x v="2"/>
    <m/>
    <x v="3"/>
    <m/>
    <s v="Other (please explain)"/>
    <s v="Too far to bike"/>
    <m/>
    <m/>
    <s v="No"/>
  </r>
  <r>
    <x v="1"/>
    <x v="0"/>
    <n v="10.199999999999999"/>
    <s v="5 days per week"/>
    <s v="5 days per week"/>
    <x v="3"/>
    <m/>
    <s v="Walking or running"/>
    <m/>
    <x v="1"/>
    <m/>
    <x v="0"/>
    <m/>
    <s v="Weather,Time,Other (please explain)"/>
    <s v="I should be allowed to determine what my mode of transportation is. "/>
    <s v="Other (please explain)"/>
    <s v="None - I will not choose an alternate mode of transportation to get from my home to work. "/>
    <s v="Yes"/>
  </r>
  <r>
    <x v="1"/>
    <x v="0"/>
    <n v="2"/>
    <s v="5 days per week"/>
    <s v="5 days per week"/>
    <x v="3"/>
    <m/>
    <s v="Walking or running"/>
    <m/>
    <x v="2"/>
    <m/>
    <x v="0"/>
    <m/>
    <s v="Time,Other (please explain)"/>
    <s v="I go home for lunch and I don't have enough time to bike home mid-day "/>
    <s v="More secure bicycle parking,Discounts on parking passes that prorate based on the days of the week you choose not to park,Alternative transportation commuting competitions with awards/prizes"/>
    <m/>
    <s v="Yes"/>
  </r>
  <r>
    <x v="1"/>
    <x v="0"/>
    <n v="2.2999999999999998"/>
    <s v="5 days per week"/>
    <s v="5 days per week"/>
    <x v="3"/>
    <m/>
    <s v="Walking or running"/>
    <m/>
    <x v="2"/>
    <m/>
    <x v="0"/>
    <m/>
    <s v="Lack of convenient bus stops or bus routes"/>
    <m/>
    <s v="Other (please explain)"/>
    <s v="Bus"/>
    <s v="Yes"/>
  </r>
  <r>
    <x v="1"/>
    <x v="0"/>
    <n v="4"/>
    <s v="5 days per week"/>
    <s v="5 days per week"/>
    <x v="3"/>
    <m/>
    <s v="Other (please explain)"/>
    <s v="Walking on campus, but I frequently have to travel away from campus during the week too."/>
    <x v="2"/>
    <m/>
    <x v="5"/>
    <s v="Walking on campus, but I frequently have to travel to locations off campus"/>
    <s v="Other (please explain)"/>
    <s v="Too much travel off campus (and out of town) for work"/>
    <s v="Other (please explain)"/>
    <s v="Not possible with my work schedule and travel"/>
    <s v="No"/>
  </r>
  <r>
    <x v="1"/>
    <x v="0"/>
    <n v="7"/>
    <s v="5 days per week"/>
    <s v="5 days per week"/>
    <x v="3"/>
    <m/>
    <s v="Driving alone"/>
    <m/>
    <x v="2"/>
    <m/>
    <x v="3"/>
    <m/>
    <s v="Weather,Time,Lack of confidence or experience riding near traffic"/>
    <m/>
    <m/>
    <m/>
    <s v="Yes"/>
  </r>
  <r>
    <x v="1"/>
    <x v="0"/>
    <n v="55"/>
    <s v="4 days per week"/>
    <s v="4 days per week"/>
    <x v="3"/>
    <m/>
    <s v="Walking or running"/>
    <m/>
    <x v="2"/>
    <m/>
    <x v="4"/>
    <m/>
    <s v="Other (please explain)"/>
    <s v="sheer distance - 55 miles one way"/>
    <s v="&quot;Carpool Only&quot; parking passes,Discounts on parking passes that prorate based on the days of the week you choose not to park"/>
    <m/>
    <s v="No"/>
  </r>
  <r>
    <x v="1"/>
    <x v="0"/>
    <n v="10"/>
    <s v="5 days per week"/>
    <s v="5 days per week"/>
    <x v="3"/>
    <m/>
    <s v="Walking or running"/>
    <m/>
    <x v="2"/>
    <m/>
    <x v="0"/>
    <m/>
    <s v="I do not enjoy biking or walking,Other (please explain)"/>
    <s v="fall/winter: dark when I leave work"/>
    <m/>
    <m/>
    <s v="No"/>
  </r>
  <r>
    <x v="1"/>
    <x v="0"/>
    <n v="2"/>
    <s v="5 days per week"/>
    <s v="5 days per week"/>
    <x v="3"/>
    <m/>
    <s v="Other (please explain)"/>
    <s v="driving department vehicles "/>
    <x v="2"/>
    <m/>
    <x v="5"/>
    <s v="driving department vehicles"/>
    <s v="Weather,Time,Lack of confidence or experience riding near traffic,Other (please explain)"/>
    <s v="giant hills"/>
    <s v="Discounts on parking passes that prorate based on the days of the week you choose not to park"/>
    <m/>
    <s v="Yes"/>
  </r>
  <r>
    <x v="1"/>
    <x v="0"/>
    <n v="7"/>
    <s v="5 days per week"/>
    <s v="5 days per week"/>
    <x v="3"/>
    <m/>
    <s v="Walking or running"/>
    <m/>
    <x v="2"/>
    <m/>
    <x v="0"/>
    <m/>
    <s v="Other (please explain)"/>
    <s v="I have to drop off children at childcare facility before coming to work and immediately after"/>
    <s v="Other (please explain)"/>
    <s v="Carpooling is not an option because of childcare needs"/>
    <s v="Yes"/>
  </r>
  <r>
    <x v="1"/>
    <x v="0"/>
    <n v="20"/>
    <s v="5 days per week"/>
    <s v="5 days per week"/>
    <x v="3"/>
    <m/>
    <s v="Driving alone"/>
    <m/>
    <x v="2"/>
    <m/>
    <x v="3"/>
    <m/>
    <s v="Weather,Time"/>
    <m/>
    <s v="Discounts on parking passes that prorate based on the days of the week you choose not to park,Ability to be 10 minutes late to work to accommodate alternative transportation"/>
    <m/>
    <s v="No"/>
  </r>
  <r>
    <x v="1"/>
    <x v="0"/>
    <n v="45"/>
    <s v="5 days per week"/>
    <s v="5 days per week"/>
    <x v="3"/>
    <m/>
    <s v="Driving alone"/>
    <m/>
    <x v="2"/>
    <m/>
    <x v="3"/>
    <m/>
    <s v="Other (please explain)"/>
    <s v="Um, I don't think I want to ride a bicycle 45 miles each way to work."/>
    <s v="Other (please explain)"/>
    <s v="None.  That option is totally unsuitable for me."/>
    <s v="Yes"/>
  </r>
  <r>
    <x v="1"/>
    <x v="0"/>
    <n v="12"/>
    <s v="5 days per week"/>
    <s v="5 days per week"/>
    <x v="3"/>
    <m/>
    <s v="Walking or running"/>
    <m/>
    <x v="2"/>
    <m/>
    <x v="0"/>
    <m/>
    <s v="Weather,Time"/>
    <m/>
    <s v="Other (please explain)"/>
    <s v="I will retire in two years.  Not likely to carpool"/>
    <s v="Yes"/>
  </r>
  <r>
    <x v="1"/>
    <x v="0"/>
    <n v="7"/>
    <s v="5 days per week"/>
    <s v="5 days per week"/>
    <x v="3"/>
    <m/>
    <s v="Driving alone"/>
    <m/>
    <x v="2"/>
    <m/>
    <x v="3"/>
    <m/>
    <s v="Weather,Lack of confidence or experience riding near traffic"/>
    <m/>
    <s v="Safer bicycle and pedestrian routes,Ability to be 10 minutes late to work to accommodate alternative transportation"/>
    <m/>
    <s v="Yes"/>
  </r>
  <r>
    <x v="1"/>
    <x v="0"/>
    <n v="2"/>
    <s v="5 days per week"/>
    <s v="5 days per week"/>
    <x v="3"/>
    <m/>
    <s v="Driving alone"/>
    <m/>
    <x v="2"/>
    <m/>
    <x v="3"/>
    <m/>
    <s v="Other (please explain)"/>
    <s v="A child!  I need to pick him up after I am off work; I require easy to get to parking for emergency pick-ups from school"/>
    <s v="Other (please explain)"/>
    <s v="It's not an option - I need close in parking"/>
    <s v="No"/>
  </r>
  <r>
    <x v="1"/>
    <x v="0"/>
    <n v="25"/>
    <s v="5 days per week"/>
    <s v="5 days per week"/>
    <x v="3"/>
    <m/>
    <s v="Walking or running"/>
    <m/>
    <x v="2"/>
    <m/>
    <x v="0"/>
    <m/>
    <s v="Other (please explain)"/>
    <s v="I cannot walk 25 miles to work and 25 miles back."/>
    <s v="Other (please explain)"/>
    <s v="move convenient parking to a more inconvenient location and provide shuttles like at the airport"/>
    <s v="Yes"/>
  </r>
  <r>
    <x v="1"/>
    <x v="0"/>
    <n v="1.8"/>
    <s v="5 days per week"/>
    <s v="5 days per week"/>
    <x v="3"/>
    <m/>
    <s v="Driving alone"/>
    <m/>
    <x v="2"/>
    <m/>
    <x v="3"/>
    <m/>
    <s v="Lack of confidence or experience riding near traffic"/>
    <m/>
    <s v="&quot;Carpool Only&quot; parking passes,Discounts on parking passes that prorate based on the days of the week you choose not to park,Alternative transportation commuting competitions with awards/prizes"/>
    <m/>
    <s v="No"/>
  </r>
  <r>
    <x v="1"/>
    <x v="0"/>
    <n v="5"/>
    <s v="5 days per week"/>
    <s v="5 days per week"/>
    <x v="3"/>
    <m/>
    <s v="Walking or running"/>
    <m/>
    <x v="2"/>
    <m/>
    <x v="0"/>
    <m/>
    <s v="Weather,Time,Lack of Bike Share program"/>
    <m/>
    <s v="Bike Share program"/>
    <m/>
    <s v="Yes"/>
  </r>
  <r>
    <x v="1"/>
    <x v="0"/>
    <n v="60"/>
    <s v="5 days per week"/>
    <s v="5 days per week"/>
    <x v="3"/>
    <m/>
    <s v="Walking or running"/>
    <m/>
    <x v="2"/>
    <m/>
    <x v="0"/>
    <m/>
    <s v="Time"/>
    <m/>
    <m/>
    <m/>
    <s v="Yes"/>
  </r>
  <r>
    <x v="1"/>
    <x v="0"/>
    <n v="5"/>
    <s v="5 days per week"/>
    <s v="5 days per week"/>
    <x v="3"/>
    <m/>
    <s v="Walking or running"/>
    <m/>
    <x v="2"/>
    <m/>
    <x v="0"/>
    <m/>
    <s v="Other (please explain)"/>
    <s v="I don't want to!"/>
    <s v="Other (please explain)"/>
    <s v="None"/>
    <s v="No"/>
  </r>
  <r>
    <x v="1"/>
    <x v="0"/>
    <n v="37.299999999999997"/>
    <s v="5 days per week"/>
    <s v="5 days per week"/>
    <x v="3"/>
    <m/>
    <s v="Other (please explain)"/>
    <s v="I don't use transportation often once I reach my work site."/>
    <x v="2"/>
    <m/>
    <x v="5"/>
    <s v="I don't use transportation often once I reach my work site"/>
    <s v="Other (please explain)"/>
    <s v="Distance"/>
    <m/>
    <m/>
    <s v="No"/>
  </r>
  <r>
    <x v="1"/>
    <x v="0"/>
    <n v="6"/>
    <s v="5 days per week"/>
    <s v="5 days per week"/>
    <x v="3"/>
    <m/>
    <s v="Walking or running"/>
    <m/>
    <x v="1"/>
    <m/>
    <x v="0"/>
    <m/>
    <s v="Weather"/>
    <m/>
    <s v="Other (please explain)"/>
    <s v="A"/>
    <s v="Yes"/>
  </r>
  <r>
    <x v="1"/>
    <x v="0"/>
    <n v="3"/>
    <s v="5 days per week"/>
    <s v="5 days per week"/>
    <x v="3"/>
    <m/>
    <s v="Driving alone"/>
    <m/>
    <x v="2"/>
    <m/>
    <x v="3"/>
    <m/>
    <s v="Weather,Time,Lack of showers at my workplace"/>
    <m/>
    <s v="Ability to be 10 minutes late to work to accommodate alternative transportation"/>
    <m/>
    <s v="No"/>
  </r>
  <r>
    <x v="1"/>
    <x v="0"/>
    <n v="4.7"/>
    <s v="5 days per week"/>
    <s v="5 days per week"/>
    <x v="3"/>
    <m/>
    <s v="Walking or running"/>
    <m/>
    <x v="2"/>
    <m/>
    <x v="3"/>
    <m/>
    <s v="Weather,Time"/>
    <m/>
    <s v="Ability to be 10 minutes late to work to accommodate alternative transportation,Other (please explain)"/>
    <s v="prorated end of the year incentive"/>
    <s v="Yes"/>
  </r>
  <r>
    <x v="1"/>
    <x v="0"/>
    <n v="21"/>
    <s v="5 days per week"/>
    <s v="5 days per week"/>
    <x v="3"/>
    <m/>
    <s v="Walking or running"/>
    <m/>
    <x v="2"/>
    <m/>
    <x v="0"/>
    <m/>
    <s v="Weather,Time,Other (please explain)"/>
    <s v="I'm not walking or biking 21 miles to work.  Not everyone who works here at OU lives in Athens.  You need to remember we are not in a city, we are in a rural area."/>
    <s v="Other (please explain)"/>
    <s v="Seriously, incentives for those who live in Athens or close to campus seem a bit unfair to those of us who live far from campus.  We are already paying more for gas and vehicle maintenance to get to work.  "/>
    <s v="Yes"/>
  </r>
  <r>
    <x v="1"/>
    <x v="0"/>
    <n v="30"/>
    <s v="5 days per week"/>
    <s v="5 days per week"/>
    <x v="3"/>
    <m/>
    <s v="Walking or running"/>
    <m/>
    <x v="2"/>
    <m/>
    <x v="5"/>
    <s v="Depends on the weather"/>
    <m/>
    <m/>
    <s v="Other (please explain)"/>
    <s v="i live 30 miles away"/>
    <s v="No"/>
  </r>
  <r>
    <x v="1"/>
    <x v="0"/>
    <n v="12"/>
    <s v="5 days per week"/>
    <s v="5 days per week"/>
    <x v="3"/>
    <m/>
    <s v="Driving alone"/>
    <m/>
    <x v="2"/>
    <m/>
    <x v="3"/>
    <m/>
    <s v="Lack of convenient bus stops or bus routes,Weather,My health does not permit active transportation"/>
    <m/>
    <s v="Other (please explain)"/>
    <s v="There is no alternative transportation from where I live"/>
    <s v="No"/>
  </r>
  <r>
    <x v="1"/>
    <x v="0"/>
    <n v="2"/>
    <s v="5 days per week"/>
    <s v="5 days per week"/>
    <x v="3"/>
    <m/>
    <s v="Walking or running"/>
    <m/>
    <x v="2"/>
    <m/>
    <x v="0"/>
    <m/>
    <s v="Other (please explain)"/>
    <s v="A steep hill."/>
    <s v="Safer bicycle and pedestrian routes,&quot;Carpool Only&quot; parking passes,Other (please explain)"/>
    <s v="4-day, 10-hr work week."/>
    <s v="No"/>
  </r>
  <r>
    <x v="1"/>
    <x v="0"/>
    <n v="3"/>
    <s v="5 days per week"/>
    <s v="5 days per week"/>
    <x v="3"/>
    <m/>
    <s v="Walking or running"/>
    <m/>
    <x v="2"/>
    <m/>
    <x v="0"/>
    <m/>
    <s v="Other (please explain)"/>
    <s v="Transport young child to daycare before work"/>
    <s v="Bike Share program,More secure bicycle parking,Safer bicycle and pedestrian routes,Discounts on parking passes that prorate based on the days of the week you choose not to park,Alternative transportation commuting competitions with awards/prizes,Ability to be 10 minutes late to work to accommodate alternative transportation"/>
    <m/>
    <s v="No"/>
  </r>
  <r>
    <x v="1"/>
    <x v="0"/>
    <n v="40"/>
    <s v="5 days per week"/>
    <s v="5 days per week"/>
    <x v="3"/>
    <m/>
    <s v="Walking or running"/>
    <m/>
    <x v="2"/>
    <m/>
    <x v="0"/>
    <m/>
    <s v="Other (please explain)"/>
    <s v="Distance"/>
    <m/>
    <m/>
    <s v="No"/>
  </r>
  <r>
    <x v="1"/>
    <x v="0"/>
    <n v="5"/>
    <s v="5 days per week"/>
    <s v="5 days per week"/>
    <x v="3"/>
    <m/>
    <s v="Walking or running"/>
    <m/>
    <x v="2"/>
    <m/>
    <x v="0"/>
    <m/>
    <s v="Lack of confidence or experience riding near traffic"/>
    <m/>
    <s v="Safer bicycle and pedestrian routes"/>
    <m/>
    <s v="No"/>
  </r>
  <r>
    <x v="1"/>
    <x v="0"/>
    <n v="3"/>
    <s v="5 days per week"/>
    <s v="5 days per week"/>
    <x v="3"/>
    <m/>
    <s v="Walking or running"/>
    <m/>
    <x v="2"/>
    <m/>
    <x v="0"/>
    <m/>
    <s v="Lack of convenient bus stops or bus routes,Weather,Lack of showers at my workplace,Lack of bicycle racks,Lack of Bike Share program,I do not enjoy biking or walking,Lack of proper equipment or resources"/>
    <m/>
    <s v="More secure bicycle parking,Safer bicycle and pedestrian routes,Discounts on parking passes that prorate based on the days of the week you choose not to park,Ability to be 10 minutes late to work to accommodate alternative transportation,Other (please explain)"/>
    <s v="Parking is terrible, very inadequate. This is not a disable friendly campus. That should be our main priority."/>
    <s v="No"/>
  </r>
  <r>
    <x v="1"/>
    <x v="0"/>
    <n v="13"/>
    <s v="5 days per week"/>
    <s v="5 days per week"/>
    <x v="3"/>
    <m/>
    <s v="Driving alone"/>
    <m/>
    <x v="2"/>
    <m/>
    <x v="3"/>
    <m/>
    <s v="Other (please explain)"/>
    <s v="Too far"/>
    <m/>
    <m/>
    <s v="Yes"/>
  </r>
  <r>
    <x v="1"/>
    <x v="0"/>
    <n v="53"/>
    <s v="5 days per week"/>
    <s v="5 days per week"/>
    <x v="3"/>
    <m/>
    <s v="Driving alone"/>
    <m/>
    <x v="2"/>
    <m/>
    <x v="3"/>
    <m/>
    <s v="Time"/>
    <m/>
    <s v="Other (please explain)"/>
    <s v="Work from home"/>
    <s v="No"/>
  </r>
  <r>
    <x v="1"/>
    <x v="0"/>
    <n v="25"/>
    <s v="5 days per week"/>
    <s v="5 days per week"/>
    <x v="3"/>
    <m/>
    <s v="Walking or running"/>
    <m/>
    <x v="2"/>
    <m/>
    <x v="0"/>
    <m/>
    <s v="Other (please explain)"/>
    <s v="Distance does not allow "/>
    <s v="Discounts on parking passes that prorate based on the days of the week you choose not to park"/>
    <m/>
    <s v="No"/>
  </r>
  <r>
    <x v="1"/>
    <x v="0"/>
    <n v="5"/>
    <s v="5 days per week"/>
    <s v="5 days per week"/>
    <x v="3"/>
    <m/>
    <s v="Walking or running"/>
    <m/>
    <x v="2"/>
    <m/>
    <x v="0"/>
    <m/>
    <s v="Other (please explain)"/>
    <s v="Will not bike on major freeway."/>
    <s v="Safer bicycle and pedestrian routes"/>
    <m/>
    <s v="No"/>
  </r>
  <r>
    <x v="1"/>
    <x v="0"/>
    <n v="20"/>
    <s v="5 days per week"/>
    <s v="5 days per week"/>
    <x v="3"/>
    <m/>
    <s v="Walking or running"/>
    <m/>
    <x v="1"/>
    <m/>
    <x v="0"/>
    <m/>
    <s v="Lack of showers at my workplace,Lack of confidence or experience riding near traffic"/>
    <m/>
    <s v="Safer bicycle and pedestrian routes,Hands-on training on safe bicycle commuting techniques"/>
    <m/>
    <s v="No"/>
  </r>
  <r>
    <x v="1"/>
    <x v="0"/>
    <n v="2.9"/>
    <s v="7 days per week"/>
    <s v="7 days per week"/>
    <x v="3"/>
    <m/>
    <s v="Bicycle, skateboard or other human-powered device"/>
    <m/>
    <x v="2"/>
    <m/>
    <x v="0"/>
    <m/>
    <s v="Weather,Time,Lack of showers at my workplace"/>
    <m/>
    <s v="Safer bicycle and pedestrian routes"/>
    <m/>
    <s v="Yes"/>
  </r>
  <r>
    <x v="1"/>
    <x v="0"/>
    <n v="2.1"/>
    <s v="5 days per week"/>
    <s v="5 days per week"/>
    <x v="3"/>
    <m/>
    <s v="Driving alone"/>
    <m/>
    <x v="2"/>
    <m/>
    <x v="3"/>
    <m/>
    <s v="Weather,Time,Other (please explain)"/>
    <s v="unsafe travel - no sidewalk and busy intersections without traffic lights along route 50"/>
    <s v="&quot;Carpool Only&quot; parking passes,Discounts on parking passes that prorate based on the days of the week you choose not to park"/>
    <m/>
    <s v="No"/>
  </r>
  <r>
    <x v="1"/>
    <x v="0"/>
    <n v="48.5"/>
    <s v="5 days per week"/>
    <s v="5 days per week"/>
    <x v="3"/>
    <m/>
    <s v="Walking or running"/>
    <m/>
    <x v="2"/>
    <m/>
    <x v="2"/>
    <m/>
    <s v="Time,Other (please explain)"/>
    <s v="Live too far away"/>
    <s v="Ability to be 10 minutes late to work to accommodate alternative transportation,Other (please explain)"/>
    <s v="Unsure who lives near me"/>
    <s v="Yes"/>
  </r>
  <r>
    <x v="1"/>
    <x v="0"/>
    <n v="1"/>
    <s v="5 days per week"/>
    <s v="5 days per week"/>
    <x v="3"/>
    <m/>
    <s v="Walking or running"/>
    <m/>
    <x v="2"/>
    <m/>
    <x v="0"/>
    <m/>
    <s v="Time,Other (please explain)"/>
    <s v="live at the top of a giant hill, with no sidewalks "/>
    <s v="Safer bicycle and pedestrian routes"/>
    <m/>
    <s v="No"/>
  </r>
  <r>
    <x v="1"/>
    <x v="0"/>
    <n v="26"/>
    <s v="5 days per week"/>
    <s v="5 days per week"/>
    <x v="3"/>
    <m/>
    <s v="Walking or running"/>
    <m/>
    <x v="2"/>
    <m/>
    <x v="5"/>
    <s v="My daughter picks me up from my car and drops me at my office. On days that she is able. "/>
    <s v="Weather,Time,Other (please explain)"/>
    <s v="Lots closer to building you work in. I think there should be lots dedicated to each building. And each person in that building have an assigned spot per length at OU. "/>
    <s v="More secure bicycle parking,Safer bicycle and pedestrian routes,Discounts on parking passes that prorate based on the days of the week you choose not to park,Ability to be 10 minutes late to work to accommodate alternative transportation,Hands-on training on safe bicycle commuting techniques"/>
    <m/>
    <s v="No"/>
  </r>
  <r>
    <x v="1"/>
    <x v="0"/>
    <n v="10.4"/>
    <s v="5 days per week"/>
    <s v="5 days per week"/>
    <x v="3"/>
    <m/>
    <s v="Walking or running"/>
    <m/>
    <x v="2"/>
    <m/>
    <x v="0"/>
    <m/>
    <s v="Other (please explain)"/>
    <s v="Concern for safety on my route"/>
    <s v="Safer bicycle and pedestrian routes,Hands-on training on safe bicycle commuting techniques"/>
    <m/>
    <s v="No"/>
  </r>
  <r>
    <x v="1"/>
    <x v="0"/>
    <n v="10"/>
    <s v="6 days per week"/>
    <s v="5 days per week"/>
    <x v="3"/>
    <m/>
    <s v="Carpooling"/>
    <m/>
    <x v="2"/>
    <m/>
    <x v="0"/>
    <m/>
    <s v="Time,Lack of showers at my workplace,I do not enjoy biking or walking"/>
    <m/>
    <s v="&quot;Carpool Only&quot; parking passes,Discounts on parking passes that prorate based on the days of the week you choose not to park"/>
    <m/>
    <s v="No"/>
  </r>
  <r>
    <x v="1"/>
    <x v="0"/>
    <n v="12"/>
    <s v="5 days per week"/>
    <s v="4 days per week"/>
    <x v="3"/>
    <m/>
    <s v="Bus"/>
    <m/>
    <x v="2"/>
    <m/>
    <x v="2"/>
    <m/>
    <s v="Time"/>
    <m/>
    <m/>
    <m/>
    <s v="Yes"/>
  </r>
  <r>
    <x v="1"/>
    <x v="0"/>
    <n v="15"/>
    <s v="5 days per week"/>
    <s v="5 days per week"/>
    <x v="3"/>
    <m/>
    <s v="Walking or running"/>
    <m/>
    <x v="2"/>
    <m/>
    <x v="0"/>
    <m/>
    <s v="Weather,Time,Other (please explain)"/>
    <s v="Distance to too far"/>
    <s v="Other (please explain)"/>
    <s v="None of the above"/>
    <s v="No"/>
  </r>
  <r>
    <x v="1"/>
    <x v="0"/>
    <n v="8"/>
    <s v="4 days per week"/>
    <s v="4 days per week"/>
    <x v="3"/>
    <m/>
    <s v="Walking or running"/>
    <m/>
    <x v="2"/>
    <m/>
    <x v="0"/>
    <m/>
    <s v="My health does not permit active transportation"/>
    <m/>
    <m/>
    <m/>
    <s v="Yes"/>
  </r>
  <r>
    <x v="1"/>
    <x v="0"/>
    <n v="15"/>
    <s v="5 days per week"/>
    <s v="5 days per week"/>
    <x v="3"/>
    <m/>
    <s v="Driving alone"/>
    <m/>
    <x v="2"/>
    <m/>
    <x v="3"/>
    <m/>
    <s v="My health does not permit active transportation,Other (please explain)"/>
    <s v="Lack of physical ability; I am handicapped."/>
    <s v="Other (please explain)"/>
    <s v="A Fountain of Youth would be good.  I am 61 this year."/>
    <s v="Yes"/>
  </r>
  <r>
    <x v="1"/>
    <x v="0"/>
    <n v="4"/>
    <s v="7 days per week"/>
    <s v="6 days per week"/>
    <x v="3"/>
    <m/>
    <s v="Walking or running"/>
    <m/>
    <x v="2"/>
    <m/>
    <x v="0"/>
    <m/>
    <s v="Weather,Time,Lack of &quot;Park and Pedal&quot; lots"/>
    <m/>
    <s v="More secure bicycle parking,Safer bicycle and pedestrian routes,Discounts on parking passes that prorate based on the days of the week you choose not to park"/>
    <m/>
    <s v="Yes"/>
  </r>
  <r>
    <x v="1"/>
    <x v="0"/>
    <n v="14"/>
    <s v="4 days per week"/>
    <s v="4 days per week"/>
    <x v="3"/>
    <m/>
    <s v="Driving alone"/>
    <m/>
    <x v="2"/>
    <m/>
    <x v="3"/>
    <m/>
    <s v="I do not enjoy biking or walking,Other (please explain)"/>
    <s v="Not conducive to job"/>
    <m/>
    <m/>
    <s v="No"/>
  </r>
  <r>
    <x v="1"/>
    <x v="0"/>
    <n v="3"/>
    <s v="5 days per week"/>
    <s v="5 days per week"/>
    <x v="3"/>
    <m/>
    <s v="Walking or running"/>
    <m/>
    <x v="2"/>
    <m/>
    <x v="0"/>
    <m/>
    <s v="Other (please explain)"/>
    <s v="Route to work on busy highway.  No suitable bike route."/>
    <s v="Safer bicycle and pedestrian routes,Alternative transportation commuting competitions with awards/prizes,Ability to be 10 minutes late to work to accommodate alternative transportation"/>
    <m/>
    <s v="No"/>
  </r>
  <r>
    <x v="1"/>
    <x v="0"/>
    <n v="24"/>
    <s v="5 days per week"/>
    <s v="5 days per week"/>
    <x v="3"/>
    <m/>
    <s v="Driving alone"/>
    <m/>
    <x v="2"/>
    <m/>
    <x v="3"/>
    <m/>
    <s v="Other (please explain)"/>
    <s v="As a STAFF member with children and 2 jobs, life does not permit such things. "/>
    <s v="Other (please explain)"/>
    <s v="None, it is bad enough we have to pay to work for a non-guaranteed space."/>
    <s v="Yes"/>
  </r>
  <r>
    <x v="1"/>
    <x v="0"/>
    <n v="4.3"/>
    <s v="5 days per week"/>
    <s v="5 days per week"/>
    <x v="3"/>
    <m/>
    <s v="Walking or running"/>
    <m/>
    <x v="2"/>
    <m/>
    <x v="0"/>
    <m/>
    <s v="Lack of convenient bus stops or bus routes,Time,Lack of showers at my workplace,Lack of confidence or experience riding near traffic,Other (please explain)"/>
    <s v="While I live relatively close to campus, I live out of town. Biking or walking from my home is incredibly dangerous due to lack of viable road shoulder on a hilly and winding busy road with heavy, fast traffic. "/>
    <s v="Safer bicycle and pedestrian routes,Ability to be 10 minutes late to work to accommodate alternative transportation"/>
    <m/>
    <s v="Yes"/>
  </r>
  <r>
    <x v="1"/>
    <x v="0"/>
    <n v="15"/>
    <s v="5 days per week"/>
    <s v="5 days per week"/>
    <x v="3"/>
    <m/>
    <s v="Walking or running"/>
    <m/>
    <x v="2"/>
    <m/>
    <x v="0"/>
    <m/>
    <s v="Time,Lack of showers at my workplace"/>
    <m/>
    <m/>
    <m/>
    <s v="Yes"/>
  </r>
  <r>
    <x v="1"/>
    <x v="0"/>
    <n v="5"/>
    <s v="5 days per week"/>
    <s v="5 days per week"/>
    <x v="3"/>
    <m/>
    <s v="Walking or running"/>
    <m/>
    <x v="2"/>
    <m/>
    <x v="0"/>
    <m/>
    <s v="Weather,Time,Other (please explain)"/>
    <s v="Too many things to carry back and forth from work; in the event of an emergency with older parents and children I need fast reliable transportation immediately."/>
    <m/>
    <m/>
    <s v="Yes"/>
  </r>
  <r>
    <x v="1"/>
    <x v="0"/>
    <n v="5.2"/>
    <s v="5 days per week"/>
    <s v="5 days per week"/>
    <x v="3"/>
    <m/>
    <s v="Walking or running"/>
    <m/>
    <x v="2"/>
    <m/>
    <x v="0"/>
    <m/>
    <s v="Lack of convenient bus stops or bus routes,Time,Lack of proper equipment or resources"/>
    <m/>
    <s v="Bike Share program,Safer bicycle and pedestrian routes"/>
    <m/>
    <s v="No"/>
  </r>
  <r>
    <x v="1"/>
    <x v="0"/>
    <n v="5.6"/>
    <s v="5 days per week"/>
    <s v="5 days per week"/>
    <x v="3"/>
    <m/>
    <s v="Walking or running"/>
    <m/>
    <x v="2"/>
    <m/>
    <x v="0"/>
    <m/>
    <s v="Lack of convenient bus stops or bus routes,Time,Other (please explain)"/>
    <s v="I have to take my child to a sitter and need to drive them there"/>
    <m/>
    <m/>
    <s v="Yes"/>
  </r>
  <r>
    <x v="1"/>
    <x v="0"/>
    <n v="1.5"/>
    <s v="6 days per week"/>
    <s v="6 days per week"/>
    <x v="3"/>
    <m/>
    <s v="Walking or running"/>
    <m/>
    <x v="2"/>
    <m/>
    <x v="0"/>
    <m/>
    <s v="My health does not permit active transportation"/>
    <m/>
    <s v="Bike Share program,Safer bicycle and pedestrian routes,Hands-on training on safe bicycle commuting techniques"/>
    <m/>
    <s v="No"/>
  </r>
  <r>
    <x v="1"/>
    <x v="0"/>
    <n v="10.6"/>
    <s v="5 days per week"/>
    <s v="5 days per week"/>
    <x v="3"/>
    <m/>
    <s v="Walking or running"/>
    <m/>
    <x v="2"/>
    <m/>
    <x v="0"/>
    <m/>
    <s v="Other (please explain)"/>
    <s v="cannot bike or walk on highway"/>
    <m/>
    <m/>
    <s v="No"/>
  </r>
  <r>
    <x v="1"/>
    <x v="0"/>
    <n v="3"/>
    <s v="5 days per week"/>
    <s v="5 days per week"/>
    <x v="3"/>
    <m/>
    <s v="Walking or running"/>
    <m/>
    <x v="2"/>
    <m/>
    <x v="0"/>
    <m/>
    <s v="Time,Other (please explain)"/>
    <s v="make a stop every morning and evening"/>
    <m/>
    <m/>
    <s v="No"/>
  </r>
  <r>
    <x v="1"/>
    <x v="0"/>
    <n v="1"/>
    <s v="5 days per week"/>
    <s v="5 days per week"/>
    <x v="3"/>
    <m/>
    <s v="Walking or running"/>
    <m/>
    <x v="1"/>
    <m/>
    <x v="0"/>
    <m/>
    <s v="Weather,Lack of showers at my workplace,Lack of confidence or experience riding near traffic,Lack of proper equipment or resources"/>
    <m/>
    <s v="Bike Share program,Safer bicycle and pedestrian routes,&quot;Carpool Only&quot; parking passes,Discounts on parking passes that prorate based on the days of the week you choose not to park,Alternative transportation commuting competitions with awards/prizes,Ability to be 10 minutes late to work to accommodate alternative transportation"/>
    <m/>
    <s v="No"/>
  </r>
  <r>
    <x v="1"/>
    <x v="0"/>
    <n v="2.5"/>
    <s v="5 days per week"/>
    <s v="5 days per week"/>
    <x v="3"/>
    <m/>
    <s v="Walking or running"/>
    <m/>
    <x v="2"/>
    <m/>
    <x v="0"/>
    <m/>
    <s v="Weather,Time,Lack of showers at my workplace"/>
    <m/>
    <s v="Safer bicycle and pedestrian routes"/>
    <m/>
    <s v="Yes"/>
  </r>
  <r>
    <x v="1"/>
    <x v="0"/>
    <n v="15.7"/>
    <s v="5 days per week"/>
    <s v="5 days per week"/>
    <x v="3"/>
    <m/>
    <s v="Walking or running"/>
    <m/>
    <x v="2"/>
    <m/>
    <x v="0"/>
    <m/>
    <s v="Other (please explain)"/>
    <s v="I have to drive my kids to school and activities after school. We could not possibly commute on bike or foot 15.7 miles each way. It definitely wouldn't work on band day to bring along a saxophone :) j/k"/>
    <s v="Other (please explain)"/>
    <s v="Nothing would convince me. I have active kids and drive them all over in the evenings. I need my car to be with me."/>
    <s v="No"/>
  </r>
  <r>
    <x v="1"/>
    <x v="0"/>
    <n v="18"/>
    <s v="5 days per week"/>
    <s v="5 days per week"/>
    <x v="3"/>
    <m/>
    <s v="Walking or running"/>
    <m/>
    <x v="2"/>
    <m/>
    <x v="0"/>
    <m/>
    <s v="Lack of convenient bus stops or bus routes,Other (please explain)"/>
    <s v="distance"/>
    <s v="Other (please explain)"/>
    <s v="ability to leave work past 5 PM for bus service"/>
    <s v="No"/>
  </r>
  <r>
    <x v="1"/>
    <x v="0"/>
    <n v="21"/>
    <s v="5 days per week"/>
    <s v="5 days per week"/>
    <x v="3"/>
    <m/>
    <s v="Walking or running"/>
    <m/>
    <x v="2"/>
    <m/>
    <x v="0"/>
    <m/>
    <s v="Other (please explain)"/>
    <s v="I live in Albany which is too far to ride a bike, no safe bikeways/only highways not safe"/>
    <m/>
    <m/>
    <s v="Yes"/>
  </r>
  <r>
    <x v="1"/>
    <x v="0"/>
    <n v="6"/>
    <s v="5 days per week"/>
    <s v="5 days per week"/>
    <x v="3"/>
    <m/>
    <s v="Driving alone"/>
    <m/>
    <x v="2"/>
    <m/>
    <x v="3"/>
    <m/>
    <s v="Weather,Time,Lack of confidence or experience riding near traffic,Lack of proper equipment or resources"/>
    <m/>
    <m/>
    <m/>
    <s v="No"/>
  </r>
  <r>
    <x v="1"/>
    <x v="0"/>
    <n v="6.2"/>
    <s v="5 days per week"/>
    <s v="5 days per week"/>
    <x v="3"/>
    <m/>
    <s v="Walking or running"/>
    <m/>
    <x v="2"/>
    <m/>
    <x v="0"/>
    <m/>
    <s v="Lack of convenient bus stops or bus routes,Time,Lack of showers at my workplace,Lack of bicycle racks,Lack of confidence or experience riding near traffic,Lack of proper equipment or resources"/>
    <m/>
    <s v="More secure bicycle parking,Safer bicycle and pedestrian routes,Ability to be 10 minutes late to work to accommodate alternative transportation,Other (please explain)"/>
    <s v="Ability to take a shower before coming to work, safe access to the bike path."/>
    <s v="Yes"/>
  </r>
  <r>
    <x v="1"/>
    <x v="0"/>
    <n v="18"/>
    <s v="6 days per week"/>
    <s v="5 days per week"/>
    <x v="3"/>
    <m/>
    <s v="Walking or running"/>
    <m/>
    <x v="2"/>
    <m/>
    <x v="0"/>
    <m/>
    <s v="Other (please explain)"/>
    <s v="Distance from home"/>
    <s v="&quot;Carpool Only&quot; parking passes"/>
    <m/>
    <s v="No"/>
  </r>
  <r>
    <x v="1"/>
    <x v="0"/>
    <n v="35"/>
    <s v="5 days per week"/>
    <s v="5 days per week"/>
    <x v="3"/>
    <m/>
    <s v="Walking or running"/>
    <m/>
    <x v="2"/>
    <m/>
    <x v="0"/>
    <m/>
    <s v="Other (please explain)"/>
    <s v="Not feasible to walk/bike 35 miles one way"/>
    <m/>
    <m/>
    <s v="Yes"/>
  </r>
  <r>
    <x v="1"/>
    <x v="0"/>
    <n v="2"/>
    <s v="5 days per week"/>
    <s v="5 days per week"/>
    <x v="3"/>
    <m/>
    <s v="Walking or running"/>
    <m/>
    <x v="2"/>
    <m/>
    <x v="0"/>
    <m/>
    <s v="Weather,Lack of showers at my workplace,Lack of confidence or experience riding near traffic"/>
    <m/>
    <s v="Safer bicycle and pedestrian routes,Discounts on parking passes that prorate based on the days of the week you choose not to park,Ability to be 10 minutes late to work to accommodate alternative transportation"/>
    <m/>
    <s v="Yes"/>
  </r>
  <r>
    <x v="1"/>
    <x v="0"/>
    <n v="1"/>
    <s v="5 days per week"/>
    <s v="5 days per week"/>
    <x v="3"/>
    <m/>
    <s v="Walking or running"/>
    <m/>
    <x v="2"/>
    <m/>
    <x v="0"/>
    <m/>
    <s v="Time"/>
    <m/>
    <s v="Other (please explain)"/>
    <s v="None"/>
    <s v="No"/>
  </r>
  <r>
    <x v="1"/>
    <x v="0"/>
    <s v="15 mile"/>
    <s v="5 days per week"/>
    <s v="5 days per week"/>
    <x v="3"/>
    <m/>
    <s v="Driving alone"/>
    <m/>
    <x v="2"/>
    <m/>
    <x v="3"/>
    <m/>
    <s v="Other (please explain)"/>
    <s v="Lack of Parking Spaces"/>
    <s v="Discounts on parking passes that prorate based on the days of the week you choose not to park"/>
    <m/>
    <s v="Yes"/>
  </r>
  <r>
    <x v="1"/>
    <x v="0"/>
    <n v="35"/>
    <s v="5 days per week"/>
    <s v="5 days per week"/>
    <x v="3"/>
    <m/>
    <s v="Walking or running"/>
    <m/>
    <x v="2"/>
    <m/>
    <x v="0"/>
    <m/>
    <s v="Other (please explain)"/>
    <s v="Distance"/>
    <s v="Other (please explain)"/>
    <s v="Work schedule"/>
    <s v="No"/>
  </r>
  <r>
    <x v="1"/>
    <x v="0"/>
    <n v="50"/>
    <s v="5 days per week"/>
    <s v="5 days per week"/>
    <x v="3"/>
    <m/>
    <s v="Walking or running"/>
    <m/>
    <x v="4"/>
    <m/>
    <x v="2"/>
    <m/>
    <s v="Lack of convenient bus stops or bus routes,Weather"/>
    <m/>
    <s v="&quot;Carpool Only&quot; parking passes,Ability to be 10 minutes late to work to accommodate alternative transportation"/>
    <m/>
    <s v="No"/>
  </r>
  <r>
    <x v="1"/>
    <x v="0"/>
    <n v="12"/>
    <s v="5 days per week"/>
    <s v="6 days per week"/>
    <x v="3"/>
    <m/>
    <s v="Driving alone"/>
    <m/>
    <x v="2"/>
    <m/>
    <x v="3"/>
    <m/>
    <s v="Weather,Lack of showers at my workplace,Lack of confidence or experience riding near traffic"/>
    <m/>
    <s v="Alternative transportation commuting competitions with awards/prizes"/>
    <m/>
    <s v="Yes"/>
  </r>
  <r>
    <x v="1"/>
    <x v="0"/>
    <n v="3"/>
    <s v="5 days per week"/>
    <s v="5 days per week"/>
    <x v="3"/>
    <m/>
    <s v="Walking or running"/>
    <m/>
    <x v="2"/>
    <m/>
    <x v="0"/>
    <m/>
    <s v="Time,Lack of &quot;Park and Pedal&quot; lots,Lack of showers at my workplace,Lack of confidence or experience riding near traffic"/>
    <m/>
    <s v="Bike Share program,Safer bicycle and pedestrian routes,Discounts on parking passes that prorate based on the days of the week you choose not to park,Alternative transportation commuting competitions with awards/prizes,Ability to be 10 minutes late to work to accommodate alternative transportation,Hands-on training on safe bicycle commuting techniques"/>
    <m/>
    <s v="Yes"/>
  </r>
  <r>
    <x v="1"/>
    <x v="0"/>
    <n v="48"/>
    <s v="5 days per week"/>
    <s v="5 days per week"/>
    <x v="3"/>
    <m/>
    <s v="Walking or running"/>
    <m/>
    <x v="2"/>
    <m/>
    <x v="0"/>
    <m/>
    <s v="Other (please explain)"/>
    <s v="Distance from campus"/>
    <s v="Other (please explain)"/>
    <s v="None -- distance from work"/>
    <s v="Yes"/>
  </r>
  <r>
    <x v="1"/>
    <x v="0"/>
    <n v="12"/>
    <s v="5 days per week"/>
    <s v="5 days per week"/>
    <x v="3"/>
    <m/>
    <s v="Walking or running"/>
    <m/>
    <x v="2"/>
    <m/>
    <x v="0"/>
    <m/>
    <s v="Weather,Other (please explain)"/>
    <s v="Live to far away to walk or bike."/>
    <s v="Other (please explain)"/>
    <s v="Live to far from campus for walking a biking to be viable option"/>
    <s v="No"/>
  </r>
  <r>
    <x v="1"/>
    <x v="0"/>
    <n v="50"/>
    <s v="5 days per week"/>
    <s v="5 days per week"/>
    <x v="3"/>
    <m/>
    <s v="Bicycle, skateboard or other human-powered device"/>
    <m/>
    <x v="2"/>
    <m/>
    <x v="3"/>
    <m/>
    <s v="Other (please explain)"/>
    <s v="Too much distance"/>
    <s v="Other (please explain)"/>
    <s v="Looking for someone to carpool."/>
    <s v="No"/>
  </r>
  <r>
    <x v="1"/>
    <x v="0"/>
    <n v="5"/>
    <s v="5 days per week"/>
    <s v="5 days per week"/>
    <x v="3"/>
    <m/>
    <s v="Walking or running"/>
    <m/>
    <x v="2"/>
    <m/>
    <x v="0"/>
    <m/>
    <s v="Time,Lack of showers at my workplace"/>
    <m/>
    <m/>
    <m/>
    <s v="No"/>
  </r>
  <r>
    <x v="1"/>
    <x v="0"/>
    <n v="18"/>
    <s v="5 days per week"/>
    <s v="5 days per week"/>
    <x v="3"/>
    <m/>
    <s v="Driving alone"/>
    <m/>
    <x v="2"/>
    <m/>
    <x v="3"/>
    <m/>
    <s v="Lack of showers at my workplace,Lack of Bike Share program"/>
    <m/>
    <s v="Bike Share program,Discounts on parking passes that prorate based on the days of the week you choose not to park,Alternative transportation commuting competitions with awards/prizes"/>
    <m/>
    <s v="No"/>
  </r>
  <r>
    <x v="1"/>
    <x v="0"/>
    <n v="10"/>
    <s v="5 days per week"/>
    <s v="5 days per week"/>
    <x v="3"/>
    <m/>
    <s v="Walking or running"/>
    <m/>
    <x v="2"/>
    <m/>
    <x v="0"/>
    <m/>
    <s v="Lack of convenient bus stops or bus routes,Weather,Time"/>
    <m/>
    <s v="Other (please explain)"/>
    <s v="More convenient public bus options for areas within 10 minutes or so from campus (such as the plains)"/>
    <s v="No"/>
  </r>
  <r>
    <x v="1"/>
    <x v="0"/>
    <n v="6"/>
    <s v="4 days per week"/>
    <s v="4 days per week"/>
    <x v="3"/>
    <m/>
    <s v="Driving alone"/>
    <m/>
    <x v="2"/>
    <m/>
    <x v="3"/>
    <m/>
    <s v="Weather,Time"/>
    <m/>
    <m/>
    <m/>
    <s v="Yes"/>
  </r>
  <r>
    <x v="1"/>
    <x v="0"/>
    <n v="10"/>
    <s v="5 days per week"/>
    <s v="5 days per week"/>
    <x v="3"/>
    <m/>
    <s v="Other (please explain)"/>
    <s v="both - it varies, sometimes I'm alone, other times with others"/>
    <x v="2"/>
    <m/>
    <x v="5"/>
    <s v="same as above"/>
    <s v="Other (please explain)"/>
    <s v="too far"/>
    <s v="Other (please explain)"/>
    <s v="work more than 40 hours per week"/>
    <s v="No"/>
  </r>
  <r>
    <x v="1"/>
    <x v="0"/>
    <n v="8"/>
    <s v="5 days per week"/>
    <s v="5 days per week"/>
    <x v="3"/>
    <m/>
    <s v="Walking or running"/>
    <m/>
    <x v="2"/>
    <m/>
    <x v="0"/>
    <m/>
    <s v="Time"/>
    <m/>
    <s v="Safer bicycle and pedestrian routes"/>
    <m/>
    <s v="Yes"/>
  </r>
  <r>
    <x v="1"/>
    <x v="0"/>
    <n v="35"/>
    <s v="5 days per week"/>
    <s v="5 days per week"/>
    <x v="3"/>
    <m/>
    <s v="Walking or running"/>
    <m/>
    <x v="2"/>
    <m/>
    <x v="0"/>
    <m/>
    <s v="Time,Other (please explain)"/>
    <s v="distance"/>
    <m/>
    <m/>
    <s v="No"/>
  </r>
  <r>
    <x v="1"/>
    <x v="0"/>
    <n v="5"/>
    <s v="5 days per week"/>
    <s v="5 days per week"/>
    <x v="3"/>
    <m/>
    <s v="Walking or running"/>
    <m/>
    <x v="2"/>
    <m/>
    <x v="0"/>
    <m/>
    <s v="Time,Lack of showers at my workplace,Other (please explain)"/>
    <s v="Traveling on highway"/>
    <s v="Safer bicycle and pedestrian routes,Alternative transportation commuting competitions with awards/prizes,Hands-on training on safe bicycle commuting techniques,Other (please explain)"/>
    <s v="Access to showers on campus"/>
    <s v="No"/>
  </r>
  <r>
    <x v="1"/>
    <x v="0"/>
    <n v="26"/>
    <s v="5 days per week"/>
    <s v="5 days per week"/>
    <x v="3"/>
    <m/>
    <s v="Walking or running"/>
    <m/>
    <x v="2"/>
    <m/>
    <x v="2"/>
    <m/>
    <s v="Time"/>
    <m/>
    <s v="Safer bicycle and pedestrian routes"/>
    <m/>
    <s v="Yes"/>
  </r>
  <r>
    <x v="1"/>
    <x v="0"/>
    <n v="10"/>
    <s v="5 days per week"/>
    <s v="5 days per week"/>
    <x v="3"/>
    <m/>
    <s v="Driving alone"/>
    <m/>
    <x v="2"/>
    <m/>
    <x v="3"/>
    <m/>
    <s v="Time"/>
    <m/>
    <s v="&quot;Carpool Only&quot; parking passes,Discounts on parking passes that prorate based on the days of the week you choose not to park,Ability to be 10 minutes late to work to accommodate alternative transportation"/>
    <m/>
    <s v="Yes"/>
  </r>
  <r>
    <x v="1"/>
    <x v="0"/>
    <n v="10"/>
    <s v="5 days per week"/>
    <s v="5 days per week"/>
    <x v="3"/>
    <m/>
    <s v="Walking or running"/>
    <m/>
    <x v="2"/>
    <m/>
    <x v="0"/>
    <m/>
    <s v="Time"/>
    <m/>
    <s v="Other (please explain)"/>
    <s v="Not being an hourly employee and bound by a clock"/>
    <s v="No"/>
  </r>
  <r>
    <x v="1"/>
    <x v="0"/>
    <n v="3"/>
    <s v="5 days per week"/>
    <s v="5 days per week"/>
    <x v="3"/>
    <m/>
    <s v="Walking or running"/>
    <m/>
    <x v="2"/>
    <m/>
    <x v="0"/>
    <m/>
    <s v="Lack of convenient bus stops or bus routes,Weather,Time"/>
    <m/>
    <s v="Other (please explain)"/>
    <s v="These are not viable for the hours I work or for my location"/>
    <s v="No"/>
  </r>
  <r>
    <x v="1"/>
    <x v="0"/>
    <n v="5"/>
    <s v="5 days per week"/>
    <s v="5 days per week"/>
    <x v="3"/>
    <m/>
    <s v="Driving alone"/>
    <m/>
    <x v="2"/>
    <m/>
    <x v="3"/>
    <m/>
    <s v="Other (please explain)"/>
    <s v="I have kids that need to be picked up "/>
    <s v="More secure bicycle parking,Safer bicycle and pedestrian routes"/>
    <m/>
    <s v="Yes"/>
  </r>
  <r>
    <x v="1"/>
    <x v="0"/>
    <n v="50"/>
    <s v="5 days per week"/>
    <s v="5 days per week"/>
    <x v="3"/>
    <m/>
    <s v="Driving alone"/>
    <m/>
    <x v="2"/>
    <m/>
    <x v="3"/>
    <m/>
    <s v="Other (please explain)"/>
    <s v="I live an hour away"/>
    <m/>
    <m/>
    <s v="Yes"/>
  </r>
  <r>
    <x v="1"/>
    <x v="0"/>
    <n v="20"/>
    <s v="5 days per week"/>
    <s v="5 days per week"/>
    <x v="3"/>
    <m/>
    <s v="Driving alone"/>
    <m/>
    <x v="2"/>
    <m/>
    <x v="3"/>
    <m/>
    <s v="Lack of convenient bus stops or bus routes,Time,Other (please explain)"/>
    <s v="Distance"/>
    <s v="Discounts on parking passes that prorate based on the days of the week you choose not to park,Ability to be 10 minutes late to work to accommodate alternative transportation"/>
    <m/>
    <s v="Yes"/>
  </r>
  <r>
    <x v="1"/>
    <x v="0"/>
    <n v="3.4"/>
    <s v="5 days per week"/>
    <s v="5 days per week"/>
    <x v="3"/>
    <m/>
    <s v="Walking or running"/>
    <m/>
    <x v="2"/>
    <m/>
    <x v="0"/>
    <m/>
    <s v="Lack of confidence or experience riding near traffic"/>
    <m/>
    <s v="Safer bicycle and pedestrian routes"/>
    <m/>
    <s v="No"/>
  </r>
  <r>
    <x v="1"/>
    <x v="0"/>
    <n v="7.5"/>
    <s v="5 days per week"/>
    <s v="5 days per week"/>
    <x v="3"/>
    <m/>
    <s v="Walking or running"/>
    <m/>
    <x v="2"/>
    <m/>
    <x v="3"/>
    <m/>
    <s v="Weather,Time"/>
    <m/>
    <m/>
    <m/>
    <s v="No"/>
  </r>
  <r>
    <x v="1"/>
    <x v="0"/>
    <n v="4"/>
    <s v="5 days per week"/>
    <s v="5 days per week"/>
    <x v="3"/>
    <m/>
    <s v="Driving alone"/>
    <m/>
    <x v="2"/>
    <m/>
    <x v="3"/>
    <m/>
    <s v="Time"/>
    <m/>
    <s v="Ability to be 10 minutes late to work to accommodate alternative transportation"/>
    <m/>
    <s v="No"/>
  </r>
  <r>
    <x v="1"/>
    <x v="0"/>
    <n v="2"/>
    <s v="5 days per week"/>
    <s v="5 days per week"/>
    <x v="3"/>
    <m/>
    <s v="Walking or running"/>
    <m/>
    <x v="2"/>
    <m/>
    <x v="0"/>
    <m/>
    <s v="Weather,Lack of showers at my workplace"/>
    <m/>
    <s v="Discounts on parking passes that prorate based on the days of the week you choose not to park,Alternative transportation commuting competitions with awards/prizes"/>
    <m/>
    <s v="Yes"/>
  </r>
  <r>
    <x v="1"/>
    <x v="0"/>
    <n v="15"/>
    <s v="5 days per week"/>
    <s v="5 days per week"/>
    <x v="3"/>
    <m/>
    <s v="Driving alone"/>
    <m/>
    <x v="2"/>
    <m/>
    <x v="3"/>
    <m/>
    <s v="Other (please explain)"/>
    <s v="Safety - this should be an option here - I live on a non-bikable road that connects to a non-bikeable highway where the speedlimit is 55.  I would NEVER feel safe enough, even if I gave myself an hour to get to work everyday, to bike on those roads.  I'm sad that this survey doesn't really take into account that a majority of the people who work at OU don't live in the immediate city of Athens.  This is rural Appalachia.  Please consider your audience.  "/>
    <s v="Other (please explain)"/>
    <s v="How about the addresses and phone numbers of staff in my local area so I could even set up a ride share.  We don't all know each other, so get us together somehow first."/>
    <s v="Yes"/>
  </r>
  <r>
    <x v="1"/>
    <x v="0"/>
    <n v="3"/>
    <s v="5 days per week"/>
    <s v="5 days per week"/>
    <x v="3"/>
    <m/>
    <s v="Walking or running"/>
    <m/>
    <x v="1"/>
    <m/>
    <x v="0"/>
    <m/>
    <s v="Other (please explain)"/>
    <s v="1 mile distance from home to the bus stop, 3 mile distance from home to work."/>
    <s v="Discounts on parking passes that prorate based on the days of the week you choose not to park"/>
    <m/>
    <s v="No"/>
  </r>
  <r>
    <x v="1"/>
    <x v="0"/>
    <n v="1"/>
    <s v="5 days per week"/>
    <s v="5 days per week"/>
    <x v="3"/>
    <m/>
    <s v="Walking or running"/>
    <m/>
    <x v="2"/>
    <m/>
    <x v="0"/>
    <m/>
    <s v="Other (please explain)"/>
    <s v="Ability to &quot;run errands&quot; at the end of a work day without going home first."/>
    <s v="Other (please explain)"/>
    <s v="None--I tried walking and frequently had to walk home to get my car."/>
    <s v="Yes"/>
  </r>
  <r>
    <x v="1"/>
    <x v="0"/>
    <n v="48"/>
    <s v="5 days per week"/>
    <s v="5 days per week"/>
    <x v="3"/>
    <m/>
    <s v="Walking or running"/>
    <m/>
    <x v="2"/>
    <m/>
    <x v="0"/>
    <m/>
    <s v="Time"/>
    <m/>
    <s v="Discounts on parking passes that prorate based on the days of the week you choose not to park"/>
    <m/>
    <s v="No"/>
  </r>
  <r>
    <x v="1"/>
    <x v="0"/>
    <n v="3.5"/>
    <s v="5 days per week"/>
    <s v="5 days per week"/>
    <x v="3"/>
    <m/>
    <s v="Driving alone"/>
    <m/>
    <x v="2"/>
    <m/>
    <x v="3"/>
    <m/>
    <s v="Other (please explain)"/>
    <s v="I do not work on campus, but in Dayton, OH. I cover a 10 county area and visit businesses in assigned counties. In some cases, I must drive to their location."/>
    <m/>
    <m/>
    <s v="Yes"/>
  </r>
  <r>
    <x v="1"/>
    <x v="0"/>
    <n v="28"/>
    <s v="5 days per week"/>
    <s v="5 days per week"/>
    <x v="3"/>
    <m/>
    <s v="Driving alone"/>
    <m/>
    <x v="2"/>
    <m/>
    <x v="3"/>
    <m/>
    <s v="Time"/>
    <m/>
    <s v="Discounts on parking passes that prorate based on the days of the week you choose not to park"/>
    <m/>
    <s v="No"/>
  </r>
  <r>
    <x v="1"/>
    <x v="0"/>
    <n v="10"/>
    <s v="5 days per week"/>
    <s v="5 days per week"/>
    <x v="3"/>
    <m/>
    <s v="Driving alone"/>
    <m/>
    <x v="2"/>
    <m/>
    <x v="3"/>
    <m/>
    <s v="Lack of proper equipment or resources"/>
    <m/>
    <s v="Ability to be 10 minutes late to work to accommodate alternative transportation"/>
    <m/>
    <s v="No"/>
  </r>
  <r>
    <x v="1"/>
    <x v="0"/>
    <n v="16"/>
    <s v="5 days per week"/>
    <s v="5 days per week"/>
    <x v="3"/>
    <m/>
    <s v="Walking or running"/>
    <m/>
    <x v="2"/>
    <m/>
    <x v="0"/>
    <m/>
    <s v="Time,Lack of showers at my workplace"/>
    <m/>
    <s v="Discounts on parking passes that prorate based on the days of the week you choose not to park,Ability to be 10 minutes late to work to accommodate alternative transportation"/>
    <m/>
    <s v="Yes"/>
  </r>
  <r>
    <x v="1"/>
    <x v="0"/>
    <n v="2"/>
    <s v="5 days per week"/>
    <s v="5 days per week"/>
    <x v="3"/>
    <m/>
    <s v="Driving alone"/>
    <m/>
    <x v="2"/>
    <m/>
    <x v="3"/>
    <m/>
    <s v="Weather,Time,Lack of showers at my workplace,Other (please explain)"/>
    <s v="Hills, sweaty, business attire and bikes don't mix"/>
    <s v="Ability to be 10 minutes late to work to accommodate alternative transportation,Other (please explain)"/>
    <s v="casual dress attire, hills equal sweat"/>
    <s v="Yes"/>
  </r>
  <r>
    <x v="1"/>
    <x v="0"/>
    <n v="4.8"/>
    <s v="6 days per week"/>
    <s v="5 days per week"/>
    <x v="3"/>
    <m/>
    <s v="Walking or running"/>
    <m/>
    <x v="2"/>
    <m/>
    <x v="3"/>
    <m/>
    <s v="Weather,Time,Lack of showers at my workplace"/>
    <m/>
    <s v="Other (please explain)"/>
    <s v="better choices for living close to campus but not in student neighborkoods."/>
    <s v="Yes"/>
  </r>
  <r>
    <x v="1"/>
    <x v="0"/>
    <n v="4"/>
    <s v="5 days per week"/>
    <s v="4 days per week"/>
    <x v="3"/>
    <m/>
    <s v="Walking or running"/>
    <m/>
    <x v="2"/>
    <m/>
    <x v="0"/>
    <m/>
    <s v="Lack of convenient bus stops or bus routes,Weather"/>
    <m/>
    <m/>
    <m/>
    <s v="No"/>
  </r>
  <r>
    <x v="1"/>
    <x v="0"/>
    <n v="5"/>
    <s v="5 days per week"/>
    <s v="5 days per week"/>
    <x v="3"/>
    <m/>
    <s v="Walking or running"/>
    <m/>
    <x v="2"/>
    <m/>
    <x v="0"/>
    <m/>
    <s v="Time"/>
    <m/>
    <s v="Other (please explain)"/>
    <s v="Not enough time in the day to leave house 30-45 minutes earlier"/>
    <s v="No"/>
  </r>
  <r>
    <x v="1"/>
    <x v="0"/>
    <n v="7.4"/>
    <s v="5 days per week"/>
    <s v="5 days per week"/>
    <x v="3"/>
    <m/>
    <s v="Walking or running"/>
    <m/>
    <x v="2"/>
    <m/>
    <x v="0"/>
    <m/>
    <s v="Time"/>
    <m/>
    <s v="Ability to be 10 minutes late to work to accommodate alternative transportation"/>
    <m/>
    <s v="Yes"/>
  </r>
  <r>
    <x v="1"/>
    <x v="0"/>
    <n v="7"/>
    <s v="5 days per week"/>
    <s v="5 days per week"/>
    <x v="3"/>
    <m/>
    <s v="Walking or running"/>
    <m/>
    <x v="2"/>
    <m/>
    <x v="0"/>
    <m/>
    <s v="Lack of convenient bus stops or bus routes,Time,Lack of showers at my workplace"/>
    <m/>
    <s v="Ability to be 10 minutes late to work to accommodate alternative transportation,Hands-on training on safe bicycle commuting techniques"/>
    <m/>
    <s v="No"/>
  </r>
  <r>
    <x v="1"/>
    <x v="0"/>
    <n v="20"/>
    <s v="6 days per week"/>
    <s v="6 days per week"/>
    <x v="3"/>
    <m/>
    <s v="Walking or running"/>
    <m/>
    <x v="2"/>
    <m/>
    <x v="0"/>
    <m/>
    <s v="Weather,Time"/>
    <m/>
    <s v="Discounts on parking passes that prorate based on the days of the week you choose not to park"/>
    <m/>
    <s v="No"/>
  </r>
  <r>
    <x v="1"/>
    <x v="0"/>
    <n v="35"/>
    <s v="5 days per week"/>
    <s v="5 days per week"/>
    <x v="3"/>
    <m/>
    <s v="Walking or running"/>
    <m/>
    <x v="2"/>
    <m/>
    <x v="0"/>
    <m/>
    <s v="Weather,Time"/>
    <m/>
    <s v="Other (please explain)"/>
    <s v="None apply because of my distance to work."/>
    <s v="Yes"/>
  </r>
  <r>
    <x v="1"/>
    <x v="0"/>
    <n v="16"/>
    <s v="5 days per week"/>
    <s v="5 days per week"/>
    <x v="3"/>
    <m/>
    <s v="Driving alone"/>
    <m/>
    <x v="2"/>
    <m/>
    <x v="3"/>
    <m/>
    <s v="Lack of convenient bus stops or bus routes,My health does not permit active transportation,Lack of proper equipment or resources"/>
    <m/>
    <s v="Other (please explain)"/>
    <s v="Increased bus stops, per campus buildings. "/>
    <s v="Yes"/>
  </r>
  <r>
    <x v="1"/>
    <x v="0"/>
    <n v="7"/>
    <s v="5 days per week"/>
    <s v="5 days per week"/>
    <x v="3"/>
    <m/>
    <s v="Walking or running"/>
    <m/>
    <x v="2"/>
    <m/>
    <x v="0"/>
    <m/>
    <s v="Weather,Time"/>
    <m/>
    <m/>
    <m/>
    <s v="Yes"/>
  </r>
  <r>
    <x v="1"/>
    <x v="0"/>
    <n v="35"/>
    <s v="5 days per week"/>
    <s v="5 days per week"/>
    <x v="3"/>
    <m/>
    <s v="Driving alone"/>
    <m/>
    <x v="2"/>
    <m/>
    <x v="3"/>
    <m/>
    <s v="Lack of convenient bus stops or bus routes,Other (please explain)"/>
    <s v="Distance"/>
    <s v="Other (please explain)"/>
    <s v="Centralized carpool website"/>
    <s v="No"/>
  </r>
  <r>
    <x v="1"/>
    <x v="0"/>
    <n v="5"/>
    <s v="5 days per week"/>
    <s v="5 days per week"/>
    <x v="3"/>
    <m/>
    <s v="Driving alone"/>
    <m/>
    <x v="2"/>
    <m/>
    <x v="3"/>
    <m/>
    <s v="Lack of convenient bus stops or bus routes,Weather,Time,Lack of showers at my workplace,Other (please explain)"/>
    <s v="I live on a hill.  Don't think I could ride up it on a bike.  Also have a child I take to school every day."/>
    <s v="Bike Share program,More secure bicycle parking,Ability to be 10 minutes late to work to accommodate alternative transportation"/>
    <m/>
    <s v="No"/>
  </r>
  <r>
    <x v="1"/>
    <x v="0"/>
    <n v="24"/>
    <s v="5 days per week"/>
    <s v="5 days per week"/>
    <x v="3"/>
    <m/>
    <s v="Walking or running"/>
    <m/>
    <x v="2"/>
    <m/>
    <x v="0"/>
    <m/>
    <s v="Time,Other (please explain)"/>
    <s v="Distance"/>
    <m/>
    <m/>
    <s v="Yes"/>
  </r>
  <r>
    <x v="1"/>
    <x v="0"/>
    <n v="45"/>
    <s v="5 days per week"/>
    <s v="5 days per week"/>
    <x v="3"/>
    <m/>
    <s v="Walking or running"/>
    <m/>
    <x v="2"/>
    <m/>
    <x v="0"/>
    <m/>
    <s v="Other (please explain)"/>
    <s v="I've no current major obstacles to walking from the faculty/staff parking lots to my workplace. "/>
    <s v="Other (please explain)"/>
    <s v="Not applicable based on my situation"/>
    <s v="Yes"/>
  </r>
  <r>
    <x v="1"/>
    <x v="0"/>
    <n v="2.5"/>
    <s v="6 days per week"/>
    <s v="6 days per week"/>
    <x v="3"/>
    <m/>
    <s v="Walking or running"/>
    <m/>
    <x v="2"/>
    <m/>
    <x v="0"/>
    <m/>
    <s v="Time"/>
    <m/>
    <s v="Ability to be 10 minutes late to work to accommodate alternative transportation"/>
    <m/>
    <s v="Yes"/>
  </r>
  <r>
    <x v="1"/>
    <x v="0"/>
    <n v="12.5"/>
    <s v="5 days per week"/>
    <s v="5 days per week"/>
    <x v="3"/>
    <m/>
    <s v="Walking or running"/>
    <m/>
    <x v="2"/>
    <m/>
    <x v="0"/>
    <m/>
    <s v="Time,Lack of confidence or experience riding near traffic"/>
    <m/>
    <s v="Safer bicycle and pedestrian routes"/>
    <m/>
    <s v="Yes"/>
  </r>
  <r>
    <x v="1"/>
    <x v="0"/>
    <n v="5"/>
    <s v="5 days per week"/>
    <s v="5 days per week"/>
    <x v="3"/>
    <m/>
    <s v="Walking or running"/>
    <m/>
    <x v="2"/>
    <m/>
    <x v="0"/>
    <m/>
    <s v="Lack of convenient bus stops or bus routes,Other (please explain)"/>
    <s v="if using a bicycle, I would need to bicycle along a highway part of the way. "/>
    <s v="Other (please explain)"/>
    <s v="None"/>
    <s v="No"/>
  </r>
  <r>
    <x v="1"/>
    <x v="0"/>
    <n v="5"/>
    <s v="5 days per week"/>
    <s v="5 days per week"/>
    <x v="3"/>
    <m/>
    <s v="Walking or running"/>
    <m/>
    <x v="2"/>
    <m/>
    <x v="0"/>
    <m/>
    <s v="Lack of showers at my workplace"/>
    <m/>
    <s v="Bike Share program"/>
    <m/>
    <s v="No"/>
  </r>
  <r>
    <x v="1"/>
    <x v="0"/>
    <n v="6.5"/>
    <s v="7 days per week"/>
    <s v="6 days per week"/>
    <x v="3"/>
    <m/>
    <s v="Walking or running"/>
    <m/>
    <x v="2"/>
    <m/>
    <x v="3"/>
    <m/>
    <s v="Other (please explain)"/>
    <s v="Dangerous roads, unbikeable terrain."/>
    <s v="Safer bicycle and pedestrian routes"/>
    <m/>
    <s v="Yes"/>
  </r>
  <r>
    <x v="1"/>
    <x v="0"/>
    <n v="2"/>
    <s v="5 days per week"/>
    <s v="5 days per week"/>
    <x v="3"/>
    <m/>
    <s v="Driving alone"/>
    <m/>
    <x v="2"/>
    <m/>
    <x v="3"/>
    <m/>
    <s v="Lack of convenient bus stops or bus routes,Time,Lack of showers at my workplace,Lack of proper equipment or resources"/>
    <m/>
    <s v="More secure bicycle parking,Safer bicycle and pedestrian routes,Discounts on parking passes that prorate based on the days of the week you choose not to park,Ability to be 10 minutes late to work to accommodate alternative transportation,Other (please explain)"/>
    <m/>
    <s v="No"/>
  </r>
  <r>
    <x v="1"/>
    <x v="0"/>
    <n v="40"/>
    <s v="5 days per week"/>
    <s v="5 days per week"/>
    <x v="3"/>
    <m/>
    <s v="Walking or running"/>
    <m/>
    <x v="2"/>
    <m/>
    <x v="0"/>
    <m/>
    <s v="Other (please explain)"/>
    <s v="The distance that I travel"/>
    <m/>
    <m/>
    <s v="Yes"/>
  </r>
  <r>
    <x v="1"/>
    <x v="0"/>
    <n v="15"/>
    <s v="5 days per week"/>
    <s v="5 days per week"/>
    <x v="3"/>
    <m/>
    <s v="Driving alone"/>
    <m/>
    <x v="2"/>
    <m/>
    <x v="3"/>
    <m/>
    <s v="Lack of convenient bus stops or bus routes,Weather,Time"/>
    <m/>
    <m/>
    <m/>
    <s v="Yes"/>
  </r>
  <r>
    <x v="1"/>
    <x v="0"/>
    <n v="4"/>
    <s v="5 days per week"/>
    <s v="5 days per week"/>
    <x v="3"/>
    <m/>
    <s v="Walking or running"/>
    <m/>
    <x v="2"/>
    <m/>
    <x v="0"/>
    <m/>
    <s v="Lack of convenient bus stops or bus routes,Lack of confidence or experience riding near traffic"/>
    <m/>
    <s v="Safer bicycle and pedestrian routes"/>
    <m/>
    <s v="Yes"/>
  </r>
  <r>
    <x v="1"/>
    <x v="0"/>
    <n v="40"/>
    <s v="5 days per week"/>
    <s v="5 days per week"/>
    <x v="3"/>
    <m/>
    <s v="Walking or running"/>
    <m/>
    <x v="2"/>
    <m/>
    <x v="0"/>
    <m/>
    <s v="Other (please explain)"/>
    <s v="I live 40 minutes away"/>
    <s v="Other (please explain)"/>
    <s v="Being permitted to work from other campuses regularly instead of special occasions"/>
    <s v="Yes"/>
  </r>
  <r>
    <x v="1"/>
    <x v="0"/>
    <n v="8"/>
    <s v="5 days per week"/>
    <s v="5 days per week"/>
    <x v="3"/>
    <m/>
    <s v="Walking or running"/>
    <m/>
    <x v="2"/>
    <m/>
    <x v="0"/>
    <m/>
    <s v="Other (please explain)"/>
    <s v="I live in the country and too far to walk."/>
    <s v="Other (please explain)"/>
    <s v="None"/>
    <s v="Yes"/>
  </r>
  <r>
    <x v="1"/>
    <x v="0"/>
    <n v="4.5"/>
    <s v="5 days per week"/>
    <s v="5 days per week"/>
    <x v="3"/>
    <m/>
    <s v="Driving alone"/>
    <m/>
    <x v="2"/>
    <m/>
    <x v="3"/>
    <m/>
    <s v="Time"/>
    <m/>
    <s v="Other (please explain)"/>
    <s v="not an option for daily commute"/>
    <s v="No"/>
  </r>
  <r>
    <x v="1"/>
    <x v="0"/>
    <n v="40"/>
    <s v="5 days per week"/>
    <s v="5 days per week"/>
    <x v="3"/>
    <m/>
    <s v="Walking or running"/>
    <m/>
    <x v="2"/>
    <m/>
    <x v="4"/>
    <m/>
    <s v="Weather,Time,Lack of showers at my workplace"/>
    <m/>
    <s v="&quot;Carpool Only&quot; parking passes"/>
    <m/>
    <s v="No"/>
  </r>
  <r>
    <x v="1"/>
    <x v="0"/>
    <n v="5"/>
    <s v="5 days per week"/>
    <s v="5 days per week"/>
    <x v="3"/>
    <m/>
    <s v="Driving alone"/>
    <m/>
    <x v="2"/>
    <m/>
    <x v="0"/>
    <m/>
    <s v="My health does not permit active transportation"/>
    <m/>
    <s v="&quot;Carpool Only&quot; parking passes,Discounts on parking passes that prorate based on the days of the week you choose not to park"/>
    <m/>
    <s v="Yes"/>
  </r>
  <r>
    <x v="1"/>
    <x v="0"/>
    <n v="3"/>
    <s v="5 days per week"/>
    <s v="5 days per week"/>
    <x v="3"/>
    <m/>
    <s v="Driving alone"/>
    <m/>
    <x v="2"/>
    <m/>
    <x v="0"/>
    <m/>
    <s v="Lack of convenient bus stops or bus routes"/>
    <m/>
    <s v="Alternative transportation commuting competitions with awards/prizes,Ability to be 10 minutes late to work to accommodate alternative transportation"/>
    <m/>
    <s v="No"/>
  </r>
  <r>
    <x v="1"/>
    <x v="0"/>
    <n v="15"/>
    <s v="5 days per week"/>
    <s v="5 days per week"/>
    <x v="3"/>
    <m/>
    <s v="Walking or running"/>
    <m/>
    <x v="2"/>
    <m/>
    <x v="0"/>
    <m/>
    <s v="Other (please explain)"/>
    <s v="Live too far away"/>
    <m/>
    <m/>
    <s v="No"/>
  </r>
  <r>
    <x v="1"/>
    <x v="0"/>
    <n v="25"/>
    <s v="5 days per week"/>
    <s v="5 days per week"/>
    <x v="3"/>
    <m/>
    <s v="Walking or running"/>
    <m/>
    <x v="2"/>
    <m/>
    <x v="0"/>
    <m/>
    <s v="Lack of showers at my workplace"/>
    <m/>
    <s v="Discounts on parking passes that prorate based on the days of the week you choose not to park"/>
    <m/>
    <s v="No"/>
  </r>
  <r>
    <x v="1"/>
    <x v="0"/>
    <n v="5"/>
    <s v="5 days per week"/>
    <s v="5 days per week"/>
    <x v="3"/>
    <m/>
    <s v="Walking or running"/>
    <m/>
    <x v="2"/>
    <m/>
    <x v="0"/>
    <m/>
    <s v="Time"/>
    <m/>
    <s v="More secure bicycle parking"/>
    <m/>
    <s v="Yes"/>
  </r>
  <r>
    <x v="1"/>
    <x v="0"/>
    <n v="4.5999999999999996"/>
    <s v="6 days per week"/>
    <s v="5 days per week"/>
    <x v="3"/>
    <m/>
    <s v="Walking or running"/>
    <m/>
    <x v="2"/>
    <m/>
    <x v="0"/>
    <m/>
    <s v="Time,Lack of &quot;Park and Pedal&quot; lots,Lack of showers at my workplace,Lack of confidence or experience riding near traffic"/>
    <m/>
    <s v="More secure bicycle parking,Safer bicycle and pedestrian routes"/>
    <m/>
    <s v="Yes"/>
  </r>
  <r>
    <x v="1"/>
    <x v="0"/>
    <s v="1.5 miles"/>
    <s v="5 days per week"/>
    <s v="5 days per week"/>
    <x v="3"/>
    <m/>
    <s v="Walking or running"/>
    <m/>
    <x v="2"/>
    <m/>
    <x v="0"/>
    <m/>
    <s v="Lack of convenient bus stops or bus routes,Weather,Time,Lack of showers at my workplace,Lack of confidence or experience riding near traffic,Lack of proper equipment or resources"/>
    <m/>
    <s v="Safer bicycle and pedestrian routes,Discounts on parking passes that prorate based on the days of the week you choose not to park,Alternative transportation commuting competitions with awards/prizes,Ability to be 10 minutes late to work to accommodate alternative transportation"/>
    <m/>
    <s v="No"/>
  </r>
  <r>
    <x v="1"/>
    <x v="0"/>
    <n v="10"/>
    <s v="5 days per week"/>
    <s v="5 days per week"/>
    <x v="3"/>
    <m/>
    <s v="Walking or running"/>
    <m/>
    <x v="2"/>
    <m/>
    <x v="0"/>
    <m/>
    <s v="Other (please explain)"/>
    <s v="I would have to travel narrow county roads with large hills"/>
    <s v="Other (please explain)"/>
    <s v="Nothing - too far out for biking and too sparsely populated to car pool or bus"/>
    <s v="No"/>
  </r>
  <r>
    <x v="1"/>
    <x v="0"/>
    <n v="6.1"/>
    <s v="5 days per week"/>
    <s v="5 days per week"/>
    <x v="3"/>
    <m/>
    <s v="Walking or running"/>
    <m/>
    <x v="2"/>
    <m/>
    <x v="0"/>
    <m/>
    <s v="Other (please explain)"/>
    <s v="Route 56 is very dangerous to walk or bike on . Build some sidewalks or extra wide berms. So many bikers travel the route. Very dangerous !!"/>
    <s v="Safer bicycle and pedestrian routes"/>
    <m/>
    <s v="Yes"/>
  </r>
  <r>
    <x v="1"/>
    <x v="0"/>
    <n v="1.5"/>
    <s v="5 days per week"/>
    <s v="5 days per week"/>
    <x v="3"/>
    <m/>
    <s v="Driving alone"/>
    <m/>
    <x v="2"/>
    <m/>
    <x v="3"/>
    <m/>
    <s v="My health does not permit active transportation"/>
    <m/>
    <m/>
    <m/>
    <s v="No"/>
  </r>
  <r>
    <x v="1"/>
    <x v="0"/>
    <n v="6"/>
    <s v="5 days per week"/>
    <s v="5 days per week"/>
    <x v="3"/>
    <m/>
    <s v="Walking or running"/>
    <m/>
    <x v="2"/>
    <m/>
    <x v="0"/>
    <m/>
    <s v="Lack of convenient bus stops or bus routes,Time,Lack of confidence or experience riding near traffic,Other (please explain)"/>
    <s v="Regarding biking--Distance from campus (I must access US 32 or busy county highways); safety risks of biking on high traffic highways and roads"/>
    <m/>
    <m/>
    <s v="Yes"/>
  </r>
  <r>
    <x v="1"/>
    <x v="0"/>
    <n v="60"/>
    <s v="4 days per week"/>
    <s v="4 days per week"/>
    <x v="3"/>
    <m/>
    <s v="Driving alone"/>
    <m/>
    <x v="2"/>
    <m/>
    <x v="3"/>
    <m/>
    <s v="Time"/>
    <m/>
    <s v="Discounts on parking passes that prorate based on the days of the week you choose not to park"/>
    <m/>
    <s v="No"/>
  </r>
  <r>
    <x v="1"/>
    <x v="0"/>
    <n v="3"/>
    <s v="5 days per week"/>
    <s v="5 days per week"/>
    <x v="3"/>
    <m/>
    <s v="Walking or running"/>
    <m/>
    <x v="2"/>
    <m/>
    <x v="5"/>
    <s v="Driving - one or more, it varies"/>
    <s v="Other (please explain)"/>
    <s v="Dropping kids off at school"/>
    <s v="Other (please explain)"/>
    <s v="none"/>
    <s v="Yes"/>
  </r>
  <r>
    <x v="1"/>
    <x v="0"/>
    <n v="7"/>
    <s v="5 days per week"/>
    <s v="5 days per week"/>
    <x v="3"/>
    <m/>
    <s v="Walking or running"/>
    <m/>
    <x v="2"/>
    <m/>
    <x v="0"/>
    <m/>
    <s v="Weather,Time,Lack of confidence or experience riding near traffic"/>
    <m/>
    <s v="Ability to be 10 minutes late to work to accommodate alternative transportation"/>
    <m/>
    <s v="No"/>
  </r>
  <r>
    <x v="1"/>
    <x v="0"/>
    <n v="4.2"/>
    <s v="5 days per week"/>
    <s v="5 days per week"/>
    <x v="3"/>
    <m/>
    <s v="Walking or running"/>
    <m/>
    <x v="2"/>
    <m/>
    <x v="0"/>
    <m/>
    <s v="Weather,Time,I do not enjoy biking or walking,Other (please explain)"/>
    <s v="Route to campus requires crossing route 50/32/33 "/>
    <s v="Discounts on parking passes that prorate based on the days of the week you choose not to park,Ability to be 10 minutes late to work to accommodate alternative transportation"/>
    <m/>
    <s v="No"/>
  </r>
  <r>
    <x v="1"/>
    <x v="0"/>
    <n v="25"/>
    <s v="5 days per week"/>
    <s v="5 days per week"/>
    <x v="3"/>
    <m/>
    <s v="Walking or running"/>
    <m/>
    <x v="2"/>
    <m/>
    <x v="0"/>
    <m/>
    <s v="Time"/>
    <m/>
    <m/>
    <m/>
    <s v="Yes"/>
  </r>
  <r>
    <x v="1"/>
    <x v="0"/>
    <n v="0.4"/>
    <s v="6 days per week"/>
    <s v="5 days per week"/>
    <x v="3"/>
    <m/>
    <s v="Walking or running"/>
    <m/>
    <x v="2"/>
    <m/>
    <x v="3"/>
    <m/>
    <s v="Other (please explain)"/>
    <s v="My job is external focused (fundraising), am on and off campus several times a day"/>
    <s v="Bike Share program,Other (please explain)"/>
    <s v="would take bus on days I will be on campus all day"/>
    <s v="No"/>
  </r>
  <r>
    <x v="1"/>
    <x v="0"/>
    <n v="3"/>
    <s v="5 days per week"/>
    <s v="5 days per week"/>
    <x v="3"/>
    <m/>
    <s v="Walking or running"/>
    <m/>
    <x v="2"/>
    <m/>
    <x v="0"/>
    <m/>
    <s v="Lack of convenient bus stops or bus routes,Lack of bicycle racks,Other (please explain)"/>
    <s v="Lack of sidewalks"/>
    <s v="Discounts on parking passes that prorate based on the days of the week you choose not to park,Other (please explain)"/>
    <s v="Sidwalks"/>
    <s v="Yes"/>
  </r>
  <r>
    <x v="1"/>
    <x v="0"/>
    <n v="12"/>
    <s v="5 days per week"/>
    <s v="5 days per week"/>
    <x v="3"/>
    <m/>
    <s v="Walking or running"/>
    <m/>
    <x v="2"/>
    <m/>
    <x v="0"/>
    <m/>
    <s v="I do not enjoy biking or walking"/>
    <m/>
    <s v="&quot;Carpool Only&quot; parking passes,Discounts on parking passes that prorate based on the days of the week you choose not to park"/>
    <m/>
    <s v="Yes"/>
  </r>
  <r>
    <x v="1"/>
    <x v="0"/>
    <n v="27"/>
    <s v="5 days per week"/>
    <s v="5 days per week"/>
    <x v="3"/>
    <m/>
    <s v="Driving alone"/>
    <m/>
    <x v="2"/>
    <m/>
    <x v="3"/>
    <m/>
    <s v="Other (please explain)"/>
    <s v="I have to have access to a vehicle to meet with clients off site."/>
    <m/>
    <m/>
    <s v="No"/>
  </r>
  <r>
    <x v="1"/>
    <x v="0"/>
    <n v="7"/>
    <s v="5 days per week"/>
    <s v="5 days per week"/>
    <x v="3"/>
    <m/>
    <s v="Walking or running"/>
    <m/>
    <x v="2"/>
    <m/>
    <x v="0"/>
    <m/>
    <s v="Lack of convenient bus stops or bus routes"/>
    <m/>
    <s v="&quot;Carpool Only&quot; parking passes"/>
    <m/>
    <s v="No"/>
  </r>
  <r>
    <x v="1"/>
    <x v="0"/>
    <n v="45"/>
    <s v="5 days per week"/>
    <s v="5 days per week"/>
    <x v="3"/>
    <m/>
    <s v="Bus"/>
    <m/>
    <x v="2"/>
    <m/>
    <x v="2"/>
    <m/>
    <s v="My health does not permit active transportation"/>
    <m/>
    <m/>
    <m/>
    <s v="No"/>
  </r>
  <r>
    <x v="1"/>
    <x v="0"/>
    <n v="5.8"/>
    <s v="5 days per week"/>
    <s v="5 days per week"/>
    <x v="3"/>
    <m/>
    <s v="Walking or running"/>
    <m/>
    <x v="2"/>
    <m/>
    <x v="2"/>
    <m/>
    <s v="Lack of convenient bus stops or bus routes,Weather,Lack of &quot;Park and Pedal&quot; lots,Lack of confidence or experience riding near traffic,Other (please explain)"/>
    <s v="I would need to travel on the highway to bike to work and that is not safe.  "/>
    <s v="Other (please explain)"/>
    <s v="Bus routes closer to my home or commuter lots near a bus stop so I can  take the bus.  I can't car pool because of my work schedule and the need to get my kids from school in Albany from time to time."/>
    <s v="No"/>
  </r>
  <r>
    <x v="1"/>
    <x v="0"/>
    <n v="30"/>
    <s v="5 days per week"/>
    <s v="5 days per week"/>
    <x v="3"/>
    <m/>
    <s v="Walking or running"/>
    <m/>
    <x v="6"/>
    <m/>
    <x v="0"/>
    <m/>
    <s v="Other (please explain)"/>
    <s v="too far"/>
    <m/>
    <m/>
    <s v="Yes"/>
  </r>
  <r>
    <x v="1"/>
    <x v="0"/>
    <n v="35"/>
    <s v="5 days per week"/>
    <s v="5 days per week"/>
    <x v="3"/>
    <m/>
    <s v="Driving alone"/>
    <m/>
    <x v="2"/>
    <m/>
    <x v="3"/>
    <m/>
    <s v="Other (please explain)"/>
    <s v="No public transportation available where I live. Can not walk/bike 35 miles. "/>
    <s v="Alternative transportation commuting competitions with awards/prizes"/>
    <m/>
    <s v="No"/>
  </r>
  <r>
    <x v="1"/>
    <x v="0"/>
    <n v="1"/>
    <s v="5 days per week"/>
    <s v="5 days per week"/>
    <x v="3"/>
    <m/>
    <s v="Walking or running"/>
    <m/>
    <x v="2"/>
    <m/>
    <x v="0"/>
    <m/>
    <s v="Lack of convenient bus stops or bus routes"/>
    <m/>
    <s v="Discounts on parking passes that prorate based on the days of the week you choose not to park"/>
    <m/>
    <s v="Yes"/>
  </r>
  <r>
    <x v="1"/>
    <x v="0"/>
    <n v="1"/>
    <s v="6 days per week"/>
    <s v="6 days per week"/>
    <x v="3"/>
    <m/>
    <s v="Walking or running"/>
    <m/>
    <x v="2"/>
    <m/>
    <x v="0"/>
    <m/>
    <s v="Weather,Time"/>
    <m/>
    <s v="Safer bicycle and pedestrian routes,Ability to be 10 minutes late to work to accommodate alternative transportation"/>
    <m/>
    <s v="Yes"/>
  </r>
  <r>
    <x v="1"/>
    <x v="0"/>
    <n v="8.4"/>
    <s v="5 days per week"/>
    <s v="5 days per week"/>
    <x v="3"/>
    <m/>
    <s v="Walking or running"/>
    <m/>
    <x v="2"/>
    <m/>
    <x v="0"/>
    <m/>
    <s v="Weather,Time,Lack of &quot;Park and Pedal&quot; lots,Lack of showers at my workplace,Lack of bicycle racks"/>
    <m/>
    <s v="More secure bicycle parking,Safer bicycle and pedestrian routes,Discounts on parking passes that prorate based on the days of the week you choose not to park,Ability to be 10 minutes late to work to accommodate alternative transportation"/>
    <m/>
    <s v="No"/>
  </r>
  <r>
    <x v="1"/>
    <x v="0"/>
    <n v="7"/>
    <s v="5 days per week"/>
    <s v="5 days per week"/>
    <x v="3"/>
    <m/>
    <s v="Walking or running"/>
    <m/>
    <x v="2"/>
    <m/>
    <x v="2"/>
    <m/>
    <s v="Other (please explain)"/>
    <s v="I live to far out to bike to campus"/>
    <s v="Safer bicycle and pedestrian routes,Discounts on parking passes that prorate based on the days of the week you choose not to park,Ability to be 10 minutes late to work to accommodate alternative transportation"/>
    <m/>
    <s v="No"/>
  </r>
  <r>
    <x v="1"/>
    <x v="0"/>
    <n v="7"/>
    <s v="5 days per week"/>
    <s v="5 days per week"/>
    <x v="3"/>
    <m/>
    <s v="Walking or running"/>
    <m/>
    <x v="2"/>
    <m/>
    <x v="0"/>
    <m/>
    <s v="Time"/>
    <m/>
    <s v="&quot;Carpool Only&quot; parking passes"/>
    <m/>
    <s v="Yes"/>
  </r>
  <r>
    <x v="1"/>
    <x v="0"/>
    <n v="22"/>
    <s v="5 days per week"/>
    <s v="5 days per week"/>
    <x v="3"/>
    <m/>
    <s v="Walking or running"/>
    <m/>
    <x v="2"/>
    <m/>
    <x v="2"/>
    <m/>
    <s v="Time"/>
    <m/>
    <s v="Bike Share program"/>
    <m/>
    <s v="No"/>
  </r>
  <r>
    <x v="1"/>
    <x v="0"/>
    <n v="2"/>
    <s v="5 days per week"/>
    <s v="5 days per week"/>
    <x v="3"/>
    <m/>
    <s v="Walking or running"/>
    <m/>
    <x v="2"/>
    <m/>
    <x v="0"/>
    <m/>
    <s v="Time,Other (please explain)"/>
    <s v="I wear business clothes to work everyday. it's not comfortable to walk a long distance in this type of clothing for a female. "/>
    <s v="Other (please explain)"/>
    <s v="There is no place to park a bike outside my office. I work on College Green. "/>
    <s v="No"/>
  </r>
  <r>
    <x v="1"/>
    <x v="0"/>
    <n v="25"/>
    <s v="5 days per week"/>
    <s v="5 days per week"/>
    <x v="3"/>
    <m/>
    <s v="Driving alone"/>
    <m/>
    <x v="2"/>
    <m/>
    <x v="3"/>
    <m/>
    <s v="Time,My health does not permit active transportation"/>
    <m/>
    <m/>
    <m/>
    <s v="No"/>
  </r>
  <r>
    <x v="1"/>
    <x v="0"/>
    <n v="14"/>
    <s v="7 days per week"/>
    <s v="5 days per week"/>
    <x v="3"/>
    <m/>
    <s v="Driving alone"/>
    <m/>
    <x v="2"/>
    <m/>
    <x v="3"/>
    <m/>
    <s v="Time,Lack of showers at my workplace,Lack of Bike Share program,Other (please explain)"/>
    <s v="Hours of work"/>
    <s v="Other (please explain)"/>
    <s v="I would bike into work but there is no safe route need a bike path to every community in Athens county"/>
    <s v="No"/>
  </r>
  <r>
    <x v="1"/>
    <x v="0"/>
    <s v="5 miles"/>
    <s v="5 days per week"/>
    <s v="5 days per week"/>
    <x v="3"/>
    <m/>
    <s v="Walking or running"/>
    <m/>
    <x v="2"/>
    <m/>
    <x v="0"/>
    <m/>
    <s v="Lack of showers at my workplace"/>
    <m/>
    <s v="Ability to be 10 minutes late to work to accommodate alternative transportation,Other (please explain)"/>
    <s v="Showers"/>
    <s v="Yes"/>
  </r>
  <r>
    <x v="1"/>
    <x v="0"/>
    <n v="38"/>
    <s v="5 days per week"/>
    <s v="5 days per week"/>
    <x v="3"/>
    <m/>
    <s v="Walking or running"/>
    <m/>
    <x v="2"/>
    <m/>
    <x v="3"/>
    <m/>
    <s v="Weather,Time,Lack of showers at my workplace,Other (please explain)"/>
    <s v="I live too far away for any of this to be applicable.  "/>
    <s v="Other (please explain)"/>
    <s v="I live too far away for any of this to be applicable "/>
    <s v="Yes"/>
  </r>
  <r>
    <x v="1"/>
    <x v="0"/>
    <n v="10"/>
    <s v="5 days per week"/>
    <s v="5 days per week"/>
    <x v="3"/>
    <m/>
    <s v="Walking or running"/>
    <m/>
    <x v="2"/>
    <m/>
    <x v="0"/>
    <m/>
    <s v="Lack of convenient bus stops or bus routes,Weather,Time,My health does not permit active transportation"/>
    <m/>
    <s v="&quot;Carpool Only&quot; parking passes,Ability to be 10 minutes late to work to accommodate alternative transportation"/>
    <m/>
    <s v="Yes"/>
  </r>
  <r>
    <x v="1"/>
    <x v="0"/>
    <n v="40"/>
    <s v="5 days per week"/>
    <s v="4 days per week"/>
    <x v="3"/>
    <m/>
    <s v="Walking or running"/>
    <m/>
    <x v="2"/>
    <m/>
    <x v="0"/>
    <m/>
    <s v="Time,Other (please explain)"/>
    <s v="Distance, lack of free parking away from but near campus, husband hit by a truck while biking to work resulting in injuries.."/>
    <s v="Ability to be 10 minutes late to work to accommodate alternative transportation,Other (please explain)"/>
    <s v="Free parking located away from but near campus along with convenient bus routes/stops."/>
    <s v="Yes"/>
  </r>
  <r>
    <x v="1"/>
    <x v="0"/>
    <n v="15"/>
    <s v="5 days per week"/>
    <s v="5 days per week"/>
    <x v="3"/>
    <m/>
    <s v="Carpooling"/>
    <m/>
    <x v="2"/>
    <m/>
    <x v="4"/>
    <m/>
    <s v="My health does not permit active transportation"/>
    <m/>
    <m/>
    <m/>
    <s v="No"/>
  </r>
  <r>
    <x v="1"/>
    <x v="0"/>
    <n v="1"/>
    <s v="5 days per week"/>
    <s v="5 days per week"/>
    <x v="3"/>
    <m/>
    <s v="Walking or running"/>
    <m/>
    <x v="2"/>
    <m/>
    <x v="0"/>
    <m/>
    <s v="Other (please explain)"/>
    <s v="lots of traffic between home and HDL..not comfortable"/>
    <s v="Other (please explain)"/>
    <s v="love biking and kickbiking, but to ride to work...but i'd feel uncomforatable once I got here."/>
    <s v="No"/>
  </r>
  <r>
    <x v="1"/>
    <x v="0"/>
    <n v="7"/>
    <s v="6 days per week"/>
    <s v="5 days per week"/>
    <x v="3"/>
    <m/>
    <s v="Walking or running"/>
    <m/>
    <x v="2"/>
    <m/>
    <x v="0"/>
    <m/>
    <s v="Lack of confidence or experience riding near traffic"/>
    <m/>
    <s v="Safer bicycle and pedestrian routes"/>
    <m/>
    <s v="No"/>
  </r>
  <r>
    <x v="1"/>
    <x v="0"/>
    <n v="30"/>
    <s v="5 days per week"/>
    <s v="5 days per week"/>
    <x v="3"/>
    <m/>
    <s v="Walking or running"/>
    <m/>
    <x v="2"/>
    <m/>
    <x v="0"/>
    <m/>
    <s v="Weather,Time"/>
    <m/>
    <s v="&quot;Carpool Only&quot; parking passes,Ability to be 10 minutes late to work to accommodate alternative transportation"/>
    <m/>
    <s v="No"/>
  </r>
  <r>
    <x v="1"/>
    <x v="0"/>
    <n v="27.3"/>
    <s v="5 days per week"/>
    <s v="5 days per week"/>
    <x v="3"/>
    <m/>
    <s v="Walking or running"/>
    <m/>
    <x v="2"/>
    <m/>
    <x v="0"/>
    <m/>
    <s v="Weather,Time,Lack of showers at my workplace,Lack of confidence or experience riding near traffic,Lack of proper equipment or resources"/>
    <m/>
    <m/>
    <m/>
    <s v="Yes"/>
  </r>
  <r>
    <x v="1"/>
    <x v="0"/>
    <n v="8"/>
    <s v="5 days per week"/>
    <s v="5 days per week"/>
    <x v="3"/>
    <m/>
    <s v="Walking or running"/>
    <m/>
    <x v="2"/>
    <m/>
    <x v="2"/>
    <m/>
    <s v="Weather,Time,Other (please explain)"/>
    <s v="I also transport a child with sports gear and sometimes work a second job in the evenings (and also live on top of a hill) - none of which are conducive to biking or walking."/>
    <s v="Other (please explain)"/>
    <s v="These options are not feasible for my situation."/>
    <s v="No"/>
  </r>
  <r>
    <x v="1"/>
    <x v="0"/>
    <n v="16.2"/>
    <s v="5 days per week"/>
    <s v="5 days per week"/>
    <x v="3"/>
    <m/>
    <s v="Driving alone"/>
    <m/>
    <x v="2"/>
    <m/>
    <x v="3"/>
    <m/>
    <s v="My health does not permit active transportation"/>
    <m/>
    <s v="Other (please explain)"/>
    <s v="These are not options for all who work on campus."/>
    <s v="No"/>
  </r>
  <r>
    <x v="1"/>
    <x v="0"/>
    <n v="20"/>
    <s v="5 days per week"/>
    <s v="5 days per week"/>
    <x v="3"/>
    <m/>
    <s v="Walking or running"/>
    <m/>
    <x v="5"/>
    <m/>
    <x v="0"/>
    <m/>
    <s v="Weather,Time"/>
    <m/>
    <s v="Discounts on parking passes that prorate based on the days of the week you choose not to park,Ability to be 10 minutes late to work to accommodate alternative transportation"/>
    <m/>
    <s v="Yes"/>
  </r>
  <r>
    <x v="1"/>
    <x v="0"/>
    <n v="12"/>
    <s v="5 days per week"/>
    <s v="5 days per week"/>
    <x v="3"/>
    <m/>
    <s v="Walking or running"/>
    <m/>
    <x v="2"/>
    <m/>
    <x v="0"/>
    <m/>
    <s v="Lack of bicycle racks"/>
    <m/>
    <s v="Alternative transportation commuting competitions with awards/prizes"/>
    <m/>
    <s v="No"/>
  </r>
  <r>
    <x v="1"/>
    <x v="0"/>
    <n v="4"/>
    <s v="5 days per week"/>
    <s v="5 days per week"/>
    <x v="3"/>
    <m/>
    <s v="Driving alone"/>
    <m/>
    <x v="2"/>
    <m/>
    <x v="3"/>
    <m/>
    <s v="I do not enjoy biking or walking"/>
    <m/>
    <s v="Other (please explain)"/>
    <s v="None - I don't want to"/>
    <s v="No"/>
  </r>
  <r>
    <x v="1"/>
    <x v="0"/>
    <n v="35"/>
    <s v="5 days per week"/>
    <s v="5 days per week"/>
    <x v="3"/>
    <m/>
    <s v="Walking or running"/>
    <m/>
    <x v="2"/>
    <m/>
    <x v="0"/>
    <m/>
    <s v="Time,Other (please explain)"/>
    <s v="distance"/>
    <s v="Other (please explain)"/>
    <s v="This does not apply to me - I live too far from campus for any accomodations."/>
    <s v="Yes"/>
  </r>
  <r>
    <x v="1"/>
    <x v="0"/>
    <n v="28"/>
    <s v="5 days per week"/>
    <s v="5 days per week"/>
    <x v="3"/>
    <m/>
    <s v="Driving alone"/>
    <m/>
    <x v="2"/>
    <m/>
    <x v="0"/>
    <m/>
    <s v="Other (please explain)"/>
    <s v="I live too far and have no way to bring a bike to campus.But I do walk around campus once I'm here."/>
    <s v="Ability to be 10 minutes late to work to accommodate alternative transportation,Other (please explain)"/>
    <s v="A matching program to help you find others to carpool with from your area."/>
    <s v="No"/>
  </r>
  <r>
    <x v="1"/>
    <x v="0"/>
    <n v="1.5"/>
    <s v="5 days per week"/>
    <s v="5 days per week"/>
    <x v="3"/>
    <m/>
    <s v="Walking or running"/>
    <m/>
    <x v="2"/>
    <m/>
    <x v="0"/>
    <m/>
    <s v="Weather,Time,Lack of showers at my workplace,Lack of confidence or experience riding near traffic,Lack of proper equipment or resources,Other (please explain)"/>
    <s v="I have to drop my child off each morning."/>
    <s v="Safer bicycle and pedestrian routes,&quot;Carpool Only&quot; parking passes,Discounts on parking passes that prorate based on the days of the week you choose not to park,Hands-on training on safe bicycle commuting techniques"/>
    <m/>
    <s v="Yes"/>
  </r>
  <r>
    <x v="1"/>
    <x v="0"/>
    <n v="3"/>
    <s v="5 days per week"/>
    <s v="5 days per week"/>
    <x v="3"/>
    <m/>
    <s v="Driving alone"/>
    <m/>
    <x v="2"/>
    <m/>
    <x v="3"/>
    <m/>
    <s v="Weather"/>
    <m/>
    <s v="Discounts on parking passes that prorate based on the days of the week you choose not to park"/>
    <m/>
    <s v="Yes"/>
  </r>
  <r>
    <x v="1"/>
    <x v="0"/>
    <n v="6.3"/>
    <s v="5 days per week"/>
    <s v="5 days per week"/>
    <x v="3"/>
    <m/>
    <s v="Driving alone"/>
    <m/>
    <x v="2"/>
    <m/>
    <x v="3"/>
    <m/>
    <s v="Other (please explain)"/>
    <s v="Each day I must take/pick up my children to/from school and childcare "/>
    <m/>
    <m/>
    <s v="Yes"/>
  </r>
  <r>
    <x v="1"/>
    <x v="0"/>
    <n v="22"/>
    <s v="5 days per week"/>
    <s v="5 days per week"/>
    <x v="3"/>
    <m/>
    <s v="Walking or running"/>
    <m/>
    <x v="2"/>
    <m/>
    <x v="0"/>
    <m/>
    <s v="Time"/>
    <m/>
    <s v="Bike Share program"/>
    <m/>
    <s v="No"/>
  </r>
  <r>
    <x v="1"/>
    <x v="0"/>
    <n v="3"/>
    <s v="5 days per week"/>
    <s v="5 days per week"/>
    <x v="3"/>
    <m/>
    <s v="Walking or running"/>
    <m/>
    <x v="1"/>
    <m/>
    <x v="0"/>
    <m/>
    <s v="Other (please explain)"/>
    <s v="There is not a safe bike lane for me to ride in...would need to be on Route 50 until I could get to Richland Avenue"/>
    <s v="Safer bicycle and pedestrian routes"/>
    <m/>
    <s v="Yes"/>
  </r>
  <r>
    <x v="1"/>
    <x v="0"/>
    <n v="16"/>
    <s v="5 days per week"/>
    <s v="5 days per week"/>
    <x v="3"/>
    <m/>
    <s v="Walking or running"/>
    <m/>
    <x v="2"/>
    <m/>
    <x v="0"/>
    <m/>
    <s v="Other (please explain)"/>
    <s v="Distance between my home and campus - it takes me at least 30 minutes to drive it one way. Not all of us live in the Athens Commons."/>
    <m/>
    <m/>
    <m/>
  </r>
  <r>
    <x v="1"/>
    <x v="0"/>
    <n v="31"/>
    <s v="5 days per week"/>
    <s v="5 days per week"/>
    <x v="3"/>
    <m/>
    <s v="Driving alone"/>
    <m/>
    <x v="2"/>
    <m/>
    <x v="3"/>
    <m/>
    <s v="My health does not permit active transportation"/>
    <m/>
    <m/>
    <m/>
    <s v="No"/>
  </r>
  <r>
    <x v="1"/>
    <x v="0"/>
    <n v="8"/>
    <s v="5 days per week"/>
    <s v="5 days per week"/>
    <x v="3"/>
    <m/>
    <s v="Driving alone"/>
    <m/>
    <x v="2"/>
    <m/>
    <x v="3"/>
    <m/>
    <s v="Lack of convenient bus stops or bus routes,Weather,Time"/>
    <m/>
    <m/>
    <m/>
    <s v="Yes"/>
  </r>
  <r>
    <x v="1"/>
    <x v="0"/>
    <n v="10"/>
    <s v="5 days per week"/>
    <s v="5 days per week"/>
    <x v="3"/>
    <m/>
    <s v="Driving alone"/>
    <m/>
    <x v="2"/>
    <m/>
    <x v="3"/>
    <m/>
    <s v="Weather,Time,My health does not permit active transportation"/>
    <m/>
    <m/>
    <m/>
    <s v="No"/>
  </r>
  <r>
    <x v="1"/>
    <x v="0"/>
    <n v="16"/>
    <s v="5 days per week"/>
    <s v="5 days per week"/>
    <x v="3"/>
    <m/>
    <s v="Walking or running"/>
    <m/>
    <x v="2"/>
    <m/>
    <x v="0"/>
    <m/>
    <s v="Other (please explain)"/>
    <s v="Distance"/>
    <s v="Alternative transportation commuting competitions with awards/prizes"/>
    <m/>
    <s v="No"/>
  </r>
  <r>
    <x v="1"/>
    <x v="0"/>
    <n v="13"/>
    <s v="5 days per week"/>
    <s v="5 days per week"/>
    <x v="3"/>
    <m/>
    <s v="Walking or running"/>
    <m/>
    <x v="2"/>
    <m/>
    <x v="3"/>
    <m/>
    <s v="Lack of convenient bus stops or bus routes,Weather,Time"/>
    <m/>
    <m/>
    <m/>
    <s v="No"/>
  </r>
  <r>
    <x v="1"/>
    <x v="0"/>
    <n v="3"/>
    <s v="5 days per week"/>
    <s v="5 days per week"/>
    <x v="3"/>
    <m/>
    <s v="Carpooling"/>
    <m/>
    <x v="5"/>
    <m/>
    <x v="4"/>
    <m/>
    <s v="Weather"/>
    <m/>
    <s v="Discounts on parking passes that prorate based on the days of the week you choose not to park"/>
    <m/>
    <s v="No"/>
  </r>
  <r>
    <x v="1"/>
    <x v="0"/>
    <n v="40"/>
    <s v="5 days per week"/>
    <s v="4 days per week"/>
    <x v="3"/>
    <m/>
    <s v="Other (please explain)"/>
    <s v="would prefer the bus but it doesn't run during the summer so I drive."/>
    <x v="2"/>
    <m/>
    <x v="2"/>
    <m/>
    <s v="Time"/>
    <m/>
    <m/>
    <m/>
    <s v="No"/>
  </r>
  <r>
    <x v="1"/>
    <x v="0"/>
    <n v="39"/>
    <s v="5 days per week"/>
    <s v="5 days per week"/>
    <x v="3"/>
    <m/>
    <s v="Walking or running"/>
    <m/>
    <x v="2"/>
    <m/>
    <x v="0"/>
    <m/>
    <s v="Time,Lack of showers at my workplace,Lack of proper equipment or resources,Other (please explain)"/>
    <s v="Distance - I live rather far away from campus. "/>
    <s v="&quot;Carpool Only&quot; parking passes,Ability to be 10 minutes late to work to accommodate alternative transportation,Other (please explain)"/>
    <s v="Work-from-home option"/>
    <s v="Yes"/>
  </r>
  <r>
    <x v="1"/>
    <x v="0"/>
    <n v="8"/>
    <s v="5 days per week"/>
    <s v="5 days per week"/>
    <x v="3"/>
    <m/>
    <s v="Walking or running"/>
    <m/>
    <x v="2"/>
    <m/>
    <x v="0"/>
    <m/>
    <s v="Other (please explain)"/>
    <s v="There is absolutely no way I can travel from my home to work other than via automobile with the commute I have and the condition/terrain of the roads I must travel"/>
    <s v="Other (please explain)"/>
    <s v="This is not even an option.  I would have to retire if forced to consider this"/>
    <s v="No"/>
  </r>
  <r>
    <x v="1"/>
    <x v="0"/>
    <n v="3"/>
    <s v="5 days per week"/>
    <s v="5 days per week"/>
    <x v="3"/>
    <m/>
    <s v="Walking or running"/>
    <m/>
    <x v="2"/>
    <m/>
    <x v="0"/>
    <m/>
    <s v="Other (please explain)"/>
    <s v="difficult terrain"/>
    <m/>
    <m/>
    <s v="Yes"/>
  </r>
  <r>
    <x v="1"/>
    <x v="0"/>
    <n v="10"/>
    <s v="5 days per week"/>
    <s v="5 days per week"/>
    <x v="3"/>
    <m/>
    <s v="Walking or running"/>
    <m/>
    <x v="2"/>
    <m/>
    <x v="3"/>
    <m/>
    <s v="Lack of convenient bus stops or bus routes,Time,I do not enjoy biking or walking"/>
    <m/>
    <s v="Discounts on parking passes that prorate based on the days of the week you choose not to park,Ability to be 10 minutes late to work to accommodate alternative transportation"/>
    <m/>
    <s v="No"/>
  </r>
  <r>
    <x v="1"/>
    <x v="0"/>
    <n v="10"/>
    <s v="5 days per week"/>
    <s v="5 days per week"/>
    <x v="3"/>
    <m/>
    <s v="Driving alone"/>
    <m/>
    <x v="2"/>
    <m/>
    <x v="3"/>
    <m/>
    <s v="Lack of convenient bus stops or bus routes,Weather,Time,Lack of showers at my workplace,Lack of confidence or experience riding near traffic,Other (please explain)"/>
    <s v="I live 7 miles out of town in a rural area."/>
    <m/>
    <m/>
    <s v="No"/>
  </r>
  <r>
    <x v="1"/>
    <x v="0"/>
    <n v="3"/>
    <s v="6 days per week"/>
    <s v="5 days per week"/>
    <x v="3"/>
    <m/>
    <s v="Walking or running"/>
    <m/>
    <x v="2"/>
    <m/>
    <x v="0"/>
    <m/>
    <s v="Other (please explain)"/>
    <s v="too much to carry back and forth "/>
    <s v="Other (please explain)"/>
    <s v="I would have carry less or figure out how to transport on a bike "/>
    <s v="No"/>
  </r>
  <r>
    <x v="1"/>
    <x v="0"/>
    <n v="12"/>
    <s v="5 days per week"/>
    <s v="5 days per week"/>
    <x v="3"/>
    <m/>
    <s v="Walking or running"/>
    <m/>
    <x v="2"/>
    <m/>
    <x v="0"/>
    <m/>
    <s v="Time"/>
    <m/>
    <s v="Ability to be 10 minutes late to work to accommodate alternative transportation"/>
    <m/>
    <s v="Yes"/>
  </r>
  <r>
    <x v="1"/>
    <x v="0"/>
    <n v="1.2"/>
    <s v="5 days per week"/>
    <s v="5 days per week"/>
    <x v="3"/>
    <m/>
    <s v="Driving alone"/>
    <m/>
    <x v="2"/>
    <m/>
    <x v="0"/>
    <m/>
    <s v="Time,Other (please explain)"/>
    <s v=" I have to let my dog out during my lunch break, so I drive to save time. "/>
    <s v="Ability to be 10 minutes late to work to accommodate alternative transportation"/>
    <m/>
    <s v="No"/>
  </r>
  <r>
    <x v="1"/>
    <x v="0"/>
    <n v="11"/>
    <s v="5 days per week"/>
    <s v="5 days per week"/>
    <x v="3"/>
    <m/>
    <s v="Walking or running"/>
    <m/>
    <x v="2"/>
    <m/>
    <x v="3"/>
    <m/>
    <s v="Lack of convenient bus stops or bus routes,Weather,Time,Lack of showers at my workplace,Other (please explain)"/>
    <s v="Have you noticed the steep hills on campus"/>
    <s v="&quot;Carpool Only&quot; parking passes,Discounts on parking passes that prorate based on the days of the week you choose not to park"/>
    <m/>
    <s v="Yes"/>
  </r>
  <r>
    <x v="1"/>
    <x v="0"/>
    <n v="61"/>
    <s v="5 days per week"/>
    <s v="5 days per week"/>
    <x v="3"/>
    <m/>
    <s v="Walking or running"/>
    <m/>
    <x v="2"/>
    <m/>
    <x v="0"/>
    <m/>
    <s v="Other (please explain)"/>
    <s v="I live too far away.  "/>
    <m/>
    <m/>
    <s v="No"/>
  </r>
  <r>
    <x v="1"/>
    <x v="0"/>
    <n v="25"/>
    <s v="5 days per week"/>
    <s v="5 days per week"/>
    <x v="3"/>
    <m/>
    <s v="Walking or running"/>
    <m/>
    <x v="2"/>
    <m/>
    <x v="0"/>
    <m/>
    <s v="Other (please explain)"/>
    <s v="Distance to work"/>
    <m/>
    <m/>
    <s v="No"/>
  </r>
  <r>
    <x v="1"/>
    <x v="0"/>
    <n v="9"/>
    <s v="5 days per week"/>
    <s v="5 days per week"/>
    <x v="3"/>
    <m/>
    <m/>
    <m/>
    <x v="5"/>
    <m/>
    <x v="6"/>
    <m/>
    <s v="Lack of confidence or experience riding near traffic"/>
    <m/>
    <s v="Other (please explain)"/>
    <s v="None"/>
    <s v="No"/>
  </r>
  <r>
    <x v="1"/>
    <x v="0"/>
    <n v="1"/>
    <s v="5 days per week"/>
    <s v="5 days per week"/>
    <x v="3"/>
    <m/>
    <s v="Walking or running"/>
    <m/>
    <x v="2"/>
    <m/>
    <x v="0"/>
    <m/>
    <s v="Other (please explain)"/>
    <s v="Accommodating children's schedules, pickups and drop offs."/>
    <s v="Safer bicycle and pedestrian routes,Discounts on parking passes that prorate based on the days of the week you choose not to park"/>
    <m/>
    <s v="Yes"/>
  </r>
  <r>
    <x v="1"/>
    <x v="0"/>
    <n v="6"/>
    <s v="5 days per week"/>
    <s v="5 days per week"/>
    <x v="3"/>
    <m/>
    <s v="Walking or running"/>
    <m/>
    <x v="2"/>
    <m/>
    <x v="0"/>
    <m/>
    <s v="Lack of showers at my workplace,Other (please explain)"/>
    <s v="Do not want to walk or ride on the highway"/>
    <s v="&quot;Carpool Only&quot; parking passes"/>
    <m/>
    <s v="Yes"/>
  </r>
  <r>
    <x v="1"/>
    <x v="0"/>
    <n v="30"/>
    <s v="5 days per week"/>
    <s v="5 days per week"/>
    <x v="3"/>
    <m/>
    <s v="Walking or running"/>
    <m/>
    <x v="2"/>
    <m/>
    <x v="0"/>
    <m/>
    <s v="Other (please explain)"/>
    <s v="Housing within Athens city limits"/>
    <m/>
    <m/>
    <s v="No"/>
  </r>
  <r>
    <x v="1"/>
    <x v="0"/>
    <n v="15"/>
    <s v="5 days per week"/>
    <s v="5 days per week"/>
    <x v="3"/>
    <m/>
    <s v="Other (please explain)"/>
    <s v="Combo of driving alone, carpooling, and walking."/>
    <x v="5"/>
    <m/>
    <x v="5"/>
    <s v="Combo of driving alone, carpooling, and walking."/>
    <s v="Weather,Time"/>
    <m/>
    <s v="Discounts on parking passes that prorate based on the days of the week you choose not to park"/>
    <m/>
    <s v="No"/>
  </r>
  <r>
    <x v="1"/>
    <x v="0"/>
    <n v="32"/>
    <s v="5 days per week"/>
    <s v="5 days per week"/>
    <x v="3"/>
    <m/>
    <s v="Walking or running"/>
    <m/>
    <x v="2"/>
    <m/>
    <x v="0"/>
    <m/>
    <s v="Time,Other (please explain)"/>
    <s v="I drive 64 miles per day. I come early and stay late. Not convenient for car pooling."/>
    <s v="Other (please explain)"/>
    <s v="Go Bus stops on SR 32"/>
    <s v="No"/>
  </r>
  <r>
    <x v="1"/>
    <x v="0"/>
    <n v="3"/>
    <s v="5 days per week"/>
    <s v="5 days per week"/>
    <x v="3"/>
    <m/>
    <s v="Walking or running"/>
    <m/>
    <x v="2"/>
    <m/>
    <x v="0"/>
    <m/>
    <s v="Lack of &quot;Park and Pedal&quot; lots,Lack of showers at my workplace,Lack of bicycle racks"/>
    <m/>
    <s v="More secure bicycle parking,Discounts on parking passes that prorate based on the days of the week you choose not to park,Alternative transportation commuting competitions with awards/prizes,Ability to be 10 minutes late to work to accommodate alternative transportation,Other (please explain)"/>
    <s v="Showers and a place to keep my bike inside. "/>
    <s v="No"/>
  </r>
  <r>
    <x v="1"/>
    <x v="0"/>
    <n v="16.5"/>
    <s v="5 days per week"/>
    <s v="5 days per week"/>
    <x v="3"/>
    <m/>
    <s v="Walking or running"/>
    <m/>
    <x v="1"/>
    <m/>
    <x v="0"/>
    <m/>
    <s v="My health does not permit active transportation"/>
    <m/>
    <s v="Ability to be 10 minutes late to work to accommodate alternative transportation"/>
    <m/>
    <s v="No"/>
  </r>
  <r>
    <x v="1"/>
    <x v="0"/>
    <n v="28"/>
    <s v="5 days per week"/>
    <s v="5 days per week"/>
    <x v="3"/>
    <m/>
    <s v="Driving alone"/>
    <m/>
    <x v="2"/>
    <m/>
    <x v="3"/>
    <m/>
    <s v="Time,My health does not permit active transportation"/>
    <m/>
    <s v="Other (please explain)"/>
    <s v="My start and end times do not accommodate carpooling"/>
    <s v="Yes"/>
  </r>
  <r>
    <x v="1"/>
    <x v="0"/>
    <n v="30"/>
    <s v="5 days per week"/>
    <s v="5 days per week"/>
    <x v="3"/>
    <m/>
    <s v="Driving alone"/>
    <m/>
    <x v="2"/>
    <m/>
    <x v="3"/>
    <m/>
    <s v="Time,Lack of confidence or experience riding near traffic"/>
    <m/>
    <s v="Ability to be 10 minutes late to work to accommodate alternative transportation"/>
    <m/>
    <s v="Yes"/>
  </r>
  <r>
    <x v="1"/>
    <x v="0"/>
    <n v="5.5"/>
    <s v="5 days per week"/>
    <s v="5 days per week"/>
    <x v="3"/>
    <m/>
    <s v="Bicycle, skateboard or other human-powered device"/>
    <m/>
    <x v="1"/>
    <m/>
    <x v="0"/>
    <m/>
    <s v="Lack of showers at my workplace,Lack of bicycle racks"/>
    <m/>
    <s v="More secure bicycle parking,Discounts on parking passes that prorate based on the days of the week you choose not to park"/>
    <m/>
    <s v="No"/>
  </r>
  <r>
    <x v="1"/>
    <x v="0"/>
    <n v="2"/>
    <s v="5 days per week"/>
    <s v="5 days per week"/>
    <x v="3"/>
    <m/>
    <s v="Walking or running"/>
    <m/>
    <x v="2"/>
    <m/>
    <x v="0"/>
    <m/>
    <s v="Weather,Time,Other (please explain)"/>
    <s v="1. Unsafe route for walking and 2. Difficulty in schlepping all my stuff if walking."/>
    <s v="Other (please explain)"/>
    <s v="I would walk if I felt the route was safe and I could carry everything. Also want to workout at Wellworks priot to work."/>
    <s v="Yes"/>
  </r>
  <r>
    <x v="1"/>
    <x v="0"/>
    <n v="5"/>
    <s v="2 days per week"/>
    <s v="1 day per week"/>
    <x v="3"/>
    <m/>
    <s v="Driving alone"/>
    <m/>
    <x v="2"/>
    <m/>
    <x v="3"/>
    <m/>
    <s v="Weather"/>
    <m/>
    <s v="Alternative transportation commuting competitions with awards/prizes"/>
    <m/>
    <s v="No"/>
  </r>
  <r>
    <x v="1"/>
    <x v="0"/>
    <n v="5.9"/>
    <s v="6 days per week"/>
    <s v="5 days per week"/>
    <x v="3"/>
    <m/>
    <s v="Walking or running"/>
    <m/>
    <x v="2"/>
    <m/>
    <x v="0"/>
    <m/>
    <s v="Other (please explain)"/>
    <s v="While the distance I live from campus is relatively short, it requires travel on country roads and the highway"/>
    <s v="Safer bicycle and pedestrian routes"/>
    <m/>
    <s v="Yes"/>
  </r>
  <r>
    <x v="1"/>
    <x v="0"/>
    <n v="25"/>
    <s v="5 days per week"/>
    <s v="5 days per week"/>
    <x v="3"/>
    <m/>
    <s v="Walking or running"/>
    <m/>
    <x v="2"/>
    <m/>
    <x v="0"/>
    <m/>
    <s v="Lack of convenient bus stops or bus routes,Weather,Time,Other (please explain)"/>
    <s v="25 miles on Route 50.... not really possible via bike"/>
    <s v="Other (please explain)"/>
    <s v="Carpool network"/>
    <s v="Yes"/>
  </r>
  <r>
    <x v="1"/>
    <x v="0"/>
    <n v="8"/>
    <s v="5 days per week"/>
    <s v="5 days per week"/>
    <x v="3"/>
    <m/>
    <s v="Driving alone"/>
    <m/>
    <x v="2"/>
    <m/>
    <x v="0"/>
    <m/>
    <s v="Time,My health does not permit active transportation"/>
    <m/>
    <m/>
    <m/>
    <s v="Yes"/>
  </r>
  <r>
    <x v="1"/>
    <x v="0"/>
    <n v="11"/>
    <s v="5 days per week"/>
    <s v="5 days per week"/>
    <x v="3"/>
    <m/>
    <s v="Walking or running"/>
    <m/>
    <x v="2"/>
    <m/>
    <x v="0"/>
    <m/>
    <s v="Lack of confidence or experience riding near traffic"/>
    <m/>
    <m/>
    <m/>
    <s v="Yes"/>
  </r>
  <r>
    <x v="1"/>
    <x v="0"/>
    <n v="17"/>
    <s v="5 days per week"/>
    <s v="5 days per week"/>
    <x v="3"/>
    <m/>
    <s v="Driving alone"/>
    <m/>
    <x v="2"/>
    <m/>
    <x v="3"/>
    <m/>
    <s v="Other (please explain)"/>
    <s v="live too far away"/>
    <s v="Other (please explain)"/>
    <s v="not interested"/>
    <s v="No"/>
  </r>
  <r>
    <x v="1"/>
    <x v="0"/>
    <n v="20"/>
    <s v="5 days per week"/>
    <s v="5 days per week"/>
    <x v="3"/>
    <m/>
    <s v="Walking or running"/>
    <m/>
    <x v="2"/>
    <m/>
    <x v="0"/>
    <m/>
    <s v="Other (please explain)"/>
    <s v="live too far away"/>
    <s v="Discounts on parking passes that prorate based on the days of the week you choose not to park"/>
    <m/>
    <s v="No"/>
  </r>
  <r>
    <x v="1"/>
    <x v="0"/>
    <n v="5.5"/>
    <s v="5 days per week"/>
    <s v="5 days per week"/>
    <x v="3"/>
    <m/>
    <s v="Walking or running"/>
    <m/>
    <x v="2"/>
    <m/>
    <x v="0"/>
    <m/>
    <s v="Weather,Time,Lack of showers at my workplace,Lack of confidence or experience riding near traffic,Other (please explain)"/>
    <s v="The road I live on is treacherous for bikers or walkers"/>
    <m/>
    <m/>
    <s v="Yes"/>
  </r>
  <r>
    <x v="1"/>
    <x v="0"/>
    <n v="5"/>
    <s v="4 days per week"/>
    <s v="4 days per week"/>
    <x v="3"/>
    <m/>
    <s v="Driving alone"/>
    <m/>
    <x v="2"/>
    <m/>
    <x v="3"/>
    <m/>
    <s v="Other (please explain)"/>
    <s v="I come to campus around 6:30 a.m.  Are the busses running then? are they on time?"/>
    <s v="Other (please explain)"/>
    <s v="I live out of town.  Is there a parking place where we can park to have the bus pick us up or get a bicycle?"/>
    <s v="No"/>
  </r>
  <r>
    <x v="1"/>
    <x v="0"/>
    <n v="82"/>
    <s v="5 days per week"/>
    <s v="5 days per week"/>
    <x v="3"/>
    <m/>
    <s v="Driving alone"/>
    <m/>
    <x v="2"/>
    <m/>
    <x v="3"/>
    <m/>
    <s v="Other (please explain)"/>
    <s v="Lack of time available"/>
    <m/>
    <m/>
    <s v="Yes"/>
  </r>
  <r>
    <x v="1"/>
    <x v="0"/>
    <n v="15"/>
    <s v="5 days per week"/>
    <s v="5 days per week"/>
    <x v="3"/>
    <m/>
    <s v="Walking or running"/>
    <m/>
    <x v="2"/>
    <m/>
    <x v="3"/>
    <m/>
    <s v="Other (please explain)"/>
    <s v="no safe trail routes from home"/>
    <m/>
    <m/>
    <s v="No"/>
  </r>
  <r>
    <x v="1"/>
    <x v="0"/>
    <n v="20"/>
    <s v="5 days per week"/>
    <s v="5 days per week"/>
    <x v="3"/>
    <m/>
    <s v="Walking or running"/>
    <m/>
    <x v="2"/>
    <m/>
    <x v="0"/>
    <m/>
    <s v="Other (please explain)"/>
    <s v="Distance"/>
    <s v="Other (please explain)"/>
    <s v="N/A due to distance"/>
    <s v="No"/>
  </r>
  <r>
    <x v="1"/>
    <x v="0"/>
    <n v="32"/>
    <s v="5 days per week"/>
    <s v="4 days per week"/>
    <x v="3"/>
    <m/>
    <s v="Other (please explain)"/>
    <s v="walking or bus depending on weather"/>
    <x v="2"/>
    <m/>
    <x v="5"/>
    <s v="Walking or bus depending on weather"/>
    <s v="Other (please explain)"/>
    <s v="Distance.  I live 32 miles from campus. No means of bus and no time to bike"/>
    <s v="Other (please explain)"/>
    <s v="No convenient choices would help"/>
    <s v="No"/>
  </r>
  <r>
    <x v="1"/>
    <x v="0"/>
    <n v="35"/>
    <s v="5 days per week"/>
    <s v="5 days per week"/>
    <x v="3"/>
    <m/>
    <s v="Walking or running"/>
    <m/>
    <x v="2"/>
    <m/>
    <x v="0"/>
    <m/>
    <m/>
    <m/>
    <s v="Alternative transportation commuting competitions with awards/prizes"/>
    <m/>
    <s v="No"/>
  </r>
  <r>
    <x v="1"/>
    <x v="0"/>
    <n v="5"/>
    <s v="5 days per week"/>
    <s v="5 days per week"/>
    <x v="3"/>
    <m/>
    <s v="Walking or running"/>
    <m/>
    <x v="2"/>
    <m/>
    <x v="2"/>
    <m/>
    <s v="Lack of showers at my workplace"/>
    <m/>
    <s v="Safer bicycle and pedestrian routes"/>
    <m/>
    <s v="No"/>
  </r>
  <r>
    <x v="1"/>
    <x v="0"/>
    <n v="3.3"/>
    <s v="5 days per week"/>
    <s v="5 days per week"/>
    <x v="3"/>
    <m/>
    <s v="Other (please explain)"/>
    <s v="Generally stay in a single building."/>
    <x v="2"/>
    <m/>
    <x v="5"/>
    <s v="Generally stay in a single building."/>
    <s v="Lack of convenient bus stops or bus routes,Lack of showers at my workplace,Other (please explain)"/>
    <s v="Terrain"/>
    <s v="Other (please explain)"/>
    <s v="Extended bus routes into neighborhood or hilly areas of Athens."/>
    <s v="No"/>
  </r>
  <r>
    <x v="1"/>
    <x v="0"/>
    <n v="5"/>
    <s v="5 days per week"/>
    <s v="5 days per week"/>
    <x v="3"/>
    <m/>
    <s v="Walking or running"/>
    <m/>
    <x v="2"/>
    <m/>
    <x v="0"/>
    <m/>
    <s v="Weather,Time"/>
    <m/>
    <m/>
    <m/>
    <s v="Yes"/>
  </r>
  <r>
    <x v="1"/>
    <x v="0"/>
    <n v="7"/>
    <s v="5 days per week"/>
    <s v="5 days per week"/>
    <x v="3"/>
    <m/>
    <s v="Walking or running"/>
    <m/>
    <x v="2"/>
    <m/>
    <x v="0"/>
    <m/>
    <s v="Time"/>
    <m/>
    <s v="Ability to be 10 minutes late to work to accommodate alternative transportation,Other (please explain)"/>
    <s v="A 10 minute time cushion isn't enough...I wouldn't want my employer to give me 10 minutes, but to allow me the flexibility to arrive late and THEN leave late based on uncontrollable morning commute delays."/>
    <s v="Yes"/>
  </r>
  <r>
    <x v="1"/>
    <x v="0"/>
    <n v="40"/>
    <s v="5 days per week"/>
    <s v="5 days per week"/>
    <x v="3"/>
    <m/>
    <s v="Walking or running"/>
    <m/>
    <x v="2"/>
    <m/>
    <x v="0"/>
    <m/>
    <s v="Other (please explain)"/>
    <s v="I live 40 miles away."/>
    <s v="Other (please explain)"/>
    <s v="There isn't really anything, I live too far away."/>
    <s v="Yes"/>
  </r>
  <r>
    <x v="1"/>
    <x v="0"/>
    <n v="32"/>
    <s v="5 days per week"/>
    <s v="5 days per week"/>
    <x v="3"/>
    <m/>
    <s v="Walking or running"/>
    <m/>
    <x v="2"/>
    <m/>
    <x v="0"/>
    <m/>
    <s v="Other (please explain)"/>
    <s v="Distance and taking kids to school."/>
    <s v="Discounts on parking passes that prorate based on the days of the week you choose not to park"/>
    <m/>
    <s v="Yes"/>
  </r>
  <r>
    <x v="1"/>
    <x v="0"/>
    <n v="5"/>
    <s v="5 days per week"/>
    <s v="5 days per week"/>
    <x v="3"/>
    <m/>
    <s v="Walking or running"/>
    <m/>
    <x v="2"/>
    <m/>
    <x v="0"/>
    <m/>
    <s v="Time,Lack of showers at my workplace,Lack of bicycle racks"/>
    <m/>
    <s v="More secure bicycle parking"/>
    <m/>
    <s v="Yes"/>
  </r>
  <r>
    <x v="1"/>
    <x v="0"/>
    <n v="43"/>
    <s v="5 days per week"/>
    <s v="5 days per week"/>
    <x v="3"/>
    <m/>
    <s v="Walking or running"/>
    <m/>
    <x v="2"/>
    <m/>
    <x v="0"/>
    <m/>
    <s v="Other (please explain)"/>
    <s v="Distance"/>
    <s v="&quot;Carpool Only&quot; parking passes,Other (please explain)"/>
    <s v="Help identifying people traveling from same area for carpooling"/>
    <s v="Yes"/>
  </r>
  <r>
    <x v="1"/>
    <x v="0"/>
    <n v="38"/>
    <s v="5 days per week"/>
    <s v="5 days per week"/>
    <x v="3"/>
    <m/>
    <s v="Driving alone"/>
    <m/>
    <x v="2"/>
    <m/>
    <x v="3"/>
    <m/>
    <s v="Other (please explain)"/>
    <s v="too far!"/>
    <m/>
    <m/>
    <s v="Yes"/>
  </r>
  <r>
    <x v="1"/>
    <x v="0"/>
    <n v="6.5"/>
    <s v="5 days per week"/>
    <s v="5 days per week"/>
    <x v="3"/>
    <m/>
    <s v="Other (please explain)"/>
    <s v="work van with coworkers"/>
    <x v="2"/>
    <m/>
    <x v="5"/>
    <s v="work van with coworkers"/>
    <s v="Other (please explain)"/>
    <s v="route that I must drive to and from work"/>
    <m/>
    <m/>
    <s v="No"/>
  </r>
  <r>
    <x v="1"/>
    <x v="0"/>
    <n v="12"/>
    <s v="5 days per week"/>
    <s v="5 days per week"/>
    <x v="3"/>
    <m/>
    <s v="Walking or running"/>
    <m/>
    <x v="2"/>
    <m/>
    <x v="0"/>
    <m/>
    <m/>
    <m/>
    <m/>
    <m/>
    <s v="No"/>
  </r>
  <r>
    <x v="1"/>
    <x v="0"/>
    <n v="20"/>
    <s v="5 days per week"/>
    <s v="5 days per week"/>
    <x v="3"/>
    <m/>
    <s v="Walking or running"/>
    <m/>
    <x v="2"/>
    <m/>
    <x v="0"/>
    <m/>
    <s v="Time,Lack of confidence or experience riding near traffic,Lack of proper equipment or resources"/>
    <m/>
    <m/>
    <m/>
    <s v="No"/>
  </r>
  <r>
    <x v="1"/>
    <x v="0"/>
    <n v="3.5"/>
    <s v="5 days per week"/>
    <s v="5 days per week"/>
    <x v="3"/>
    <m/>
    <s v="Walking or running"/>
    <m/>
    <x v="2"/>
    <m/>
    <x v="0"/>
    <m/>
    <s v="Lack of proper equipment or resources,Other (please explain)"/>
    <s v="Current neighborhood lacks bike path or sidewalk for walking"/>
    <s v="Safer bicycle and pedestrian routes"/>
    <m/>
    <s v="Yes"/>
  </r>
  <r>
    <x v="1"/>
    <x v="0"/>
    <n v="7"/>
    <s v="5 days per week"/>
    <s v="5 days per week"/>
    <x v="3"/>
    <m/>
    <s v="Walking or running"/>
    <m/>
    <x v="2"/>
    <m/>
    <x v="0"/>
    <m/>
    <s v="Weather,Time,Lack of showers at my workplace"/>
    <m/>
    <s v="Discounts on parking passes that prorate based on the days of the week you choose not to park,Alternative transportation commuting competitions with awards/prizes"/>
    <m/>
    <s v="Yes"/>
  </r>
  <r>
    <x v="1"/>
    <x v="0"/>
    <n v="15"/>
    <s v="5 days per week"/>
    <s v="5 days per week"/>
    <x v="3"/>
    <m/>
    <s v="Driving alone"/>
    <m/>
    <x v="2"/>
    <m/>
    <x v="3"/>
    <m/>
    <s v="Lack of showers at my workplace,My health does not permit active transportation,Lack of proper equipment or resources"/>
    <m/>
    <s v="Discounts on parking passes that prorate based on the days of the week you choose not to park"/>
    <m/>
    <s v="No"/>
  </r>
  <r>
    <x v="1"/>
    <x v="0"/>
    <n v="1"/>
    <s v="5 days per week"/>
    <s v="5 days per week"/>
    <x v="3"/>
    <m/>
    <s v="Walking or running"/>
    <m/>
    <x v="2"/>
    <m/>
    <x v="0"/>
    <m/>
    <s v="Weather,Time,I do not enjoy biking or walking,Other (please explain)"/>
    <s v="have to carry many things"/>
    <s v="Other (please explain)"/>
    <s v="flat campus, dry climate"/>
    <s v="No"/>
  </r>
  <r>
    <x v="1"/>
    <x v="0"/>
    <n v="10"/>
    <s v="5 days per week"/>
    <s v="5 days per week"/>
    <x v="3"/>
    <m/>
    <s v="Driving alone"/>
    <m/>
    <x v="2"/>
    <m/>
    <x v="3"/>
    <m/>
    <s v="Lack of showers at my workplace,Lack of Bike Share program,Lack of proper equipment or resources,Other (please explain)"/>
    <s v="too far"/>
    <s v="&quot;Carpool Only&quot; parking passes,Ability to be 10 minutes late to work to accommodate alternative transportation"/>
    <m/>
    <s v="Yes"/>
  </r>
  <r>
    <x v="1"/>
    <x v="0"/>
    <n v="48"/>
    <s v="5 days per week"/>
    <s v="5 days per week"/>
    <x v="3"/>
    <m/>
    <s v="Driving alone"/>
    <m/>
    <x v="2"/>
    <m/>
    <x v="3"/>
    <m/>
    <s v="Weather"/>
    <m/>
    <s v="More secure bicycle parking"/>
    <m/>
    <s v="No"/>
  </r>
  <r>
    <x v="1"/>
    <x v="0"/>
    <n v="9"/>
    <s v="5 days per week"/>
    <s v="5 days per week"/>
    <x v="3"/>
    <m/>
    <s v="Walking or running"/>
    <m/>
    <x v="2"/>
    <m/>
    <x v="0"/>
    <m/>
    <s v="Lack of Bike Share program,Other (please explain)"/>
    <s v="I live in Albany - too far for me to bike and too dangerous (highway 33 &amp; 32)."/>
    <s v="Bike Share program"/>
    <m/>
    <s v="No"/>
  </r>
  <r>
    <x v="1"/>
    <x v="0"/>
    <n v="10"/>
    <s v="5 days per week"/>
    <s v="5 days per week"/>
    <x v="3"/>
    <m/>
    <s v="Walking or running"/>
    <m/>
    <x v="2"/>
    <m/>
    <x v="0"/>
    <m/>
    <s v="Weather,Time,Other (please explain)"/>
    <s v="Too far to bike or walk and routes are not safe"/>
    <s v="Other (please explain)"/>
    <s v="None - because of the distance and time involved as well as weather conditions."/>
    <s v="Yes"/>
  </r>
  <r>
    <x v="1"/>
    <x v="0"/>
    <n v="25"/>
    <s v="5 days per week"/>
    <s v="5 days per week"/>
    <x v="3"/>
    <m/>
    <s v="Walking or running"/>
    <m/>
    <x v="2"/>
    <m/>
    <x v="0"/>
    <m/>
    <s v="Weather"/>
    <m/>
    <s v="Safer bicycle and pedestrian routes"/>
    <m/>
    <s v="No"/>
  </r>
  <r>
    <x v="1"/>
    <x v="0"/>
    <n v="2"/>
    <s v="5 days per week"/>
    <s v="5 days per week"/>
    <x v="3"/>
    <m/>
    <s v="Driving alone"/>
    <m/>
    <x v="2"/>
    <m/>
    <x v="0"/>
    <m/>
    <s v="Lack of convenient bus stops or bus routes,Lack of showers at my workplace,Other (please explain)"/>
    <s v="narrow country roads up/down from Oakmont neighborhood"/>
    <m/>
    <m/>
    <s v="No"/>
  </r>
  <r>
    <x v="1"/>
    <x v="0"/>
    <n v="30"/>
    <s v="5 days per week"/>
    <s v="5 days per week"/>
    <x v="3"/>
    <m/>
    <s v="Walking or running"/>
    <m/>
    <x v="2"/>
    <m/>
    <x v="0"/>
    <m/>
    <s v="Other (please explain)"/>
    <s v="Distance"/>
    <m/>
    <m/>
    <s v="No"/>
  </r>
  <r>
    <x v="1"/>
    <x v="0"/>
    <n v="5"/>
    <s v="5 days per week"/>
    <s v="5 days per week"/>
    <x v="3"/>
    <m/>
    <s v="Walking or running"/>
    <m/>
    <x v="1"/>
    <m/>
    <x v="0"/>
    <m/>
    <s v="Other (please explain)"/>
    <s v="Distance and location from home to workplace"/>
    <s v="Alternative transportation commuting competitions with awards/prizes"/>
    <m/>
    <s v="Yes"/>
  </r>
  <r>
    <x v="1"/>
    <x v="0"/>
    <n v="5"/>
    <s v="5 days per week"/>
    <s v="5 days per week"/>
    <x v="3"/>
    <m/>
    <s v="Walking or running"/>
    <m/>
    <x v="2"/>
    <m/>
    <x v="0"/>
    <m/>
    <s v="Weather,Time"/>
    <m/>
    <s v="Other (please explain)"/>
    <s v="Monthly Bonus"/>
    <s v="Yes"/>
  </r>
  <r>
    <x v="1"/>
    <x v="0"/>
    <n v="15"/>
    <s v="5 days per week"/>
    <s v="5 days per week"/>
    <x v="3"/>
    <m/>
    <s v="Walking or running"/>
    <m/>
    <x v="2"/>
    <m/>
    <x v="0"/>
    <m/>
    <s v="Lack of convenient bus stops or bus routes,Weather,Time,Lack of confidence or experience riding near traffic,Lack of proper equipment or resources,Other (please explain)"/>
    <s v="Live too far away to walk, biking is not an option for me"/>
    <m/>
    <m/>
    <s v="No"/>
  </r>
  <r>
    <x v="1"/>
    <x v="0"/>
    <n v="12"/>
    <s v="5 days per week"/>
    <s v="5 days per week"/>
    <x v="3"/>
    <m/>
    <s v="Walking or running"/>
    <m/>
    <x v="2"/>
    <m/>
    <x v="0"/>
    <m/>
    <s v="Weather,My health does not permit active transportation"/>
    <m/>
    <s v="Other (please explain)"/>
    <s v="none. I live too far and am not in good health"/>
    <s v="No"/>
  </r>
  <r>
    <x v="1"/>
    <x v="0"/>
    <n v="12"/>
    <s v="5 days per week"/>
    <s v="5 days per week"/>
    <x v="3"/>
    <m/>
    <s v="Driving alone"/>
    <m/>
    <x v="2"/>
    <m/>
    <x v="3"/>
    <m/>
    <s v="Other (please explain)"/>
    <s v="The routes for biking are not bike friendly. (Highway or very narrow roadways)"/>
    <s v="Safer bicycle and pedestrian routes"/>
    <m/>
    <s v="No"/>
  </r>
  <r>
    <x v="1"/>
    <x v="0"/>
    <n v="10"/>
    <s v="5 days per week"/>
    <s v="5 days per week"/>
    <x v="3"/>
    <m/>
    <s v="Driving alone"/>
    <m/>
    <x v="2"/>
    <m/>
    <x v="3"/>
    <m/>
    <s v="Weather,Time"/>
    <m/>
    <s v="Safer bicycle and pedestrian routes,Discounts on parking passes that prorate based on the days of the week you choose not to park"/>
    <m/>
    <s v="Yes"/>
  </r>
  <r>
    <x v="1"/>
    <x v="0"/>
    <n v="40"/>
    <s v="5 days per week"/>
    <s v="5 days per week"/>
    <x v="3"/>
    <m/>
    <s v="Driving alone"/>
    <m/>
    <x v="2"/>
    <m/>
    <x v="3"/>
    <m/>
    <s v="Lack of proper equipment or resources"/>
    <m/>
    <s v="Alternative transportation commuting competitions with awards/prizes"/>
    <m/>
    <s v="No"/>
  </r>
  <r>
    <x v="1"/>
    <x v="0"/>
    <n v="25"/>
    <s v="5 days per week"/>
    <s v="5 days per week"/>
    <x v="3"/>
    <m/>
    <s v="Driving alone"/>
    <m/>
    <x v="2"/>
    <m/>
    <x v="0"/>
    <m/>
    <s v="Other (please explain)"/>
    <s v="Distance"/>
    <s v="Other (please explain)"/>
    <s v="will not work to carpool with my scedule due to long and varied hours."/>
    <s v="No"/>
  </r>
  <r>
    <x v="1"/>
    <x v="0"/>
    <n v="29"/>
    <s v="5 days per week"/>
    <s v="5 days per week"/>
    <x v="3"/>
    <m/>
    <s v="Carpooling"/>
    <m/>
    <x v="2"/>
    <m/>
    <x v="4"/>
    <m/>
    <s v="Weather,Time"/>
    <m/>
    <m/>
    <m/>
    <s v="No"/>
  </r>
  <r>
    <x v="1"/>
    <x v="0"/>
    <n v="19"/>
    <s v="6 days per week"/>
    <s v="5 days per week"/>
    <x v="3"/>
    <m/>
    <s v="Walking or running"/>
    <m/>
    <x v="1"/>
    <m/>
    <x v="0"/>
    <m/>
    <s v="Other (please explain)"/>
    <s v="Distance and Work Schedule"/>
    <s v="Other (please explain)"/>
    <s v="Reduction in expectation that I can work before and after hours as needed without notice"/>
    <s v="No"/>
  </r>
  <r>
    <x v="1"/>
    <x v="0"/>
    <n v="20"/>
    <s v="5 days per week"/>
    <s v="5 days per week"/>
    <x v="3"/>
    <m/>
    <s v="Other (please explain)"/>
    <s v="I am a custodian so I work in 1 building."/>
    <x v="2"/>
    <m/>
    <x v="5"/>
    <s v="I am a custodian"/>
    <s v="Weather,Time,I do not enjoy biking or walking"/>
    <m/>
    <m/>
    <m/>
    <s v="No"/>
  </r>
  <r>
    <x v="1"/>
    <x v="0"/>
    <n v="5"/>
    <s v="5 days per week"/>
    <s v="5 days per week"/>
    <x v="3"/>
    <m/>
    <s v="Walking or running"/>
    <m/>
    <x v="1"/>
    <m/>
    <x v="0"/>
    <m/>
    <s v="Time"/>
    <m/>
    <m/>
    <m/>
    <s v="No"/>
  </r>
  <r>
    <x v="1"/>
    <x v="0"/>
    <n v="5"/>
    <s v="5 days per week"/>
    <s v="5 days per week"/>
    <x v="3"/>
    <m/>
    <s v="Walking or running"/>
    <m/>
    <x v="2"/>
    <m/>
    <x v="0"/>
    <m/>
    <s v="Time,Lack of Bike Share program"/>
    <m/>
    <s v="Bike Share program"/>
    <m/>
    <s v="Yes"/>
  </r>
  <r>
    <x v="1"/>
    <x v="0"/>
    <n v="40"/>
    <s v="5 days per week"/>
    <s v="5 days per week"/>
    <x v="3"/>
    <m/>
    <s v="Walking or running"/>
    <m/>
    <x v="2"/>
    <m/>
    <x v="0"/>
    <m/>
    <m/>
    <m/>
    <m/>
    <m/>
    <s v="No"/>
  </r>
  <r>
    <x v="1"/>
    <x v="0"/>
    <n v="7"/>
    <s v="5 days per week"/>
    <s v="5 days per week"/>
    <x v="3"/>
    <m/>
    <s v="Driving alone"/>
    <m/>
    <x v="2"/>
    <m/>
    <x v="3"/>
    <m/>
    <s v="Weather,Time,I do not enjoy biking or walking"/>
    <m/>
    <s v="Ability to be 10 minutes late to work to accommodate alternative transportation"/>
    <m/>
    <s v="No"/>
  </r>
  <r>
    <x v="1"/>
    <x v="0"/>
    <n v="5"/>
    <s v="5 days per week"/>
    <s v="5 days per week"/>
    <x v="3"/>
    <m/>
    <s v="Walking or running"/>
    <m/>
    <x v="2"/>
    <m/>
    <x v="0"/>
    <m/>
    <s v="Lack of convenient bus stops or bus routes,Weather,Time"/>
    <m/>
    <m/>
    <m/>
    <s v="Yes"/>
  </r>
  <r>
    <x v="1"/>
    <x v="0"/>
    <n v="12"/>
    <s v="5 days per week"/>
    <s v="5 days per week"/>
    <x v="3"/>
    <m/>
    <s v="Walking or running"/>
    <m/>
    <x v="2"/>
    <m/>
    <x v="0"/>
    <m/>
    <s v="Weather,Time,Other (please explain)"/>
    <s v="Additional appointments before, during, and after work hours."/>
    <m/>
    <m/>
    <s v="No"/>
  </r>
  <r>
    <x v="1"/>
    <x v="0"/>
    <n v="6.4"/>
    <s v="5 days per week"/>
    <s v="5 days per week"/>
    <x v="3"/>
    <m/>
    <s v="Driving alone"/>
    <m/>
    <x v="2"/>
    <m/>
    <x v="3"/>
    <m/>
    <s v="Weather,Time,Other (please explain)"/>
    <s v="Distance"/>
    <s v="&quot;Carpool Only&quot; parking passes,Ability to be 10 minutes late to work to accommodate alternative transportation"/>
    <m/>
    <s v="No"/>
  </r>
  <r>
    <x v="1"/>
    <x v="0"/>
    <n v="10"/>
    <s v="7 days per week"/>
    <s v="7 days per week"/>
    <x v="3"/>
    <m/>
    <s v="Driving alone"/>
    <m/>
    <x v="2"/>
    <m/>
    <x v="3"/>
    <m/>
    <s v="Time"/>
    <m/>
    <m/>
    <m/>
    <s v="Yes"/>
  </r>
  <r>
    <x v="1"/>
    <x v="0"/>
    <n v="20"/>
    <s v="5 days per week"/>
    <s v="5 days per week"/>
    <x v="3"/>
    <m/>
    <s v="Walking or running"/>
    <m/>
    <x v="2"/>
    <m/>
    <x v="0"/>
    <m/>
    <s v="Weather,Time,Lack of &quot;Park and Pedal&quot; lots,Lack of bicycle racks,Lack of Bike Share program,Lack of confidence or experience riding near traffic,Lack of proper equipment or resources"/>
    <m/>
    <m/>
    <m/>
    <s v="No"/>
  </r>
  <r>
    <x v="1"/>
    <x v="0"/>
    <n v="44"/>
    <s v="5 days per week"/>
    <s v="5 days per week"/>
    <x v="3"/>
    <m/>
    <s v="Walking or running"/>
    <m/>
    <x v="2"/>
    <m/>
    <x v="0"/>
    <m/>
    <s v="Time,Other (please explain)"/>
    <s v="distance"/>
    <s v="Other (please explain)"/>
    <s v="convenient public transportation such as a train from Athens to Columbus"/>
    <s v="No"/>
  </r>
  <r>
    <x v="1"/>
    <x v="0"/>
    <n v="9.9"/>
    <s v="5 days per week"/>
    <s v="5 days per week"/>
    <x v="3"/>
    <m/>
    <s v="Driving alone"/>
    <m/>
    <x v="2"/>
    <m/>
    <x v="0"/>
    <m/>
    <s v="Lack of convenient bus stops or bus routes,Weather,Time,Lack of &quot;Park and Pedal&quot; lots,Lack of showers at my workplace,Lack of proper equipment or resources,Other (please explain)"/>
    <s v="I live in rural country around Athens that does not have bus access or safe bike riding roads."/>
    <m/>
    <m/>
    <s v="Yes"/>
  </r>
  <r>
    <x v="1"/>
    <x v="0"/>
    <n v="10"/>
    <s v="5 days per week"/>
    <s v="5 days per week"/>
    <x v="3"/>
    <m/>
    <s v="Driving alone"/>
    <m/>
    <x v="2"/>
    <m/>
    <x v="3"/>
    <m/>
    <s v="Lack of convenient bus stops or bus routes,Weather,Time,Lack of showers at my workplace"/>
    <m/>
    <m/>
    <m/>
    <s v="Yes"/>
  </r>
  <r>
    <x v="1"/>
    <x v="0"/>
    <n v="2.1"/>
    <s v="5 days per week"/>
    <s v="5 days per week"/>
    <x v="3"/>
    <m/>
    <s v="Walking or running"/>
    <m/>
    <x v="1"/>
    <m/>
    <x v="0"/>
    <m/>
    <s v="Lack of bicycle racks"/>
    <m/>
    <s v="More secure bicycle parking"/>
    <m/>
    <s v="No"/>
  </r>
  <r>
    <x v="1"/>
    <x v="0"/>
    <n v="12.5"/>
    <s v="5 days per week"/>
    <s v="5 days per week"/>
    <x v="3"/>
    <m/>
    <s v="Walking or running"/>
    <m/>
    <x v="2"/>
    <m/>
    <x v="0"/>
    <m/>
    <s v="Other (please explain)"/>
    <s v="The distance from home to work and I travel a rural route. "/>
    <s v="&quot;Carpool Only&quot; parking passes,Discounts on parking passes that prorate based on the days of the week you choose not to park"/>
    <m/>
    <s v="No"/>
  </r>
  <r>
    <x v="1"/>
    <x v="0"/>
    <n v="14"/>
    <s v="5 days per week"/>
    <s v="5 days per week"/>
    <x v="3"/>
    <m/>
    <s v="Walking or running"/>
    <m/>
    <x v="2"/>
    <m/>
    <x v="5"/>
    <s v="Don't typically travel due to not finding a parking space on my return."/>
    <s v="Weather,Time,Other (please explain)"/>
    <s v="I'm not biking or walking 28 miles per day to and from work. "/>
    <s v="Other (please explain)"/>
    <s v="None, there are no programs or incentives that would encourage me to walk/bike 28 miles a day to and from work. "/>
    <s v="No"/>
  </r>
  <r>
    <x v="1"/>
    <x v="0"/>
    <n v="14"/>
    <s v="5 days per week"/>
    <s v="5 days per week"/>
    <x v="3"/>
    <m/>
    <s v="Driving alone"/>
    <m/>
    <x v="2"/>
    <m/>
    <x v="3"/>
    <m/>
    <s v="Time"/>
    <m/>
    <s v="Other (please explain)"/>
    <s v="none"/>
    <s v="No"/>
  </r>
  <r>
    <x v="1"/>
    <x v="0"/>
    <n v="14"/>
    <s v="5 days per week"/>
    <s v="5 days per week"/>
    <x v="3"/>
    <m/>
    <s v="Driving alone"/>
    <m/>
    <x v="2"/>
    <m/>
    <x v="3"/>
    <m/>
    <s v="Time,Lack of confidence or experience riding near traffic"/>
    <m/>
    <m/>
    <m/>
    <s v="Yes"/>
  </r>
  <r>
    <x v="1"/>
    <x v="0"/>
    <s v="9.6 miles"/>
    <s v="5 days per week"/>
    <s v="5 days per week"/>
    <x v="3"/>
    <m/>
    <s v="Driving alone"/>
    <m/>
    <x v="2"/>
    <m/>
    <x v="0"/>
    <m/>
    <s v="Time"/>
    <m/>
    <s v="&quot;Carpool Only&quot; parking passes,Discounts on parking passes that prorate based on the days of the week you choose not to park,Alternative transportation commuting competitions with awards/prizes,Ability to be 10 minutes late to work to accommodate alternative transportation"/>
    <m/>
    <s v="Yes"/>
  </r>
  <r>
    <x v="1"/>
    <x v="0"/>
    <n v="10"/>
    <s v="5 days per week"/>
    <s v="5 days per week"/>
    <x v="3"/>
    <m/>
    <s v="Driving alone"/>
    <m/>
    <x v="2"/>
    <m/>
    <x v="3"/>
    <m/>
    <s v="Other (please explain)"/>
    <s v="I live 10 miles from campus on a dangerous road. I do not want to put my life at risk by riding a bicycle on this road. "/>
    <s v="Other (please explain)"/>
    <s v="None. I want to be able to come and go as needed- in case there is an emergency. "/>
    <s v="No"/>
  </r>
  <r>
    <x v="1"/>
    <x v="0"/>
    <n v="3"/>
    <s v="5 days per week"/>
    <s v="5 days per week"/>
    <x v="3"/>
    <m/>
    <s v="Walking or running"/>
    <m/>
    <x v="2"/>
    <m/>
    <x v="2"/>
    <m/>
    <s v="Lack of showers at my workplace,Lack of bicycle racks,Other (please explain)"/>
    <s v="If we had a locker room to freshen up &amp; change, I'd ride my bike to work all summer!"/>
    <s v="More secure bicycle parking,Safer bicycle and pedestrian routes,&quot;Carpool Only&quot; parking passes,Discounts on parking passes that prorate based on the days of the week you choose not to park,Alternative transportation commuting competitions with awards/prizes,Ability to be 10 minutes late to work to accommodate alternative transportation"/>
    <m/>
    <s v="No"/>
  </r>
  <r>
    <x v="1"/>
    <x v="0"/>
    <n v="7"/>
    <s v="6 days per week"/>
    <s v="5 days per week"/>
    <x v="3"/>
    <m/>
    <s v="Bicycle, skateboard or other human-powered device"/>
    <m/>
    <x v="2"/>
    <m/>
    <x v="0"/>
    <m/>
    <s v="Lack of convenient bus stops or bus routes,Weather,Other (please explain)"/>
    <s v="Not safe to bike to work from my home"/>
    <s v="Safer bicycle and pedestrian routes,Other (please explain)"/>
    <s v="Park n Ride location in the Plains"/>
    <s v="Yes"/>
  </r>
  <r>
    <x v="1"/>
    <x v="0"/>
    <n v="5"/>
    <s v="5 days per week"/>
    <s v="5 days per week"/>
    <x v="3"/>
    <m/>
    <s v="Driving alone"/>
    <m/>
    <x v="2"/>
    <m/>
    <x v="3"/>
    <m/>
    <s v="Weather,Time,Lack of showers at my workplace,My health does not permit active transportation"/>
    <m/>
    <s v="Discounts on parking passes that prorate based on the days of the week you choose not to park,Alternative transportation commuting competitions with awards/prizes,Ability to be 10 minutes late to work to accommodate alternative transportation"/>
    <m/>
    <s v="No"/>
  </r>
  <r>
    <x v="1"/>
    <x v="0"/>
    <n v="6"/>
    <s v="6 days per week"/>
    <s v="5 days per week"/>
    <x v="3"/>
    <m/>
    <s v="Walking or running"/>
    <m/>
    <x v="2"/>
    <m/>
    <x v="0"/>
    <m/>
    <s v="Weather,Time,Lack of showers at my workplace,My health does not permit active transportation"/>
    <m/>
    <s v="Discounts on parking passes that prorate based on the days of the week you choose not to park,Alternative transportation commuting competitions with awards/prizes,Ability to be 10 minutes late to work to accommodate alternative transportation,Other (please explain)"/>
    <s v="How much gas does the bobcat busses waste driving around empty everyday???"/>
    <s v="Yes"/>
  </r>
  <r>
    <x v="1"/>
    <x v="0"/>
    <n v="3"/>
    <s v="5 days per week"/>
    <s v="5 days per week"/>
    <x v="3"/>
    <m/>
    <s v="Walking or running"/>
    <m/>
    <x v="2"/>
    <m/>
    <x v="0"/>
    <m/>
    <s v="Lack of convenient bus stops or bus routes,Time,Lack of showers at my workplace,Other (please explain)"/>
    <s v="The roads from my home to campus are winding, steep, and have no shoulder. Cycling is not safe or practical on mulligan road."/>
    <s v="Other (please explain)"/>
    <s v="Bus routes on mulligan road "/>
    <s v="No"/>
  </r>
  <r>
    <x v="1"/>
    <x v="0"/>
    <n v="40"/>
    <s v="4 days per week"/>
    <s v="1 day per week"/>
    <x v="3"/>
    <m/>
    <s v="Bus"/>
    <m/>
    <x v="2"/>
    <m/>
    <x v="2"/>
    <m/>
    <s v="Lack of convenient bus stops or bus routes"/>
    <m/>
    <s v="Bike Share program,Safer bicycle and pedestrian routes,Ability to be 10 minutes late to work to accommodate alternative transportation"/>
    <m/>
    <s v="No"/>
  </r>
  <r>
    <x v="1"/>
    <x v="0"/>
    <n v="17"/>
    <s v="5 days per week"/>
    <s v="5 days per week"/>
    <x v="3"/>
    <m/>
    <s v="Walking or running"/>
    <m/>
    <x v="1"/>
    <m/>
    <x v="0"/>
    <m/>
    <s v="I do not enjoy biking or walking"/>
    <m/>
    <s v="Ability to be 10 minutes late to work to accommodate alternative transportation"/>
    <m/>
    <s v="No"/>
  </r>
  <r>
    <x v="1"/>
    <x v="0"/>
    <n v="6.3"/>
    <s v="5 days per week"/>
    <s v="5 days per week"/>
    <x v="3"/>
    <m/>
    <s v="Walking or running"/>
    <m/>
    <x v="2"/>
    <m/>
    <x v="2"/>
    <m/>
    <s v="Lack of convenient bus stops or bus routes,Time"/>
    <m/>
    <m/>
    <m/>
    <s v="No"/>
  </r>
  <r>
    <x v="1"/>
    <x v="0"/>
    <n v="20"/>
    <s v="6 days per week"/>
    <s v="5 days per week"/>
    <x v="3"/>
    <m/>
    <s v="Other (please explain)"/>
    <s v="Kawasaki Mule"/>
    <x v="2"/>
    <m/>
    <x v="5"/>
    <s v="Kawasaki Mule"/>
    <s v="Other (please explain)"/>
    <s v="Bicycles have no business on the road I use to come to work. It's dangerous for them. Bicycles don't do well in snow. I shop after work, and can't get a family's worth of groceries home on a bicycle. "/>
    <m/>
    <m/>
    <s v="No"/>
  </r>
  <r>
    <x v="1"/>
    <x v="0"/>
    <n v="1"/>
    <s v="4 days per week"/>
    <s v="4 days per week"/>
    <x v="3"/>
    <m/>
    <s v="Other (please explain)"/>
    <s v="police cruiser"/>
    <x v="2"/>
    <m/>
    <x v="5"/>
    <s v="police cruiser"/>
    <s v="Time,Other (please explain)"/>
    <s v="I will now more that I moved closer"/>
    <s v="Alternative transportation commuting competitions with awards/prizes"/>
    <m/>
    <s v="Yes"/>
  </r>
  <r>
    <x v="1"/>
    <x v="0"/>
    <n v="30"/>
    <s v="5 days per week"/>
    <s v="5 days per week"/>
    <x v="3"/>
    <m/>
    <s v="Walking or running"/>
    <m/>
    <x v="2"/>
    <m/>
    <x v="0"/>
    <m/>
    <m/>
    <m/>
    <m/>
    <m/>
    <s v="No"/>
  </r>
  <r>
    <x v="1"/>
    <x v="0"/>
    <n v="4"/>
    <s v="5 days per week"/>
    <s v="5 days per week"/>
    <x v="3"/>
    <m/>
    <s v="Walking or running"/>
    <m/>
    <x v="2"/>
    <m/>
    <x v="0"/>
    <m/>
    <s v="Other (please explain)"/>
    <s v="NO BIKE PATH ON RT 50 WEST."/>
    <s v="Safer bicycle and pedestrian routes,Other (please explain)"/>
    <s v="WE NEED A BIKE PATH ON RT 50 WEST."/>
    <m/>
  </r>
  <r>
    <x v="1"/>
    <x v="0"/>
    <n v="1"/>
    <s v="5 days per week"/>
    <s v="5 days per week"/>
    <x v="3"/>
    <m/>
    <s v="Walking or running"/>
    <m/>
    <x v="2"/>
    <m/>
    <x v="0"/>
    <m/>
    <s v="Time"/>
    <m/>
    <s v="Discounts on parking passes that prorate based on the days of the week you choose not to park,Alternative transportation commuting competitions with awards/prizes,Ability to be 10 minutes late to work to accommodate alternative transportation"/>
    <m/>
    <s v="No"/>
  </r>
  <r>
    <x v="1"/>
    <x v="0"/>
    <n v="16"/>
    <s v="6 days per week"/>
    <s v="6 days per week"/>
    <x v="3"/>
    <m/>
    <s v="Walking or running"/>
    <m/>
    <x v="2"/>
    <m/>
    <x v="0"/>
    <m/>
    <s v="Other (please explain)"/>
    <s v="Live too far away; work after normal business hours"/>
    <m/>
    <m/>
    <s v="No"/>
  </r>
  <r>
    <x v="1"/>
    <x v="0"/>
    <n v="70"/>
    <s v="5 days per week"/>
    <s v="5 days per week"/>
    <x v="3"/>
    <m/>
    <s v="Walking or running"/>
    <m/>
    <x v="2"/>
    <m/>
    <x v="2"/>
    <m/>
    <s v="Other (please explain)"/>
    <s v="Meetings too close to walk without getting sweaty, coordinating with the buses is often not an option - again, due to time."/>
    <m/>
    <m/>
    <s v="No"/>
  </r>
  <r>
    <x v="1"/>
    <x v="0"/>
    <n v="5"/>
    <s v="5 days per week"/>
    <s v="5 days per week"/>
    <x v="3"/>
    <m/>
    <s v="Driving alone"/>
    <m/>
    <x v="2"/>
    <m/>
    <x v="0"/>
    <m/>
    <s v="Weather,Time"/>
    <m/>
    <s v="Discounts on parking passes that prorate based on the days of the week you choose not to park"/>
    <m/>
    <s v="No"/>
  </r>
  <r>
    <x v="1"/>
    <x v="0"/>
    <n v="40"/>
    <s v="5 days per week"/>
    <s v="5 days per week"/>
    <x v="3"/>
    <m/>
    <s v="Driving alone"/>
    <m/>
    <x v="2"/>
    <m/>
    <x v="3"/>
    <m/>
    <s v="Time"/>
    <m/>
    <s v="Other (please explain)"/>
    <s v="right now my situation does not allow for other commuting"/>
    <s v="Yes"/>
  </r>
  <r>
    <x v="1"/>
    <x v="0"/>
    <n v="60"/>
    <s v="5 days per week"/>
    <s v="5 days per week"/>
    <x v="3"/>
    <m/>
    <s v="Driving alone"/>
    <m/>
    <x v="2"/>
    <m/>
    <x v="3"/>
    <m/>
    <s v="Lack of convenient bus stops or bus routes,Weather,Time,Lack of confidence or experience riding near traffic,Other (please explain)"/>
    <s v="60 miles is too far to bike!"/>
    <s v="Safer bicycle and pedestrian routes"/>
    <m/>
    <s v="No"/>
  </r>
  <r>
    <x v="1"/>
    <x v="0"/>
    <n v="15"/>
    <s v="5 days per week"/>
    <s v="5 days per week"/>
    <x v="3"/>
    <m/>
    <s v="Driving alone"/>
    <m/>
    <x v="2"/>
    <m/>
    <x v="3"/>
    <m/>
    <s v="Other (please explain)"/>
    <s v="I live to far out to bike or walk. "/>
    <s v="Ability to be 10 minutes late to work to accommodate alternative transportation"/>
    <m/>
    <s v="No"/>
  </r>
  <r>
    <x v="1"/>
    <x v="0"/>
    <n v="14"/>
    <s v="5 days per week"/>
    <s v="5 days per week"/>
    <x v="3"/>
    <m/>
    <s v="Bus"/>
    <m/>
    <x v="2"/>
    <m/>
    <x v="2"/>
    <m/>
    <s v="Weather,Time,I do not enjoy biking or walking,Lack of proper equipment or resources"/>
    <m/>
    <s v="Discounts on parking passes that prorate based on the days of the week you choose not to park"/>
    <m/>
    <s v="No"/>
  </r>
  <r>
    <x v="1"/>
    <x v="0"/>
    <n v="3"/>
    <s v="5 days per week"/>
    <s v="5 days per week"/>
    <x v="3"/>
    <m/>
    <s v="Walking or running"/>
    <m/>
    <x v="2"/>
    <m/>
    <x v="0"/>
    <m/>
    <s v="Weather,Time"/>
    <m/>
    <s v="Ability to be 10 minutes late to work to accommodate alternative transportation"/>
    <m/>
    <s v="No"/>
  </r>
  <r>
    <x v="1"/>
    <x v="0"/>
    <n v="6"/>
    <s v="5 days per week"/>
    <s v="5 days per week"/>
    <x v="3"/>
    <m/>
    <s v="Driving alone"/>
    <m/>
    <x v="2"/>
    <m/>
    <x v="3"/>
    <m/>
    <s v="Lack of convenient bus stops or bus routes,Weather,Time,Lack of showers at my workplace,Lack of bicycle racks"/>
    <m/>
    <s v="Ability to be 10 minutes late to work to accommodate alternative transportation"/>
    <m/>
    <s v="Yes"/>
  </r>
  <r>
    <x v="1"/>
    <x v="0"/>
    <n v="7"/>
    <s v="5 days per week"/>
    <s v="5 days per week"/>
    <x v="3"/>
    <m/>
    <s v="Driving alone"/>
    <m/>
    <x v="2"/>
    <m/>
    <x v="3"/>
    <m/>
    <s v="Other (please explain)"/>
    <s v="Lack of a gym membership offered to Administratiors "/>
    <s v="Other (please explain)"/>
    <s v="None"/>
    <s v="Yes"/>
  </r>
  <r>
    <x v="1"/>
    <x v="0"/>
    <n v="8"/>
    <s v="5 days per week"/>
    <s v="5 days per week"/>
    <x v="3"/>
    <m/>
    <s v="Walking or running"/>
    <m/>
    <x v="2"/>
    <m/>
    <x v="0"/>
    <m/>
    <s v="Other (please explain)"/>
    <s v="NA"/>
    <s v="Other (please explain)"/>
    <s v="NA"/>
    <m/>
  </r>
  <r>
    <x v="1"/>
    <x v="0"/>
    <n v="35"/>
    <s v="5 days per week"/>
    <s v="5 days per week"/>
    <x v="3"/>
    <m/>
    <s v="Walking or running"/>
    <m/>
    <x v="2"/>
    <m/>
    <x v="0"/>
    <m/>
    <s v="Weather"/>
    <m/>
    <m/>
    <m/>
    <s v="Yes"/>
  </r>
  <r>
    <x v="1"/>
    <x v="0"/>
    <n v="37"/>
    <s v="5 days per week"/>
    <s v="5 days per week"/>
    <x v="3"/>
    <m/>
    <s v="Walking or running"/>
    <m/>
    <x v="2"/>
    <m/>
    <x v="3"/>
    <m/>
    <s v="Time,My health does not permit active transportation,Other (please explain)"/>
    <s v="Terrain"/>
    <s v="Discounts on parking passes that prorate based on the days of the week you choose not to park"/>
    <m/>
    <s v="No"/>
  </r>
  <r>
    <x v="1"/>
    <x v="0"/>
    <n v="10"/>
    <s v="5 days per week"/>
    <s v="5 days per week"/>
    <x v="3"/>
    <m/>
    <s v="Driving alone"/>
    <m/>
    <x v="2"/>
    <m/>
    <x v="3"/>
    <m/>
    <s v="Time"/>
    <m/>
    <m/>
    <m/>
    <s v="No"/>
  </r>
  <r>
    <x v="1"/>
    <x v="0"/>
    <n v="35"/>
    <s v="5 days per week"/>
    <s v="5 days per week"/>
    <x v="3"/>
    <m/>
    <s v="Driving alone"/>
    <m/>
    <x v="2"/>
    <m/>
    <x v="3"/>
    <m/>
    <s v="Other (please explain)"/>
    <s v="I am handicapped and walking is not something I can do at length.  The shuttle stops are not always convenient to the building I need to go to.  "/>
    <s v="Other (please explain)"/>
    <s v="Unfortunately my work hours and my handicap preclude me from participating in these great ideas."/>
    <s v="No"/>
  </r>
  <r>
    <x v="1"/>
    <x v="0"/>
    <n v="5.7"/>
    <s v="5 days per week"/>
    <s v="5 days per week"/>
    <x v="3"/>
    <m/>
    <s v="Walking or running"/>
    <m/>
    <x v="2"/>
    <m/>
    <x v="0"/>
    <m/>
    <s v="Lack of &quot;Park and Pedal&quot; lots,Other (please explain)"/>
    <s v="roadway safety near my house"/>
    <s v="&quot;Carpool Only&quot; parking passes,Discounts on parking passes that prorate based on the days of the week you choose not to park,Alternative transportation commuting competitions with awards/prizes,Ability to be 10 minutes late to work to accommodate alternative transportation,Hands-on training on safe bicycle commuting techniques,Other (please explain)"/>
    <s v="information on tax incentives for biking to work"/>
    <s v="No"/>
  </r>
  <r>
    <x v="1"/>
    <x v="0"/>
    <n v="70"/>
    <s v="3 days per week"/>
    <s v="3 days per week"/>
    <x v="3"/>
    <m/>
    <s v="Walking or running"/>
    <m/>
    <x v="2"/>
    <m/>
    <x v="0"/>
    <m/>
    <s v="Lack of convenient bus stops or bus routes"/>
    <m/>
    <m/>
    <m/>
    <s v="Yes"/>
  </r>
  <r>
    <x v="1"/>
    <x v="0"/>
    <n v="40"/>
    <s v="5 days per week"/>
    <s v="5 days per week"/>
    <x v="4"/>
    <s v="Carpool with student about 2-3 days per week"/>
    <s v="Driving alone"/>
    <m/>
    <x v="3"/>
    <s v="Carpool with student about 2-3 days per week"/>
    <x v="3"/>
    <m/>
    <s v="Other (please explain)"/>
    <s v="Distance"/>
    <s v="Other (please explain)"/>
    <s v="Live too far from campus - no bus system available"/>
    <s v="Yes"/>
  </r>
  <r>
    <x v="1"/>
    <x v="0"/>
    <n v="9"/>
    <s v="5 days per week"/>
    <s v="5 days per week"/>
    <x v="4"/>
    <s v="My partner and I both work on campus and typically ride together"/>
    <s v="Walking or running"/>
    <m/>
    <x v="3"/>
    <s v="Same as above"/>
    <x v="0"/>
    <m/>
    <s v="Time,Lack of showers at my workplace"/>
    <m/>
    <m/>
    <m/>
    <s v="Yes"/>
  </r>
  <r>
    <x v="1"/>
    <x v="0"/>
    <n v="6.3"/>
    <s v="5 days per week"/>
    <s v="5 days per week"/>
    <x v="4"/>
    <s v="Driving with spouse (we have one car)"/>
    <s v="Walking or running"/>
    <m/>
    <x v="3"/>
    <s v="Driving with spouse (we have one car)"/>
    <x v="0"/>
    <m/>
    <s v="Weather,Time,Other (please explain)"/>
    <s v="Home is too far to walk and biking on Old US 33 can be dangerous"/>
    <s v="Other (please explain)"/>
    <s v="we have one car so my husband and I carpool by default"/>
    <s v="No"/>
  </r>
  <r>
    <x v="1"/>
    <x v="0"/>
    <n v="0.75"/>
    <s v="5 days per week"/>
    <s v="5 days per week"/>
    <x v="4"/>
    <s v="Driving myself to work and my children to daycare (co-located on The Ridges)"/>
    <s v="Walking or running"/>
    <m/>
    <x v="3"/>
    <s v="Driving myself to work and my children to daycare (co-located on The Ridges)"/>
    <x v="0"/>
    <m/>
    <s v="Other (please explain)"/>
    <s v="The need to also transport my children and all of our stuff"/>
    <s v="Bike Share program,&quot;Carpool Only&quot; parking passes"/>
    <m/>
    <s v="Yes"/>
  </r>
  <r>
    <x v="1"/>
    <x v="0"/>
    <n v="26"/>
    <s v="5 days per week"/>
    <s v="5 days per week"/>
    <x v="4"/>
    <s v="Mix of driving alone and carpooling, if nice husband will ride motorcycle"/>
    <s v="Walking or running"/>
    <m/>
    <x v="5"/>
    <m/>
    <x v="0"/>
    <m/>
    <s v="Time"/>
    <m/>
    <s v="&quot;Carpool Only&quot; parking passes,Discounts on parking passes that prorate based on the days of the week you choose not to park,Ability to be 10 minutes late to work to accommodate alternative transportation"/>
    <m/>
    <s v="No"/>
  </r>
  <r>
    <x v="1"/>
    <x v="0"/>
    <n v="2.6"/>
    <s v="6 days per week"/>
    <s v="6 days per week"/>
    <x v="4"/>
    <s v="Shuttling kids"/>
    <s v="Other (please explain)"/>
    <s v="Shuttling kids"/>
    <x v="3"/>
    <s v="Shuttling kids"/>
    <x v="5"/>
    <s v="shuttling kids"/>
    <s v="Other (please explain)"/>
    <s v="I would bike if I don't have to take kids one place to the other"/>
    <s v="Alternative transportation commuting competitions with awards/prizes,Ability to be 10 minutes late to work to accommodate alternative transportation"/>
    <m/>
    <s v="No"/>
  </r>
  <r>
    <x v="1"/>
    <x v="0"/>
    <n v="18"/>
    <s v="5 days per week"/>
    <s v="4 days per week"/>
    <x v="4"/>
    <s v="Driving myself with son riding along every day to go to his college classes (too young to drive)"/>
    <s v="Other (please explain)"/>
    <s v="Driving myself with son riding along every day to go to his college classes (too young to drive)"/>
    <x v="3"/>
    <s v="Driving myself with son riding along every day to go to his college classes (too young to drive)"/>
    <x v="0"/>
    <m/>
    <s v="Other (please explain)"/>
    <s v="Distance. Have commuted by bicycle, but 16miles takes too much time."/>
    <s v="Other (please explain)"/>
    <s v="Need flexibility because of kids, so can't carpool or use bus."/>
    <s v="No"/>
  </r>
  <r>
    <x v="1"/>
    <x v="0"/>
    <n v="5"/>
    <s v="7 days per week"/>
    <s v="7 days per week"/>
    <x v="4"/>
    <s v="Driving Alone but with kids for school drop off"/>
    <s v="Walking or running"/>
    <m/>
    <x v="3"/>
    <s v="Driving Alone but with kids for school drop off"/>
    <x v="0"/>
    <m/>
    <s v="Lack of bicycle racks,Other (please explain)"/>
    <s v="Kids"/>
    <s v="More secure bicycle parking"/>
    <m/>
    <s v="No"/>
  </r>
  <r>
    <x v="1"/>
    <x v="0"/>
    <n v="2"/>
    <s v="6 days per week"/>
    <s v="6 days per week"/>
    <x v="4"/>
    <s v="I have 2 small children so I usually have them in the car with me."/>
    <s v="Walking or running"/>
    <m/>
    <x v="3"/>
    <s v="Driving with children in the car--dropping them off at daycare and school on the way"/>
    <x v="0"/>
    <m/>
    <s v="Other (please explain)"/>
    <s v="Having to transport my children to school/daycare in car seats.  Otherwise I would love to bike more."/>
    <s v="Bike Share program,Safer bicycle and pedestrian routes,Ability to be 10 minutes late to work to accommodate alternative transportation"/>
    <m/>
    <s v="No"/>
  </r>
  <r>
    <x v="1"/>
    <x v="0"/>
    <n v="38.299999999999997"/>
    <s v="5 days per week"/>
    <s v="5 days per week"/>
    <x v="4"/>
    <s v="Carpool during May, September and October, but drive alone June, July and August"/>
    <s v="Walking or running"/>
    <m/>
    <x v="5"/>
    <m/>
    <x v="0"/>
    <m/>
    <s v="Weather,Time"/>
    <m/>
    <s v="Discounts on parking passes that prorate based on the days of the week you choose not to park"/>
    <m/>
    <s v="Yes"/>
  </r>
  <r>
    <x v="1"/>
    <x v="0"/>
    <n v="7.5"/>
    <s v="5 days per week"/>
    <s v="5 days per week"/>
    <x v="4"/>
    <s v="It's nearly an even split between driving alone or bicycling. Each week is different based on whether I need a vehicle in town for things like kid transportation, shopping, etc."/>
    <s v="Bicycle, skateboard or other human-powered device"/>
    <m/>
    <x v="3"/>
    <s v="Same as above - a mix between driving alone and bicycling. "/>
    <x v="1"/>
    <m/>
    <s v="Lack of bicycle racks"/>
    <m/>
    <s v="More secure bicycle parking,Other (please explain)"/>
    <s v="More options for parking a bicycle out of the weather. The building I work in now does allow parking bikes inside, but many other campus buildings do not, so someone commuting to one of those buildings has to leave their bike out in the sun/rain/snow/etc."/>
    <s v="No"/>
  </r>
  <r>
    <x v="1"/>
    <x v="0"/>
    <n v="17.7"/>
    <s v="5 days per week"/>
    <s v="5 days per week"/>
    <x v="4"/>
    <s v="I ride a motorcycle a lot during warmer weather."/>
    <s v="Walking or running"/>
    <m/>
    <x v="2"/>
    <m/>
    <x v="0"/>
    <m/>
    <s v="Lack of convenient bus stops or bus routes,Other (please explain)"/>
    <s v="It's not safe to ride a bicycle from where i live - narrow, curvy, hilly roads with no berm - traffic can't see to get around me safely"/>
    <s v="Other (please explain)"/>
    <s v="bus routes from where I live"/>
    <s v="Yes"/>
  </r>
  <r>
    <x v="1"/>
    <x v="0"/>
    <n v="1.3"/>
    <s v="5 days per week"/>
    <s v="5 days per week"/>
    <x v="5"/>
    <m/>
    <s v="Walking or running"/>
    <m/>
    <x v="1"/>
    <m/>
    <x v="0"/>
    <m/>
    <s v="Time,Lack of &quot;Park and Pedal&quot; lots,Lack of showers at my workplace,Lack of bicycle racks"/>
    <m/>
    <s v="More secure bicycle parking,Safer bicycle and pedestrian routes,Alternative transportation commuting competitions with awards/prizes,Ability to be 10 minutes late to work to accommodate alternative transportation"/>
    <m/>
    <s v="Yes"/>
  </r>
  <r>
    <x v="1"/>
    <x v="0"/>
    <n v="0.7"/>
    <s v="5 days per week"/>
    <m/>
    <x v="5"/>
    <m/>
    <s v="Walking or running"/>
    <m/>
    <x v="1"/>
    <m/>
    <x v="0"/>
    <m/>
    <s v="Time"/>
    <m/>
    <s v="Bike Share program,Safer bicycle and pedestrian routes,&quot;Carpool Only&quot; parking passes,Ability to be 10 minutes late to work to accommodate alternative transportation"/>
    <m/>
    <s v="No"/>
  </r>
  <r>
    <x v="1"/>
    <x v="0"/>
    <n v="0.6"/>
    <s v="5 days per week"/>
    <s v="5 days per week"/>
    <x v="5"/>
    <m/>
    <s v="Walking or running"/>
    <m/>
    <x v="1"/>
    <m/>
    <x v="0"/>
    <m/>
    <s v="Lack of bicycle racks,Lack of confidence or experience riding near traffic"/>
    <m/>
    <s v="Other (please explain)"/>
    <s v="I walk almost always."/>
    <s v="Yes"/>
  </r>
  <r>
    <x v="1"/>
    <x v="0"/>
    <n v="2"/>
    <s v="5 days per week"/>
    <s v="4 days per week"/>
    <x v="5"/>
    <m/>
    <s v="Walking or running"/>
    <m/>
    <x v="2"/>
    <m/>
    <x v="0"/>
    <m/>
    <s v="Weather,Lack of &quot;Park and Pedal&quot; lots"/>
    <m/>
    <s v="Safer bicycle and pedestrian routes"/>
    <m/>
    <s v="Yes"/>
  </r>
  <r>
    <x v="1"/>
    <x v="0"/>
    <n v="2"/>
    <s v="5 days per week"/>
    <s v="5 days per week"/>
    <x v="5"/>
    <m/>
    <s v="Walking or running"/>
    <m/>
    <x v="1"/>
    <m/>
    <x v="0"/>
    <m/>
    <s v="Lack of convenient bus stops or bus routes,Lack of showers at my workplace"/>
    <m/>
    <s v="Discounts on parking passes that prorate based on the days of the week you choose not to park,Ability to be 10 minutes late to work to accommodate alternative transportation,Other (please explain)"/>
    <s v="A timely bus system provides an alternative to walking when the weather turns bad. Right now when it rains hard, I face a choice: Walk home in 45 minutes or wait 20 minutes for a bus and then ride for 15 minutes. Also, the city bus doesn't start early enough for me to be at work by 7AM."/>
    <s v="No"/>
  </r>
  <r>
    <x v="1"/>
    <x v="0"/>
    <n v="1.5"/>
    <s v="5 days per week"/>
    <s v="5 days per week"/>
    <x v="5"/>
    <m/>
    <s v="Walking or running"/>
    <m/>
    <x v="1"/>
    <m/>
    <x v="0"/>
    <m/>
    <m/>
    <m/>
    <m/>
    <m/>
    <s v="No"/>
  </r>
  <r>
    <x v="1"/>
    <x v="0"/>
    <n v="1"/>
    <s v="5 days per week"/>
    <s v="5 days per week"/>
    <x v="5"/>
    <m/>
    <s v="Walking or running"/>
    <m/>
    <x v="1"/>
    <m/>
    <x v="0"/>
    <m/>
    <s v="Weather"/>
    <m/>
    <s v="Discounts on parking passes that prorate based on the days of the week you choose not to park"/>
    <m/>
    <s v="Yes"/>
  </r>
  <r>
    <x v="1"/>
    <x v="0"/>
    <n v="0.8"/>
    <s v="5 days per week"/>
    <s v="5 days per week"/>
    <x v="5"/>
    <m/>
    <s v="Walking or running"/>
    <m/>
    <x v="1"/>
    <m/>
    <x v="0"/>
    <m/>
    <s v="Time"/>
    <m/>
    <s v="Discounts on parking passes that prorate based on the days of the week you choose not to park"/>
    <m/>
    <s v="Yes"/>
  </r>
  <r>
    <x v="1"/>
    <x v="0"/>
    <n v="0.5"/>
    <s v="5 days per week"/>
    <s v="5 days per week"/>
    <x v="5"/>
    <m/>
    <s v="Walking or running"/>
    <m/>
    <x v="1"/>
    <m/>
    <x v="2"/>
    <m/>
    <s v="Weather"/>
    <m/>
    <m/>
    <m/>
    <s v="Yes"/>
  </r>
  <r>
    <x v="1"/>
    <x v="0"/>
    <n v="1"/>
    <s v="5 days per week"/>
    <s v="5 days per week"/>
    <x v="5"/>
    <m/>
    <s v="Walking or running"/>
    <m/>
    <x v="1"/>
    <m/>
    <x v="0"/>
    <m/>
    <s v="Lack of convenient bus stops or bus routes,Time,Other (please explain)"/>
    <s v="lack of clean and well-maintained routes--walking down Court St &quot;the morning after&quot; is practically unhygienic and sidewalks are slippery in any inclement weather"/>
    <s v="Safer bicycle and pedestrian routes,Discounts on parking passes that prorate based on the days of the week you choose not to park,Alternative transportation commuting competitions with awards/prizes,Ability to be 10 minutes late to work to accommodate alternative transportation"/>
    <m/>
    <s v="No"/>
  </r>
  <r>
    <x v="1"/>
    <x v="0"/>
    <n v="0.8"/>
    <s v="5 days per week"/>
    <s v="5 days per week"/>
    <x v="5"/>
    <m/>
    <s v="Walking or running"/>
    <m/>
    <x v="3"/>
    <s v="half and half driving alone and walking depending on icy conditions"/>
    <x v="0"/>
    <m/>
    <s v="Weather"/>
    <m/>
    <m/>
    <m/>
    <s v="No"/>
  </r>
  <r>
    <x v="1"/>
    <x v="0"/>
    <n v="1.25"/>
    <s v="5 days per week"/>
    <s v="5 days per week"/>
    <x v="5"/>
    <m/>
    <s v="Walking or running"/>
    <m/>
    <x v="1"/>
    <m/>
    <x v="0"/>
    <m/>
    <s v="Other (please explain)"/>
    <s v="there are none for me"/>
    <s v="Ability to be 10 minutes late to work to accommodate alternative transportation"/>
    <m/>
    <s v="No"/>
  </r>
  <r>
    <x v="1"/>
    <x v="0"/>
    <n v="0"/>
    <s v="5 days per week"/>
    <s v="5 days per week"/>
    <x v="5"/>
    <m/>
    <s v="Walking or running"/>
    <m/>
    <x v="1"/>
    <m/>
    <x v="0"/>
    <m/>
    <s v="Time"/>
    <m/>
    <m/>
    <m/>
    <s v="No"/>
  </r>
  <r>
    <x v="1"/>
    <x v="0"/>
    <n v="1"/>
    <s v="5 days per week"/>
    <s v="5 days per week"/>
    <x v="5"/>
    <m/>
    <s v="Walking or running"/>
    <m/>
    <x v="1"/>
    <m/>
    <x v="0"/>
    <m/>
    <s v="Time,Lack of showers at my workplace,Lack of confidence or experience riding near traffic"/>
    <m/>
    <s v="Discounts on parking passes that prorate based on the days of the week you choose not to park,Ability to be 10 minutes late to work to accommodate alternative transportation"/>
    <m/>
    <s v="Yes"/>
  </r>
  <r>
    <x v="1"/>
    <x v="0"/>
    <n v="1"/>
    <s v="5 days per week"/>
    <s v="5 days per week"/>
    <x v="5"/>
    <m/>
    <s v="Walking or running"/>
    <m/>
    <x v="2"/>
    <m/>
    <x v="0"/>
    <m/>
    <s v="Weather,Lack of showers at my workplace,Lack of proper equipment or resources"/>
    <m/>
    <s v="More secure bicycle parking,Safer bicycle and pedestrian routes"/>
    <m/>
    <s v="No"/>
  </r>
  <r>
    <x v="1"/>
    <x v="0"/>
    <n v="1"/>
    <s v="3 days per week"/>
    <s v="2 days per week"/>
    <x v="5"/>
    <m/>
    <s v="Bicycle, skateboard or other human-powered device"/>
    <m/>
    <x v="1"/>
    <m/>
    <x v="0"/>
    <m/>
    <s v="Weather,Other (please explain)"/>
    <s v="The roads are in horrible shape for cycling and I have to plan my route around them. My basket will fall off when I hit potholes, dips, etc. And some roads are narrow and don't have adequate space for bikes. "/>
    <s v="Safer bicycle and pedestrian routes,Ability to be 10 minutes late to work to accommodate alternative transportation"/>
    <m/>
    <s v="No"/>
  </r>
  <r>
    <x v="1"/>
    <x v="0"/>
    <n v="25"/>
    <s v="5 days per week"/>
    <s v="5 days per week"/>
    <x v="6"/>
    <m/>
    <s v="Driving alone"/>
    <m/>
    <x v="2"/>
    <m/>
    <x v="3"/>
    <m/>
    <s v="Time"/>
    <m/>
    <s v="Alternative transportation commuting competitions with awards/prizes,Ability to be 10 minutes late to work to accommodate alternative transportation"/>
    <m/>
    <s v="No"/>
  </r>
  <r>
    <x v="2"/>
    <x v="0"/>
    <n v="1.2"/>
    <s v="6 days per week"/>
    <s v="5 days per week"/>
    <x v="0"/>
    <m/>
    <s v="Walking or running"/>
    <m/>
    <x v="4"/>
    <m/>
    <x v="0"/>
    <m/>
    <s v="My health does not permit active transportation"/>
    <m/>
    <s v="Safer bicycle and pedestrian routes"/>
    <m/>
    <s v="No"/>
  </r>
  <r>
    <x v="2"/>
    <x v="0"/>
    <n v="1.5"/>
    <s v="5 days per week"/>
    <m/>
    <x v="0"/>
    <m/>
    <s v="Walking or running"/>
    <m/>
    <x v="4"/>
    <m/>
    <x v="0"/>
    <m/>
    <s v="Weather"/>
    <m/>
    <s v="More secure bicycle parking,Alternative transportation commuting competitions with awards/prizes"/>
    <m/>
    <s v="No"/>
  </r>
  <r>
    <x v="2"/>
    <x v="0"/>
    <n v="1"/>
    <s v="7 days per week"/>
    <s v="2 days per week"/>
    <x v="0"/>
    <m/>
    <s v="Walking or running"/>
    <m/>
    <x v="1"/>
    <m/>
    <x v="0"/>
    <m/>
    <s v="Lack of convenient bus stops or bus routes,Lack of &quot;Park and Pedal&quot; lots,Lack of bicycle racks,Lack of Bike Share program,Other (please explain)"/>
    <s v="Inadequate bike lanes (court st especially), NO covered bike racks available anywhere north of south green."/>
    <s v="More secure bicycle parking,Safer bicycle and pedestrian routes,Hands-on training on safe bicycle commuting techniques"/>
    <m/>
    <s v="No"/>
  </r>
  <r>
    <x v="2"/>
    <x v="0"/>
    <n v="0"/>
    <s v="5 days per week"/>
    <s v="1 day per week"/>
    <x v="0"/>
    <m/>
    <s v="Bicycle, skateboard or other human-powered device"/>
    <m/>
    <x v="2"/>
    <m/>
    <x v="0"/>
    <m/>
    <s v="Lack of proper equipment or resources"/>
    <m/>
    <s v="Ability to be 10 minutes late to work to accommodate alternative transportation"/>
    <m/>
    <s v="No"/>
  </r>
  <r>
    <x v="2"/>
    <x v="0"/>
    <n v="2"/>
    <s v="5 days per week"/>
    <s v="5 days per week"/>
    <x v="0"/>
    <m/>
    <s v="Walking or running"/>
    <m/>
    <x v="2"/>
    <m/>
    <x v="0"/>
    <m/>
    <s v="Weather"/>
    <m/>
    <s v="Safer bicycle and pedestrian routes,&quot;Carpool Only&quot; parking passes"/>
    <m/>
    <s v="No"/>
  </r>
  <r>
    <x v="2"/>
    <x v="0"/>
    <n v="2"/>
    <s v="7 days per week"/>
    <s v="1 day per week"/>
    <x v="0"/>
    <m/>
    <s v="Walking or running"/>
    <m/>
    <x v="4"/>
    <m/>
    <x v="0"/>
    <m/>
    <s v="Lack of convenient bus stops or bus routes,Lack of bicycle racks,Other (please explain)"/>
    <s v="Hilly Campus "/>
    <s v="Safer bicycle and pedestrian routes,Other (please explain)"/>
    <s v="More Frequent bus stops. The closest bus stop to me only arrives at the top of the hour which is extremely inconvenient. "/>
    <s v="No"/>
  </r>
  <r>
    <x v="2"/>
    <x v="0"/>
    <n v="0.5"/>
    <s v="5 days per week"/>
    <s v="1 day per week"/>
    <x v="0"/>
    <m/>
    <s v="Bicycle, skateboard or other human-powered device"/>
    <m/>
    <x v="4"/>
    <m/>
    <x v="0"/>
    <m/>
    <s v="Weather,Lack of bicycle racks,Lack of confidence or experience riding near traffic"/>
    <m/>
    <s v="More secure bicycle parking,Safer bicycle and pedestrian routes,Ability to be 10 minutes late to work to accommodate alternative transportation"/>
    <m/>
    <s v="No"/>
  </r>
  <r>
    <x v="2"/>
    <x v="0"/>
    <n v="2"/>
    <s v="5 days per week"/>
    <s v="3 days per week"/>
    <x v="0"/>
    <m/>
    <s v="Walking or running"/>
    <m/>
    <x v="5"/>
    <m/>
    <x v="0"/>
    <m/>
    <s v="Weather"/>
    <m/>
    <s v="More secure bicycle parking,Safer bicycle and pedestrian routes,&quot;Carpool Only&quot; parking passes,Alternative transportation commuting competitions with awards/prizes,Ability to be 10 minutes late to work to accommodate alternative transportation"/>
    <m/>
    <s v="Yes"/>
  </r>
  <r>
    <x v="2"/>
    <x v="0"/>
    <n v="0"/>
    <s v="5 days per week"/>
    <m/>
    <x v="0"/>
    <m/>
    <s v="Bicycle, skateboard or other human-powered device"/>
    <m/>
    <x v="0"/>
    <m/>
    <x v="1"/>
    <m/>
    <s v="Weather"/>
    <m/>
    <s v="More secure bicycle parking,Safer bicycle and pedestrian routes,Alternative transportation commuting competitions with awards/prizes"/>
    <m/>
    <s v="No"/>
  </r>
  <r>
    <x v="2"/>
    <x v="0"/>
    <n v="1"/>
    <s v="7 days per week"/>
    <s v="1 day per week"/>
    <x v="0"/>
    <m/>
    <s v="Bicycle, skateboard or other human-powered device"/>
    <m/>
    <x v="0"/>
    <m/>
    <x v="1"/>
    <m/>
    <s v="Lack of convenient bus stops or bus routes,Lack of &quot;Park and Pedal&quot; lots,Other (please explain)"/>
    <s v="Lack of buses on the longer routes"/>
    <s v="More secure bicycle parking,Safer bicycle and pedestrian routes,Ability to be 10 minutes late to work to accommodate alternative transportation,Other (please explain)"/>
    <s v="At least one more shuttle bus for the longer routes"/>
    <s v="No"/>
  </r>
  <r>
    <x v="2"/>
    <x v="0"/>
    <n v="1"/>
    <s v="5 days per week"/>
    <s v="1 day per week"/>
    <x v="0"/>
    <m/>
    <s v="Bicycle, skateboard or other human-powered device"/>
    <m/>
    <x v="0"/>
    <m/>
    <x v="1"/>
    <m/>
    <s v="Lack of convenient bus stops or bus routes,Weather,Lack of confidence or experience riding near traffic,Other (please explain)"/>
    <s v="Bus is not good. Always wait for the red loop at the ridges and never comes. Need more bike lanes. Pedestrians are hard to ride around. Roads are busy with fast drivers. Also, snow is an issue in the winter. "/>
    <s v="Safer bicycle and pedestrian routes,Alternative transportation commuting competitions with awards/prizes,Other (please explain)"/>
    <s v="Fix the red loop bus route. "/>
    <s v="No"/>
  </r>
  <r>
    <x v="2"/>
    <x v="0"/>
    <n v="0"/>
    <s v="7 days per week"/>
    <m/>
    <x v="0"/>
    <m/>
    <s v="Bicycle, skateboard or other human-powered device"/>
    <m/>
    <x v="4"/>
    <m/>
    <x v="1"/>
    <m/>
    <s v="Lack of confidence or experience riding near traffic"/>
    <m/>
    <s v="Safer bicycle and pedestrian routes"/>
    <m/>
    <s v="No"/>
  </r>
  <r>
    <x v="2"/>
    <x v="0"/>
    <n v="0"/>
    <m/>
    <m/>
    <x v="0"/>
    <m/>
    <s v="Bicycle, skateboard or other human-powered device"/>
    <m/>
    <x v="1"/>
    <m/>
    <x v="0"/>
    <m/>
    <s v="Weather,Lack of bicycle racks,Lack of confidence or experience riding near traffic"/>
    <m/>
    <s v="Safer bicycle and pedestrian routes"/>
    <m/>
    <s v="No"/>
  </r>
  <r>
    <x v="2"/>
    <x v="0"/>
    <n v="0"/>
    <m/>
    <m/>
    <x v="0"/>
    <m/>
    <s v="Bicycle, skateboard or other human-powered device"/>
    <m/>
    <x v="0"/>
    <m/>
    <x v="1"/>
    <m/>
    <s v="Weather,Time,Lack of confidence or experience riding near traffic"/>
    <m/>
    <s v="Safer bicycle and pedestrian routes,Discounts on parking passes that prorate based on the days of the week you choose not to park,Hands-on training on safe bicycle commuting techniques"/>
    <m/>
    <s v="No"/>
  </r>
  <r>
    <x v="2"/>
    <x v="0"/>
    <n v="1.2"/>
    <s v="5 days per week"/>
    <s v="5 days per week"/>
    <x v="0"/>
    <m/>
    <s v="Walking or running"/>
    <m/>
    <x v="0"/>
    <m/>
    <x v="0"/>
    <m/>
    <s v="Lack of bicycle racks,Other (please explain)"/>
    <s v="Brick streets are cool and all but they are hell to bike on."/>
    <s v="Safer bicycle and pedestrian routes"/>
    <m/>
    <s v="No"/>
  </r>
  <r>
    <x v="2"/>
    <x v="0"/>
    <n v="1"/>
    <s v="5 days per week"/>
    <s v="1 day per week"/>
    <x v="0"/>
    <m/>
    <s v="Walking or running"/>
    <m/>
    <x v="5"/>
    <m/>
    <x v="0"/>
    <m/>
    <s v="Weather"/>
    <m/>
    <s v="Ability to be 10 minutes late to work to accommodate alternative transportation"/>
    <m/>
    <s v="No"/>
  </r>
  <r>
    <x v="2"/>
    <x v="0"/>
    <n v="1"/>
    <s v="7 days per week"/>
    <s v="5 days per week"/>
    <x v="0"/>
    <m/>
    <s v="Walking or running"/>
    <m/>
    <x v="4"/>
    <m/>
    <x v="0"/>
    <m/>
    <s v="Weather"/>
    <m/>
    <s v="Other (please explain)"/>
    <s v="better weather, more time"/>
    <s v="No"/>
  </r>
  <r>
    <x v="2"/>
    <x v="0"/>
    <n v="3"/>
    <s v="7 days per week"/>
    <m/>
    <x v="0"/>
    <m/>
    <s v="Walking or running"/>
    <m/>
    <x v="0"/>
    <m/>
    <x v="0"/>
    <m/>
    <s v="Lack of &quot;Park and Pedal&quot; lots,Lack of bicycle racks"/>
    <m/>
    <s v="More secure bicycle parking,Safer bicycle and pedestrian routes,Discounts on parking passes that prorate based on the days of the week you choose not to park"/>
    <m/>
    <s v="Yes"/>
  </r>
  <r>
    <x v="2"/>
    <x v="0"/>
    <n v="2.6"/>
    <s v="7 days per week"/>
    <m/>
    <x v="0"/>
    <m/>
    <s v="Bicycle, skateboard or other human-powered device"/>
    <m/>
    <x v="2"/>
    <m/>
    <x v="3"/>
    <m/>
    <s v="Weather"/>
    <m/>
    <s v="Ability to be 10 minutes late to work to accommodate alternative transportation"/>
    <m/>
    <s v="No"/>
  </r>
  <r>
    <x v="2"/>
    <x v="0"/>
    <n v="4"/>
    <s v="2 days per week"/>
    <s v="3 days per week"/>
    <x v="0"/>
    <m/>
    <s v="Walking or running"/>
    <m/>
    <x v="2"/>
    <m/>
    <x v="0"/>
    <m/>
    <s v="Weather"/>
    <m/>
    <s v="Safer bicycle and pedestrian routes,Discounts on parking passes that prorate based on the days of the week you choose not to park,Alternative transportation commuting competitions with awards/prizes"/>
    <m/>
    <s v="No"/>
  </r>
  <r>
    <x v="2"/>
    <x v="0"/>
    <n v="3"/>
    <s v="7 days per week"/>
    <s v="6 days per week"/>
    <x v="0"/>
    <m/>
    <s v="Walking or running"/>
    <m/>
    <x v="2"/>
    <m/>
    <x v="0"/>
    <m/>
    <s v="Weather,Lack of &quot;Park and Pedal&quot; lots,Lack of showers at my workplace,Lack of bicycle racks,Other (please explain)"/>
    <s v="Bike security; too many stolen bikes or parts"/>
    <s v="Bike Share program,More secure bicycle parking,Safer bicycle and pedestrian routes,Discounts on parking passes that prorate based on the days of the week you choose not to park,Alternative transportation commuting competitions with awards/prizes,Ability to be 10 minutes late to work to accommodate alternative transportation,Other (please explain)"/>
    <s v="Monitored bike security, room to ride on the road, locker rooms to store sweaty clothes"/>
    <s v="No"/>
  </r>
  <r>
    <x v="2"/>
    <x v="0"/>
    <n v="1.5"/>
    <s v="5 days per week"/>
    <s v="5 days per week"/>
    <x v="0"/>
    <m/>
    <s v="Walking or running"/>
    <m/>
    <x v="0"/>
    <m/>
    <x v="0"/>
    <m/>
    <s v="Other (please explain)"/>
    <s v="I bike everywhere because I canâ€™t afford a car. "/>
    <s v="Ability to be 10 minutes late to work to accommodate alternative transportation"/>
    <m/>
    <s v="No"/>
  </r>
  <r>
    <x v="2"/>
    <x v="0"/>
    <n v="0.8"/>
    <s v="6 days per week"/>
    <s v="5 days per week"/>
    <x v="0"/>
    <m/>
    <s v="Walking or running"/>
    <m/>
    <x v="4"/>
    <m/>
    <x v="0"/>
    <m/>
    <s v="Weather"/>
    <m/>
    <s v="Alternative transportation commuting competitions with awards/prizes,Ability to be 10 minutes late to work to accommodate alternative transportation"/>
    <m/>
    <s v="No"/>
  </r>
  <r>
    <x v="2"/>
    <x v="0"/>
    <n v="1"/>
    <s v="5 days per week"/>
    <m/>
    <x v="0"/>
    <m/>
    <s v="Bicycle, skateboard or other human-powered device"/>
    <m/>
    <x v="0"/>
    <m/>
    <x v="1"/>
    <m/>
    <s v="Lack of convenient bus stops or bus routes"/>
    <m/>
    <s v="Safer bicycle and pedestrian routes"/>
    <m/>
    <s v="No"/>
  </r>
  <r>
    <x v="2"/>
    <x v="0"/>
    <n v="1"/>
    <s v="5 days per week"/>
    <m/>
    <x v="0"/>
    <m/>
    <s v="Bicycle, skateboard or other human-powered device"/>
    <m/>
    <x v="1"/>
    <m/>
    <x v="0"/>
    <m/>
    <s v="Lack of confidence or experience riding near traffic,Other (please explain)"/>
    <s v="We NEED MORE bike lanes!! We need to teach drivers and riders how to commute in close proximity. "/>
    <s v="More secure bicycle parking,Safer bicycle and pedestrian routes,&quot;Carpool Only&quot; parking passes,Discounts on parking passes that prorate based on the days of the week you choose not to park,Ability to be 10 minutes late to work to accommodate alternative transportation,Hands-on training on safe bicycle commuting techniques,Other (please explain)"/>
    <s v="less cracks/holes in the road- athens is not meant for my single speed, but it's all I have."/>
    <s v="Yes"/>
  </r>
  <r>
    <x v="2"/>
    <x v="0"/>
    <n v="5.5"/>
    <s v="1 day per week"/>
    <s v="1 day per week"/>
    <x v="0"/>
    <m/>
    <s v="Walking or running"/>
    <m/>
    <x v="4"/>
    <m/>
    <x v="0"/>
    <m/>
    <s v="Lack of convenient bus stops or bus routes,Weather,Lack of &quot;Park and Pedal&quot; lots"/>
    <m/>
    <s v="&quot;Carpool Only&quot; parking passes,Discounts on parking passes that prorate based on the days of the week you choose not to park"/>
    <m/>
    <s v="No"/>
  </r>
  <r>
    <x v="2"/>
    <x v="0"/>
    <m/>
    <s v="5 days per week"/>
    <s v="5 days per week"/>
    <x v="0"/>
    <m/>
    <s v="Bicycle, skateboard or other human-powered device"/>
    <m/>
    <x v="0"/>
    <m/>
    <x v="1"/>
    <m/>
    <s v="Weather"/>
    <m/>
    <s v="More secure bicycle parking,Safer bicycle and pedestrian routes"/>
    <m/>
    <s v="No"/>
  </r>
  <r>
    <x v="2"/>
    <x v="0"/>
    <n v="3"/>
    <s v="6 days per week"/>
    <s v="3 days per week"/>
    <x v="0"/>
    <m/>
    <s v="Walking or running"/>
    <m/>
    <x v="1"/>
    <m/>
    <x v="0"/>
    <m/>
    <s v="Time,Lack of Bike Share program,Lack of confidence or experience riding near traffic"/>
    <m/>
    <s v="Bike Share program,Safer bicycle and pedestrian routes,&quot;Carpool Only&quot; parking passes,Discounts on parking passes that prorate based on the days of the week you choose not to park,Alternative transportation commuting competitions with awards/prizes"/>
    <m/>
    <s v="No"/>
  </r>
  <r>
    <x v="2"/>
    <x v="0"/>
    <n v="3"/>
    <s v="5 days per week"/>
    <s v="3 days per week"/>
    <x v="0"/>
    <m/>
    <s v="Walking or running"/>
    <m/>
    <x v="2"/>
    <m/>
    <x v="0"/>
    <m/>
    <s v="Lack of convenient bus stops or bus routes,Weather,Lack of &quot;Park and Pedal&quot; lots,Other (please explain)"/>
    <s v="Lack of lockers for those carrying a lot to campus for the day via bike"/>
    <s v="Discounts on parking passes that prorate based on the days of the week you choose not to park,Ability to be 10 minutes late to work to accommodate alternative transportation,Other (please explain)"/>
    <s v="Lockers for bikers commuting to campus"/>
    <s v="No"/>
  </r>
  <r>
    <x v="2"/>
    <x v="0"/>
    <n v="15.5"/>
    <s v="7 days per week"/>
    <s v="7 days per week"/>
    <x v="0"/>
    <m/>
    <s v="Bicycle, skateboard or other human-powered device"/>
    <m/>
    <x v="4"/>
    <m/>
    <x v="2"/>
    <m/>
    <s v="Time"/>
    <m/>
    <s v="Hands-on training on safe bicycle commuting techniques"/>
    <m/>
    <s v="No"/>
  </r>
  <r>
    <x v="2"/>
    <x v="0"/>
    <n v="1"/>
    <s v="4 days per week"/>
    <s v="1 day per week"/>
    <x v="0"/>
    <m/>
    <s v="Walking or running"/>
    <m/>
    <x v="0"/>
    <m/>
    <x v="0"/>
    <m/>
    <s v="Other (please explain)"/>
    <s v="There is a lot of foot and car traffic on campus, making it prefereable not to bike up to places near the middle of campus."/>
    <s v="Safer bicycle and pedestrian routes,Other (please explain)"/>
    <s v="To elaborate on the above, if all sidewalks and/or roads on campus had a region designated for bikers/skateboarders/etc., it would make me more likely to bike to campus all the time.  It seems like, right now, many roads/walkways near the center of campus are inconvenient for bikers. "/>
    <s v="No"/>
  </r>
  <r>
    <x v="2"/>
    <x v="0"/>
    <n v="1.2"/>
    <s v="6 days per week"/>
    <s v="1 day per week"/>
    <x v="0"/>
    <m/>
    <s v="Bicycle, skateboard or other human-powered device"/>
    <m/>
    <x v="0"/>
    <m/>
    <x v="1"/>
    <m/>
    <s v="Weather"/>
    <m/>
    <s v="Safer bicycle and pedestrian routes"/>
    <m/>
    <s v="No"/>
  </r>
  <r>
    <x v="2"/>
    <x v="0"/>
    <n v="1"/>
    <s v="7 days per week"/>
    <s v="5 days per week"/>
    <x v="0"/>
    <m/>
    <s v="Walking or running"/>
    <m/>
    <x v="4"/>
    <m/>
    <x v="0"/>
    <m/>
    <s v="Weather"/>
    <m/>
    <s v="Safer bicycle and pedestrian routes"/>
    <m/>
    <s v="No"/>
  </r>
  <r>
    <x v="2"/>
    <x v="0"/>
    <m/>
    <m/>
    <m/>
    <x v="0"/>
    <m/>
    <s v="Walking or running"/>
    <m/>
    <x v="4"/>
    <m/>
    <x v="0"/>
    <m/>
    <s v="Weather,Lack of bicycle racks"/>
    <m/>
    <s v="Safer bicycle and pedestrian routes"/>
    <m/>
    <s v="Yes"/>
  </r>
  <r>
    <x v="2"/>
    <x v="0"/>
    <n v="2"/>
    <s v="5 days per week"/>
    <s v="5 days per week"/>
    <x v="0"/>
    <m/>
    <s v="Walking or running"/>
    <m/>
    <x v="4"/>
    <m/>
    <x v="0"/>
    <m/>
    <s v="Weather,Lack of confidence or experience riding near traffic"/>
    <m/>
    <s v="More secure bicycle parking,Safer bicycle and pedestrian routes"/>
    <m/>
    <s v="No"/>
  </r>
  <r>
    <x v="2"/>
    <x v="0"/>
    <n v="2"/>
    <s v="6 days per week"/>
    <s v="5 days per week"/>
    <x v="0"/>
    <m/>
    <s v="Walking or running"/>
    <m/>
    <x v="5"/>
    <m/>
    <x v="0"/>
    <m/>
    <s v="Weather"/>
    <m/>
    <s v="Safer bicycle and pedestrian routes,&quot;Carpool Only&quot; parking passes,Discounts on parking passes that prorate based on the days of the week you choose not to park"/>
    <m/>
    <s v="Yes"/>
  </r>
  <r>
    <x v="2"/>
    <x v="0"/>
    <n v="1.5"/>
    <s v="4 days per week"/>
    <m/>
    <x v="0"/>
    <m/>
    <s v="Walking or running"/>
    <m/>
    <x v="2"/>
    <m/>
    <x v="0"/>
    <m/>
    <s v="Weather"/>
    <m/>
    <s v="Discounts on parking passes that prorate based on the days of the week you choose not to park"/>
    <m/>
    <s v="Yes"/>
  </r>
  <r>
    <x v="2"/>
    <x v="0"/>
    <n v="1"/>
    <s v="7 days per week"/>
    <m/>
    <x v="0"/>
    <m/>
    <s v="Bicycle, skateboard or other human-powered device"/>
    <m/>
    <x v="1"/>
    <m/>
    <x v="0"/>
    <m/>
    <s v="Weather,Time,Lack of Bike Share program"/>
    <m/>
    <s v="Bike Share program,Safer bicycle and pedestrian routes,Discounts on parking passes that prorate based on the days of the week you choose not to park,Alternative transportation commuting competitions with awards/prizes"/>
    <m/>
    <s v="No"/>
  </r>
  <r>
    <x v="2"/>
    <x v="0"/>
    <n v="1"/>
    <s v="5 days per week"/>
    <m/>
    <x v="0"/>
    <m/>
    <s v="Walking or running"/>
    <m/>
    <x v="5"/>
    <m/>
    <x v="0"/>
    <m/>
    <s v="Lack of convenient bus stops or bus routes,Weather,Time,Lack of confidence or experience riding near traffic"/>
    <m/>
    <s v="&quot;Carpool Only&quot; parking passes"/>
    <m/>
    <s v="No"/>
  </r>
  <r>
    <x v="2"/>
    <x v="0"/>
    <n v="0.5"/>
    <s v="6 days per week"/>
    <s v="4 days per week"/>
    <x v="0"/>
    <m/>
    <s v="Walking or running"/>
    <m/>
    <x v="0"/>
    <m/>
    <x v="0"/>
    <m/>
    <s v="Lack of convenient bus stops or bus routes"/>
    <m/>
    <s v="Safer bicycle and pedestrian routes"/>
    <m/>
    <s v="No"/>
  </r>
  <r>
    <x v="2"/>
    <x v="0"/>
    <n v="0"/>
    <s v="5 days per week"/>
    <m/>
    <x v="0"/>
    <m/>
    <s v="Bicycle, skateboard or other human-powered device"/>
    <m/>
    <x v="0"/>
    <m/>
    <x v="1"/>
    <m/>
    <s v="Weather"/>
    <m/>
    <s v="More secure bicycle parking,Safer bicycle and pedestrian routes"/>
    <m/>
    <s v="No"/>
  </r>
  <r>
    <x v="2"/>
    <x v="0"/>
    <n v="0"/>
    <s v="5 days per week"/>
    <s v="1 day per week"/>
    <x v="0"/>
    <m/>
    <s v="Walking or running"/>
    <m/>
    <x v="1"/>
    <m/>
    <x v="0"/>
    <m/>
    <s v="Lack of showers at my workplace"/>
    <m/>
    <s v="Bike Share program,Safer bicycle and pedestrian routes"/>
    <m/>
    <s v="No"/>
  </r>
  <r>
    <x v="2"/>
    <x v="0"/>
    <n v="1.3"/>
    <s v="7 days per week"/>
    <s v="5 days per week"/>
    <x v="0"/>
    <m/>
    <s v="Walking or running"/>
    <m/>
    <x v="5"/>
    <m/>
    <x v="0"/>
    <m/>
    <s v="Weather,Lack of bicycle racks,Other (please explain)"/>
    <s v="The hills are difficult to scale on a bicycle"/>
    <s v="More secure bicycle parking,Other (please explain)"/>
    <s v="Bicycle parking that is covered, i.e. protects bicycles from rain. Precipitation can be difficult to predict, but the security of covered bicycle parking on campus would allow me to feel more comfortable biking, knowing that I do not have to gamble damagin my bike from rain."/>
    <s v="No"/>
  </r>
  <r>
    <x v="2"/>
    <x v="0"/>
    <n v="0.5"/>
    <s v="5 days per week"/>
    <m/>
    <x v="0"/>
    <m/>
    <s v="Bicycle, skateboard or other human-powered device"/>
    <m/>
    <x v="0"/>
    <m/>
    <x v="1"/>
    <m/>
    <s v="Weather,Lack of confidence or experience riding near traffic"/>
    <m/>
    <s v="Safer bicycle and pedestrian routes"/>
    <m/>
    <s v="No"/>
  </r>
  <r>
    <x v="2"/>
    <x v="0"/>
    <n v="1"/>
    <s v="5 days per week"/>
    <m/>
    <x v="0"/>
    <m/>
    <s v="Walking or running"/>
    <m/>
    <x v="4"/>
    <m/>
    <x v="2"/>
    <m/>
    <s v="Weather,Lack of showers at my workplace"/>
    <m/>
    <s v="Safer bicycle and pedestrian routes,Discounts on parking passes that prorate based on the days of the week you choose not to park"/>
    <m/>
    <s v="No"/>
  </r>
  <r>
    <x v="2"/>
    <x v="0"/>
    <n v="1"/>
    <s v="5 days per week"/>
    <m/>
    <x v="0"/>
    <m/>
    <s v="Bicycle, skateboard or other human-powered device"/>
    <m/>
    <x v="0"/>
    <m/>
    <x v="0"/>
    <m/>
    <s v="Lack of confidence or experience riding near traffic"/>
    <m/>
    <s v="Safer bicycle and pedestrian routes"/>
    <m/>
    <s v="No"/>
  </r>
  <r>
    <x v="2"/>
    <x v="0"/>
    <n v="0"/>
    <m/>
    <s v="2 days per week"/>
    <x v="0"/>
    <m/>
    <s v="Bicycle, skateboard or other human-powered device"/>
    <m/>
    <x v="2"/>
    <m/>
    <x v="1"/>
    <m/>
    <s v="Other (please explain)"/>
    <s v="I drive or have a family member drive to drop me off when I am transporting too much with me to bike, I am under time constraint, or we are already using the car (Movies, East State from home as a group rather than from campus alone along bike path)"/>
    <s v="Other (please explain)"/>
    <s v="None of the above are necessary for me, because they're irrelevent to the logistics I described in an earlier question"/>
    <s v="No"/>
  </r>
  <r>
    <x v="2"/>
    <x v="0"/>
    <n v="1.5"/>
    <s v="2 days per week"/>
    <s v="1 day per week"/>
    <x v="0"/>
    <m/>
    <s v="Bicycle, skateboard or other human-powered device"/>
    <m/>
    <x v="5"/>
    <m/>
    <x v="0"/>
    <m/>
    <s v="Other (please explain)"/>
    <s v="Too hilly on the way back from campus"/>
    <s v="Bike Share program,Safer bicycle and pedestrian routes,Discounts on parking passes that prorate based on the days of the week you choose not to park"/>
    <m/>
    <s v="Yes"/>
  </r>
  <r>
    <x v="2"/>
    <x v="0"/>
    <n v="0"/>
    <m/>
    <m/>
    <x v="0"/>
    <m/>
    <s v="Bicycle, skateboard or other human-powered device"/>
    <m/>
    <x v="0"/>
    <m/>
    <x v="1"/>
    <m/>
    <s v="Time"/>
    <m/>
    <s v="More secure bicycle parking,Alternative transportation commuting competitions with awards/prizes,Hands-on training on safe bicycle commuting techniques"/>
    <m/>
    <s v="No"/>
  </r>
  <r>
    <x v="2"/>
    <x v="0"/>
    <n v="1"/>
    <s v="4 days per week"/>
    <m/>
    <x v="1"/>
    <m/>
    <s v="Walking or running"/>
    <m/>
    <x v="4"/>
    <m/>
    <x v="0"/>
    <m/>
    <s v="Time,Lack of proper equipment or resources"/>
    <m/>
    <s v="More secure bicycle parking"/>
    <m/>
    <s v="Yes"/>
  </r>
  <r>
    <x v="2"/>
    <x v="0"/>
    <n v="0"/>
    <s v="5 days per week"/>
    <m/>
    <x v="1"/>
    <m/>
    <s v="Bus"/>
    <m/>
    <x v="4"/>
    <m/>
    <x v="2"/>
    <m/>
    <s v="Lack of convenient bus stops or bus routes,Weather,Time"/>
    <m/>
    <s v="Bike Share program,&quot;Carpool Only&quot; parking passes,Discounts on parking passes that prorate based on the days of the week you choose not to park,Alternative transportation commuting competitions with awards/prizes"/>
    <m/>
    <s v="No"/>
  </r>
  <r>
    <x v="2"/>
    <x v="0"/>
    <n v="0.7"/>
    <s v="4 days per week"/>
    <s v="1 day per week"/>
    <x v="1"/>
    <m/>
    <s v="Walking or running"/>
    <m/>
    <x v="4"/>
    <m/>
    <x v="0"/>
    <m/>
    <s v="Weather,Time"/>
    <m/>
    <s v="Safer bicycle and pedestrian routes,Discounts on parking passes that prorate based on the days of the week you choose not to park,Alternative transportation commuting competitions with awards/prizes,Ability to be 10 minutes late to work to accommodate alternative transportation"/>
    <m/>
    <s v="No"/>
  </r>
  <r>
    <x v="2"/>
    <x v="0"/>
    <n v="0.75"/>
    <s v="5 days per week"/>
    <s v="6 days per week"/>
    <x v="1"/>
    <m/>
    <s v="Walking or running"/>
    <m/>
    <x v="4"/>
    <m/>
    <x v="0"/>
    <m/>
    <s v="Other (please explain)"/>
    <s v="The fence blocking pathways. Takes too long to get to class now. I'm late because of it. "/>
    <s v="&quot;Carpool Only&quot; parking passes,Other (please explain)"/>
    <s v="MORE PARKING!"/>
    <s v="Yes"/>
  </r>
  <r>
    <x v="2"/>
    <x v="0"/>
    <n v="1"/>
    <s v="6 days per week"/>
    <m/>
    <x v="1"/>
    <m/>
    <s v="Walking or running"/>
    <m/>
    <x v="4"/>
    <m/>
    <x v="0"/>
    <m/>
    <s v="Time"/>
    <m/>
    <s v="Ability to be 10 minutes late to work to accommodate alternative transportation"/>
    <m/>
    <s v="No"/>
  </r>
  <r>
    <x v="2"/>
    <x v="0"/>
    <n v="0.7"/>
    <s v="4 days per week"/>
    <m/>
    <x v="1"/>
    <m/>
    <s v="Walking or running"/>
    <m/>
    <x v="4"/>
    <m/>
    <x v="0"/>
    <m/>
    <s v="Weather,Time"/>
    <m/>
    <s v="Discounts on parking passes that prorate based on the days of the week you choose not to park"/>
    <m/>
    <s v="No"/>
  </r>
  <r>
    <x v="2"/>
    <x v="0"/>
    <n v="1"/>
    <s v="6 days per week"/>
    <s v="2 days per week"/>
    <x v="1"/>
    <m/>
    <s v="Walking or running"/>
    <m/>
    <x v="4"/>
    <m/>
    <x v="0"/>
    <m/>
    <s v="Lack of convenient bus stops or bus routes,Weather,Time,Lack of Bike Share program"/>
    <m/>
    <s v="Bike Share program,More secure bicycle parking,Safer bicycle and pedestrian routes,Discounts on parking passes that prorate based on the days of the week you choose not to park,Ability to be 10 minutes late to work to accommodate alternative transportation"/>
    <m/>
    <s v="No"/>
  </r>
  <r>
    <x v="2"/>
    <x v="0"/>
    <n v="1"/>
    <s v="5 days per week"/>
    <m/>
    <x v="1"/>
    <m/>
    <s v="Walking or running"/>
    <m/>
    <x v="4"/>
    <m/>
    <x v="0"/>
    <m/>
    <s v="I do not enjoy biking or walking"/>
    <m/>
    <s v="&quot;Carpool Only&quot; parking passes"/>
    <m/>
    <s v="No"/>
  </r>
  <r>
    <x v="2"/>
    <x v="0"/>
    <n v="185"/>
    <m/>
    <m/>
    <x v="1"/>
    <m/>
    <s v="Bus"/>
    <m/>
    <x v="4"/>
    <m/>
    <x v="2"/>
    <m/>
    <s v="Weather,Time"/>
    <m/>
    <s v="Discounts on parking passes that prorate based on the days of the week you choose not to park"/>
    <m/>
    <s v="Yes"/>
  </r>
  <r>
    <x v="2"/>
    <x v="0"/>
    <n v="8"/>
    <s v="5 days per week"/>
    <s v="5 days per week"/>
    <x v="1"/>
    <m/>
    <s v="Walking or running"/>
    <m/>
    <x v="4"/>
    <m/>
    <x v="0"/>
    <m/>
    <s v="Time"/>
    <m/>
    <s v="Bike Share program"/>
    <m/>
    <s v="No"/>
  </r>
  <r>
    <x v="2"/>
    <x v="0"/>
    <n v="0"/>
    <s v="1 day per week"/>
    <m/>
    <x v="1"/>
    <m/>
    <s v="Walking or running"/>
    <m/>
    <x v="4"/>
    <m/>
    <x v="0"/>
    <m/>
    <s v="Lack of proper equipment or resources"/>
    <m/>
    <s v="Bike Share program"/>
    <m/>
    <s v="No"/>
  </r>
  <r>
    <x v="2"/>
    <x v="0"/>
    <n v="1"/>
    <s v="6 days per week"/>
    <s v="1 day per week"/>
    <x v="1"/>
    <m/>
    <s v="Walking or running"/>
    <m/>
    <x v="4"/>
    <m/>
    <x v="0"/>
    <m/>
    <s v="Other (please explain)"/>
    <s v="A giant friggin hill in between me and the campus "/>
    <s v="Discounts on parking passes that prorate based on the days of the week you choose not to park"/>
    <m/>
    <s v="No"/>
  </r>
  <r>
    <x v="2"/>
    <x v="0"/>
    <n v="1"/>
    <s v="5 days per week"/>
    <m/>
    <x v="1"/>
    <m/>
    <s v="Walking or running"/>
    <m/>
    <x v="4"/>
    <m/>
    <x v="0"/>
    <m/>
    <s v="Weather,Time,Other (please explain)"/>
    <s v="Having long days and needing to wear business professional to work"/>
    <s v="Ability to be 10 minutes late to work to accommodate alternative transportation"/>
    <m/>
    <s v="Yes"/>
  </r>
  <r>
    <x v="2"/>
    <x v="0"/>
    <n v="0"/>
    <m/>
    <m/>
    <x v="1"/>
    <m/>
    <s v="Bus"/>
    <m/>
    <x v="4"/>
    <m/>
    <x v="0"/>
    <m/>
    <s v="Weather,Time"/>
    <m/>
    <s v="More secure bicycle parking,&quot;Carpool Only&quot; parking passes"/>
    <m/>
    <s v="Yes"/>
  </r>
  <r>
    <x v="2"/>
    <x v="0"/>
    <n v="1"/>
    <s v="6 days per week"/>
    <s v="5 days per week"/>
    <x v="1"/>
    <m/>
    <s v="Walking or running"/>
    <m/>
    <x v="4"/>
    <m/>
    <x v="0"/>
    <m/>
    <s v="Weather,Time,Lack of Bike Share program,Other (please explain)"/>
    <s v="My apartment is on top of a steep hill and sometimes I have too much to carry up. Also I'm not comfortable walking alone late at night."/>
    <s v="Bike Share program,More secure bicycle parking,Safer bicycle and pedestrian routes,Other (please explain)"/>
    <s v="More frequent city bus route, a city bus stop at the top of University Courtyard, more reliable CATS late night service (I've tried to request it and I never get a response)"/>
    <s v="No"/>
  </r>
  <r>
    <x v="2"/>
    <x v="0"/>
    <n v="1"/>
    <s v="3 days per week"/>
    <s v="3 days per week"/>
    <x v="1"/>
    <m/>
    <s v="Bus"/>
    <m/>
    <x v="4"/>
    <m/>
    <x v="2"/>
    <m/>
    <s v="Time"/>
    <m/>
    <s v="Ability to be 10 minutes late to work to accommodate alternative transportation"/>
    <m/>
    <s v="No"/>
  </r>
  <r>
    <x v="2"/>
    <x v="0"/>
    <n v="1"/>
    <s v="7 days per week"/>
    <m/>
    <x v="1"/>
    <m/>
    <s v="Walking or running"/>
    <m/>
    <x v="4"/>
    <m/>
    <x v="0"/>
    <m/>
    <s v="Time"/>
    <m/>
    <s v="Ability to be 10 minutes late to work to accommodate alternative transportation"/>
    <m/>
    <s v="No"/>
  </r>
  <r>
    <x v="2"/>
    <x v="0"/>
    <n v="2"/>
    <s v="5 days per week"/>
    <s v="5 days per week"/>
    <x v="1"/>
    <m/>
    <s v="Bus"/>
    <m/>
    <x v="4"/>
    <m/>
    <x v="2"/>
    <m/>
    <s v="Time,Lack of Bike Share program"/>
    <m/>
    <s v="Alternative transportation commuting competitions with awards/prizes"/>
    <m/>
    <s v="No"/>
  </r>
  <r>
    <x v="2"/>
    <x v="0"/>
    <n v="1"/>
    <s v="4 days per week"/>
    <m/>
    <x v="1"/>
    <m/>
    <s v="Walking or running"/>
    <m/>
    <x v="3"/>
    <s v="I have not lived here during those months"/>
    <x v="5"/>
    <s v="have not lived here during those months"/>
    <s v="Other (please explain)"/>
    <s v="takes 20 minutes to walk from the summit and there is a large hill"/>
    <s v="Discounts on parking passes that prorate based on the days of the week you choose not to park"/>
    <m/>
    <s v="No"/>
  </r>
  <r>
    <x v="2"/>
    <x v="0"/>
    <n v="1.5"/>
    <s v="5 days per week"/>
    <m/>
    <x v="1"/>
    <m/>
    <s v="Bus"/>
    <m/>
    <x v="4"/>
    <m/>
    <x v="2"/>
    <m/>
    <s v="Weather,Time,Lack of Bike Share program,Lack of confidence or experience riding near traffic,Lack of proper equipment or resources"/>
    <m/>
    <s v="Bike Share program,Safer bicycle and pedestrian routes"/>
    <m/>
    <s v="No"/>
  </r>
  <r>
    <x v="2"/>
    <x v="0"/>
    <n v="0.6"/>
    <s v="5 days per week"/>
    <m/>
    <x v="1"/>
    <m/>
    <s v="Walking or running"/>
    <m/>
    <x v="4"/>
    <m/>
    <x v="2"/>
    <m/>
    <s v="I do not enjoy biking or walking"/>
    <m/>
    <s v="Discounts on parking passes that prorate based on the days of the week you choose not to park"/>
    <m/>
    <s v="No"/>
  </r>
  <r>
    <x v="2"/>
    <x v="0"/>
    <n v="2"/>
    <s v="5 days per week"/>
    <m/>
    <x v="1"/>
    <m/>
    <s v="Walking or running"/>
    <m/>
    <x v="4"/>
    <m/>
    <x v="0"/>
    <m/>
    <s v="Lack of convenient bus stops or bus routes,Weather,Time,Lack of &quot;Park and Pedal&quot; lots,Lack of showers at my workplace,Lack of bicycle racks,Lack of Bike Share program,My health does not permit active transportation,Lack of confidence or experience riding near traffic,Lack of proper equipment or resources"/>
    <m/>
    <s v="Bike Share program,More secure bicycle parking,Safer bicycle and pedestrian routes,&quot;Carpool Only&quot; parking passes,Discounts on parking passes that prorate based on the days of the week you choose not to park,Alternative transportation commuting competitions with awards/prizes,Ability to be 10 minutes late to work to accommodate alternative transportation,Hands-on training on safe bicycle commuting techniques"/>
    <m/>
    <s v="Yes"/>
  </r>
  <r>
    <x v="2"/>
    <x v="0"/>
    <n v="1"/>
    <s v="5 days per week"/>
    <m/>
    <x v="1"/>
    <m/>
    <s v="Walking or running"/>
    <m/>
    <x v="4"/>
    <m/>
    <x v="0"/>
    <m/>
    <s v="Time"/>
    <m/>
    <s v="Hands-on training on safe bicycle commuting techniques"/>
    <m/>
    <s v="No"/>
  </r>
  <r>
    <x v="2"/>
    <x v="0"/>
    <n v="0"/>
    <m/>
    <m/>
    <x v="1"/>
    <m/>
    <s v="Walking or running"/>
    <m/>
    <x v="4"/>
    <m/>
    <x v="4"/>
    <m/>
    <s v="Weather"/>
    <m/>
    <s v="Discounts on parking passes that prorate based on the days of the week you choose not to park"/>
    <m/>
    <s v="No"/>
  </r>
  <r>
    <x v="2"/>
    <x v="0"/>
    <n v="0"/>
    <s v="7 days per week"/>
    <s v="7 days per week"/>
    <x v="1"/>
    <m/>
    <s v="Walking or running"/>
    <m/>
    <x v="4"/>
    <m/>
    <x v="0"/>
    <m/>
    <m/>
    <m/>
    <m/>
    <m/>
    <s v="No"/>
  </r>
  <r>
    <x v="2"/>
    <x v="0"/>
    <n v="183.6"/>
    <s v="7 days per week"/>
    <m/>
    <x v="1"/>
    <m/>
    <s v="Walking or running"/>
    <m/>
    <x v="4"/>
    <m/>
    <x v="0"/>
    <m/>
    <s v="Weather,Time"/>
    <m/>
    <s v="Bike Share program,More secure bicycle parking,Safer bicycle and pedestrian routes,Discounts on parking passes that prorate based on the days of the week you choose not to park"/>
    <m/>
    <s v="No"/>
  </r>
  <r>
    <x v="2"/>
    <x v="0"/>
    <n v="8"/>
    <s v="5 days per week"/>
    <s v="5 days per week"/>
    <x v="1"/>
    <m/>
    <s v="Bus"/>
    <m/>
    <x v="4"/>
    <m/>
    <x v="2"/>
    <m/>
    <s v="Lack of convenient bus stops or bus routes"/>
    <m/>
    <s v="Safer bicycle and pedestrian routes"/>
    <m/>
    <s v="No"/>
  </r>
  <r>
    <x v="2"/>
    <x v="0"/>
    <n v="1.5"/>
    <s v="5 days per week"/>
    <m/>
    <x v="1"/>
    <m/>
    <s v="Walking or running"/>
    <m/>
    <x v="4"/>
    <m/>
    <x v="0"/>
    <m/>
    <s v="Weather,Time"/>
    <m/>
    <s v="Discounts on parking passes that prorate based on the days of the week you choose not to park"/>
    <m/>
    <s v="No"/>
  </r>
  <r>
    <x v="2"/>
    <x v="0"/>
    <n v="160"/>
    <m/>
    <m/>
    <x v="1"/>
    <m/>
    <s v="Carpooling"/>
    <m/>
    <x v="4"/>
    <m/>
    <x v="4"/>
    <m/>
    <s v="Lack of proper equipment or resources"/>
    <m/>
    <m/>
    <m/>
    <s v="No"/>
  </r>
  <r>
    <x v="2"/>
    <x v="0"/>
    <n v="0.9"/>
    <s v="5 days per week"/>
    <m/>
    <x v="1"/>
    <m/>
    <s v="Walking or running"/>
    <m/>
    <x v="4"/>
    <m/>
    <x v="0"/>
    <m/>
    <s v="Weather,Time"/>
    <m/>
    <s v="&quot;Carpool Only&quot; parking passes"/>
    <m/>
    <s v="No"/>
  </r>
  <r>
    <x v="2"/>
    <x v="0"/>
    <n v="1.4"/>
    <s v="5 days per week"/>
    <s v="5 days per week"/>
    <x v="1"/>
    <m/>
    <s v="Bus"/>
    <m/>
    <x v="4"/>
    <m/>
    <x v="2"/>
    <m/>
    <s v="Other (please explain)"/>
    <s v="Most roads in athens don't have safe bike lanes."/>
    <s v="&quot;Carpool Only&quot; parking passes"/>
    <m/>
    <s v="No"/>
  </r>
  <r>
    <x v="2"/>
    <x v="0"/>
    <n v="0.8"/>
    <s v="6 days per week"/>
    <m/>
    <x v="1"/>
    <m/>
    <s v="Bus"/>
    <m/>
    <x v="4"/>
    <m/>
    <x v="2"/>
    <m/>
    <s v="Lack of bicycle racks"/>
    <m/>
    <s v="Safer bicycle and pedestrian routes"/>
    <m/>
    <s v="No"/>
  </r>
  <r>
    <x v="2"/>
    <x v="0"/>
    <n v="1.3"/>
    <s v="5 days per week"/>
    <m/>
    <x v="1"/>
    <m/>
    <s v="Bus"/>
    <m/>
    <x v="4"/>
    <m/>
    <x v="2"/>
    <m/>
    <s v="Weather,Lack of showers at my workplace,Lack of proper equipment or resources"/>
    <m/>
    <s v="Bike Share program,&quot;Carpool Only&quot; parking passes,Alternative transportation commuting competitions with awards/prizes"/>
    <m/>
    <s v="No"/>
  </r>
  <r>
    <x v="2"/>
    <x v="0"/>
    <n v="1.3"/>
    <s v="6 days per week"/>
    <s v="3 days per week"/>
    <x v="1"/>
    <m/>
    <s v="Walking or running"/>
    <m/>
    <x v="4"/>
    <m/>
    <x v="2"/>
    <m/>
    <s v="Lack of convenient bus stops or bus routes,Weather"/>
    <m/>
    <s v="Ability to be 10 minutes late to work to accommodate alternative transportation,Hands-on training on safe bicycle commuting techniques"/>
    <m/>
    <s v="No"/>
  </r>
  <r>
    <x v="2"/>
    <x v="0"/>
    <n v="1"/>
    <s v="5 days per week"/>
    <s v="1 day per week"/>
    <x v="1"/>
    <m/>
    <s v="Walking or running"/>
    <m/>
    <x v="4"/>
    <m/>
    <x v="0"/>
    <m/>
    <s v="Weather,Time,Lack of &quot;Park and Pedal&quot; lots,Lack of confidence or experience riding near traffic,Lack of proper equipment or resources"/>
    <m/>
    <s v="Bike Share program,Safer bicycle and pedestrian routes,Discounts on parking passes that prorate based on the days of the week you choose not to park,Ability to be 10 minutes late to work to accommodate alternative transportation"/>
    <m/>
    <s v="No"/>
  </r>
  <r>
    <x v="2"/>
    <x v="0"/>
    <n v="1"/>
    <s v="5 days per week"/>
    <m/>
    <x v="1"/>
    <m/>
    <s v="Walking or running"/>
    <m/>
    <x v="5"/>
    <m/>
    <x v="0"/>
    <m/>
    <s v="Time"/>
    <m/>
    <s v="Safer bicycle and pedestrian routes"/>
    <m/>
    <s v="No"/>
  </r>
  <r>
    <x v="2"/>
    <x v="0"/>
    <n v="1"/>
    <s v="5 days per week"/>
    <s v="3 days per week"/>
    <x v="1"/>
    <m/>
    <s v="Bus"/>
    <m/>
    <x v="4"/>
    <m/>
    <x v="2"/>
    <m/>
    <s v="Weather,Lack of bicycle racks,Lack of Bike Share program,Lack of confidence or experience riding near traffic,Lack of proper equipment or resources"/>
    <m/>
    <s v="Bike Share program,More secure bicycle parking,Safer bicycle and pedestrian routes"/>
    <m/>
    <s v="No"/>
  </r>
  <r>
    <x v="2"/>
    <x v="0"/>
    <n v="0"/>
    <s v="6 days per week"/>
    <s v="5 days per week"/>
    <x v="1"/>
    <m/>
    <s v="Walking or running"/>
    <m/>
    <x v="4"/>
    <m/>
    <x v="0"/>
    <m/>
    <s v="Weather,Time,Lack of Bike Share program,Lack of confidence or experience riding near traffic,Lack of proper equipment or resources"/>
    <m/>
    <s v="Bike Share program,Safer bicycle and pedestrian routes,Hands-on training on safe bicycle commuting techniques"/>
    <m/>
    <s v="No"/>
  </r>
  <r>
    <x v="2"/>
    <x v="0"/>
    <n v="0.9"/>
    <s v="6 days per week"/>
    <s v="5 days per week"/>
    <x v="1"/>
    <m/>
    <s v="Walking or running"/>
    <m/>
    <x v="4"/>
    <m/>
    <x v="0"/>
    <m/>
    <s v="Weather,Time,Lack of confidence or experience riding near traffic,Other (please explain)"/>
    <s v="Hills!"/>
    <s v="Safer bicycle and pedestrian routes,Other (please explain)"/>
    <s v="Later times for the Athens Public Transit "/>
    <s v="Yes"/>
  </r>
  <r>
    <x v="2"/>
    <x v="0"/>
    <n v="3"/>
    <s v="5 days per week"/>
    <s v="4 days per week"/>
    <x v="1"/>
    <m/>
    <s v="Bus"/>
    <m/>
    <x v="4"/>
    <m/>
    <x v="2"/>
    <m/>
    <s v="My health does not permit active transportation"/>
    <m/>
    <s v="Discounts on parking passes that prorate based on the days of the week you choose not to park"/>
    <m/>
    <s v="No"/>
  </r>
  <r>
    <x v="2"/>
    <x v="0"/>
    <n v="1"/>
    <s v="6 days per week"/>
    <m/>
    <x v="1"/>
    <m/>
    <s v="Walking or running"/>
    <m/>
    <x v="1"/>
    <m/>
    <x v="0"/>
    <m/>
    <s v="Time"/>
    <m/>
    <s v="Discounts on parking passes that prorate based on the days of the week you choose not to park"/>
    <m/>
    <s v="No"/>
  </r>
  <r>
    <x v="2"/>
    <x v="0"/>
    <n v="1.1000000000000001"/>
    <s v="7 days per week"/>
    <m/>
    <x v="1"/>
    <m/>
    <s v="Walking or running"/>
    <m/>
    <x v="4"/>
    <m/>
    <x v="0"/>
    <m/>
    <s v="Weather,Lack of Bike Share program,Lack of proper equipment or resources,Other (please explain)"/>
    <s v="i dont have a bike"/>
    <s v="Bike Share program,&quot;Carpool Only&quot; parking passes,Discounts on parking passes that prorate based on the days of the week you choose not to park,Alternative transportation commuting competitions with awards/prizes,Ability to be 10 minutes late to work to accommodate alternative transportation"/>
    <m/>
    <s v="No"/>
  </r>
  <r>
    <x v="2"/>
    <x v="0"/>
    <n v="0"/>
    <m/>
    <m/>
    <x v="1"/>
    <m/>
    <s v="Bus"/>
    <m/>
    <x v="4"/>
    <m/>
    <x v="2"/>
    <m/>
    <s v="Weather,Time,I do not enjoy biking or walking"/>
    <m/>
    <s v="&quot;Carpool Only&quot; parking passes,Discounts on parking passes that prorate based on the days of the week you choose not to park,Alternative transportation commuting competitions with awards/prizes"/>
    <m/>
    <s v="No"/>
  </r>
  <r>
    <x v="2"/>
    <x v="0"/>
    <n v="2"/>
    <s v="3 days per week"/>
    <s v="2 days per week"/>
    <x v="1"/>
    <m/>
    <s v="Walking or running"/>
    <m/>
    <x v="4"/>
    <m/>
    <x v="0"/>
    <m/>
    <s v="Weather,Time,Lack of confidence or experience riding near traffic"/>
    <m/>
    <s v="Bike Share program,Discounts on parking passes that prorate based on the days of the week you choose not to park,Ability to be 10 minutes late to work to accommodate alternative transportation"/>
    <m/>
    <s v="Yes"/>
  </r>
  <r>
    <x v="2"/>
    <x v="0"/>
    <n v="1"/>
    <s v="5 days per week"/>
    <s v="2 days per week"/>
    <x v="1"/>
    <m/>
    <s v="Bus"/>
    <m/>
    <x v="4"/>
    <m/>
    <x v="2"/>
    <m/>
    <s v="Lack of convenient bus stops or bus routes,Weather,Time"/>
    <m/>
    <s v="More secure bicycle parking,&quot;Carpool Only&quot; parking passes,Discounts on parking passes that prorate based on the days of the week you choose not to park"/>
    <m/>
    <s v="No"/>
  </r>
  <r>
    <x v="2"/>
    <x v="0"/>
    <n v="188"/>
    <s v="7 days per week"/>
    <s v="1 day per week"/>
    <x v="1"/>
    <m/>
    <s v="Carpooling"/>
    <m/>
    <x v="5"/>
    <m/>
    <x v="4"/>
    <m/>
    <s v="Other (please explain)"/>
    <s v="I live way too far away."/>
    <s v="&quot;Carpool Only&quot; parking passes"/>
    <m/>
    <s v="Yes"/>
  </r>
  <r>
    <x v="2"/>
    <x v="0"/>
    <n v="5"/>
    <s v="6 days per week"/>
    <s v="4 days per week"/>
    <x v="1"/>
    <m/>
    <s v="Bus"/>
    <m/>
    <x v="4"/>
    <m/>
    <x v="2"/>
    <m/>
    <s v="Lack of convenient bus stops or bus routes,Weather"/>
    <m/>
    <s v="Ability to be 10 minutes late to work to accommodate alternative transportation"/>
    <m/>
    <s v="No"/>
  </r>
  <r>
    <x v="2"/>
    <x v="0"/>
    <n v="100"/>
    <s v="7 days per week"/>
    <s v="1 day per week"/>
    <x v="1"/>
    <m/>
    <s v="Bus"/>
    <m/>
    <x v="4"/>
    <m/>
    <x v="2"/>
    <m/>
    <s v="Lack of convenient bus stops or bus routes,Weather,Time,Lack of &quot;Park and Pedal&quot; lots,Lack of confidence or experience riding near traffic,Lack of proper equipment or resources"/>
    <m/>
    <s v="Bike Share program,More secure bicycle parking,Safer bicycle and pedestrian routes,&quot;Carpool Only&quot; parking passes,Discounts on parking passes that prorate based on the days of the week you choose not to park,Alternative transportation commuting competitions with awards/prizes,Ability to be 10 minutes late to work to accommodate alternative transportation,Hands-on training on safe bicycle commuting techniques"/>
    <m/>
    <s v="No"/>
  </r>
  <r>
    <x v="2"/>
    <x v="0"/>
    <n v="1"/>
    <s v="7 days per week"/>
    <s v="4 days per week"/>
    <x v="1"/>
    <m/>
    <s v="Walking or running"/>
    <m/>
    <x v="2"/>
    <m/>
    <x v="0"/>
    <m/>
    <s v="Weather,Time,Lack of proper equipment or resources"/>
    <m/>
    <s v="Bike Share program,Discounts on parking passes that prorate based on the days of the week you choose not to park,Ability to be 10 minutes late to work to accommodate alternative transportation"/>
    <m/>
    <s v="No"/>
  </r>
  <r>
    <x v="2"/>
    <x v="0"/>
    <n v="4"/>
    <s v="4 days per week"/>
    <s v="3 days per week"/>
    <x v="1"/>
    <m/>
    <s v="Walking or running"/>
    <m/>
    <x v="4"/>
    <m/>
    <x v="0"/>
    <m/>
    <s v="Lack of bicycle racks,Lack of Bike Share program,Lack of confidence or experience riding near traffic,Other (please explain)"/>
    <s v="do not think I can use bike to commute, no bike path but highway, and also too far away, however, would like to use bike from home to bus stop and in-campus moving"/>
    <s v="Bike Share program,More secure bicycle parking,Safer bicycle and pedestrian routes,Discounts on parking passes that prorate based on the days of the week you choose not to park,Ability to be 10 minutes late to work to accommodate alternative transportation,Hands-on training on safe bicycle commuting techniques"/>
    <m/>
    <s v="Yes"/>
  </r>
  <r>
    <x v="2"/>
    <x v="0"/>
    <n v="1"/>
    <s v="6 days per week"/>
    <m/>
    <x v="1"/>
    <m/>
    <s v="Bus"/>
    <m/>
    <x v="4"/>
    <m/>
    <x v="2"/>
    <m/>
    <s v="Time"/>
    <m/>
    <s v="&quot;Carpool Only&quot; parking passes"/>
    <m/>
    <s v="No"/>
  </r>
  <r>
    <x v="2"/>
    <x v="0"/>
    <n v="1.5"/>
    <s v="4 days per week"/>
    <s v="1 day per week"/>
    <x v="1"/>
    <m/>
    <s v="Other (please explain)"/>
    <s v="Sometimes University Cab, and Athens tarnsit Bus"/>
    <x v="4"/>
    <m/>
    <x v="2"/>
    <m/>
    <s v="Weather"/>
    <m/>
    <s v="Bike Share program"/>
    <m/>
    <s v="No"/>
  </r>
  <r>
    <x v="2"/>
    <x v="0"/>
    <n v="209"/>
    <m/>
    <m/>
    <x v="1"/>
    <m/>
    <s v="Walking or running"/>
    <m/>
    <x v="4"/>
    <m/>
    <x v="0"/>
    <m/>
    <s v="Weather,Time"/>
    <m/>
    <s v="Bike Share program,Safer bicycle and pedestrian routes,Alternative transportation commuting competitions with awards/prizes,Ability to be 10 minutes late to work to accommodate alternative transportation"/>
    <m/>
    <s v="No"/>
  </r>
  <r>
    <x v="2"/>
    <x v="0"/>
    <n v="1"/>
    <s v="5 days per week"/>
    <s v="3 days per week"/>
    <x v="1"/>
    <m/>
    <s v="Walking or running"/>
    <m/>
    <x v="4"/>
    <m/>
    <x v="2"/>
    <m/>
    <s v="Lack of showers at my workplace,Lack of confidence or experience riding near traffic,Lack of proper equipment or resources"/>
    <m/>
    <s v="Safer bicycle and pedestrian routes,Discounts on parking passes that prorate based on the days of the week you choose not to park"/>
    <m/>
    <s v="No"/>
  </r>
  <r>
    <x v="2"/>
    <x v="0"/>
    <n v="86.7"/>
    <s v="2 days per week"/>
    <s v="1 day per week"/>
    <x v="1"/>
    <m/>
    <s v="Driving alone"/>
    <m/>
    <x v="4"/>
    <m/>
    <x v="2"/>
    <m/>
    <s v="Weather,Lack of confidence or experience riding near traffic,Lack of proper equipment or resources"/>
    <m/>
    <s v="Safer bicycle and pedestrian routes"/>
    <m/>
    <s v="No"/>
  </r>
  <r>
    <x v="2"/>
    <x v="0"/>
    <n v="1"/>
    <s v="4 days per week"/>
    <s v="5 days per week"/>
    <x v="1"/>
    <m/>
    <s v="Walking or running"/>
    <m/>
    <x v="3"/>
    <s v="N/A"/>
    <x v="5"/>
    <s v="N/A"/>
    <s v="Weather,Lack of proper equipment or resources"/>
    <m/>
    <s v="Bike Share program,&quot;Carpool Only&quot; parking passes,Discounts on parking passes that prorate based on the days of the week you choose not to park"/>
    <m/>
    <s v="No"/>
  </r>
  <r>
    <x v="2"/>
    <x v="0"/>
    <n v="0"/>
    <m/>
    <m/>
    <x v="1"/>
    <m/>
    <s v="Bus"/>
    <m/>
    <x v="4"/>
    <m/>
    <x v="2"/>
    <m/>
    <s v="Weather,Time"/>
    <m/>
    <m/>
    <m/>
    <s v="No"/>
  </r>
  <r>
    <x v="2"/>
    <x v="0"/>
    <n v="2.5"/>
    <s v="5 days per week"/>
    <s v="3 days per week"/>
    <x v="1"/>
    <m/>
    <s v="Carpooling"/>
    <m/>
    <x v="5"/>
    <m/>
    <x v="4"/>
    <m/>
    <s v="Weather,Time,My health does not permit active transportation,Lack of confidence or experience riding near traffic"/>
    <m/>
    <s v="Safer bicycle and pedestrian routes"/>
    <m/>
    <s v="No"/>
  </r>
  <r>
    <x v="2"/>
    <x v="0"/>
    <n v="2"/>
    <s v="5 days per week"/>
    <m/>
    <x v="1"/>
    <m/>
    <s v="Bus"/>
    <m/>
    <x v="4"/>
    <m/>
    <x v="2"/>
    <m/>
    <s v="Lack of convenient bus stops or bus routes"/>
    <m/>
    <m/>
    <m/>
    <s v="No"/>
  </r>
  <r>
    <x v="2"/>
    <x v="0"/>
    <n v="0"/>
    <m/>
    <m/>
    <x v="1"/>
    <m/>
    <s v="Bus"/>
    <m/>
    <x v="4"/>
    <m/>
    <x v="2"/>
    <m/>
    <s v="Lack of convenient bus stops or bus routes,Weather,Time,Lack of confidence or experience riding near traffic"/>
    <m/>
    <s v="More secure bicycle parking,Safer bicycle and pedestrian routes,Discounts on parking passes that prorate based on the days of the week you choose not to park,Ability to be 10 minutes late to work to accommodate alternative transportation"/>
    <m/>
    <s v="No"/>
  </r>
  <r>
    <x v="2"/>
    <x v="0"/>
    <n v="0"/>
    <m/>
    <m/>
    <x v="1"/>
    <m/>
    <s v="Bicycle, skateboard or other human-powered device"/>
    <m/>
    <x v="4"/>
    <m/>
    <x v="0"/>
    <m/>
    <m/>
    <m/>
    <s v="More secure bicycle parking,Safer bicycle and pedestrian routes"/>
    <m/>
    <s v="No"/>
  </r>
  <r>
    <x v="2"/>
    <x v="0"/>
    <n v="1"/>
    <s v="6 days per week"/>
    <s v="2 days per week"/>
    <x v="1"/>
    <m/>
    <s v="Walking or running"/>
    <m/>
    <x v="4"/>
    <m/>
    <x v="0"/>
    <m/>
    <s v="Weather,Time,Lack of &quot;Park and Pedal&quot; lots,Lack of confidence or experience riding near traffic"/>
    <m/>
    <s v="Bike Share program,More secure bicycle parking,Safer bicycle and pedestrian routes"/>
    <m/>
    <s v="No"/>
  </r>
  <r>
    <x v="2"/>
    <x v="0"/>
    <n v="1"/>
    <s v="5 days per week"/>
    <s v="5 days per week"/>
    <x v="1"/>
    <m/>
    <s v="Walking or running"/>
    <m/>
    <x v="4"/>
    <m/>
    <x v="2"/>
    <m/>
    <s v="Weather,Time,Lack of Bike Share program,Lack of proper equipment or resources"/>
    <m/>
    <s v="Bike Share program,&quot;Carpool Only&quot; parking passes,Discounts on parking passes that prorate based on the days of the week you choose not to park,Alternative transportation commuting competitions with awards/prizes"/>
    <m/>
    <s v="No"/>
  </r>
  <r>
    <x v="2"/>
    <x v="0"/>
    <n v="0"/>
    <m/>
    <m/>
    <x v="1"/>
    <m/>
    <s v="Walking or running"/>
    <m/>
    <x v="4"/>
    <m/>
    <x v="0"/>
    <m/>
    <s v="Time"/>
    <m/>
    <s v="Bike Share program"/>
    <m/>
    <s v="No"/>
  </r>
  <r>
    <x v="2"/>
    <x v="0"/>
    <n v="2"/>
    <s v="6 days per week"/>
    <s v="5 days per week"/>
    <x v="1"/>
    <m/>
    <s v="Bus"/>
    <m/>
    <x v="4"/>
    <m/>
    <x v="2"/>
    <m/>
    <s v="Time,I do not enjoy biking or walking"/>
    <m/>
    <s v="Ability to be 10 minutes late to work to accommodate alternative transportation"/>
    <m/>
    <s v="No"/>
  </r>
  <r>
    <x v="2"/>
    <x v="0"/>
    <n v="1"/>
    <s v="6 days per week"/>
    <s v="4 days per week"/>
    <x v="1"/>
    <m/>
    <s v="Other (please explain)"/>
    <s v="equal bus and walking, depends on the heat index/rain"/>
    <x v="4"/>
    <m/>
    <x v="5"/>
    <s v="equal bus and walking, depends how cold it is and amount of snow"/>
    <s v="Lack of convenient bus stops or bus routes,Weather,Time,Lack of proper equipment or resources"/>
    <m/>
    <s v="Discounts on parking passes that prorate based on the days of the week you choose not to park,Alternative transportation commuting competitions with awards/prizes,Ability to be 10 minutes late to work to accommodate alternative transportation,Other (please explain)"/>
    <s v="more time between classes "/>
    <s v="No"/>
  </r>
  <r>
    <x v="2"/>
    <x v="0"/>
    <n v="1.1000000000000001"/>
    <s v="7 days per week"/>
    <s v="4 days per week"/>
    <x v="1"/>
    <m/>
    <s v="Walking or running"/>
    <m/>
    <x v="1"/>
    <m/>
    <x v="0"/>
    <m/>
    <s v="Time"/>
    <m/>
    <s v="Bike Share program"/>
    <m/>
    <s v="Yes"/>
  </r>
  <r>
    <x v="2"/>
    <x v="0"/>
    <n v="5"/>
    <s v="7 days per week"/>
    <s v="5 days per week"/>
    <x v="1"/>
    <m/>
    <s v="Walking or running"/>
    <m/>
    <x v="4"/>
    <m/>
    <x v="0"/>
    <m/>
    <s v="Lack of bicycle racks,Lack of confidence or experience riding near traffic"/>
    <m/>
    <s v="Safer bicycle and pedestrian routes,Hands-on training on safe bicycle commuting techniques"/>
    <m/>
    <s v="No"/>
  </r>
  <r>
    <x v="2"/>
    <x v="0"/>
    <n v="1"/>
    <s v="5 days per week"/>
    <s v="3 days per week"/>
    <x v="1"/>
    <m/>
    <s v="Walking or running"/>
    <m/>
    <x v="4"/>
    <m/>
    <x v="0"/>
    <m/>
    <s v="Weather,Time,Lack of showers at my workplace,Lack of confidence or experience riding near traffic"/>
    <m/>
    <s v="Safer bicycle and pedestrian routes,Discounts on parking passes that prorate based on the days of the week you choose not to park"/>
    <m/>
    <s v="No"/>
  </r>
  <r>
    <x v="2"/>
    <x v="0"/>
    <n v="1"/>
    <s v="5 days per week"/>
    <m/>
    <x v="1"/>
    <m/>
    <s v="Walking or running"/>
    <m/>
    <x v="4"/>
    <m/>
    <x v="0"/>
    <m/>
    <s v="Lack of convenient bus stops or bus routes,Weather,Lack of showers at my workplace,Lack of Bike Share program"/>
    <m/>
    <s v="Bike Share program,Discounts on parking passes that prorate based on the days of the week you choose not to park"/>
    <m/>
    <s v="No"/>
  </r>
  <r>
    <x v="2"/>
    <x v="0"/>
    <n v="2"/>
    <s v="5 days per week"/>
    <s v="3 days per week"/>
    <x v="1"/>
    <m/>
    <s v="Walking or running"/>
    <m/>
    <x v="4"/>
    <m/>
    <x v="0"/>
    <m/>
    <s v="Lack of convenient bus stops or bus routes,Weather,Time"/>
    <m/>
    <s v="Ability to be 10 minutes late to work to accommodate alternative transportation"/>
    <m/>
    <s v="No"/>
  </r>
  <r>
    <x v="2"/>
    <x v="0"/>
    <n v="0"/>
    <s v="1 day per week"/>
    <s v="1 day per week"/>
    <x v="1"/>
    <m/>
    <s v="Walking or running"/>
    <m/>
    <x v="1"/>
    <m/>
    <x v="0"/>
    <m/>
    <s v="Weather"/>
    <m/>
    <s v="More secure bicycle parking"/>
    <m/>
    <s v="No"/>
  </r>
  <r>
    <x v="2"/>
    <x v="0"/>
    <n v="0.5"/>
    <s v="4 days per week"/>
    <m/>
    <x v="1"/>
    <m/>
    <s v="Walking or running"/>
    <m/>
    <x v="4"/>
    <m/>
    <x v="0"/>
    <m/>
    <s v="Weather,I do not enjoy biking or walking"/>
    <m/>
    <s v="Safer bicycle and pedestrian routes"/>
    <m/>
    <s v="No"/>
  </r>
  <r>
    <x v="2"/>
    <x v="0"/>
    <n v="1"/>
    <s v="6 days per week"/>
    <m/>
    <x v="1"/>
    <m/>
    <s v="Walking or running"/>
    <m/>
    <x v="4"/>
    <m/>
    <x v="0"/>
    <m/>
    <s v="Time"/>
    <m/>
    <m/>
    <m/>
    <s v="No"/>
  </r>
  <r>
    <x v="2"/>
    <x v="0"/>
    <n v="225"/>
    <m/>
    <m/>
    <x v="1"/>
    <m/>
    <s v="Carpooling"/>
    <m/>
    <x v="5"/>
    <m/>
    <x v="5"/>
    <s v="Catcab"/>
    <s v="Weather"/>
    <m/>
    <s v="Ability to be 10 minutes late to work to accommodate alternative transportation"/>
    <m/>
    <s v="No"/>
  </r>
  <r>
    <x v="2"/>
    <x v="0"/>
    <n v="0"/>
    <s v="7 days per week"/>
    <m/>
    <x v="1"/>
    <m/>
    <s v="Bus"/>
    <m/>
    <x v="4"/>
    <m/>
    <x v="2"/>
    <m/>
    <s v="Weather,Time"/>
    <m/>
    <s v="Bike Share program,More secure bicycle parking,Safer bicycle and pedestrian routes,&quot;Carpool Only&quot; parking passes,Discounts on parking passes that prorate based on the days of the week you choose not to park,Alternative transportation commuting competitions with awards/prizes,Ability to be 10 minutes late to work to accommodate alternative transportation,Hands-on training on safe bicycle commuting techniques"/>
    <m/>
    <s v="No"/>
  </r>
  <r>
    <x v="2"/>
    <x v="0"/>
    <n v="1"/>
    <s v="4 days per week"/>
    <m/>
    <x v="1"/>
    <m/>
    <s v="Walking or running"/>
    <m/>
    <x v="4"/>
    <m/>
    <x v="0"/>
    <m/>
    <s v="Other (please explain)"/>
    <s v="Lack of safety"/>
    <s v="Bike Share program,Safer bicycle and pedestrian routes,Alternative transportation commuting competitions with awards/prizes"/>
    <m/>
    <s v="No"/>
  </r>
  <r>
    <x v="2"/>
    <x v="0"/>
    <n v="0.8"/>
    <s v="5 days per week"/>
    <m/>
    <x v="1"/>
    <m/>
    <s v="Walking or running"/>
    <m/>
    <x v="4"/>
    <m/>
    <x v="2"/>
    <m/>
    <s v="Weather,Lack of confidence or experience riding near traffic"/>
    <m/>
    <s v="Alternative transportation commuting competitions with awards/prizes"/>
    <m/>
    <s v="Yes"/>
  </r>
  <r>
    <x v="2"/>
    <x v="0"/>
    <n v="1.5"/>
    <s v="5 days per week"/>
    <s v="5 days per week"/>
    <x v="1"/>
    <m/>
    <s v="Bus"/>
    <m/>
    <x v="4"/>
    <m/>
    <x v="2"/>
    <m/>
    <s v="Time"/>
    <m/>
    <s v="Bike Share program,More secure bicycle parking,Safer bicycle and pedestrian routes"/>
    <m/>
    <s v="Yes"/>
  </r>
  <r>
    <x v="2"/>
    <x v="0"/>
    <n v="0.9"/>
    <s v="3 days per week"/>
    <s v="1 day per week"/>
    <x v="1"/>
    <m/>
    <s v="Bus"/>
    <m/>
    <x v="4"/>
    <m/>
    <x v="0"/>
    <m/>
    <s v="Weather,Lack of &quot;Park and Pedal&quot; lots,Lack of bicycle racks"/>
    <m/>
    <s v="More secure bicycle parking,Discounts on parking passes that prorate based on the days of the week you choose not to park,Alternative transportation commuting competitions with awards/prizes"/>
    <m/>
    <s v="No"/>
  </r>
  <r>
    <x v="2"/>
    <x v="0"/>
    <n v="0"/>
    <s v="7 days per week"/>
    <m/>
    <x v="1"/>
    <m/>
    <s v="Bicycle, skateboard or other human-powered device"/>
    <m/>
    <x v="5"/>
    <m/>
    <x v="1"/>
    <m/>
    <s v="Weather,Time,Lack of bicycle racks,Lack of confidence or experience riding near traffic"/>
    <m/>
    <s v="More secure bicycle parking,Safer bicycle and pedestrian routes,Hands-on training on safe bicycle commuting techniques"/>
    <m/>
    <s v="No"/>
  </r>
  <r>
    <x v="2"/>
    <x v="0"/>
    <n v="0.2"/>
    <s v="7 days per week"/>
    <s v="7 days per week"/>
    <x v="1"/>
    <m/>
    <s v="Walking or running"/>
    <m/>
    <x v="4"/>
    <m/>
    <x v="0"/>
    <m/>
    <s v="Time"/>
    <m/>
    <s v="Bike Share program,More secure bicycle parking,Safer bicycle and pedestrian routes,Discounts on parking passes that prorate based on the days of the week you choose not to park,Ability to be 10 minutes late to work to accommodate alternative transportation"/>
    <m/>
    <s v="No"/>
  </r>
  <r>
    <x v="2"/>
    <x v="0"/>
    <n v="1.5"/>
    <s v="6 days per week"/>
    <s v="5 days per week"/>
    <x v="1"/>
    <m/>
    <s v="Walking or running"/>
    <m/>
    <x v="4"/>
    <m/>
    <x v="0"/>
    <m/>
    <s v="Lack of convenient bus stops or bus routes,Lack of Bike Share program,Lack of confidence or experience riding near traffic"/>
    <m/>
    <s v="Bike Share program,Safer bicycle and pedestrian routes"/>
    <m/>
    <s v="No"/>
  </r>
  <r>
    <x v="2"/>
    <x v="0"/>
    <n v="0"/>
    <s v="7 days per week"/>
    <s v="5 days per week"/>
    <x v="1"/>
    <m/>
    <s v="Bus"/>
    <m/>
    <x v="4"/>
    <m/>
    <x v="2"/>
    <m/>
    <s v="Time"/>
    <m/>
    <s v="Discounts on parking passes that prorate based on the days of the week you choose not to park,Ability to be 10 minutes late to work to accommodate alternative transportation"/>
    <m/>
    <s v="No"/>
  </r>
  <r>
    <x v="2"/>
    <x v="0"/>
    <n v="1.5"/>
    <s v="7 days per week"/>
    <s v="5 days per week"/>
    <x v="1"/>
    <m/>
    <s v="Walking or running"/>
    <m/>
    <x v="4"/>
    <m/>
    <x v="0"/>
    <m/>
    <s v="Other (please explain)"/>
    <s v="The hills make it hard to ride a bike :( It would be really helpful to take my bike through Baker"/>
    <s v="Bike Share program,More secure bicycle parking,Safer bicycle and pedestrian routes,Ability to be 10 minutes late to work to accommodate alternative transportation,Hands-on training on safe bicycle commuting techniques,Other (please explain)"/>
    <s v="Covered bike racks for weather protection"/>
    <s v="No"/>
  </r>
  <r>
    <x v="2"/>
    <x v="0"/>
    <n v="1"/>
    <s v="5 days per week"/>
    <m/>
    <x v="1"/>
    <m/>
    <s v="Bus"/>
    <m/>
    <x v="4"/>
    <m/>
    <x v="2"/>
    <m/>
    <s v="Weather,Time,Lack of proper equipment or resources,Other (please explain)"/>
    <s v="too much gravel to travel safely (injured at summit entrance)"/>
    <s v="Safer bicycle and pedestrian routes,Discounts on parking passes that prorate based on the days of the week you choose not to park"/>
    <m/>
    <s v="Yes"/>
  </r>
  <r>
    <x v="2"/>
    <x v="0"/>
    <n v="0.5"/>
    <s v="6 days per week"/>
    <s v="5 days per week"/>
    <x v="1"/>
    <m/>
    <s v="Walking or running"/>
    <m/>
    <x v="4"/>
    <m/>
    <x v="0"/>
    <m/>
    <s v="Weather,Time,Lack of Bike Share program,Lack of proper equipment or resources"/>
    <m/>
    <s v="Bike Share program,Ability to be 10 minutes late to work to accommodate alternative transportation"/>
    <m/>
    <s v="No"/>
  </r>
  <r>
    <x v="2"/>
    <x v="0"/>
    <n v="1"/>
    <s v="5 days per week"/>
    <s v="3 days per week"/>
    <x v="1"/>
    <m/>
    <s v="Walking or running"/>
    <m/>
    <x v="4"/>
    <m/>
    <x v="0"/>
    <m/>
    <s v="Weather"/>
    <m/>
    <s v="Ability to be 10 minutes late to work to accommodate alternative transportation"/>
    <m/>
    <s v="No"/>
  </r>
  <r>
    <x v="2"/>
    <x v="0"/>
    <n v="0"/>
    <s v="6 days per week"/>
    <m/>
    <x v="1"/>
    <m/>
    <s v="Walking or running"/>
    <m/>
    <x v="4"/>
    <m/>
    <x v="2"/>
    <m/>
    <s v="Lack of convenient bus stops or bus routes,Weather,Time"/>
    <m/>
    <s v="Safer bicycle and pedestrian routes"/>
    <m/>
    <s v="No"/>
  </r>
  <r>
    <x v="2"/>
    <x v="0"/>
    <n v="54"/>
    <s v="1 day per week"/>
    <m/>
    <x v="1"/>
    <m/>
    <s v="Walking or running"/>
    <m/>
    <x v="4"/>
    <m/>
    <x v="0"/>
    <m/>
    <s v="Lack of convenient bus stops or bus routes,Weather,Lack of &quot;Park and Pedal&quot; lots,Lack of confidence or experience riding near traffic"/>
    <m/>
    <s v="Safer bicycle and pedestrian routes,Alternative transportation commuting competitions with awards/prizes"/>
    <m/>
    <s v="Yes"/>
  </r>
  <r>
    <x v="2"/>
    <x v="0"/>
    <n v="1"/>
    <s v="5 days per week"/>
    <s v="5 days per week"/>
    <x v="1"/>
    <m/>
    <s v="Walking or running"/>
    <m/>
    <x v="4"/>
    <m/>
    <x v="0"/>
    <m/>
    <s v="Weather,Time,Lack of showers at my workplace"/>
    <m/>
    <s v="&quot;Carpool Only&quot; parking passes,Discounts on parking passes that prorate based on the days of the week you choose not to park,Ability to be 10 minutes late to work to accommodate alternative transportation"/>
    <m/>
    <s v="No"/>
  </r>
  <r>
    <x v="2"/>
    <x v="0"/>
    <n v="1.2"/>
    <s v="7 days per week"/>
    <m/>
    <x v="1"/>
    <m/>
    <s v="Bus"/>
    <m/>
    <x v="4"/>
    <m/>
    <x v="2"/>
    <m/>
    <s v="Weather,Time,I do not enjoy biking or walking,Lack of confidence or experience riding near traffic,Lack of proper equipment or resources,Other (please explain)"/>
    <s v="Biking up a hill destroys the average college student"/>
    <s v="Safer bicycle and pedestrian routes,Ability to be 10 minutes late to work to accommodate alternative transportation"/>
    <m/>
    <s v="No"/>
  </r>
  <r>
    <x v="2"/>
    <x v="0"/>
    <n v="1.1000000000000001"/>
    <s v="5 days per week"/>
    <s v="5 days per week"/>
    <x v="1"/>
    <m/>
    <s v="Walking or running"/>
    <m/>
    <x v="4"/>
    <m/>
    <x v="0"/>
    <m/>
    <s v="Time,Lack of confidence or experience riding near traffic"/>
    <m/>
    <s v="Discounts on parking passes that prorate based on the days of the week you choose not to park,Hands-on training on safe bicycle commuting techniques"/>
    <m/>
    <s v="No"/>
  </r>
  <r>
    <x v="2"/>
    <x v="0"/>
    <n v="1"/>
    <s v="5 days per week"/>
    <s v="1 day per week"/>
    <x v="1"/>
    <m/>
    <s v="Walking or running"/>
    <m/>
    <x v="4"/>
    <m/>
    <x v="0"/>
    <m/>
    <s v="Other (please explain)"/>
    <s v="Getting sweaty"/>
    <s v="Bike Share program,Other (please explain)"/>
    <s v="n/a"/>
    <s v="No"/>
  </r>
  <r>
    <x v="2"/>
    <x v="0"/>
    <n v="192"/>
    <m/>
    <m/>
    <x v="1"/>
    <m/>
    <s v="Walking or running"/>
    <m/>
    <x v="4"/>
    <m/>
    <x v="0"/>
    <m/>
    <m/>
    <m/>
    <s v="Bike Share program,More secure bicycle parking,Safer bicycle and pedestrian routes,Ability to be 10 minutes late to work to accommodate alternative transportation"/>
    <m/>
    <s v="No"/>
  </r>
  <r>
    <x v="2"/>
    <x v="0"/>
    <n v="2"/>
    <s v="5 days per week"/>
    <s v="1 day per week"/>
    <x v="1"/>
    <m/>
    <s v="Bus"/>
    <m/>
    <x v="4"/>
    <m/>
    <x v="2"/>
    <m/>
    <s v="I do not enjoy biking or walking"/>
    <m/>
    <s v="Discounts on parking passes that prorate based on the days of the week you choose not to park"/>
    <m/>
    <s v="No"/>
  </r>
  <r>
    <x v="2"/>
    <x v="0"/>
    <n v="1"/>
    <s v="5 days per week"/>
    <m/>
    <x v="1"/>
    <m/>
    <s v="Walking or running"/>
    <m/>
    <x v="4"/>
    <m/>
    <x v="0"/>
    <m/>
    <s v="Other (please explain)"/>
    <s v="During the warmer months, I'm afraid my bike will get stolen."/>
    <s v="More secure bicycle parking"/>
    <m/>
    <s v="Yes"/>
  </r>
  <r>
    <x v="2"/>
    <x v="0"/>
    <n v="0"/>
    <s v="1 day per week"/>
    <m/>
    <x v="1"/>
    <m/>
    <s v="Walking or running"/>
    <m/>
    <x v="4"/>
    <m/>
    <x v="0"/>
    <m/>
    <s v="Time"/>
    <m/>
    <s v="Safer bicycle and pedestrian routes,Discounts on parking passes that prorate based on the days of the week you choose not to park,Ability to be 10 minutes late to work to accommodate alternative transportation"/>
    <m/>
    <s v="No"/>
  </r>
  <r>
    <x v="2"/>
    <x v="0"/>
    <n v="0"/>
    <s v="6 days per week"/>
    <s v="3 days per week"/>
    <x v="1"/>
    <m/>
    <s v="Walking or running"/>
    <m/>
    <x v="4"/>
    <m/>
    <x v="0"/>
    <m/>
    <s v="Lack of convenient bus stops or bus routes,Weather,Time"/>
    <m/>
    <s v="Bike Share program,Safer bicycle and pedestrian routes,&quot;Carpool Only&quot; parking passes"/>
    <m/>
    <s v="No"/>
  </r>
  <r>
    <x v="2"/>
    <x v="0"/>
    <n v="0"/>
    <s v="7 days per week"/>
    <s v="7 days per week"/>
    <x v="1"/>
    <m/>
    <s v="Walking or running"/>
    <m/>
    <x v="4"/>
    <m/>
    <x v="0"/>
    <m/>
    <s v="Time,Lack of confidence or experience riding near traffic"/>
    <m/>
    <s v="Safer bicycle and pedestrian routes"/>
    <m/>
    <s v="No"/>
  </r>
  <r>
    <x v="2"/>
    <x v="0"/>
    <n v="0"/>
    <m/>
    <m/>
    <x v="1"/>
    <m/>
    <s v="Walking or running"/>
    <m/>
    <x v="4"/>
    <m/>
    <x v="0"/>
    <m/>
    <s v="Time"/>
    <m/>
    <m/>
    <m/>
    <s v="No"/>
  </r>
  <r>
    <x v="2"/>
    <x v="0"/>
    <n v="1729"/>
    <s v="7 days per week"/>
    <m/>
    <x v="1"/>
    <m/>
    <s v="Bus"/>
    <m/>
    <x v="4"/>
    <m/>
    <x v="2"/>
    <m/>
    <s v="Lack of convenient bus stops or bus routes,Weather,Lack of Bike Share program,Lack of confidence or experience riding near traffic,Lack of proper equipment or resources"/>
    <m/>
    <s v="Bike Share program,More secure bicycle parking,Safer bicycle and pedestrian routes,Alternative transportation commuting competitions with awards/prizes"/>
    <m/>
    <s v="No"/>
  </r>
  <r>
    <x v="2"/>
    <x v="0"/>
    <n v="1"/>
    <s v="6 days per week"/>
    <s v="1 day per week"/>
    <x v="1"/>
    <m/>
    <s v="Walking or running"/>
    <m/>
    <x v="4"/>
    <m/>
    <x v="0"/>
    <m/>
    <s v="Lack of showers at my workplace"/>
    <m/>
    <s v="&quot;Carpool Only&quot; parking passes,Discounts on parking passes that prorate based on the days of the week you choose not to park"/>
    <m/>
    <s v="No"/>
  </r>
  <r>
    <x v="2"/>
    <x v="0"/>
    <m/>
    <s v="5 days per week"/>
    <m/>
    <x v="1"/>
    <m/>
    <s v="Walking or running"/>
    <m/>
    <x v="4"/>
    <m/>
    <x v="0"/>
    <m/>
    <s v="My health does not permit active transportation"/>
    <m/>
    <s v="Ability to be 10 minutes late to work to accommodate alternative transportation"/>
    <m/>
    <s v="No"/>
  </r>
  <r>
    <x v="2"/>
    <x v="0"/>
    <n v="200"/>
    <s v="1 day per week"/>
    <s v="1 day per week"/>
    <x v="1"/>
    <m/>
    <s v="Bus"/>
    <m/>
    <x v="4"/>
    <m/>
    <x v="2"/>
    <m/>
    <s v="Weather,Time,Lack of &quot;Park and Pedal&quot; lots"/>
    <m/>
    <s v="Discounts on parking passes that prorate based on the days of the week you choose not to park,Ability to be 10 minutes late to work to accommodate alternative transportation"/>
    <m/>
    <s v="No"/>
  </r>
  <r>
    <x v="2"/>
    <x v="0"/>
    <n v="1"/>
    <s v="5 days per week"/>
    <s v="5 days per week"/>
    <x v="1"/>
    <m/>
    <s v="Walking or running"/>
    <m/>
    <x v="4"/>
    <m/>
    <x v="0"/>
    <m/>
    <s v="Weather,Lack of showers at my workplace,Lack of confidence or experience riding near traffic,Lack of proper equipment or resources"/>
    <m/>
    <s v="Ability to be 10 minutes late to work to accommodate alternative transportation"/>
    <m/>
    <s v="No"/>
  </r>
  <r>
    <x v="2"/>
    <x v="0"/>
    <n v="0.9"/>
    <s v="5 days per week"/>
    <m/>
    <x v="1"/>
    <m/>
    <s v="Bus"/>
    <m/>
    <x v="4"/>
    <m/>
    <x v="2"/>
    <m/>
    <s v="Time,Lack of confidence or experience riding near traffic"/>
    <m/>
    <s v="Safer bicycle and pedestrian routes,&quot;Carpool Only&quot; parking passes,Discounts on parking passes that prorate based on the days of the week you choose not to park,Alternative transportation commuting competitions with awards/prizes,Ability to be 10 minutes late to work to accommodate alternative transportation"/>
    <m/>
    <s v="No"/>
  </r>
  <r>
    <x v="2"/>
    <x v="0"/>
    <n v="80"/>
    <m/>
    <m/>
    <x v="1"/>
    <m/>
    <s v="Bus"/>
    <m/>
    <x v="4"/>
    <m/>
    <x v="2"/>
    <m/>
    <s v="Other (please explain)"/>
    <s v="Distance"/>
    <s v="Other (please explain)"/>
    <s v="Discounted Go Bus tickets"/>
    <s v="No"/>
  </r>
  <r>
    <x v="2"/>
    <x v="0"/>
    <n v="0"/>
    <m/>
    <m/>
    <x v="1"/>
    <m/>
    <s v="Walking or running"/>
    <m/>
    <x v="4"/>
    <m/>
    <x v="0"/>
    <m/>
    <s v="Lack of proper equipment or resources"/>
    <m/>
    <s v="Alternative transportation commuting competitions with awards/prizes"/>
    <m/>
    <s v="No"/>
  </r>
  <r>
    <x v="2"/>
    <x v="0"/>
    <n v="2"/>
    <s v="6 days per week"/>
    <m/>
    <x v="1"/>
    <m/>
    <s v="Walking or running"/>
    <m/>
    <x v="4"/>
    <m/>
    <x v="0"/>
    <m/>
    <s v="Lack of convenient bus stops or bus routes,Weather"/>
    <m/>
    <s v="Discounts on parking passes that prorate based on the days of the week you choose not to park"/>
    <m/>
    <s v="No"/>
  </r>
  <r>
    <x v="2"/>
    <x v="0"/>
    <n v="1.5"/>
    <s v="6 days per week"/>
    <s v="3 days per week"/>
    <x v="1"/>
    <m/>
    <s v="Bus"/>
    <m/>
    <x v="4"/>
    <m/>
    <x v="2"/>
    <m/>
    <s v="Time,Lack of Bike Share program"/>
    <m/>
    <s v="Bike Share program,More secure bicycle parking,Safer bicycle and pedestrian routes"/>
    <m/>
    <s v="No"/>
  </r>
  <r>
    <x v="2"/>
    <x v="0"/>
    <n v="10"/>
    <s v="6 days per week"/>
    <s v="6 days per week"/>
    <x v="2"/>
    <m/>
    <s v="Walking or running"/>
    <m/>
    <x v="5"/>
    <m/>
    <x v="0"/>
    <m/>
    <s v="Lack of showers at my workplace"/>
    <m/>
    <s v="More secure bicycle parking,&quot;Carpool Only&quot; parking passes"/>
    <m/>
    <s v="Yes"/>
  </r>
  <r>
    <x v="2"/>
    <x v="0"/>
    <n v="3"/>
    <s v="5 days per week"/>
    <m/>
    <x v="2"/>
    <m/>
    <s v="Walking or running"/>
    <m/>
    <x v="5"/>
    <m/>
    <x v="0"/>
    <m/>
    <s v="Time"/>
    <m/>
    <s v="Discounts on parking passes that prorate based on the days of the week you choose not to park"/>
    <m/>
    <s v="Yes"/>
  </r>
  <r>
    <x v="2"/>
    <x v="0"/>
    <n v="0"/>
    <m/>
    <m/>
    <x v="2"/>
    <m/>
    <s v="Walking or running"/>
    <m/>
    <x v="5"/>
    <m/>
    <x v="0"/>
    <m/>
    <s v="Weather"/>
    <m/>
    <s v="Bike Share program,Discounts on parking passes that prorate based on the days of the week you choose not to park,Ability to be 10 minutes late to work to accommodate alternative transportation"/>
    <m/>
    <s v="No"/>
  </r>
  <r>
    <x v="2"/>
    <x v="0"/>
    <n v="1.1000000000000001"/>
    <s v="6 days per week"/>
    <m/>
    <x v="2"/>
    <m/>
    <s v="Carpooling"/>
    <m/>
    <x v="5"/>
    <m/>
    <x v="4"/>
    <m/>
    <s v="Weather,Time"/>
    <m/>
    <s v="Safer bicycle and pedestrian routes,&quot;Carpool Only&quot; parking passes"/>
    <m/>
    <s v="No"/>
  </r>
  <r>
    <x v="2"/>
    <x v="0"/>
    <n v="227"/>
    <m/>
    <m/>
    <x v="2"/>
    <m/>
    <s v="Walking or running"/>
    <m/>
    <x v="5"/>
    <m/>
    <x v="0"/>
    <m/>
    <s v="Weather,Time"/>
    <m/>
    <s v="Safer bicycle and pedestrian routes,Ability to be 10 minutes late to work to accommodate alternative transportation"/>
    <m/>
    <s v="No"/>
  </r>
  <r>
    <x v="2"/>
    <x v="0"/>
    <n v="45"/>
    <m/>
    <m/>
    <x v="2"/>
    <m/>
    <s v="Walking or running"/>
    <m/>
    <x v="5"/>
    <m/>
    <x v="0"/>
    <m/>
    <s v="Time"/>
    <m/>
    <s v="Bike Share program,&quot;Carpool Only&quot; parking passes,Discounts on parking passes that prorate based on the days of the week you choose not to park,Alternative transportation commuting competitions with awards/prizes"/>
    <m/>
    <s v="No"/>
  </r>
  <r>
    <x v="2"/>
    <x v="0"/>
    <n v="0"/>
    <m/>
    <m/>
    <x v="2"/>
    <m/>
    <s v="Walking or running"/>
    <m/>
    <x v="5"/>
    <m/>
    <x v="4"/>
    <m/>
    <s v="Time"/>
    <m/>
    <s v="Safer bicycle and pedestrian routes,Discounts on parking passes that prorate based on the days of the week you choose not to park,Ability to be 10 minutes late to work to accommodate alternative transportation"/>
    <m/>
    <s v="No"/>
  </r>
  <r>
    <x v="2"/>
    <x v="0"/>
    <n v="0"/>
    <s v="7 days per week"/>
    <m/>
    <x v="2"/>
    <m/>
    <s v="Walking or running"/>
    <m/>
    <x v="2"/>
    <m/>
    <x v="2"/>
    <m/>
    <s v="Weather,Time,Lack of &quot;Park and Pedal&quot; lots"/>
    <m/>
    <s v="Bike Share program"/>
    <m/>
    <s v="No"/>
  </r>
  <r>
    <x v="2"/>
    <x v="0"/>
    <n v="3.1"/>
    <s v="7 days per week"/>
    <s v="7 days per week"/>
    <x v="2"/>
    <m/>
    <s v="Carpooling"/>
    <m/>
    <x v="5"/>
    <m/>
    <x v="4"/>
    <m/>
    <s v="Time"/>
    <m/>
    <s v="Ability to be 10 minutes late to work to accommodate alternative transportation"/>
    <m/>
    <s v="Yes"/>
  </r>
  <r>
    <x v="2"/>
    <x v="0"/>
    <s v="35 miles"/>
    <m/>
    <m/>
    <x v="2"/>
    <m/>
    <s v="Walking or running"/>
    <m/>
    <x v="5"/>
    <m/>
    <x v="0"/>
    <m/>
    <s v="Lack of convenient bus stops or bus routes,Weather"/>
    <m/>
    <s v="Hands-on training on safe bicycle commuting techniques"/>
    <m/>
    <s v="Yes"/>
  </r>
  <r>
    <x v="2"/>
    <x v="0"/>
    <n v="18"/>
    <s v="5 days per week"/>
    <m/>
    <x v="2"/>
    <m/>
    <s v="Walking or running"/>
    <m/>
    <x v="5"/>
    <m/>
    <x v="0"/>
    <m/>
    <m/>
    <m/>
    <m/>
    <m/>
    <s v="Yes"/>
  </r>
  <r>
    <x v="2"/>
    <x v="0"/>
    <n v="200"/>
    <m/>
    <m/>
    <x v="2"/>
    <m/>
    <s v="Carpooling"/>
    <m/>
    <x v="5"/>
    <m/>
    <x v="4"/>
    <m/>
    <s v="Lack of proper equipment or resources"/>
    <m/>
    <s v="Ability to be 10 minutes late to work to accommodate alternative transportation"/>
    <m/>
    <s v="Yes"/>
  </r>
  <r>
    <x v="2"/>
    <x v="0"/>
    <n v="0"/>
    <m/>
    <m/>
    <x v="2"/>
    <m/>
    <s v="Walking or running"/>
    <m/>
    <x v="5"/>
    <m/>
    <x v="0"/>
    <m/>
    <s v="Lack of convenient bus stops or bus routes,Time,I do not enjoy biking or walking,Lack of confidence or experience riding near traffic,Lack of proper equipment or resources"/>
    <m/>
    <s v="&quot;Carpool Only&quot; parking passes"/>
    <m/>
    <s v="No"/>
  </r>
  <r>
    <x v="2"/>
    <x v="0"/>
    <n v="3"/>
    <s v="5 days per week"/>
    <s v="1 day per week"/>
    <x v="2"/>
    <m/>
    <s v="Driving alone"/>
    <m/>
    <x v="2"/>
    <m/>
    <x v="3"/>
    <m/>
    <s v="Lack of convenient bus stops or bus routes"/>
    <m/>
    <s v="Safer bicycle and pedestrian routes,&quot;Carpool Only&quot; parking passes,Discounts on parking passes that prorate based on the days of the week you choose not to park,Ability to be 10 minutes late to work to accommodate alternative transportation"/>
    <m/>
    <s v="No"/>
  </r>
  <r>
    <x v="2"/>
    <x v="0"/>
    <n v="184"/>
    <s v="1 day per week"/>
    <m/>
    <x v="2"/>
    <m/>
    <s v="Walking or running"/>
    <m/>
    <x v="5"/>
    <m/>
    <x v="0"/>
    <m/>
    <s v="Time,Lack of proper equipment or resources"/>
    <m/>
    <s v="Bike Share program,Discounts on parking passes that prorate based on the days of the week you choose not to park"/>
    <m/>
    <s v="No"/>
  </r>
  <r>
    <x v="2"/>
    <x v="0"/>
    <n v="1.8"/>
    <s v="2 days per week"/>
    <m/>
    <x v="2"/>
    <m/>
    <s v="Walking or running"/>
    <m/>
    <x v="4"/>
    <m/>
    <x v="0"/>
    <m/>
    <s v="Weather,Time"/>
    <m/>
    <s v="Ability to be 10 minutes late to work to accommodate alternative transportation"/>
    <m/>
    <s v="No"/>
  </r>
  <r>
    <x v="2"/>
    <x v="0"/>
    <n v="86.5"/>
    <s v="1 day per week"/>
    <m/>
    <x v="2"/>
    <m/>
    <s v="Walking or running"/>
    <m/>
    <x v="5"/>
    <m/>
    <x v="0"/>
    <m/>
    <s v="Weather,Time,Lack of confidence or experience riding near traffic,Lack of proper equipment or resources"/>
    <m/>
    <s v="Bike Share program,Safer bicycle and pedestrian routes,&quot;Carpool Only&quot; parking passes,Discounts on parking passes that prorate based on the days of the week you choose not to park,Ability to be 10 minutes late to work to accommodate alternative transportation,Hands-on training on safe bicycle commuting techniques"/>
    <m/>
    <s v="No"/>
  </r>
  <r>
    <x v="2"/>
    <x v="0"/>
    <n v="0"/>
    <s v="6 days per week"/>
    <m/>
    <x v="2"/>
    <m/>
    <s v="Carpooling"/>
    <m/>
    <x v="5"/>
    <m/>
    <x v="4"/>
    <m/>
    <s v="Lack of confidence or experience riding near traffic,Other (please explain)"/>
    <s v="This campus has not presented itself as a safe place to walk alone."/>
    <s v="Safer bicycle and pedestrian routes,&quot;Carpool Only&quot; parking passes,Discounts on parking passes that prorate based on the days of the week you choose not to park"/>
    <m/>
    <s v="No"/>
  </r>
  <r>
    <x v="2"/>
    <x v="0"/>
    <n v="0"/>
    <s v="7 days per week"/>
    <m/>
    <x v="2"/>
    <m/>
    <s v="Walking or running"/>
    <m/>
    <x v="5"/>
    <m/>
    <x v="0"/>
    <m/>
    <s v="Lack of convenient bus stops or bus routes,Weather,Other (please explain)"/>
    <s v="The hills"/>
    <s v="Discounts on parking passes that prorate based on the days of the week you choose not to park,Alternative transportation commuting competitions with awards/prizes"/>
    <m/>
    <s v="No"/>
  </r>
  <r>
    <x v="2"/>
    <x v="0"/>
    <n v="1"/>
    <s v="5 days per week"/>
    <m/>
    <x v="2"/>
    <m/>
    <s v="Walking or running"/>
    <m/>
    <x v="5"/>
    <m/>
    <x v="0"/>
    <m/>
    <s v="Weather,Time"/>
    <m/>
    <s v="Safer bicycle and pedestrian routes,Discounts on parking passes that prorate based on the days of the week you choose not to park"/>
    <m/>
    <s v="No"/>
  </r>
  <r>
    <x v="2"/>
    <x v="0"/>
    <n v="0"/>
    <s v="2 days per week"/>
    <s v="1 day per week"/>
    <x v="2"/>
    <m/>
    <s v="Walking or running"/>
    <m/>
    <x v="5"/>
    <m/>
    <x v="0"/>
    <m/>
    <s v="Weather,Time"/>
    <m/>
    <s v="Ability to be 10 minutes late to work to accommodate alternative transportation"/>
    <m/>
    <s v="No"/>
  </r>
  <r>
    <x v="2"/>
    <x v="0"/>
    <n v="0"/>
    <m/>
    <m/>
    <x v="2"/>
    <m/>
    <s v="Walking or running"/>
    <m/>
    <x v="5"/>
    <m/>
    <x v="0"/>
    <m/>
    <s v="Weather,Time,I do not enjoy biking or walking"/>
    <m/>
    <m/>
    <m/>
    <s v="No"/>
  </r>
  <r>
    <x v="2"/>
    <x v="0"/>
    <n v="15"/>
    <s v="5 days per week"/>
    <s v="3 days per week"/>
    <x v="2"/>
    <m/>
    <s v="Bicycle, skateboard or other human-powered device"/>
    <m/>
    <x v="5"/>
    <m/>
    <x v="1"/>
    <m/>
    <s v="Time"/>
    <m/>
    <s v="More secure bicycle parking,Safer bicycle and pedestrian routes"/>
    <m/>
    <s v="Yes"/>
  </r>
  <r>
    <x v="2"/>
    <x v="0"/>
    <n v="43"/>
    <s v="5 days per week"/>
    <s v="5 days per week"/>
    <x v="2"/>
    <m/>
    <s v="Walking or running"/>
    <m/>
    <x v="5"/>
    <m/>
    <x v="0"/>
    <m/>
    <s v="Lack of &quot;Park and Pedal&quot; lots,Lack of showers at my workplace"/>
    <m/>
    <s v="&quot;Carpool Only&quot; parking passes"/>
    <m/>
    <s v="No"/>
  </r>
  <r>
    <x v="2"/>
    <x v="0"/>
    <n v="0"/>
    <m/>
    <m/>
    <x v="2"/>
    <m/>
    <s v="Walking or running"/>
    <m/>
    <x v="5"/>
    <m/>
    <x v="0"/>
    <m/>
    <s v="Weather,Time"/>
    <m/>
    <s v="Bike Share program"/>
    <m/>
    <s v="Yes"/>
  </r>
  <r>
    <x v="2"/>
    <x v="0"/>
    <n v="1.5"/>
    <s v="4 days per week"/>
    <m/>
    <x v="2"/>
    <m/>
    <s v="Walking or running"/>
    <m/>
    <x v="5"/>
    <m/>
    <x v="0"/>
    <m/>
    <s v="Weather,Lack of Bike Share program"/>
    <m/>
    <s v="Bike Share program"/>
    <m/>
    <s v="No"/>
  </r>
  <r>
    <x v="2"/>
    <x v="0"/>
    <n v="0"/>
    <s v="5 days per week"/>
    <s v="1 day per week"/>
    <x v="2"/>
    <m/>
    <s v="Walking or running"/>
    <m/>
    <x v="5"/>
    <m/>
    <x v="0"/>
    <m/>
    <s v="Time,Lack of showers at my workplace"/>
    <m/>
    <s v="Safer bicycle and pedestrian routes,Ability to be 10 minutes late to work to accommodate alternative transportation"/>
    <m/>
    <s v="No"/>
  </r>
  <r>
    <x v="2"/>
    <x v="0"/>
    <n v="0"/>
    <m/>
    <m/>
    <x v="2"/>
    <m/>
    <s v="Walking or running"/>
    <m/>
    <x v="5"/>
    <m/>
    <x v="0"/>
    <m/>
    <s v="Lack of convenient bus stops or bus routes,Weather,Time,Lack of proper equipment or resources"/>
    <m/>
    <s v="&quot;Carpool Only&quot; parking passes,Discounts on parking passes that prorate based on the days of the week you choose not to park"/>
    <m/>
    <s v="No"/>
  </r>
  <r>
    <x v="2"/>
    <x v="0"/>
    <n v="45"/>
    <s v="2 days per week"/>
    <m/>
    <x v="2"/>
    <m/>
    <s v="Carpooling"/>
    <m/>
    <x v="5"/>
    <m/>
    <x v="4"/>
    <m/>
    <s v="Weather,Time"/>
    <m/>
    <s v="Ability to be 10 minutes late to work to accommodate alternative transportation"/>
    <m/>
    <s v="Yes"/>
  </r>
  <r>
    <x v="2"/>
    <x v="0"/>
    <n v="1"/>
    <s v="6 days per week"/>
    <s v="6 days per week"/>
    <x v="2"/>
    <m/>
    <s v="Walking or running"/>
    <m/>
    <x v="4"/>
    <m/>
    <x v="0"/>
    <m/>
    <s v="Weather,Time"/>
    <m/>
    <s v="More secure bicycle parking,Discounts on parking passes that prorate based on the days of the week you choose not to park"/>
    <m/>
    <s v="No"/>
  </r>
  <r>
    <x v="2"/>
    <x v="0"/>
    <n v="0"/>
    <m/>
    <m/>
    <x v="2"/>
    <m/>
    <s v="Walking or running"/>
    <m/>
    <x v="5"/>
    <m/>
    <x v="0"/>
    <m/>
    <s v="Weather"/>
    <m/>
    <s v="Safer bicycle and pedestrian routes,Discounts on parking passes that prorate based on the days of the week you choose not to park"/>
    <m/>
    <s v="No"/>
  </r>
  <r>
    <x v="2"/>
    <x v="0"/>
    <n v="50"/>
    <s v="4 days per week"/>
    <s v="4 days per week"/>
    <x v="2"/>
    <m/>
    <s v="Walking or running"/>
    <m/>
    <x v="5"/>
    <m/>
    <x v="0"/>
    <m/>
    <s v="Other (please explain)"/>
    <s v="Distance"/>
    <s v="Bike Share program,More secure bicycle parking"/>
    <m/>
    <s v="Yes"/>
  </r>
  <r>
    <x v="2"/>
    <x v="0"/>
    <n v="125"/>
    <m/>
    <m/>
    <x v="2"/>
    <m/>
    <s v="Walking or running"/>
    <m/>
    <x v="5"/>
    <m/>
    <x v="0"/>
    <m/>
    <s v="Weather,Time"/>
    <m/>
    <s v="Bike Share program"/>
    <m/>
    <s v="Yes"/>
  </r>
  <r>
    <x v="2"/>
    <x v="0"/>
    <n v="0"/>
    <m/>
    <m/>
    <x v="2"/>
    <m/>
    <s v="Walking or running"/>
    <m/>
    <x v="5"/>
    <m/>
    <x v="0"/>
    <m/>
    <s v="Time"/>
    <m/>
    <m/>
    <m/>
    <s v="No"/>
  </r>
  <r>
    <x v="2"/>
    <x v="0"/>
    <n v="0"/>
    <s v="7 days per week"/>
    <m/>
    <x v="2"/>
    <m/>
    <s v="Walking or running"/>
    <m/>
    <x v="5"/>
    <m/>
    <x v="0"/>
    <m/>
    <s v="Weather,Time,Other (please explain)"/>
    <s v="hills"/>
    <s v="Bike Share program,Safer bicycle and pedestrian routes"/>
    <m/>
    <s v="No"/>
  </r>
  <r>
    <x v="2"/>
    <x v="0"/>
    <n v="12"/>
    <s v="3 days per week"/>
    <m/>
    <x v="2"/>
    <m/>
    <s v="Walking or running"/>
    <m/>
    <x v="5"/>
    <m/>
    <x v="0"/>
    <m/>
    <s v="Other (please explain)"/>
    <s v="Distance/I'm not going to walk or ride my bike on the highway"/>
    <s v="Safer bicycle and pedestrian routes,Discounts on parking passes that prorate based on the days of the week you choose not to park,Alternative transportation commuting competitions with awards/prizes"/>
    <m/>
    <s v="No"/>
  </r>
  <r>
    <x v="2"/>
    <x v="0"/>
    <n v="0"/>
    <s v="6 days per week"/>
    <m/>
    <x v="2"/>
    <m/>
    <s v="Walking or running"/>
    <m/>
    <x v="5"/>
    <m/>
    <x v="0"/>
    <m/>
    <s v="Weather"/>
    <m/>
    <s v="Discounts on parking passes that prorate based on the days of the week you choose not to park"/>
    <m/>
    <s v="No"/>
  </r>
  <r>
    <x v="2"/>
    <x v="0"/>
    <n v="0"/>
    <s v="7 days per week"/>
    <m/>
    <x v="2"/>
    <m/>
    <s v="Carpooling"/>
    <m/>
    <x v="5"/>
    <m/>
    <x v="0"/>
    <m/>
    <m/>
    <m/>
    <s v="Safer bicycle and pedestrian routes"/>
    <m/>
    <s v="No"/>
  </r>
  <r>
    <x v="2"/>
    <x v="0"/>
    <n v="0"/>
    <s v="7 days per week"/>
    <m/>
    <x v="2"/>
    <m/>
    <s v="Bicycle, skateboard or other human-powered device"/>
    <m/>
    <x v="5"/>
    <m/>
    <x v="1"/>
    <m/>
    <s v="Lack of convenient bus stops or bus routes,Weather,Time,Lack of &quot;Park and Pedal&quot; lots,Lack of bicycle racks"/>
    <m/>
    <s v="More secure bicycle parking,Safer bicycle and pedestrian routes,Alternative transportation commuting competitions with awards/prizes,Ability to be 10 minutes late to work to accommodate alternative transportation,Hands-on training on safe bicycle commuting techniques"/>
    <m/>
    <s v="No"/>
  </r>
  <r>
    <x v="2"/>
    <x v="0"/>
    <n v="20"/>
    <s v="5 days per week"/>
    <m/>
    <x v="2"/>
    <m/>
    <s v="Walking or running"/>
    <m/>
    <x v="5"/>
    <m/>
    <x v="0"/>
    <m/>
    <s v="Weather,Time,Lack of confidence or experience riding near traffic"/>
    <m/>
    <s v="Safer bicycle and pedestrian routes,&quot;Carpool Only&quot; parking passes,Discounts on parking passes that prorate based on the days of the week you choose not to park,Alternative transportation commuting competitions with awards/prizes"/>
    <m/>
    <s v="No"/>
  </r>
  <r>
    <x v="2"/>
    <x v="0"/>
    <n v="80"/>
    <s v="7 days per week"/>
    <m/>
    <x v="2"/>
    <m/>
    <s v="Walking or running"/>
    <m/>
    <x v="5"/>
    <m/>
    <x v="0"/>
    <m/>
    <s v="Other (please explain)"/>
    <s v="Foot surgery makes it sometimes painful to walk"/>
    <s v="Bike Share program"/>
    <m/>
    <s v="No"/>
  </r>
  <r>
    <x v="2"/>
    <x v="0"/>
    <n v="0"/>
    <m/>
    <m/>
    <x v="2"/>
    <m/>
    <s v="Walking or running"/>
    <m/>
    <x v="2"/>
    <m/>
    <x v="0"/>
    <m/>
    <s v="Weather,Lack of &quot;Park and Pedal&quot; lots"/>
    <m/>
    <s v="Bike Share program,More secure bicycle parking"/>
    <m/>
    <s v="No"/>
  </r>
  <r>
    <x v="2"/>
    <x v="0"/>
    <n v="86"/>
    <s v="5 days per week"/>
    <s v="1 day per week"/>
    <x v="2"/>
    <m/>
    <s v="Walking or running"/>
    <m/>
    <x v="5"/>
    <m/>
    <x v="0"/>
    <m/>
    <s v="Weather,Time"/>
    <m/>
    <s v="Discounts on parking passes that prorate based on the days of the week you choose not to park"/>
    <m/>
    <s v="Yes"/>
  </r>
  <r>
    <x v="2"/>
    <x v="0"/>
    <n v="0"/>
    <s v="2 days per week"/>
    <s v="2 days per week"/>
    <x v="2"/>
    <m/>
    <s v="Walking or running"/>
    <m/>
    <x v="5"/>
    <m/>
    <x v="0"/>
    <m/>
    <s v="Weather,Time,Lack of &quot;Park and Pedal&quot; lots,Lack of Bike Share program,Lack of confidence or experience riding near traffic"/>
    <m/>
    <s v="Bike Share program,Safer bicycle and pedestrian routes,Hands-on training on safe bicycle commuting techniques"/>
    <m/>
    <s v="No"/>
  </r>
  <r>
    <x v="2"/>
    <x v="0"/>
    <n v="1"/>
    <s v="2 days per week"/>
    <s v="7 days per week"/>
    <x v="2"/>
    <m/>
    <s v="Walking or running"/>
    <m/>
    <x v="1"/>
    <m/>
    <x v="0"/>
    <m/>
    <s v="Weather"/>
    <m/>
    <s v="Discounts on parking passes that prorate based on the days of the week you choose not to park"/>
    <m/>
    <s v="Yes"/>
  </r>
  <r>
    <x v="2"/>
    <x v="0"/>
    <n v="0"/>
    <m/>
    <m/>
    <x v="2"/>
    <m/>
    <s v="Walking or running"/>
    <m/>
    <x v="5"/>
    <m/>
    <x v="4"/>
    <m/>
    <s v="Lack of Bike Share program,Lack of proper equipment or resources"/>
    <m/>
    <s v="More secure bicycle parking,Safer bicycle and pedestrian routes"/>
    <m/>
    <s v="No"/>
  </r>
  <r>
    <x v="2"/>
    <x v="0"/>
    <n v="50"/>
    <s v="5 days per week"/>
    <m/>
    <x v="2"/>
    <m/>
    <s v="Walking or running"/>
    <m/>
    <x v="5"/>
    <m/>
    <x v="0"/>
    <m/>
    <s v="Lack of bicycle racks"/>
    <m/>
    <s v="&quot;Carpool Only&quot; parking passes"/>
    <m/>
    <s v="No"/>
  </r>
  <r>
    <x v="2"/>
    <x v="0"/>
    <n v="0"/>
    <m/>
    <m/>
    <x v="2"/>
    <m/>
    <s v="Walking or running"/>
    <m/>
    <x v="4"/>
    <m/>
    <x v="0"/>
    <m/>
    <s v="Time,Lack of confidence or experience riding near traffic"/>
    <m/>
    <s v="Bike Share program,More secure bicycle parking,Safer bicycle and pedestrian routes,Discounts on parking passes that prorate based on the days of the week you choose not to park,Alternative transportation commuting competitions with awards/prizes,Ability to be 10 minutes late to work to accommodate alternative transportation"/>
    <m/>
    <s v="No"/>
  </r>
  <r>
    <x v="2"/>
    <x v="0"/>
    <n v="0"/>
    <m/>
    <m/>
    <x v="2"/>
    <m/>
    <s v="Walking or running"/>
    <m/>
    <x v="5"/>
    <m/>
    <x v="0"/>
    <m/>
    <s v="Time"/>
    <m/>
    <s v="Safer bicycle and pedestrian routes"/>
    <m/>
    <s v="Yes"/>
  </r>
  <r>
    <x v="2"/>
    <x v="0"/>
    <n v="1"/>
    <s v="5 days per week"/>
    <s v="1 day per week"/>
    <x v="2"/>
    <m/>
    <s v="Carpooling"/>
    <m/>
    <x v="5"/>
    <m/>
    <x v="4"/>
    <m/>
    <s v="Lack of convenient bus stops or bus routes,Time,Lack of showers at my workplace,Lack of confidence or experience riding near traffic"/>
    <m/>
    <s v="&quot;Carpool Only&quot; parking passes"/>
    <m/>
    <s v="No"/>
  </r>
  <r>
    <x v="2"/>
    <x v="0"/>
    <n v="0"/>
    <m/>
    <m/>
    <x v="2"/>
    <m/>
    <s v="Walking or running"/>
    <m/>
    <x v="5"/>
    <m/>
    <x v="0"/>
    <m/>
    <s v="Weather,Time"/>
    <m/>
    <s v="Discounts on parking passes that prorate based on the days of the week you choose not to park"/>
    <m/>
    <s v="No"/>
  </r>
  <r>
    <x v="2"/>
    <x v="0"/>
    <n v="0"/>
    <s v="1 day per week"/>
    <m/>
    <x v="2"/>
    <m/>
    <s v="Walking or running"/>
    <m/>
    <x v="1"/>
    <m/>
    <x v="0"/>
    <m/>
    <s v="Weather,Lack of &quot;Park and Pedal&quot; lots"/>
    <m/>
    <s v="&quot;Carpool Only&quot; parking passes,Discounts on parking passes that prorate based on the days of the week you choose not to park"/>
    <m/>
    <s v="Yes"/>
  </r>
  <r>
    <x v="2"/>
    <x v="0"/>
    <n v="1.1000000000000001"/>
    <s v="3 days per week"/>
    <s v="1 day per week"/>
    <x v="2"/>
    <m/>
    <s v="Walking or running"/>
    <m/>
    <x v="5"/>
    <m/>
    <x v="0"/>
    <m/>
    <s v="Time,Lack of Bike Share program"/>
    <m/>
    <s v="Bike Share program,Safer bicycle and pedestrian routes"/>
    <m/>
    <s v="Yes"/>
  </r>
  <r>
    <x v="2"/>
    <x v="0"/>
    <n v="3"/>
    <s v="4 days per week"/>
    <m/>
    <x v="2"/>
    <m/>
    <s v="Walking or running"/>
    <m/>
    <x v="5"/>
    <m/>
    <x v="0"/>
    <m/>
    <s v="Weather"/>
    <m/>
    <s v="Ability to be 10 minutes late to work to accommodate alternative transportation"/>
    <m/>
    <s v="No"/>
  </r>
  <r>
    <x v="2"/>
    <x v="0"/>
    <n v="203"/>
    <s v="1 day per week"/>
    <m/>
    <x v="2"/>
    <m/>
    <s v="Walking or running"/>
    <m/>
    <x v="5"/>
    <m/>
    <x v="0"/>
    <m/>
    <s v="Weather,Time"/>
    <m/>
    <s v="Bike Share program,Discounts on parking passes that prorate based on the days of the week you choose not to park,Ability to be 10 minutes late to work to accommodate alternative transportation"/>
    <m/>
    <s v="No"/>
  </r>
  <r>
    <x v="2"/>
    <x v="0"/>
    <n v="0"/>
    <m/>
    <m/>
    <x v="2"/>
    <m/>
    <s v="Walking or running"/>
    <m/>
    <x v="5"/>
    <m/>
    <x v="0"/>
    <m/>
    <m/>
    <m/>
    <s v="Bike Share program,Safer bicycle and pedestrian routes,Ability to be 10 minutes late to work to accommodate alternative transportation,Hands-on training on safe bicycle commuting techniques"/>
    <m/>
    <s v="Yes"/>
  </r>
  <r>
    <x v="2"/>
    <x v="0"/>
    <n v="191"/>
    <s v="1 day per week"/>
    <s v="1 day per week"/>
    <x v="2"/>
    <m/>
    <s v="Walking or running"/>
    <m/>
    <x v="5"/>
    <m/>
    <x v="0"/>
    <m/>
    <s v="Weather,Time,Lack of bicycle racks"/>
    <m/>
    <s v="Discounts on parking passes that prorate based on the days of the week you choose not to park"/>
    <m/>
    <s v="No"/>
  </r>
  <r>
    <x v="2"/>
    <x v="0"/>
    <n v="0"/>
    <s v="7 days per week"/>
    <s v="1 day per week"/>
    <x v="2"/>
    <m/>
    <s v="Walking or running"/>
    <m/>
    <x v="1"/>
    <m/>
    <x v="0"/>
    <m/>
    <s v="Weather,Time"/>
    <m/>
    <s v="More secure bicycle parking,Safer bicycle and pedestrian routes,Ability to be 10 minutes late to work to accommodate alternative transportation"/>
    <m/>
    <s v="No"/>
  </r>
  <r>
    <x v="2"/>
    <x v="0"/>
    <n v="0"/>
    <m/>
    <m/>
    <x v="2"/>
    <m/>
    <s v="Walking or running"/>
    <m/>
    <x v="1"/>
    <m/>
    <x v="0"/>
    <m/>
    <s v="Weather,Time,Lack of bicycle racks"/>
    <m/>
    <s v="More secure bicycle parking,Safer bicycle and pedestrian routes,Discounts on parking passes that prorate based on the days of the week you choose not to park"/>
    <m/>
    <s v="No"/>
  </r>
  <r>
    <x v="2"/>
    <x v="0"/>
    <n v="0"/>
    <m/>
    <m/>
    <x v="2"/>
    <m/>
    <s v="Bicycle, skateboard or other human-powered device"/>
    <m/>
    <x v="5"/>
    <m/>
    <x v="1"/>
    <m/>
    <s v="Lack of bicycle racks"/>
    <m/>
    <s v="More secure bicycle parking"/>
    <m/>
    <s v="No"/>
  </r>
  <r>
    <x v="2"/>
    <x v="0"/>
    <n v="0"/>
    <m/>
    <m/>
    <x v="2"/>
    <m/>
    <s v="Walking or running"/>
    <m/>
    <x v="5"/>
    <m/>
    <x v="0"/>
    <m/>
    <s v="Weather,Time"/>
    <m/>
    <s v="Discounts on parking passes that prorate based on the days of the week you choose not to park,Alternative transportation commuting competitions with awards/prizes,Ability to be 10 minutes late to work to accommodate alternative transportation"/>
    <m/>
    <s v="Yes"/>
  </r>
  <r>
    <x v="2"/>
    <x v="0"/>
    <n v="15"/>
    <s v="3 days per week"/>
    <s v="2 days per week"/>
    <x v="2"/>
    <m/>
    <s v="Driving alone"/>
    <m/>
    <x v="2"/>
    <m/>
    <x v="0"/>
    <m/>
    <s v="Weather,Time,Lack of confidence or experience riding near traffic"/>
    <m/>
    <s v="Discounts on parking passes that prorate based on the days of the week you choose not to park,Ability to be 10 minutes late to work to accommodate alternative transportation"/>
    <m/>
    <s v="No"/>
  </r>
  <r>
    <x v="2"/>
    <x v="0"/>
    <n v="144"/>
    <m/>
    <m/>
    <x v="2"/>
    <m/>
    <s v="Walking or running"/>
    <m/>
    <x v="5"/>
    <m/>
    <x v="0"/>
    <m/>
    <s v="Weather,Time,Lack of &quot;Park and Pedal&quot; lots,Lack of proper equipment or resources"/>
    <m/>
    <s v="Safer bicycle and pedestrian routes,Discounts on parking passes that prorate based on the days of the week you choose not to park,Ability to be 10 minutes late to work to accommodate alternative transportation"/>
    <m/>
    <s v="No"/>
  </r>
  <r>
    <x v="2"/>
    <x v="0"/>
    <n v="0"/>
    <s v="7 days per week"/>
    <m/>
    <x v="2"/>
    <m/>
    <s v="Walking or running"/>
    <m/>
    <x v="5"/>
    <m/>
    <x v="0"/>
    <m/>
    <s v="Lack of convenient bus stops or bus routes,Weather,Time,Lack of &quot;Park and Pedal&quot; lots,Lack of bicycle racks,Lack of proper equipment or resources"/>
    <m/>
    <s v="Safer bicycle and pedestrian routes,&quot;Carpool Only&quot; parking passes,Discounts on parking passes that prorate based on the days of the week you choose not to park,Alternative transportation commuting competitions with awards/prizes,Ability to be 10 minutes late to work to accommodate alternative transportation"/>
    <m/>
    <s v="No"/>
  </r>
  <r>
    <x v="2"/>
    <x v="0"/>
    <n v="0"/>
    <s v="7 days per week"/>
    <s v="1 day per week"/>
    <x v="2"/>
    <m/>
    <s v="Walking or running"/>
    <m/>
    <x v="5"/>
    <m/>
    <x v="0"/>
    <m/>
    <s v="Weather,Time,Lack of confidence or experience riding near traffic"/>
    <m/>
    <m/>
    <m/>
    <s v="Yes"/>
  </r>
  <r>
    <x v="2"/>
    <x v="0"/>
    <n v="4.5"/>
    <s v="5 days per week"/>
    <m/>
    <x v="2"/>
    <m/>
    <s v="Walking or running"/>
    <m/>
    <x v="5"/>
    <m/>
    <x v="0"/>
    <m/>
    <s v="Lack of proper equipment or resources"/>
    <m/>
    <s v="&quot;Carpool Only&quot; parking passes"/>
    <m/>
    <s v="No"/>
  </r>
  <r>
    <x v="2"/>
    <x v="0"/>
    <n v="0"/>
    <s v="7 days per week"/>
    <m/>
    <x v="2"/>
    <m/>
    <s v="Walking or running"/>
    <m/>
    <x v="5"/>
    <m/>
    <x v="0"/>
    <m/>
    <s v="Weather,Time"/>
    <m/>
    <s v="Safer bicycle and pedestrian routes,&quot;Carpool Only&quot; parking passes,Ability to be 10 minutes late to work to accommodate alternative transportation"/>
    <m/>
    <s v="No"/>
  </r>
  <r>
    <x v="2"/>
    <x v="0"/>
    <n v="24.8"/>
    <s v="7 days per week"/>
    <s v="2 days per week"/>
    <x v="2"/>
    <m/>
    <s v="Carpooling"/>
    <m/>
    <x v="5"/>
    <m/>
    <x v="4"/>
    <m/>
    <s v="Other (please explain)"/>
    <s v="Commuter"/>
    <s v="&quot;Carpool Only&quot; parking passes"/>
    <m/>
    <s v="Yes"/>
  </r>
  <r>
    <x v="2"/>
    <x v="0"/>
    <d v="2018-03-05T00:00:00"/>
    <s v="5 days per week"/>
    <s v="3 days per week"/>
    <x v="2"/>
    <m/>
    <s v="Walking or running"/>
    <m/>
    <x v="5"/>
    <m/>
    <x v="0"/>
    <m/>
    <s v="Weather,Lack of &quot;Park and Pedal&quot; lots,Lack of showers at my workplace,Lack of bicycle racks,Lack of Bike Share program,My health does not permit active transportation,Lack of confidence or experience riding near traffic"/>
    <m/>
    <s v="More secure bicycle parking,Safer bicycle and pedestrian routes,&quot;Carpool Only&quot; parking passes,Discounts on parking passes that prorate based on the days of the week you choose not to park"/>
    <m/>
    <s v="Yes"/>
  </r>
  <r>
    <x v="2"/>
    <x v="0"/>
    <n v="0"/>
    <m/>
    <m/>
    <x v="2"/>
    <m/>
    <s v="Walking or running"/>
    <m/>
    <x v="5"/>
    <m/>
    <x v="0"/>
    <m/>
    <s v="Lack of confidence or experience riding near traffic,Lack of proper equipment or resources"/>
    <m/>
    <s v="Bike Share program,More secure bicycle parking"/>
    <m/>
    <s v="No"/>
  </r>
  <r>
    <x v="2"/>
    <x v="0"/>
    <n v="0.2"/>
    <s v="1 day per week"/>
    <s v="1 day per week"/>
    <x v="2"/>
    <m/>
    <s v="Walking or running"/>
    <m/>
    <x v="1"/>
    <m/>
    <x v="0"/>
    <m/>
    <s v="Weather,Time,My health does not permit active transportation"/>
    <m/>
    <s v="&quot;Carpool Only&quot; parking passes"/>
    <m/>
    <s v="No"/>
  </r>
  <r>
    <x v="2"/>
    <x v="0"/>
    <n v="1"/>
    <s v="4 days per week"/>
    <m/>
    <x v="2"/>
    <m/>
    <s v="Bus"/>
    <m/>
    <x v="5"/>
    <m/>
    <x v="2"/>
    <m/>
    <s v="Weather,I do not enjoy biking or walking"/>
    <m/>
    <s v="Safer bicycle and pedestrian routes"/>
    <m/>
    <s v="No"/>
  </r>
  <r>
    <x v="2"/>
    <x v="0"/>
    <n v="0"/>
    <s v="7 days per week"/>
    <m/>
    <x v="2"/>
    <m/>
    <s v="Walking or running"/>
    <m/>
    <x v="1"/>
    <m/>
    <x v="0"/>
    <m/>
    <s v="Lack of proper equipment or resources"/>
    <m/>
    <s v="More secure bicycle parking"/>
    <m/>
    <s v="No"/>
  </r>
  <r>
    <x v="2"/>
    <x v="0"/>
    <n v="0"/>
    <s v="1 day per week"/>
    <s v="1 day per week"/>
    <x v="2"/>
    <m/>
    <s v="Walking or running"/>
    <m/>
    <x v="5"/>
    <m/>
    <x v="1"/>
    <m/>
    <s v="Lack of convenient bus stops or bus routes,Lack of confidence or experience riding near traffic"/>
    <m/>
    <s v="Bike Share program,More secure bicycle parking,&quot;Carpool Only&quot; parking passes"/>
    <m/>
    <s v="Yes"/>
  </r>
  <r>
    <x v="2"/>
    <x v="0"/>
    <n v="0"/>
    <m/>
    <m/>
    <x v="2"/>
    <m/>
    <s v="Walking or running"/>
    <m/>
    <x v="1"/>
    <m/>
    <x v="0"/>
    <m/>
    <s v="Time"/>
    <m/>
    <s v="&quot;Carpool Only&quot; parking passes,Discounts on parking passes that prorate based on the days of the week you choose not to park,Ability to be 10 minutes late to work to accommodate alternative transportation"/>
    <m/>
    <s v="No"/>
  </r>
  <r>
    <x v="2"/>
    <x v="0"/>
    <n v="0"/>
    <m/>
    <m/>
    <x v="2"/>
    <m/>
    <s v="Walking or running"/>
    <m/>
    <x v="5"/>
    <m/>
    <x v="0"/>
    <m/>
    <s v="Weather,Time,I do not enjoy biking or walking,Lack of confidence or experience riding near traffic"/>
    <m/>
    <s v="Bike Share program,Safer bicycle and pedestrian routes"/>
    <m/>
    <s v="No"/>
  </r>
  <r>
    <x v="2"/>
    <x v="0"/>
    <n v="60"/>
    <s v="1 day per week"/>
    <s v="1 day per week"/>
    <x v="2"/>
    <m/>
    <s v="Carpooling"/>
    <m/>
    <x v="5"/>
    <m/>
    <x v="0"/>
    <m/>
    <s v="Time"/>
    <m/>
    <s v="Bike Share program,More secure bicycle parking,Safer bicycle and pedestrian routes,&quot;Carpool Only&quot; parking passes,Discounts on parking passes that prorate based on the days of the week you choose not to park"/>
    <m/>
    <s v="No"/>
  </r>
  <r>
    <x v="2"/>
    <x v="0"/>
    <n v="0"/>
    <m/>
    <s v="2 days per week"/>
    <x v="2"/>
    <m/>
    <s v="Walking or running"/>
    <m/>
    <x v="5"/>
    <m/>
    <x v="0"/>
    <m/>
    <s v="Weather,Time,I do not enjoy biking or walking,Lack of confidence or experience riding near traffic"/>
    <m/>
    <s v="&quot;Carpool Only&quot; parking passes,Discounts on parking passes that prorate based on the days of the week you choose not to park,Ability to be 10 minutes late to work to accommodate alternative transportation"/>
    <m/>
    <s v="No"/>
  </r>
  <r>
    <x v="2"/>
    <x v="0"/>
    <n v="2"/>
    <s v="6 days per week"/>
    <s v="3 days per week"/>
    <x v="2"/>
    <m/>
    <s v="Walking or running"/>
    <m/>
    <x v="5"/>
    <m/>
    <x v="0"/>
    <m/>
    <s v="Weather,Time"/>
    <m/>
    <s v="Bike Share program,Safer bicycle and pedestrian routes,Ability to be 10 minutes late to work to accommodate alternative transportation"/>
    <m/>
    <s v="No"/>
  </r>
  <r>
    <x v="2"/>
    <x v="0"/>
    <n v="1"/>
    <s v="3 days per week"/>
    <m/>
    <x v="2"/>
    <m/>
    <s v="Walking or running"/>
    <m/>
    <x v="5"/>
    <m/>
    <x v="4"/>
    <m/>
    <s v="Weather,Time,Lack of confidence or experience riding near traffic,Lack of proper equipment or resources"/>
    <m/>
    <s v="&quot;Carpool Only&quot; parking passes,Discounts on parking passes that prorate based on the days of the week you choose not to park,Alternative transportation commuting competitions with awards/prizes,Ability to be 10 minutes late to work to accommodate alternative transportation"/>
    <m/>
    <s v="No"/>
  </r>
  <r>
    <x v="2"/>
    <x v="0"/>
    <n v="0"/>
    <m/>
    <m/>
    <x v="2"/>
    <m/>
    <s v="Walking or running"/>
    <m/>
    <x v="5"/>
    <m/>
    <x v="0"/>
    <m/>
    <s v="Lack of convenient bus stops or bus routes,Lack of &quot;Park and Pedal&quot; lots,Lack of bicycle racks,Lack of Bike Share program,I do not enjoy biking or walking,Lack of confidence or experience riding near traffic,Lack of proper equipment or resources"/>
    <m/>
    <s v="Bike Share program,More secure bicycle parking,Safer bicycle and pedestrian routes,&quot;Carpool Only&quot; parking passes,Discounts on parking passes that prorate based on the days of the week you choose not to park,Alternative transportation commuting competitions with awards/prizes,Ability to be 10 minutes late to work to accommodate alternative transportation,Hands-on training on safe bicycle commuting techniques"/>
    <m/>
    <s v="No"/>
  </r>
  <r>
    <x v="2"/>
    <x v="0"/>
    <n v="0"/>
    <s v="1 day per week"/>
    <m/>
    <x v="2"/>
    <m/>
    <s v="Walking or running"/>
    <m/>
    <x v="4"/>
    <m/>
    <x v="0"/>
    <m/>
    <s v="Weather,Time,Lack of &quot;Park and Pedal&quot; lots,Lack of Bike Share program"/>
    <m/>
    <s v="Bike Share program"/>
    <m/>
    <s v="No"/>
  </r>
  <r>
    <x v="2"/>
    <x v="0"/>
    <n v="17.5"/>
    <s v="3 days per week"/>
    <s v="2 days per week"/>
    <x v="2"/>
    <m/>
    <s v="Bicycle, skateboard or other human-powered device"/>
    <m/>
    <x v="5"/>
    <m/>
    <x v="1"/>
    <m/>
    <s v="My health does not permit active transportation,Lack of proper equipment or resources"/>
    <m/>
    <m/>
    <m/>
    <s v="Yes"/>
  </r>
  <r>
    <x v="2"/>
    <x v="0"/>
    <n v="0"/>
    <m/>
    <s v="3 days per week"/>
    <x v="2"/>
    <m/>
    <s v="Bicycle, skateboard or other human-powered device"/>
    <m/>
    <x v="5"/>
    <m/>
    <x v="1"/>
    <m/>
    <s v="Lack of convenient bus stops or bus routes,Weather,Lack of Bike Share program"/>
    <m/>
    <s v="Bike Share program,More secure bicycle parking,Alternative transportation commuting competitions with awards/prizes,Ability to be 10 minutes late to work to accommodate alternative transportation,Other (please explain)"/>
    <s v="More buses/routes/better times"/>
    <s v="No"/>
  </r>
  <r>
    <x v="2"/>
    <x v="0"/>
    <n v="1.2"/>
    <s v="7 days per week"/>
    <m/>
    <x v="2"/>
    <m/>
    <s v="Carpooling"/>
    <m/>
    <x v="5"/>
    <m/>
    <x v="4"/>
    <m/>
    <s v="Weather,Time"/>
    <m/>
    <s v="Safer bicycle and pedestrian routes"/>
    <m/>
    <s v="No"/>
  </r>
  <r>
    <x v="2"/>
    <x v="0"/>
    <n v="170"/>
    <m/>
    <m/>
    <x v="2"/>
    <m/>
    <s v="Walking or running"/>
    <m/>
    <x v="5"/>
    <m/>
    <x v="0"/>
    <m/>
    <s v="Weather"/>
    <m/>
    <s v="Safer bicycle and pedestrian routes"/>
    <m/>
    <s v="Yes"/>
  </r>
  <r>
    <x v="2"/>
    <x v="0"/>
    <n v="1"/>
    <s v="6 days per week"/>
    <m/>
    <x v="2"/>
    <m/>
    <s v="Walking or running"/>
    <m/>
    <x v="5"/>
    <m/>
    <x v="0"/>
    <m/>
    <s v="Lack of convenient bus stops or bus routes,Weather"/>
    <m/>
    <s v="&quot;Carpool Only&quot; parking passes,Discounts on parking passes that prorate based on the days of the week you choose not to park,Alternative transportation commuting competitions with awards/prizes"/>
    <m/>
    <s v="No"/>
  </r>
  <r>
    <x v="2"/>
    <x v="0"/>
    <n v="5"/>
    <s v="6 days per week"/>
    <s v="5 days per week"/>
    <x v="2"/>
    <m/>
    <s v="Walking or running"/>
    <m/>
    <x v="5"/>
    <m/>
    <x v="0"/>
    <m/>
    <s v="Weather,Time,Lack of confidence or experience riding near traffic,Other (please explain)"/>
    <s v="My home is located directly on the highway and it would not be safe to commute via walking or biking, in addition to the greater amount of time it would take."/>
    <m/>
    <m/>
    <s v="No"/>
  </r>
  <r>
    <x v="2"/>
    <x v="0"/>
    <n v="0"/>
    <m/>
    <m/>
    <x v="2"/>
    <m/>
    <s v="Walking or running"/>
    <m/>
    <x v="5"/>
    <m/>
    <x v="0"/>
    <m/>
    <s v="Time"/>
    <m/>
    <s v="Alternative transportation commuting competitions with awards/prizes"/>
    <m/>
    <s v="No"/>
  </r>
  <r>
    <x v="2"/>
    <x v="0"/>
    <n v="0"/>
    <s v="7 days per week"/>
    <m/>
    <x v="2"/>
    <m/>
    <s v="Walking or running"/>
    <m/>
    <x v="5"/>
    <m/>
    <x v="0"/>
    <m/>
    <s v="Weather"/>
    <m/>
    <m/>
    <m/>
    <s v="No"/>
  </r>
  <r>
    <x v="2"/>
    <x v="0"/>
    <n v="0"/>
    <m/>
    <m/>
    <x v="2"/>
    <m/>
    <s v="Walking or running"/>
    <m/>
    <x v="5"/>
    <m/>
    <x v="0"/>
    <m/>
    <s v="Lack of confidence or experience riding near traffic"/>
    <m/>
    <s v="Bike Share program"/>
    <m/>
    <s v="No"/>
  </r>
  <r>
    <x v="2"/>
    <x v="0"/>
    <n v="0"/>
    <s v="1 day per week"/>
    <m/>
    <x v="2"/>
    <m/>
    <s v="Driving alone"/>
    <m/>
    <x v="5"/>
    <m/>
    <x v="4"/>
    <m/>
    <s v="Other (please explain)"/>
    <s v="Geography makes it difficult to roller skate "/>
    <s v="Discounts on parking passes that prorate based on the days of the week you choose not to park"/>
    <m/>
    <s v="No"/>
  </r>
  <r>
    <x v="2"/>
    <x v="0"/>
    <n v="1.5"/>
    <s v="6 days per week"/>
    <s v="5 days per week"/>
    <x v="2"/>
    <m/>
    <s v="Walking or running"/>
    <m/>
    <x v="5"/>
    <m/>
    <x v="0"/>
    <m/>
    <s v="Lack of convenient bus stops or bus routes,Weather,Lack of showers at my workplace,Lack of Bike Share program,Lack of confidence or experience riding near traffic"/>
    <m/>
    <s v="Bike Share program,Safer bicycle and pedestrian routes,&quot;Carpool Only&quot; parking passes,Ability to be 10 minutes late to work to accommodate alternative transportation,Hands-on training on safe bicycle commuting techniques"/>
    <m/>
    <s v="No"/>
  </r>
  <r>
    <x v="2"/>
    <x v="0"/>
    <n v="0"/>
    <m/>
    <m/>
    <x v="2"/>
    <m/>
    <s v="Carpooling"/>
    <m/>
    <x v="5"/>
    <m/>
    <x v="4"/>
    <m/>
    <s v="Weather,Lack of showers at my workplace"/>
    <m/>
    <s v="Discounts on parking passes that prorate based on the days of the week you choose not to park,Ability to be 10 minutes late to work to accommodate alternative transportation"/>
    <m/>
    <s v="No"/>
  </r>
  <r>
    <x v="2"/>
    <x v="0"/>
    <n v="78"/>
    <s v="1 day per week"/>
    <s v="1 day per week"/>
    <x v="3"/>
    <m/>
    <s v="Driving alone"/>
    <m/>
    <x v="2"/>
    <m/>
    <x v="3"/>
    <m/>
    <s v="Lack of convenient bus stops or bus routes"/>
    <m/>
    <s v="Bike Share program"/>
    <m/>
    <s v="No"/>
  </r>
  <r>
    <x v="2"/>
    <x v="0"/>
    <n v="20"/>
    <s v="5 days per week"/>
    <s v="5 days per week"/>
    <x v="3"/>
    <m/>
    <s v="Walking or running"/>
    <m/>
    <x v="2"/>
    <m/>
    <x v="0"/>
    <m/>
    <s v="Other (please explain)"/>
    <s v="Too far to walk or bike"/>
    <s v="&quot;Carpool Only&quot; parking passes,Discounts on parking passes that prorate based on the days of the week you choose not to park"/>
    <m/>
    <s v="No"/>
  </r>
  <r>
    <x v="2"/>
    <x v="0"/>
    <n v="5"/>
    <s v="5 days per week"/>
    <s v="5 days per week"/>
    <x v="3"/>
    <m/>
    <s v="Walking or running"/>
    <m/>
    <x v="2"/>
    <m/>
    <x v="0"/>
    <m/>
    <s v="Weather,Time,Lack of Bike Share program,Lack of confidence or experience riding near traffic"/>
    <m/>
    <s v="Bike Share program,Safer bicycle and pedestrian routes,&quot;Carpool Only&quot; parking passes,Discounts on parking passes that prorate based on the days of the week you choose not to park,Alternative transportation commuting competitions with awards/prizes,Hands-on training on safe bicycle commuting techniques"/>
    <m/>
    <s v="Yes"/>
  </r>
  <r>
    <x v="2"/>
    <x v="0"/>
    <n v="4.3"/>
    <s v="5 days per week"/>
    <s v="5 days per week"/>
    <x v="3"/>
    <m/>
    <s v="Driving alone"/>
    <m/>
    <x v="2"/>
    <m/>
    <x v="3"/>
    <m/>
    <s v="Weather,Time,Lack of showers at my workplace,Lack of confidence or experience riding near traffic,Other (please explain)"/>
    <s v="I live off of a major highway that would be tremendously dangerous to walk to bike on."/>
    <s v="Discounts on parking passes that prorate based on the days of the week you choose not to park"/>
    <m/>
    <s v="No"/>
  </r>
  <r>
    <x v="2"/>
    <x v="0"/>
    <n v="4"/>
    <s v="4 days per week"/>
    <m/>
    <x v="3"/>
    <m/>
    <s v="Driving alone"/>
    <m/>
    <x v="2"/>
    <m/>
    <x v="3"/>
    <m/>
    <s v="Lack of convenient bus stops or bus routes,Time,Lack of confidence or experience riding near traffic"/>
    <m/>
    <m/>
    <m/>
    <s v="Yes"/>
  </r>
  <r>
    <x v="2"/>
    <x v="0"/>
    <n v="13"/>
    <s v="1 day per week"/>
    <s v="2 days per week"/>
    <x v="3"/>
    <m/>
    <s v="Walking or running"/>
    <m/>
    <x v="2"/>
    <m/>
    <x v="0"/>
    <m/>
    <s v="Weather,Lack of &quot;Park and Pedal&quot; lots,Lack of showers at my workplace,Lack of bicycle racks,Lack of Bike Share program"/>
    <m/>
    <s v="Safer bicycle and pedestrian routes,Discounts on parking passes that prorate based on the days of the week you choose not to park,Ability to be 10 minutes late to work to accommodate alternative transportation"/>
    <m/>
    <s v="Yes"/>
  </r>
  <r>
    <x v="2"/>
    <x v="0"/>
    <n v="0"/>
    <s v="5 days per week"/>
    <s v="2 days per week"/>
    <x v="3"/>
    <m/>
    <s v="Walking or running"/>
    <m/>
    <x v="2"/>
    <m/>
    <x v="0"/>
    <m/>
    <s v="Lack of proper equipment or resources"/>
    <m/>
    <m/>
    <m/>
    <s v="No"/>
  </r>
  <r>
    <x v="2"/>
    <x v="0"/>
    <n v="124"/>
    <s v="3 days per week"/>
    <s v="1 day per week"/>
    <x v="3"/>
    <m/>
    <s v="Walking or running"/>
    <m/>
    <x v="2"/>
    <m/>
    <x v="0"/>
    <m/>
    <s v="Weather,Time"/>
    <m/>
    <s v="&quot;Carpool Only&quot; parking passes,Discounts on parking passes that prorate based on the days of the week you choose not to park"/>
    <m/>
    <s v="No"/>
  </r>
  <r>
    <x v="2"/>
    <x v="0"/>
    <n v="1"/>
    <s v="5 days per week"/>
    <m/>
    <x v="3"/>
    <m/>
    <s v="Walking or running"/>
    <m/>
    <x v="2"/>
    <m/>
    <x v="0"/>
    <m/>
    <s v="Weather,Time"/>
    <m/>
    <s v="Discounts on parking passes that prorate based on the days of the week you choose not to park"/>
    <m/>
    <s v="No"/>
  </r>
  <r>
    <x v="2"/>
    <x v="0"/>
    <n v="0"/>
    <m/>
    <s v="1 day per week"/>
    <x v="3"/>
    <m/>
    <s v="Walking or running"/>
    <m/>
    <x v="2"/>
    <m/>
    <x v="0"/>
    <m/>
    <s v="Weather,Time,Lack of confidence or experience riding near traffic,Lack of proper equipment or resources"/>
    <m/>
    <s v="More secure bicycle parking,Safer bicycle and pedestrian routes"/>
    <m/>
    <s v="No"/>
  </r>
  <r>
    <x v="2"/>
    <x v="0"/>
    <n v="28"/>
    <s v="3 days per week"/>
    <s v="1 day per week"/>
    <x v="3"/>
    <m/>
    <s v="Walking or running"/>
    <m/>
    <x v="2"/>
    <m/>
    <x v="0"/>
    <m/>
    <s v="Other (please explain)"/>
    <s v="I live almost 30 miles away. It is not ideal to bike roughly 60 miles per day. "/>
    <s v="Other (please explain)"/>
    <s v="Nothing. I prefer to drive alone; it is my quiet time for a hectic day. "/>
    <s v="Yes"/>
  </r>
  <r>
    <x v="2"/>
    <x v="0"/>
    <n v="5"/>
    <s v="2 days per week"/>
    <s v="2 days per week"/>
    <x v="3"/>
    <m/>
    <s v="Driving alone"/>
    <m/>
    <x v="2"/>
    <m/>
    <x v="3"/>
    <m/>
    <s v="My health does not permit active transportation"/>
    <m/>
    <s v="Bike Share program,&quot;Carpool Only&quot; parking passes,Hands-on training on safe bicycle commuting techniques"/>
    <m/>
    <s v="No"/>
  </r>
  <r>
    <x v="2"/>
    <x v="0"/>
    <n v="12"/>
    <s v="5 days per week"/>
    <s v="1 day per week"/>
    <x v="3"/>
    <m/>
    <s v="Driving alone"/>
    <m/>
    <x v="2"/>
    <m/>
    <x v="3"/>
    <m/>
    <s v="Time"/>
    <m/>
    <s v="Other (please explain)"/>
    <s v="More parking space"/>
    <s v="Yes"/>
  </r>
  <r>
    <x v="2"/>
    <x v="0"/>
    <n v="15"/>
    <s v="5 days per week"/>
    <s v="5 days per week"/>
    <x v="3"/>
    <m/>
    <s v="Walking or running"/>
    <m/>
    <x v="2"/>
    <m/>
    <x v="0"/>
    <m/>
    <s v="Weather,Time,Lack of showers at my workplace"/>
    <m/>
    <s v="Discounts on parking passes that prorate based on the days of the week you choose not to park"/>
    <m/>
    <s v="Yes"/>
  </r>
  <r>
    <x v="2"/>
    <x v="0"/>
    <n v="1.5"/>
    <s v="5 days per week"/>
    <s v="4 days per week"/>
    <x v="3"/>
    <m/>
    <s v="Walking or running"/>
    <m/>
    <x v="2"/>
    <m/>
    <x v="0"/>
    <m/>
    <s v="Time,Lack of showers at my workplace"/>
    <m/>
    <s v="Bike Share program,Discounts on parking passes that prorate based on the days of the week you choose not to park"/>
    <m/>
    <s v="No"/>
  </r>
  <r>
    <x v="2"/>
    <x v="0"/>
    <n v="0"/>
    <s v="6 days per week"/>
    <s v="3 days per week"/>
    <x v="3"/>
    <m/>
    <s v="Walking or running"/>
    <m/>
    <x v="2"/>
    <m/>
    <x v="0"/>
    <m/>
    <s v="Time"/>
    <m/>
    <s v="More secure bicycle parking,Safer bicycle and pedestrian routes"/>
    <m/>
    <s v="Yes"/>
  </r>
  <r>
    <x v="2"/>
    <x v="0"/>
    <n v="49"/>
    <s v="4 days per week"/>
    <m/>
    <x v="3"/>
    <m/>
    <s v="Walking or running"/>
    <m/>
    <x v="2"/>
    <m/>
    <x v="0"/>
    <m/>
    <s v="Time"/>
    <m/>
    <s v="Discounts on parking passes that prorate based on the days of the week you choose not to park,Ability to be 10 minutes late to work to accommodate alternative transportation"/>
    <m/>
    <s v="No"/>
  </r>
  <r>
    <x v="2"/>
    <x v="0"/>
    <n v="1"/>
    <s v="4 days per week"/>
    <s v="5 days per week"/>
    <x v="3"/>
    <m/>
    <s v="Walking or running"/>
    <m/>
    <x v="4"/>
    <m/>
    <x v="0"/>
    <m/>
    <s v="Lack of confidence or experience riding near traffic,Lack of proper equipment or resources"/>
    <m/>
    <s v="Safer bicycle and pedestrian routes,Discounts on parking passes that prorate based on the days of the week you choose not to park"/>
    <m/>
    <s v="No"/>
  </r>
  <r>
    <x v="2"/>
    <x v="0"/>
    <n v="80"/>
    <s v="5 days per week"/>
    <s v="5 days per week"/>
    <x v="3"/>
    <m/>
    <s v="Bus"/>
    <m/>
    <x v="4"/>
    <m/>
    <x v="2"/>
    <m/>
    <s v="Weather,Time"/>
    <m/>
    <s v="Safer bicycle and pedestrian routes,Ability to be 10 minutes late to work to accommodate alternative transportation"/>
    <m/>
    <s v="Yes"/>
  </r>
  <r>
    <x v="2"/>
    <x v="0"/>
    <n v="0"/>
    <m/>
    <m/>
    <x v="3"/>
    <m/>
    <s v="Walking or running"/>
    <m/>
    <x v="2"/>
    <m/>
    <x v="0"/>
    <m/>
    <s v="Weather"/>
    <m/>
    <s v="Bike Share program"/>
    <m/>
    <s v="Yes"/>
  </r>
  <r>
    <x v="2"/>
    <x v="0"/>
    <n v="65"/>
    <s v="5 days per week"/>
    <s v="1 day per week"/>
    <x v="3"/>
    <m/>
    <s v="Driving alone"/>
    <m/>
    <x v="2"/>
    <m/>
    <x v="3"/>
    <m/>
    <s v="Weather,Time,Other (please explain)"/>
    <s v="Most of my drive is on the highway "/>
    <s v="Discounts on parking passes that prorate based on the days of the week you choose not to park"/>
    <m/>
    <s v="Yes"/>
  </r>
  <r>
    <x v="2"/>
    <x v="0"/>
    <n v="80"/>
    <m/>
    <s v="1 day per week"/>
    <x v="3"/>
    <m/>
    <s v="Walking or running"/>
    <m/>
    <x v="1"/>
    <m/>
    <x v="0"/>
    <m/>
    <s v="Weather,Time,Lack of &quot;Park and Pedal&quot; lots"/>
    <m/>
    <s v="Bike Share program"/>
    <m/>
    <s v="No"/>
  </r>
  <r>
    <x v="2"/>
    <x v="0"/>
    <n v="70"/>
    <s v="1 day per week"/>
    <m/>
    <x v="3"/>
    <m/>
    <s v="Bus"/>
    <m/>
    <x v="2"/>
    <m/>
    <x v="2"/>
    <m/>
    <s v="Time"/>
    <m/>
    <m/>
    <m/>
    <s v="No"/>
  </r>
  <r>
    <x v="2"/>
    <x v="0"/>
    <n v="15"/>
    <s v="6 days per week"/>
    <s v="6 days per week"/>
    <x v="3"/>
    <m/>
    <s v="Driving alone"/>
    <m/>
    <x v="2"/>
    <m/>
    <x v="3"/>
    <m/>
    <s v="Time"/>
    <m/>
    <s v="Discounts on parking passes that prorate based on the days of the week you choose not to park"/>
    <m/>
    <s v="Yes"/>
  </r>
  <r>
    <x v="2"/>
    <x v="0"/>
    <n v="150"/>
    <s v="1 day per week"/>
    <m/>
    <x v="3"/>
    <m/>
    <s v="Walking or running"/>
    <m/>
    <x v="2"/>
    <m/>
    <x v="0"/>
    <m/>
    <s v="Weather,Lack of Bike Share program,Lack of confidence or experience riding near traffic"/>
    <m/>
    <s v="Bike Share program,Safer bicycle and pedestrian routes"/>
    <m/>
    <s v="No"/>
  </r>
  <r>
    <x v="2"/>
    <x v="0"/>
    <n v="2"/>
    <s v="5 days per week"/>
    <s v="5 days per week"/>
    <x v="3"/>
    <m/>
    <s v="Walking or running"/>
    <m/>
    <x v="2"/>
    <m/>
    <x v="0"/>
    <m/>
    <s v="Lack of convenient bus stops or bus routes,Weather,Time"/>
    <m/>
    <s v="Discounts on parking passes that prorate based on the days of the week you choose not to park,Ability to be 10 minutes late to work to accommodate alternative transportation"/>
    <m/>
    <s v="Yes"/>
  </r>
  <r>
    <x v="2"/>
    <x v="0"/>
    <n v="6"/>
    <s v="5 days per week"/>
    <s v="4 days per week"/>
    <x v="3"/>
    <m/>
    <s v="Walking or running"/>
    <m/>
    <x v="1"/>
    <m/>
    <x v="0"/>
    <m/>
    <s v="Weather,Time,I do not enjoy biking or walking"/>
    <m/>
    <s v="Discounts on parking passes that prorate based on the days of the week you choose not to park"/>
    <m/>
    <s v="No"/>
  </r>
  <r>
    <x v="2"/>
    <x v="0"/>
    <n v="5.5"/>
    <s v="5 days per week"/>
    <s v="3 days per week"/>
    <x v="3"/>
    <m/>
    <s v="Driving alone"/>
    <m/>
    <x v="2"/>
    <m/>
    <x v="3"/>
    <m/>
    <s v="Time"/>
    <m/>
    <s v="Safer bicycle and pedestrian routes"/>
    <m/>
    <s v="No"/>
  </r>
  <r>
    <x v="2"/>
    <x v="0"/>
    <n v="1.5"/>
    <s v="5 days per week"/>
    <s v="3 days per week"/>
    <x v="3"/>
    <m/>
    <s v="Bicycle, skateboard or other human-powered device"/>
    <m/>
    <x v="2"/>
    <m/>
    <x v="3"/>
    <m/>
    <s v="Lack of convenient bus stops or bus routes,Weather,Time,Lack of confidence or experience riding near traffic"/>
    <m/>
    <s v="Safer bicycle and pedestrian routes,Discounts on parking passes that prorate based on the days of the week you choose not to park"/>
    <m/>
    <s v="Yes"/>
  </r>
  <r>
    <x v="2"/>
    <x v="0"/>
    <n v="80"/>
    <m/>
    <m/>
    <x v="3"/>
    <m/>
    <s v="Walking or running"/>
    <m/>
    <x v="2"/>
    <m/>
    <x v="0"/>
    <m/>
    <s v="Lack of convenient bus stops or bus routes"/>
    <m/>
    <m/>
    <m/>
    <s v="No"/>
  </r>
  <r>
    <x v="2"/>
    <x v="0"/>
    <n v="5"/>
    <s v="5 days per week"/>
    <s v="1 day per week"/>
    <x v="3"/>
    <m/>
    <s v="Driving alone"/>
    <m/>
    <x v="2"/>
    <m/>
    <x v="3"/>
    <m/>
    <s v="Weather,Time"/>
    <m/>
    <s v="More secure bicycle parking"/>
    <m/>
    <s v="Yes"/>
  </r>
  <r>
    <x v="2"/>
    <x v="0"/>
    <n v="6"/>
    <s v="7 days per week"/>
    <s v="5 days per week"/>
    <x v="3"/>
    <m/>
    <s v="Walking or running"/>
    <m/>
    <x v="2"/>
    <m/>
    <x v="0"/>
    <m/>
    <s v="Time,Lack of showers at my workplace,I do not enjoy biking or walking,Lack of proper equipment or resources"/>
    <m/>
    <s v="&quot;Carpool Only&quot; parking passes,Discounts on parking passes that prorate based on the days of the week you choose not to park"/>
    <m/>
    <s v="No"/>
  </r>
  <r>
    <x v="2"/>
    <x v="0"/>
    <n v="24"/>
    <s v="5 days per week"/>
    <s v="5 days per week"/>
    <x v="3"/>
    <m/>
    <s v="Driving alone"/>
    <m/>
    <x v="2"/>
    <m/>
    <x v="3"/>
    <m/>
    <s v="Weather"/>
    <m/>
    <s v="Alternative transportation commuting competitions with awards/prizes"/>
    <m/>
    <s v="Yes"/>
  </r>
  <r>
    <x v="2"/>
    <x v="0"/>
    <n v="17"/>
    <s v="5 days per week"/>
    <s v="4 days per week"/>
    <x v="3"/>
    <m/>
    <s v="Walking or running"/>
    <m/>
    <x v="1"/>
    <m/>
    <x v="0"/>
    <m/>
    <s v="Other (please explain)"/>
    <s v="I'm not biking 17 miles "/>
    <s v="Other (please explain)"/>
    <s v="Not biking 17 miles and no one lives close enough that carpooling is an option and i have to be on campus to park everyday"/>
    <s v="No"/>
  </r>
  <r>
    <x v="2"/>
    <x v="0"/>
    <n v="4"/>
    <s v="6 days per week"/>
    <s v="3 days per week"/>
    <x v="3"/>
    <m/>
    <s v="Walking or running"/>
    <m/>
    <x v="2"/>
    <m/>
    <x v="0"/>
    <m/>
    <s v="Time,My health does not permit active transportation,I do not enjoy biking or walking,Lack of confidence or experience riding near traffic"/>
    <m/>
    <s v="Ability to be 10 minutes late to work to accommodate alternative transportation"/>
    <m/>
    <s v="No"/>
  </r>
  <r>
    <x v="2"/>
    <x v="0"/>
    <n v="3.9"/>
    <s v="6 days per week"/>
    <m/>
    <x v="3"/>
    <m/>
    <s v="Walking or running"/>
    <m/>
    <x v="2"/>
    <m/>
    <x v="0"/>
    <m/>
    <s v="Other (please explain)"/>
    <s v="Live off the highway, biking or running would be dangerous"/>
    <s v="Discounts on parking passes that prorate based on the days of the week you choose not to park"/>
    <m/>
    <s v="Yes"/>
  </r>
  <r>
    <x v="2"/>
    <x v="0"/>
    <n v="6"/>
    <s v="2 days per week"/>
    <s v="1 day per week"/>
    <x v="3"/>
    <m/>
    <s v="Walking or running"/>
    <m/>
    <x v="2"/>
    <m/>
    <x v="0"/>
    <m/>
    <s v="Lack of confidence or experience riding near traffic"/>
    <m/>
    <s v="Discounts on parking passes that prorate based on the days of the week you choose not to park"/>
    <m/>
    <s v="Yes"/>
  </r>
  <r>
    <x v="2"/>
    <x v="0"/>
    <n v="1"/>
    <s v="3 days per week"/>
    <s v="1 day per week"/>
    <x v="3"/>
    <m/>
    <s v="Walking or running"/>
    <m/>
    <x v="2"/>
    <m/>
    <x v="0"/>
    <m/>
    <s v="Lack of confidence or experience riding near traffic,Lack of proper equipment or resources"/>
    <m/>
    <s v="Bike Share program,Safer bicycle and pedestrian routes,&quot;Carpool Only&quot; parking passes,Discounts on parking passes that prorate based on the days of the week you choose not to park"/>
    <m/>
    <s v="No"/>
  </r>
  <r>
    <x v="2"/>
    <x v="0"/>
    <n v="30"/>
    <s v="4 days per week"/>
    <m/>
    <x v="3"/>
    <m/>
    <s v="Walking or running"/>
    <m/>
    <x v="2"/>
    <m/>
    <x v="0"/>
    <m/>
    <s v="Other (please explain)"/>
    <s v="My commute is 30 miles"/>
    <s v="&quot;Carpool Only&quot; parking passes,Discounts on parking passes that prorate based on the days of the week you choose not to park,Alternative transportation commuting competitions with awards/prizes"/>
    <m/>
    <s v="No"/>
  </r>
  <r>
    <x v="2"/>
    <x v="0"/>
    <n v="4.2"/>
    <s v="3 days per week"/>
    <s v="2 days per week"/>
    <x v="3"/>
    <m/>
    <s v="Walking or running"/>
    <m/>
    <x v="2"/>
    <m/>
    <x v="0"/>
    <m/>
    <s v="Weather,Time,Lack of showers at my workplace"/>
    <m/>
    <s v="Discounts on parking passes that prorate based on the days of the week you choose not to park"/>
    <m/>
    <s v="No"/>
  </r>
  <r>
    <x v="2"/>
    <x v="0"/>
    <n v="164"/>
    <s v="1 day per week"/>
    <m/>
    <x v="3"/>
    <m/>
    <s v="Walking or running"/>
    <m/>
    <x v="2"/>
    <m/>
    <x v="0"/>
    <m/>
    <s v="Weather,Time"/>
    <m/>
    <s v="&quot;Carpool Only&quot; parking passes,Alternative transportation commuting competitions with awards/prizes"/>
    <m/>
    <s v="No"/>
  </r>
  <r>
    <x v="2"/>
    <x v="0"/>
    <n v="60"/>
    <s v="2 days per week"/>
    <s v="1 day per week"/>
    <x v="3"/>
    <m/>
    <s v="Walking or running"/>
    <m/>
    <x v="1"/>
    <m/>
    <x v="0"/>
    <m/>
    <s v="Lack of convenient bus stops or bus routes,Weather"/>
    <m/>
    <s v="Safer bicycle and pedestrian routes"/>
    <m/>
    <s v="No"/>
  </r>
  <r>
    <x v="2"/>
    <x v="0"/>
    <n v="5"/>
    <s v="5 days per week"/>
    <s v="3 days per week"/>
    <x v="3"/>
    <m/>
    <s v="Driving alone"/>
    <m/>
    <x v="2"/>
    <m/>
    <x v="3"/>
    <m/>
    <s v="Weather,Time,Lack of showers at my workplace"/>
    <m/>
    <s v="Safer bicycle and pedestrian routes,Discounts on parking passes that prorate based on the days of the week you choose not to park"/>
    <m/>
    <s v="No"/>
  </r>
  <r>
    <x v="2"/>
    <x v="0"/>
    <n v="0"/>
    <m/>
    <m/>
    <x v="3"/>
    <m/>
    <s v="Walking or running"/>
    <m/>
    <x v="2"/>
    <m/>
    <x v="0"/>
    <m/>
    <s v="Lack of proper equipment or resources"/>
    <m/>
    <s v="Bike Share program,More secure bicycle parking"/>
    <m/>
    <s v="No"/>
  </r>
  <r>
    <x v="2"/>
    <x v="0"/>
    <n v="15"/>
    <s v="4 days per week"/>
    <m/>
    <x v="3"/>
    <m/>
    <s v="Walking or running"/>
    <m/>
    <x v="2"/>
    <m/>
    <x v="0"/>
    <m/>
    <s v="Other (please explain)"/>
    <s v="I do not want to bike 15 miles to and from campus"/>
    <s v="Discounts on parking passes that prorate based on the days of the week you choose not to park"/>
    <m/>
    <s v="Yes"/>
  </r>
  <r>
    <x v="2"/>
    <x v="0"/>
    <n v="0"/>
    <m/>
    <m/>
    <x v="3"/>
    <m/>
    <s v="Walking or running"/>
    <m/>
    <x v="2"/>
    <m/>
    <x v="0"/>
    <m/>
    <s v="Weather"/>
    <m/>
    <m/>
    <m/>
    <s v="Yes"/>
  </r>
  <r>
    <x v="2"/>
    <x v="0"/>
    <n v="0"/>
    <s v="5 days per week"/>
    <s v="5 days per week"/>
    <x v="3"/>
    <m/>
    <s v="Walking or running"/>
    <m/>
    <x v="2"/>
    <m/>
    <x v="0"/>
    <m/>
    <s v="Weather"/>
    <m/>
    <s v="Discounts on parking passes that prorate based on the days of the week you choose not to park"/>
    <m/>
    <s v="No"/>
  </r>
  <r>
    <x v="2"/>
    <x v="0"/>
    <n v="12.4"/>
    <s v="5 days per week"/>
    <s v="2 days per week"/>
    <x v="3"/>
    <m/>
    <s v="Walking or running"/>
    <m/>
    <x v="2"/>
    <m/>
    <x v="0"/>
    <m/>
    <s v="Weather,Time"/>
    <m/>
    <s v="Safer bicycle and pedestrian routes"/>
    <m/>
    <s v="No"/>
  </r>
  <r>
    <x v="2"/>
    <x v="0"/>
    <n v="134"/>
    <s v="1 day per week"/>
    <m/>
    <x v="3"/>
    <m/>
    <s v="Walking or running"/>
    <m/>
    <x v="1"/>
    <m/>
    <x v="0"/>
    <m/>
    <s v="Weather,Lack of &quot;Park and Pedal&quot; lots"/>
    <m/>
    <s v="More secure bicycle parking,Safer bicycle and pedestrian routes,&quot;Carpool Only&quot; parking passes,Discounts on parking passes that prorate based on the days of the week you choose not to park"/>
    <m/>
    <s v="No"/>
  </r>
  <r>
    <x v="2"/>
    <x v="0"/>
    <n v="28"/>
    <s v="6 days per week"/>
    <s v="5 days per week"/>
    <x v="3"/>
    <m/>
    <s v="Walking or running"/>
    <m/>
    <x v="2"/>
    <m/>
    <x v="0"/>
    <m/>
    <s v="Weather,Time,Lack of showers at my workplace,Other (please explain)"/>
    <s v="Too far away to bike or walk to campus"/>
    <m/>
    <m/>
    <s v="Yes"/>
  </r>
  <r>
    <x v="2"/>
    <x v="0"/>
    <n v="23"/>
    <s v="6 days per week"/>
    <s v="4 days per week"/>
    <x v="3"/>
    <m/>
    <s v="Driving alone"/>
    <m/>
    <x v="2"/>
    <m/>
    <x v="3"/>
    <m/>
    <s v="Other (please explain)"/>
    <s v="I live 25 minutes away."/>
    <s v="Other (please explain)"/>
    <s v="None of the above, i cant commute another way"/>
    <s v="Yes"/>
  </r>
  <r>
    <x v="2"/>
    <x v="0"/>
    <n v="0"/>
    <s v="7 days per week"/>
    <m/>
    <x v="3"/>
    <m/>
    <s v="Walking or running"/>
    <m/>
    <x v="1"/>
    <m/>
    <x v="0"/>
    <m/>
    <s v="Weather,Time,I do not enjoy biking or walking"/>
    <m/>
    <s v="Bike Share program,Safer bicycle and pedestrian routes,Discounts on parking passes that prorate based on the days of the week you choose not to park"/>
    <m/>
    <s v="No"/>
  </r>
  <r>
    <x v="2"/>
    <x v="0"/>
    <n v="5"/>
    <s v="6 days per week"/>
    <s v="6 days per week"/>
    <x v="3"/>
    <m/>
    <s v="Driving alone"/>
    <m/>
    <x v="2"/>
    <m/>
    <x v="3"/>
    <m/>
    <s v="Lack of showers at my workplace,Lack of Bike Share program"/>
    <m/>
    <s v="Safer bicycle and pedestrian routes,Alternative transportation commuting competitions with awards/prizes"/>
    <m/>
    <s v="No"/>
  </r>
  <r>
    <x v="2"/>
    <x v="0"/>
    <n v="3"/>
    <s v="5 days per week"/>
    <s v="1 day per week"/>
    <x v="3"/>
    <m/>
    <s v="Bicycle, skateboard or other human-powered device"/>
    <m/>
    <x v="2"/>
    <m/>
    <x v="1"/>
    <m/>
    <s v="Lack of convenient bus stops or bus routes,Other (please explain)"/>
    <s v="do not want to ride next to semi trucks on the highway, too dangerous"/>
    <s v="Safer bicycle and pedestrian routes"/>
    <m/>
    <s v="No"/>
  </r>
  <r>
    <x v="2"/>
    <x v="0"/>
    <n v="268"/>
    <m/>
    <m/>
    <x v="3"/>
    <m/>
    <s v="Walking or running"/>
    <m/>
    <x v="2"/>
    <m/>
    <x v="0"/>
    <m/>
    <s v="Lack of proper equipment or resources"/>
    <m/>
    <s v="Bike Share program"/>
    <m/>
    <s v="No"/>
  </r>
  <r>
    <x v="2"/>
    <x v="0"/>
    <n v="350"/>
    <m/>
    <m/>
    <x v="3"/>
    <m/>
    <s v="Driving alone"/>
    <m/>
    <x v="2"/>
    <m/>
    <x v="3"/>
    <m/>
    <s v="Weather"/>
    <m/>
    <s v="More secure bicycle parking"/>
    <m/>
    <s v="Yes"/>
  </r>
  <r>
    <x v="2"/>
    <x v="0"/>
    <n v="75"/>
    <s v="3 days per week"/>
    <m/>
    <x v="3"/>
    <m/>
    <s v="Driving alone"/>
    <m/>
    <x v="2"/>
    <m/>
    <x v="3"/>
    <m/>
    <s v="My health does not permit active transportation"/>
    <m/>
    <m/>
    <m/>
    <s v="Yes"/>
  </r>
  <r>
    <x v="2"/>
    <x v="0"/>
    <n v="1.4"/>
    <s v="3 days per week"/>
    <m/>
    <x v="3"/>
    <m/>
    <s v="Walking or running"/>
    <m/>
    <x v="2"/>
    <m/>
    <x v="0"/>
    <m/>
    <s v="Lack of Bike Share program,Lack of confidence or experience riding near traffic"/>
    <m/>
    <s v="Safer bicycle and pedestrian routes"/>
    <m/>
    <s v="Yes"/>
  </r>
  <r>
    <x v="2"/>
    <x v="0"/>
    <s v="5 miles "/>
    <s v="5 days per week"/>
    <s v="3 days per week"/>
    <x v="3"/>
    <m/>
    <s v="Driving alone"/>
    <m/>
    <x v="2"/>
    <m/>
    <x v="3"/>
    <m/>
    <s v="I do not enjoy biking or walking"/>
    <m/>
    <m/>
    <m/>
    <s v="Yes"/>
  </r>
  <r>
    <x v="2"/>
    <x v="0"/>
    <s v="6.1 miles"/>
    <s v="5 days per week"/>
    <s v="5 days per week"/>
    <x v="3"/>
    <m/>
    <s v="Walking or running"/>
    <m/>
    <x v="2"/>
    <m/>
    <x v="0"/>
    <m/>
    <s v="Lack of confidence or experience riding near traffic"/>
    <m/>
    <s v="Safer bicycle and pedestrian routes"/>
    <m/>
    <s v="No"/>
  </r>
  <r>
    <x v="2"/>
    <x v="0"/>
    <n v="13.1"/>
    <s v="5 days per week"/>
    <m/>
    <x v="3"/>
    <m/>
    <s v="Walking or running"/>
    <m/>
    <x v="2"/>
    <m/>
    <x v="0"/>
    <m/>
    <s v="Weather,Time,Lack of confidence or experience riding near traffic,Other (please explain)"/>
    <s v="Distance"/>
    <m/>
    <m/>
    <s v="No"/>
  </r>
  <r>
    <x v="2"/>
    <x v="0"/>
    <n v="1"/>
    <s v="5 days per week"/>
    <s v="3 days per week"/>
    <x v="3"/>
    <m/>
    <s v="Walking or running"/>
    <m/>
    <x v="4"/>
    <m/>
    <x v="0"/>
    <m/>
    <s v="Time"/>
    <m/>
    <s v="Safer bicycle and pedestrian routes"/>
    <m/>
    <s v="No"/>
  </r>
  <r>
    <x v="2"/>
    <x v="0"/>
    <n v="1"/>
    <s v="6 days per week"/>
    <s v="4 days per week"/>
    <x v="3"/>
    <m/>
    <s v="Walking or running"/>
    <m/>
    <x v="2"/>
    <m/>
    <x v="0"/>
    <m/>
    <s v="I do not enjoy biking or walking,Lack of confidence or experience riding near traffic"/>
    <m/>
    <s v="Safer bicycle and pedestrian routes"/>
    <m/>
    <s v="No"/>
  </r>
  <r>
    <x v="2"/>
    <x v="0"/>
    <n v="46"/>
    <s v="3 days per week"/>
    <m/>
    <x v="3"/>
    <m/>
    <s v="Walking or running"/>
    <m/>
    <x v="2"/>
    <m/>
    <x v="0"/>
    <m/>
    <s v="Other (please explain)"/>
    <s v="I live about an hour away"/>
    <m/>
    <m/>
    <s v="Yes"/>
  </r>
  <r>
    <x v="2"/>
    <x v="0"/>
    <n v="53"/>
    <s v="2 days per week"/>
    <s v="2 days per week"/>
    <x v="3"/>
    <m/>
    <s v="Walking or running"/>
    <m/>
    <x v="2"/>
    <m/>
    <x v="2"/>
    <m/>
    <s v="Lack of convenient bus stops or bus routes,Lack of bicycle racks,Lack of proper equipment or resources"/>
    <m/>
    <s v="Bike Share program,More secure bicycle parking,Safer bicycle and pedestrian routes,&quot;Carpool Only&quot; parking passes,Discounts on parking passes that prorate based on the days of the week you choose not to park,Alternative transportation commuting competitions with awards/prizes,Ability to be 10 minutes late to work to accommodate alternative transportation,Hands-on training on safe bicycle commuting techniques"/>
    <m/>
    <s v="No"/>
  </r>
  <r>
    <x v="2"/>
    <x v="0"/>
    <n v="0"/>
    <s v="7 days per week"/>
    <m/>
    <x v="3"/>
    <m/>
    <s v="Walking or running"/>
    <m/>
    <x v="2"/>
    <m/>
    <x v="2"/>
    <m/>
    <s v="Lack of proper equipment or resources"/>
    <m/>
    <s v="Discounts on parking passes that prorate based on the days of the week you choose not to park"/>
    <m/>
    <s v="Yes"/>
  </r>
  <r>
    <x v="2"/>
    <x v="0"/>
    <n v="0"/>
    <s v="2 days per week"/>
    <m/>
    <x v="3"/>
    <m/>
    <s v="Walking or running"/>
    <m/>
    <x v="2"/>
    <m/>
    <x v="0"/>
    <m/>
    <s v="Time,Lack of Bike Share program"/>
    <m/>
    <s v="Discounts on parking passes that prorate based on the days of the week you choose not to park,Ability to be 10 minutes late to work to accommodate alternative transportation"/>
    <m/>
    <s v="No"/>
  </r>
  <r>
    <x v="2"/>
    <x v="0"/>
    <n v="3"/>
    <s v="4 days per week"/>
    <s v="1 day per week"/>
    <x v="3"/>
    <m/>
    <s v="Walking or running"/>
    <m/>
    <x v="2"/>
    <m/>
    <x v="0"/>
    <m/>
    <s v="Other (please explain)"/>
    <s v="Car-dominated culture and campus and roads and paths that are too bumpy to ride on via bike (i.e. South Green Drive)."/>
    <s v="More secure bicycle parking,Safer bicycle and pedestrian routes,Ability to be 10 minutes late to work to accommodate alternative transportation,Hands-on training on safe bicycle commuting techniques"/>
    <m/>
    <s v="No"/>
  </r>
  <r>
    <x v="2"/>
    <x v="0"/>
    <n v="3.5"/>
    <s v="5 days per week"/>
    <s v="5 days per week"/>
    <x v="3"/>
    <m/>
    <s v="Driving alone"/>
    <m/>
    <x v="2"/>
    <m/>
    <x v="3"/>
    <m/>
    <s v="Lack of convenient bus stops or bus routes,Time,Lack of confidence or experience riding near traffic"/>
    <m/>
    <s v="Alternative transportation commuting competitions with awards/prizes,Other (please explain)"/>
    <s v="Bus routes that travel further distances. I live 3.5 miles from campus, so walking is not an option"/>
    <s v="No"/>
  </r>
  <r>
    <x v="2"/>
    <x v="0"/>
    <n v="2.5"/>
    <s v="5 days per week"/>
    <s v="5 days per week"/>
    <x v="3"/>
    <m/>
    <s v="Driving alone"/>
    <m/>
    <x v="2"/>
    <m/>
    <x v="3"/>
    <m/>
    <s v="Lack of confidence or experience riding near traffic"/>
    <m/>
    <s v="Bike Share program"/>
    <m/>
    <s v="No"/>
  </r>
  <r>
    <x v="2"/>
    <x v="0"/>
    <n v="40"/>
    <s v="5 days per week"/>
    <s v="2 days per week"/>
    <x v="3"/>
    <m/>
    <s v="Walking or running"/>
    <m/>
    <x v="2"/>
    <m/>
    <x v="0"/>
    <m/>
    <s v="Weather"/>
    <m/>
    <s v="Other (please explain)"/>
    <s v="None"/>
    <s v="Yes"/>
  </r>
  <r>
    <x v="2"/>
    <x v="0"/>
    <n v="2.5"/>
    <s v="7 days per week"/>
    <s v="5 days per week"/>
    <x v="3"/>
    <m/>
    <s v="Walking or running"/>
    <m/>
    <x v="2"/>
    <m/>
    <x v="3"/>
    <m/>
    <s v="Lack of convenient bus stops or bus routes"/>
    <m/>
    <s v="Discounts on parking passes that prorate based on the days of the week you choose not to park"/>
    <m/>
    <s v="Yes"/>
  </r>
  <r>
    <x v="2"/>
    <x v="0"/>
    <n v="65"/>
    <m/>
    <m/>
    <x v="3"/>
    <m/>
    <s v="Walking or running"/>
    <m/>
    <x v="2"/>
    <m/>
    <x v="0"/>
    <m/>
    <s v="Weather,Time"/>
    <m/>
    <s v="Discounts on parking passes that prorate based on the days of the week you choose not to park,Ability to be 10 minutes late to work to accommodate alternative transportation"/>
    <m/>
    <s v="No"/>
  </r>
  <r>
    <x v="2"/>
    <x v="0"/>
    <n v="0"/>
    <s v="7 days per week"/>
    <m/>
    <x v="3"/>
    <m/>
    <s v="Walking or running"/>
    <m/>
    <x v="2"/>
    <m/>
    <x v="0"/>
    <m/>
    <s v="Lack of confidence or experience riding near traffic"/>
    <m/>
    <s v="Hands-on training on safe bicycle commuting techniques"/>
    <m/>
    <s v="No"/>
  </r>
  <r>
    <x v="2"/>
    <x v="0"/>
    <n v="91"/>
    <m/>
    <m/>
    <x v="3"/>
    <m/>
    <s v="Walking or running"/>
    <m/>
    <x v="2"/>
    <m/>
    <x v="0"/>
    <m/>
    <s v="Other (please explain)"/>
    <s v="The only time i donâ€™t walk is when i go home and back"/>
    <m/>
    <m/>
    <s v="Yes"/>
  </r>
  <r>
    <x v="2"/>
    <x v="0"/>
    <n v="0"/>
    <m/>
    <m/>
    <x v="3"/>
    <m/>
    <s v="Walking or running"/>
    <m/>
    <x v="2"/>
    <m/>
    <x v="0"/>
    <m/>
    <s v="Weather,Time"/>
    <m/>
    <s v="Discounts on parking passes that prorate based on the days of the week you choose not to park,Ability to be 10 minutes late to work to accommodate alternative transportation"/>
    <m/>
    <s v="No"/>
  </r>
  <r>
    <x v="2"/>
    <x v="0"/>
    <n v="12"/>
    <s v="6 days per week"/>
    <s v="6 days per week"/>
    <x v="3"/>
    <m/>
    <s v="Walking or running"/>
    <m/>
    <x v="2"/>
    <m/>
    <x v="0"/>
    <m/>
    <s v="Other (please explain)"/>
    <s v="the bike racks are horrible"/>
    <s v="More secure bicycle parking"/>
    <m/>
    <s v="No"/>
  </r>
  <r>
    <x v="2"/>
    <x v="0"/>
    <n v="27"/>
    <s v="6 days per week"/>
    <s v="1 day per week"/>
    <x v="3"/>
    <m/>
    <s v="Driving alone"/>
    <m/>
    <x v="2"/>
    <m/>
    <x v="0"/>
    <m/>
    <s v="Lack of convenient bus stops or bus routes,Time"/>
    <m/>
    <m/>
    <m/>
    <s v="Yes"/>
  </r>
  <r>
    <x v="2"/>
    <x v="0"/>
    <n v="35"/>
    <s v="2 days per week"/>
    <s v="1 day per week"/>
    <x v="3"/>
    <m/>
    <s v="Walking or running"/>
    <m/>
    <x v="2"/>
    <m/>
    <x v="0"/>
    <m/>
    <s v="Lack of confidence or experience riding near traffic"/>
    <m/>
    <s v="Safer bicycle and pedestrian routes"/>
    <m/>
    <s v="Yes"/>
  </r>
  <r>
    <x v="2"/>
    <x v="0"/>
    <n v="8.8000000000000007"/>
    <s v="3 days per week"/>
    <m/>
    <x v="3"/>
    <m/>
    <s v="Walking or running"/>
    <m/>
    <x v="2"/>
    <m/>
    <x v="0"/>
    <m/>
    <s v="Weather,Time,My health does not permit active transportation"/>
    <m/>
    <s v="Discounts on parking passes that prorate based on the days of the week you choose not to park"/>
    <m/>
    <s v="Yes"/>
  </r>
  <r>
    <x v="2"/>
    <x v="0"/>
    <n v="212"/>
    <m/>
    <m/>
    <x v="3"/>
    <m/>
    <s v="Driving alone"/>
    <m/>
    <x v="2"/>
    <m/>
    <x v="3"/>
    <m/>
    <s v="Weather,Time"/>
    <m/>
    <s v="More secure bicycle parking,Safer bicycle and pedestrian routes"/>
    <m/>
    <s v="No"/>
  </r>
  <r>
    <x v="2"/>
    <x v="0"/>
    <n v="5"/>
    <s v="6 days per week"/>
    <s v="5 days per week"/>
    <x v="3"/>
    <m/>
    <s v="Driving alone"/>
    <m/>
    <x v="2"/>
    <m/>
    <x v="3"/>
    <m/>
    <s v="Weather"/>
    <m/>
    <s v="More secure bicycle parking,Safer bicycle and pedestrian routes,Discounts on parking passes that prorate based on the days of the week you choose not to park"/>
    <m/>
    <s v="No"/>
  </r>
  <r>
    <x v="2"/>
    <x v="0"/>
    <n v="211"/>
    <s v="1 day per week"/>
    <m/>
    <x v="3"/>
    <m/>
    <s v="Walking or running"/>
    <m/>
    <x v="4"/>
    <m/>
    <x v="0"/>
    <m/>
    <s v="Weather,Time"/>
    <m/>
    <s v="Discounts on parking passes that prorate based on the days of the week you choose not to park"/>
    <m/>
    <s v="Yes"/>
  </r>
  <r>
    <x v="2"/>
    <x v="0"/>
    <n v="62"/>
    <m/>
    <m/>
    <x v="3"/>
    <m/>
    <s v="Driving alone"/>
    <m/>
    <x v="2"/>
    <m/>
    <x v="3"/>
    <m/>
    <s v="Weather"/>
    <m/>
    <s v="Discounts on parking passes that prorate based on the days of the week you choose not to park"/>
    <m/>
    <s v="Yes"/>
  </r>
  <r>
    <x v="2"/>
    <x v="0"/>
    <n v="40"/>
    <s v="1 day per week"/>
    <s v="1 day per week"/>
    <x v="3"/>
    <m/>
    <s v="Driving alone"/>
    <m/>
    <x v="2"/>
    <m/>
    <x v="3"/>
    <m/>
    <s v="Time"/>
    <m/>
    <s v="Discounts on parking passes that prorate based on the days of the week you choose not to park"/>
    <m/>
    <s v="No"/>
  </r>
  <r>
    <x v="2"/>
    <x v="0"/>
    <n v="1.1000000000000001"/>
    <s v="3 days per week"/>
    <s v="4 days per week"/>
    <x v="3"/>
    <m/>
    <s v="Walking or running"/>
    <m/>
    <x v="2"/>
    <m/>
    <x v="0"/>
    <m/>
    <s v="Time"/>
    <m/>
    <s v="Safer bicycle and pedestrian routes,Discounts on parking passes that prorate based on the days of the week you choose not to park,Ability to be 10 minutes late to work to accommodate alternative transportation"/>
    <m/>
    <s v="No"/>
  </r>
  <r>
    <x v="2"/>
    <x v="0"/>
    <n v="119"/>
    <m/>
    <m/>
    <x v="3"/>
    <m/>
    <s v="Walking or running"/>
    <m/>
    <x v="2"/>
    <m/>
    <x v="0"/>
    <m/>
    <s v="Weather"/>
    <m/>
    <m/>
    <m/>
    <s v="No"/>
  </r>
  <r>
    <x v="2"/>
    <x v="0"/>
    <n v="3.5"/>
    <s v="5 days per week"/>
    <s v="4 days per week"/>
    <x v="3"/>
    <m/>
    <s v="Walking or running"/>
    <m/>
    <x v="2"/>
    <m/>
    <x v="0"/>
    <m/>
    <s v="Weather,Time"/>
    <m/>
    <s v="Discounts on parking passes that prorate based on the days of the week you choose not to park,Alternative transportation commuting competitions with awards/prizes,Ability to be 10 minutes late to work to accommodate alternative transportation"/>
    <m/>
    <s v="No"/>
  </r>
  <r>
    <x v="2"/>
    <x v="0"/>
    <n v="0"/>
    <m/>
    <m/>
    <x v="3"/>
    <m/>
    <s v="Walking or running"/>
    <m/>
    <x v="2"/>
    <m/>
    <x v="0"/>
    <m/>
    <s v="Lack of convenient bus stops or bus routes,Weather,Time,Lack of proper equipment or resources"/>
    <m/>
    <s v="Bike Share program,Safer bicycle and pedestrian routes,Discounts on parking passes that prorate based on the days of the week you choose not to park,Ability to be 10 minutes late to work to accommodate alternative transportation"/>
    <m/>
    <s v="Yes"/>
  </r>
  <r>
    <x v="2"/>
    <x v="0"/>
    <n v="1.7"/>
    <s v="5 days per week"/>
    <m/>
    <x v="3"/>
    <m/>
    <s v="Walking or running"/>
    <m/>
    <x v="2"/>
    <m/>
    <x v="0"/>
    <m/>
    <s v="Lack of bicycle racks"/>
    <m/>
    <m/>
    <m/>
    <s v="Yes"/>
  </r>
  <r>
    <x v="2"/>
    <x v="0"/>
    <n v="0"/>
    <m/>
    <m/>
    <x v="3"/>
    <m/>
    <s v="Walking or running"/>
    <m/>
    <x v="2"/>
    <m/>
    <x v="0"/>
    <m/>
    <s v="Weather,Time,Lack of bicycle racks"/>
    <m/>
    <s v="Bike Share program"/>
    <m/>
    <s v="No"/>
  </r>
  <r>
    <x v="2"/>
    <x v="0"/>
    <n v="3"/>
    <s v="5 days per week"/>
    <s v="2 days per week"/>
    <x v="3"/>
    <m/>
    <s v="Walking or running"/>
    <m/>
    <x v="2"/>
    <m/>
    <x v="0"/>
    <m/>
    <s v="Lack of convenient bus stops or bus routes"/>
    <m/>
    <m/>
    <m/>
    <s v="Yes"/>
  </r>
  <r>
    <x v="2"/>
    <x v="0"/>
    <n v="3.6"/>
    <s v="6 days per week"/>
    <m/>
    <x v="3"/>
    <m/>
    <s v="Walking or running"/>
    <m/>
    <x v="2"/>
    <m/>
    <x v="0"/>
    <m/>
    <s v="Other (please explain)"/>
    <s v="current residence is unsafe for walking/biking to campus. "/>
    <s v="Safer bicycle and pedestrian routes,Discounts on parking passes that prorate based on the days of the week you choose not to park"/>
    <m/>
    <s v="No"/>
  </r>
  <r>
    <x v="2"/>
    <x v="0"/>
    <n v="0"/>
    <m/>
    <s v="1 day per week"/>
    <x v="3"/>
    <m/>
    <s v="Driving alone"/>
    <m/>
    <x v="2"/>
    <m/>
    <x v="3"/>
    <m/>
    <s v="Weather,Time,Lack of &quot;Park and Pedal&quot; lots,Lack of showers at my workplace"/>
    <m/>
    <s v="Bike Share program,More secure bicycle parking,Safer bicycle and pedestrian routes,Alternative transportation commuting competitions with awards/prizes"/>
    <m/>
    <s v="No"/>
  </r>
  <r>
    <x v="2"/>
    <x v="0"/>
    <n v="0.5"/>
    <s v="5 days per week"/>
    <s v="1 day per week"/>
    <x v="3"/>
    <m/>
    <s v="Walking or running"/>
    <m/>
    <x v="2"/>
    <m/>
    <x v="3"/>
    <m/>
    <s v="Weather,Time"/>
    <m/>
    <s v="Discounts on parking passes that prorate based on the days of the week you choose not to park"/>
    <m/>
    <s v="No"/>
  </r>
  <r>
    <x v="2"/>
    <x v="0"/>
    <n v="0"/>
    <m/>
    <m/>
    <x v="3"/>
    <m/>
    <s v="Walking or running"/>
    <m/>
    <x v="2"/>
    <m/>
    <x v="0"/>
    <m/>
    <s v="Weather,Time"/>
    <m/>
    <s v="More secure bicycle parking,Alternative transportation commuting competitions with awards/prizes"/>
    <m/>
    <s v="No"/>
  </r>
  <r>
    <x v="2"/>
    <x v="0"/>
    <n v="36"/>
    <s v="5 days per week"/>
    <m/>
    <x v="3"/>
    <m/>
    <s v="Walking or running"/>
    <m/>
    <x v="2"/>
    <m/>
    <x v="0"/>
    <m/>
    <s v="Weather,Time,Lack of showers at my workplace,I do not enjoy biking or walking,Lack of confidence or experience riding near traffic,Lack of proper equipment or resources"/>
    <m/>
    <s v="Discounts on parking passes that prorate based on the days of the week you choose not to park"/>
    <m/>
    <s v="No"/>
  </r>
  <r>
    <x v="2"/>
    <x v="0"/>
    <n v="20"/>
    <s v="5 days per week"/>
    <m/>
    <x v="3"/>
    <m/>
    <s v="Walking or running"/>
    <m/>
    <x v="2"/>
    <m/>
    <x v="0"/>
    <m/>
    <s v="Other (please explain)"/>
    <s v="Do far of a commute to bike with a backpack, gym bag, lunch/cooler. And time. To get to campus at 6 I would have to be cycling at 5? maybe earlier so I could shower on arrival. My vehicle also seconds as a locker."/>
    <s v="Other (please explain)"/>
    <s v="Healthy commuter locker room with showers and safe storage for bags/bikes."/>
    <s v="Yes"/>
  </r>
  <r>
    <x v="2"/>
    <x v="0"/>
    <n v="0"/>
    <s v="5 days per week"/>
    <m/>
    <x v="3"/>
    <m/>
    <s v="Walking or running"/>
    <m/>
    <x v="2"/>
    <m/>
    <x v="0"/>
    <m/>
    <s v="Lack of convenient bus stops or bus routes"/>
    <m/>
    <s v="Bike Share program"/>
    <m/>
    <s v="No"/>
  </r>
  <r>
    <x v="2"/>
    <x v="0"/>
    <n v="40"/>
    <s v="1 day per week"/>
    <m/>
    <x v="3"/>
    <m/>
    <s v="Driving alone"/>
    <m/>
    <x v="2"/>
    <m/>
    <x v="3"/>
    <m/>
    <s v="Lack of convenient bus stops or bus routes"/>
    <m/>
    <s v="More secure bicycle parking"/>
    <m/>
    <s v="No"/>
  </r>
  <r>
    <x v="2"/>
    <x v="0"/>
    <n v="10"/>
    <s v="5 days per week"/>
    <s v="3 days per week"/>
    <x v="3"/>
    <m/>
    <s v="Walking or running"/>
    <m/>
    <x v="2"/>
    <m/>
    <x v="0"/>
    <m/>
    <s v="Lack of proper equipment or resources"/>
    <m/>
    <s v="Bike Share program,Discounts on parking passes that prorate based on the days of the week you choose not to park,Alternative transportation commuting competitions with awards/prizes"/>
    <m/>
    <s v="No"/>
  </r>
  <r>
    <x v="2"/>
    <x v="0"/>
    <n v="15"/>
    <s v="3 days per week"/>
    <m/>
    <x v="3"/>
    <m/>
    <s v="Walking or running"/>
    <m/>
    <x v="2"/>
    <m/>
    <x v="0"/>
    <m/>
    <s v="Other (please explain)"/>
    <s v="The 15 mile one-way distance from home to campus is not practical to walk or ride a back due to distance, time, and route on highway. "/>
    <s v="Safer bicycle and pedestrian routes,&quot;Carpool Only&quot; parking passes,Discounts on parking passes that prorate based on the days of the week you choose not to park,Hands-on training on safe bicycle commuting techniques"/>
    <m/>
    <s v="No"/>
  </r>
  <r>
    <x v="2"/>
    <x v="0"/>
    <n v="1"/>
    <s v="7 days per week"/>
    <m/>
    <x v="3"/>
    <m/>
    <s v="Walking or running"/>
    <m/>
    <x v="2"/>
    <m/>
    <x v="0"/>
    <m/>
    <s v="Time,Lack of showers at my workplace,Lack of bicycle racks,Lack of Bike Share program,Lack of proper equipment or resources,Other (please explain)"/>
    <s v="I carry a lot of camera equipment as a viscom major"/>
    <s v="Bike Share program,More secure bicycle parking,Safer bicycle and pedestrian routes,Discounts on parking passes that prorate based on the days of the week you choose not to park,Ability to be 10 minutes late to work to accommodate alternative transportation"/>
    <m/>
    <s v="No"/>
  </r>
  <r>
    <x v="2"/>
    <x v="0"/>
    <n v="0"/>
    <s v="1 day per week"/>
    <s v="1 day per week"/>
    <x v="3"/>
    <m/>
    <s v="Bus"/>
    <m/>
    <x v="2"/>
    <m/>
    <x v="2"/>
    <m/>
    <s v="I do not enjoy biking or walking"/>
    <m/>
    <s v="Alternative transportation commuting competitions with awards/prizes"/>
    <m/>
    <s v="No"/>
  </r>
  <r>
    <x v="2"/>
    <x v="0"/>
    <n v="35"/>
    <s v="3 days per week"/>
    <m/>
    <x v="3"/>
    <m/>
    <s v="Walking or running"/>
    <m/>
    <x v="2"/>
    <m/>
    <x v="3"/>
    <m/>
    <s v="Time"/>
    <m/>
    <s v="Discounts on parking passes that prorate based on the days of the week you choose not to park"/>
    <m/>
    <s v="Yes"/>
  </r>
  <r>
    <x v="2"/>
    <x v="0"/>
    <n v="5.5"/>
    <s v="4 days per week"/>
    <m/>
    <x v="3"/>
    <m/>
    <s v="Driving alone"/>
    <m/>
    <x v="2"/>
    <m/>
    <x v="3"/>
    <m/>
    <s v="Time"/>
    <m/>
    <s v="Safer bicycle and pedestrian routes"/>
    <m/>
    <s v="Yes"/>
  </r>
  <r>
    <x v="2"/>
    <x v="0"/>
    <n v="0"/>
    <s v="1 day per week"/>
    <s v="1 day per week"/>
    <x v="3"/>
    <m/>
    <s v="Walking or running"/>
    <m/>
    <x v="2"/>
    <m/>
    <x v="0"/>
    <m/>
    <s v="Weather"/>
    <m/>
    <s v="Safer bicycle and pedestrian routes"/>
    <m/>
    <s v="No"/>
  </r>
  <r>
    <x v="2"/>
    <x v="0"/>
    <n v="1.1000000000000001"/>
    <s v="5 days per week"/>
    <m/>
    <x v="3"/>
    <m/>
    <s v="Driving alone"/>
    <m/>
    <x v="2"/>
    <m/>
    <x v="3"/>
    <m/>
    <s v="Time,Lack of showers at my workplace"/>
    <m/>
    <s v="&quot;Carpool Only&quot; parking passes,Discounts on parking passes that prorate based on the days of the week you choose not to park"/>
    <m/>
    <s v="Yes"/>
  </r>
  <r>
    <x v="2"/>
    <x v="0"/>
    <n v="10"/>
    <s v="5 days per week"/>
    <s v="5 days per week"/>
    <x v="3"/>
    <m/>
    <s v="Walking or running"/>
    <m/>
    <x v="2"/>
    <m/>
    <x v="0"/>
    <m/>
    <s v="Other (please explain)"/>
    <s v="FIX THE FUCKING PARKING SCHEME YOU FUCKING ASSHOLES"/>
    <s v="Discounts on parking passes that prorate based on the days of the week you choose not to park,Ability to be 10 minutes late to work to accommodate alternative transportation,Other (please explain)"/>
    <s v="FACULTY ONLY PARKING SPOTS YOU GREEDY BASTERDS "/>
    <s v="Yes"/>
  </r>
  <r>
    <x v="2"/>
    <x v="0"/>
    <n v="0"/>
    <s v="2 days per week"/>
    <m/>
    <x v="3"/>
    <m/>
    <s v="Walking or running"/>
    <m/>
    <x v="2"/>
    <m/>
    <x v="0"/>
    <m/>
    <s v="Lack of convenient bus stops or bus routes,Weather,Time,Lack of confidence or experience riding near traffic,Lack of proper equipment or resources"/>
    <m/>
    <s v="Safer bicycle and pedestrian routes,Ability to be 10 minutes late to work to accommodate alternative transportation,Hands-on training on safe bicycle commuting techniques"/>
    <m/>
    <s v="Yes"/>
  </r>
  <r>
    <x v="2"/>
    <x v="0"/>
    <n v="0.5"/>
    <s v="7 days per week"/>
    <s v="5 days per week"/>
    <x v="3"/>
    <m/>
    <s v="Bus"/>
    <m/>
    <x v="2"/>
    <m/>
    <x v="2"/>
    <m/>
    <s v="Weather"/>
    <m/>
    <m/>
    <m/>
    <s v="No"/>
  </r>
  <r>
    <x v="2"/>
    <x v="0"/>
    <n v="11"/>
    <s v="5 days per week"/>
    <s v="5 days per week"/>
    <x v="3"/>
    <m/>
    <s v="Driving alone"/>
    <m/>
    <x v="2"/>
    <m/>
    <x v="0"/>
    <m/>
    <s v="Lack of convenient bus stops or bus routes"/>
    <m/>
    <s v="Safer bicycle and pedestrian routes"/>
    <m/>
    <s v="No"/>
  </r>
  <r>
    <x v="2"/>
    <x v="0"/>
    <n v="50"/>
    <s v="4 days per week"/>
    <m/>
    <x v="3"/>
    <m/>
    <s v="Walking or running"/>
    <m/>
    <x v="2"/>
    <m/>
    <x v="0"/>
    <m/>
    <s v="Other (please explain)"/>
    <s v="Live too far away"/>
    <m/>
    <m/>
    <s v="Yes"/>
  </r>
  <r>
    <x v="2"/>
    <x v="0"/>
    <n v="1"/>
    <s v="5 days per week"/>
    <s v="5 days per week"/>
    <x v="3"/>
    <m/>
    <s v="Driving alone"/>
    <m/>
    <x v="2"/>
    <m/>
    <x v="3"/>
    <m/>
    <s v="Time"/>
    <m/>
    <s v="&quot;Carpool Only&quot; parking passes,Discounts on parking passes that prorate based on the days of the week you choose not to park,Ability to be 10 minutes late to work to accommodate alternative transportation"/>
    <m/>
    <s v="No"/>
  </r>
  <r>
    <x v="2"/>
    <x v="0"/>
    <s v="â€œ0â€"/>
    <s v="1 day per week"/>
    <m/>
    <x v="3"/>
    <m/>
    <s v="Walking or running"/>
    <m/>
    <x v="2"/>
    <m/>
    <x v="0"/>
    <m/>
    <s v="Weather,Time"/>
    <m/>
    <s v="Discounts on parking passes that prorate based on the days of the week you choose not to park"/>
    <m/>
    <s v="No"/>
  </r>
  <r>
    <x v="2"/>
    <x v="0"/>
    <n v="0"/>
    <s v="5 days per week"/>
    <m/>
    <x v="3"/>
    <m/>
    <s v="Walking or running"/>
    <m/>
    <x v="2"/>
    <m/>
    <x v="0"/>
    <m/>
    <s v="My health does not permit active transportation"/>
    <m/>
    <s v="More secure bicycle parking"/>
    <m/>
    <s v="Yes"/>
  </r>
  <r>
    <x v="2"/>
    <x v="0"/>
    <n v="0"/>
    <m/>
    <m/>
    <x v="3"/>
    <m/>
    <s v="Driving alone"/>
    <m/>
    <x v="2"/>
    <m/>
    <x v="3"/>
    <m/>
    <s v="Weather,Time"/>
    <m/>
    <s v="&quot;Carpool Only&quot; parking passes,Discounts on parking passes that prorate based on the days of the week you choose not to park"/>
    <m/>
    <s v="No"/>
  </r>
  <r>
    <x v="2"/>
    <x v="0"/>
    <n v="15"/>
    <s v="7 days per week"/>
    <s v="7 days per week"/>
    <x v="3"/>
    <m/>
    <s v="Walking or running"/>
    <m/>
    <x v="2"/>
    <m/>
    <x v="0"/>
    <m/>
    <s v="Other (please explain)"/>
    <s v="It's just too far to bike to campus from my house. And I'm not going to bike along US-50 more often than I have to."/>
    <s v="Safer bicycle and pedestrian routes"/>
    <m/>
    <s v="Yes"/>
  </r>
  <r>
    <x v="2"/>
    <x v="0"/>
    <n v="0"/>
    <s v="1 day per week"/>
    <m/>
    <x v="3"/>
    <m/>
    <s v="Walking or running"/>
    <m/>
    <x v="2"/>
    <m/>
    <x v="0"/>
    <m/>
    <s v="Weather,Time"/>
    <m/>
    <s v="Bike Share program,Safer bicycle and pedestrian routes"/>
    <m/>
    <s v="No"/>
  </r>
  <r>
    <x v="2"/>
    <x v="0"/>
    <n v="0.5"/>
    <s v="4 days per week"/>
    <m/>
    <x v="3"/>
    <m/>
    <s v="Walking or running"/>
    <m/>
    <x v="2"/>
    <m/>
    <x v="4"/>
    <m/>
    <s v="I do not enjoy biking or walking"/>
    <m/>
    <s v="Discounts on parking passes that prorate based on the days of the week you choose not to park"/>
    <m/>
    <s v="No"/>
  </r>
  <r>
    <x v="2"/>
    <x v="0"/>
    <n v="17"/>
    <s v="5 days per week"/>
    <s v="3 days per week"/>
    <x v="3"/>
    <m/>
    <s v="Walking or running"/>
    <m/>
    <x v="2"/>
    <m/>
    <x v="0"/>
    <m/>
    <s v="Time"/>
    <m/>
    <s v="Discounts on parking passes that prorate based on the days of the week you choose not to park"/>
    <m/>
    <s v="No"/>
  </r>
  <r>
    <x v="2"/>
    <x v="0"/>
    <n v="25"/>
    <s v="5 days per week"/>
    <s v="3 days per week"/>
    <x v="3"/>
    <m/>
    <s v="Driving alone"/>
    <m/>
    <x v="2"/>
    <m/>
    <x v="3"/>
    <m/>
    <s v="Lack of convenient bus stops or bus routes"/>
    <m/>
    <s v="Safer bicycle and pedestrian routes"/>
    <m/>
    <s v="Yes"/>
  </r>
  <r>
    <x v="2"/>
    <x v="0"/>
    <n v="1"/>
    <s v="5 days per week"/>
    <s v="1 day per week"/>
    <x v="3"/>
    <m/>
    <s v="Driving alone"/>
    <m/>
    <x v="2"/>
    <m/>
    <x v="3"/>
    <m/>
    <s v="Time"/>
    <m/>
    <s v="Safer bicycle and pedestrian routes"/>
    <m/>
    <s v="Yes"/>
  </r>
  <r>
    <x v="2"/>
    <x v="0"/>
    <n v="3.7"/>
    <s v="5 days per week"/>
    <m/>
    <x v="3"/>
    <m/>
    <s v="Walking or running"/>
    <m/>
    <x v="2"/>
    <m/>
    <x v="0"/>
    <m/>
    <s v="Lack of convenient bus stops or bus routes,Weather,Time"/>
    <m/>
    <s v="Ability to be 10 minutes late to work to accommodate alternative transportation"/>
    <m/>
    <s v="Yes"/>
  </r>
  <r>
    <x v="2"/>
    <x v="0"/>
    <n v="2"/>
    <s v="4 days per week"/>
    <m/>
    <x v="3"/>
    <m/>
    <s v="Walking or running"/>
    <m/>
    <x v="1"/>
    <m/>
    <x v="0"/>
    <m/>
    <s v="Weather"/>
    <m/>
    <s v="&quot;Carpool Only&quot; parking passes"/>
    <m/>
    <s v="No"/>
  </r>
  <r>
    <x v="2"/>
    <x v="0"/>
    <n v="12"/>
    <s v="5 days per week"/>
    <s v="1 day per week"/>
    <x v="3"/>
    <m/>
    <s v="Driving alone"/>
    <m/>
    <x v="2"/>
    <m/>
    <x v="3"/>
    <m/>
    <s v="Weather,I do not enjoy biking or walking"/>
    <m/>
    <s v="Ability to be 10 minutes late to work to accommodate alternative transportation"/>
    <m/>
    <s v="No"/>
  </r>
  <r>
    <x v="2"/>
    <x v="0"/>
    <n v="3"/>
    <s v="5 days per week"/>
    <s v="2 days per week"/>
    <x v="3"/>
    <m/>
    <s v="Walking or running"/>
    <m/>
    <x v="2"/>
    <m/>
    <x v="0"/>
    <m/>
    <s v="Lack of convenient bus stops or bus routes,Weather"/>
    <m/>
    <s v="Bike Share program,&quot;Carpool Only&quot; parking passes,Discounts on parking passes that prorate based on the days of the week you choose not to park"/>
    <m/>
    <s v="No"/>
  </r>
  <r>
    <x v="2"/>
    <x v="0"/>
    <n v="3"/>
    <s v="6 days per week"/>
    <s v="6 days per week"/>
    <x v="3"/>
    <m/>
    <s v="Walking or running"/>
    <m/>
    <x v="2"/>
    <m/>
    <x v="0"/>
    <m/>
    <s v="Weather,Time,I do not enjoy biking or walking,Lack of confidence or experience riding near traffic,Lack of proper equipment or resources"/>
    <m/>
    <s v="Other (please explain)"/>
    <s v="None, my research site is off campus and I have to get there."/>
    <s v="Yes"/>
  </r>
  <r>
    <x v="2"/>
    <x v="0"/>
    <n v="71"/>
    <m/>
    <m/>
    <x v="3"/>
    <m/>
    <s v="Walking or running"/>
    <m/>
    <x v="2"/>
    <m/>
    <x v="0"/>
    <m/>
    <s v="Time"/>
    <m/>
    <s v="&quot;Carpool Only&quot; parking passes"/>
    <m/>
    <s v="Yes"/>
  </r>
  <r>
    <x v="2"/>
    <x v="0"/>
    <n v="1"/>
    <s v="6 days per week"/>
    <s v="6 days per week"/>
    <x v="3"/>
    <m/>
    <s v="Driving alone"/>
    <m/>
    <x v="2"/>
    <m/>
    <x v="3"/>
    <m/>
    <s v="I do not enjoy biking or walking,Lack of proper equipment or resources"/>
    <m/>
    <s v="&quot;Carpool Only&quot; parking passes,Discounts on parking passes that prorate based on the days of the week you choose not to park"/>
    <m/>
    <s v="No"/>
  </r>
  <r>
    <x v="2"/>
    <x v="0"/>
    <n v="0"/>
    <s v="1 day per week"/>
    <m/>
    <x v="3"/>
    <m/>
    <s v="Walking or running"/>
    <m/>
    <x v="2"/>
    <m/>
    <x v="0"/>
    <m/>
    <s v="Weather,Time"/>
    <m/>
    <s v="Other (please explain)"/>
    <s v="Better lighting at night. Especially on South Green. I drive to the nearest building after 5p so I don't have to walk as far at night. Campus doesn't feel that safe at night."/>
    <s v="No"/>
  </r>
  <r>
    <x v="2"/>
    <x v="0"/>
    <n v="2"/>
    <s v="7 days per week"/>
    <s v="1 day per week"/>
    <x v="3"/>
    <m/>
    <s v="Walking or running"/>
    <m/>
    <x v="2"/>
    <m/>
    <x v="0"/>
    <m/>
    <s v="Time"/>
    <m/>
    <s v="Discounts on parking passes that prorate based on the days of the week you choose not to park"/>
    <m/>
    <s v="No"/>
  </r>
  <r>
    <x v="2"/>
    <x v="0"/>
    <n v="7"/>
    <s v="2 days per week"/>
    <s v="1 day per week"/>
    <x v="3"/>
    <m/>
    <s v="Driving alone"/>
    <m/>
    <x v="2"/>
    <m/>
    <x v="0"/>
    <m/>
    <s v="Lack of convenient bus stops or bus routes"/>
    <m/>
    <m/>
    <m/>
    <s v="No"/>
  </r>
  <r>
    <x v="2"/>
    <x v="0"/>
    <n v="15"/>
    <s v="6 days per week"/>
    <s v="5 days per week"/>
    <x v="3"/>
    <m/>
    <s v="Walking or running"/>
    <m/>
    <x v="2"/>
    <m/>
    <x v="2"/>
    <m/>
    <s v="Lack of convenient bus stops or bus routes,Weather,Time,Lack of confidence or experience riding near traffic"/>
    <m/>
    <s v="Safer bicycle and pedestrian routes,Discounts on parking passes that prorate based on the days of the week you choose not to park"/>
    <m/>
    <s v="No"/>
  </r>
  <r>
    <x v="2"/>
    <x v="0"/>
    <n v="176"/>
    <m/>
    <m/>
    <x v="3"/>
    <m/>
    <s v="Driving alone"/>
    <m/>
    <x v="2"/>
    <m/>
    <x v="3"/>
    <m/>
    <s v="Weather,Lack of confidence or experience riding near traffic"/>
    <m/>
    <m/>
    <m/>
    <s v="Yes"/>
  </r>
  <r>
    <x v="2"/>
    <x v="0"/>
    <n v="1000"/>
    <s v="1 day per week"/>
    <s v="1 day per week"/>
    <x v="3"/>
    <m/>
    <s v="Bus"/>
    <m/>
    <x v="4"/>
    <m/>
    <x v="2"/>
    <m/>
    <s v="Time"/>
    <m/>
    <s v="Bike Share program"/>
    <m/>
    <s v="No"/>
  </r>
  <r>
    <x v="2"/>
    <x v="0"/>
    <n v="0"/>
    <m/>
    <m/>
    <x v="3"/>
    <m/>
    <s v="Walking or running"/>
    <m/>
    <x v="2"/>
    <m/>
    <x v="0"/>
    <m/>
    <s v="Lack of convenient bus stops or bus routes"/>
    <m/>
    <s v="Discounts on parking passes that prorate based on the days of the week you choose not to park,Ability to be 10 minutes late to work to accommodate alternative transportation"/>
    <m/>
    <s v="No"/>
  </r>
  <r>
    <x v="2"/>
    <x v="0"/>
    <n v="50"/>
    <s v="1 day per week"/>
    <s v="2 days per week"/>
    <x v="3"/>
    <m/>
    <s v="Walking or running"/>
    <m/>
    <x v="2"/>
    <m/>
    <x v="0"/>
    <m/>
    <s v="Weather,Time,Lack of &quot;Park and Pedal&quot; lots,Lack of bicycle racks,Lack of confidence or experience riding near traffic"/>
    <m/>
    <s v="More secure bicycle parking,Safer bicycle and pedestrian routes,Discounts on parking passes that prorate based on the days of the week you choose not to park,Ability to be 10 minutes late to work to accommodate alternative transportation"/>
    <m/>
    <s v="No"/>
  </r>
  <r>
    <x v="2"/>
    <x v="0"/>
    <n v="15"/>
    <s v="5 days per week"/>
    <m/>
    <x v="3"/>
    <m/>
    <s v="Walking or running"/>
    <m/>
    <x v="2"/>
    <m/>
    <x v="0"/>
    <m/>
    <s v="Lack of &quot;Park and Pedal&quot; lots"/>
    <m/>
    <s v="Other (please explain)"/>
    <s v="Not willing"/>
    <s v="Yes"/>
  </r>
  <r>
    <x v="2"/>
    <x v="0"/>
    <n v="16"/>
    <s v="5 days per week"/>
    <s v="3 days per week"/>
    <x v="3"/>
    <m/>
    <s v="Walking or running"/>
    <m/>
    <x v="2"/>
    <m/>
    <x v="0"/>
    <m/>
    <s v="Time,Lack of showers at my workplace,Lack of proper equipment or resources,Other (please explain)"/>
    <s v="Safe garages and spaces to lock up my bike without risk of theft. "/>
    <s v="More secure bicycle parking,&quot;Carpool Only&quot; parking passes,Alternative transportation commuting competitions with awards/prizes,Ability to be 10 minutes late to work to accommodate alternative transportation"/>
    <m/>
    <s v="No"/>
  </r>
  <r>
    <x v="2"/>
    <x v="0"/>
    <n v="20"/>
    <s v="5 days per week"/>
    <s v="1 day per week"/>
    <x v="3"/>
    <m/>
    <s v="Walking or running"/>
    <m/>
    <x v="2"/>
    <m/>
    <x v="0"/>
    <m/>
    <s v="Lack of convenient bus stops or bus routes,Weather,Time,Lack of confidence or experience riding near traffic"/>
    <m/>
    <s v="Discounts on parking passes that prorate based on the days of the week you choose not to park,Ability to be 10 minutes late to work to accommodate alternative transportation"/>
    <m/>
    <s v="Yes"/>
  </r>
  <r>
    <x v="2"/>
    <x v="0"/>
    <n v="0"/>
    <s v="7 days per week"/>
    <s v="1 day per week"/>
    <x v="3"/>
    <m/>
    <s v="Walking or running"/>
    <m/>
    <x v="4"/>
    <m/>
    <x v="2"/>
    <m/>
    <s v="Lack of convenient bus stops or bus routes,Weather,Time,Lack of confidence or experience riding near traffic"/>
    <m/>
    <s v="Discounts on parking passes that prorate based on the days of the week you choose not to park,Alternative transportation commuting competitions with awards/prizes,Ability to be 10 minutes late to work to accommodate alternative transportation"/>
    <m/>
    <s v="No"/>
  </r>
  <r>
    <x v="2"/>
    <x v="0"/>
    <n v="4"/>
    <s v="5 days per week"/>
    <s v="5 days per week"/>
    <x v="3"/>
    <m/>
    <s v="Walking or running"/>
    <m/>
    <x v="2"/>
    <m/>
    <x v="0"/>
    <m/>
    <s v="Other (please explain)"/>
    <s v="there is no bike lane near my house, I have to get on the highway to bike "/>
    <s v="Safer bicycle and pedestrian routes,&quot;Carpool Only&quot; parking passes"/>
    <m/>
    <s v="No"/>
  </r>
  <r>
    <x v="2"/>
    <x v="0"/>
    <n v="20"/>
    <s v="2 days per week"/>
    <s v="1 day per week"/>
    <x v="3"/>
    <m/>
    <s v="Walking or running"/>
    <m/>
    <x v="2"/>
    <m/>
    <x v="0"/>
    <m/>
    <s v="Other (please explain)"/>
    <s v="I live too far away, but I walk once on campus. "/>
    <s v="Discounts on parking passes that prorate based on the days of the week you choose not to park"/>
    <m/>
    <s v="Yes"/>
  </r>
  <r>
    <x v="2"/>
    <x v="0"/>
    <n v="0"/>
    <s v="2 days per week"/>
    <s v="1 day per week"/>
    <x v="3"/>
    <m/>
    <s v="Walking or running"/>
    <m/>
    <x v="5"/>
    <m/>
    <x v="4"/>
    <m/>
    <s v="My health does not permit active transportation"/>
    <m/>
    <s v="Bike Share program,More secure bicycle parking,Safer bicycle and pedestrian routes,&quot;Carpool Only&quot; parking passes"/>
    <m/>
    <s v="No"/>
  </r>
  <r>
    <x v="2"/>
    <x v="0"/>
    <n v="8"/>
    <s v="5 days per week"/>
    <s v="1 day per week"/>
    <x v="3"/>
    <m/>
    <s v="Driving alone"/>
    <m/>
    <x v="2"/>
    <m/>
    <x v="3"/>
    <m/>
    <s v="Time,Other (please explain)"/>
    <s v="I live outside of town in the country"/>
    <s v="&quot;Carpool Only&quot; parking passes,Discounts on parking passes that prorate based on the days of the week you choose not to park,Alternative transportation commuting competitions with awards/prizes"/>
    <m/>
    <s v="Yes"/>
  </r>
  <r>
    <x v="2"/>
    <x v="0"/>
    <n v="154.4"/>
    <s v="1 day per week"/>
    <s v="1 day per week"/>
    <x v="3"/>
    <m/>
    <s v="Walking or running"/>
    <m/>
    <x v="2"/>
    <m/>
    <x v="0"/>
    <m/>
    <s v="Lack of showers at my workplace"/>
    <m/>
    <s v="Bike Share program,Safer bicycle and pedestrian routes"/>
    <m/>
    <s v="Yes"/>
  </r>
  <r>
    <x v="2"/>
    <x v="0"/>
    <n v="0"/>
    <s v="7 days per week"/>
    <s v="5 days per week"/>
    <x v="3"/>
    <m/>
    <s v="Walking or running"/>
    <m/>
    <x v="2"/>
    <m/>
    <x v="3"/>
    <m/>
    <s v="Lack of convenient bus stops or bus routes,Weather,Time,Lack of &quot;Park and Pedal&quot; lots,Lack of showers at my workplace,Lack of confidence or experience riding near traffic"/>
    <m/>
    <s v="Safer bicycle and pedestrian routes,Discounts on parking passes that prorate based on the days of the week you choose not to park,Alternative transportation commuting competitions with awards/prizes,Ability to be 10 minutes late to work to accommodate alternative transportation"/>
    <m/>
    <s v="No"/>
  </r>
  <r>
    <x v="2"/>
    <x v="0"/>
    <n v="13.3"/>
    <s v="5 days per week"/>
    <m/>
    <x v="3"/>
    <m/>
    <s v="Walking or running"/>
    <m/>
    <x v="2"/>
    <m/>
    <x v="0"/>
    <m/>
    <s v="Weather"/>
    <m/>
    <s v="&quot;Carpool Only&quot; parking passes"/>
    <m/>
    <s v="No"/>
  </r>
  <r>
    <x v="2"/>
    <x v="0"/>
    <n v="25"/>
    <s v="5 days per week"/>
    <m/>
    <x v="3"/>
    <m/>
    <s v="Walking or running"/>
    <m/>
    <x v="2"/>
    <m/>
    <x v="0"/>
    <m/>
    <s v="Weather,Time"/>
    <m/>
    <s v="Safer bicycle and pedestrian routes,Discounts on parking passes that prorate based on the days of the week you choose not to park,Alternative transportation commuting competitions with awards/prizes"/>
    <m/>
    <s v="No"/>
  </r>
  <r>
    <x v="2"/>
    <x v="0"/>
    <n v="10.199999999999999"/>
    <s v="5 days per week"/>
    <s v="3 days per week"/>
    <x v="3"/>
    <m/>
    <s v="Walking or running"/>
    <m/>
    <x v="2"/>
    <m/>
    <x v="3"/>
    <m/>
    <s v="Lack of showers at my workplace,Lack of bicycle racks,My health does not permit active transportation,I do not enjoy biking or walking,Lack of confidence or experience riding near traffic"/>
    <m/>
    <s v="Bike Share program,More secure bicycle parking,Ability to be 10 minutes late to work to accommodate alternative transportation"/>
    <m/>
    <s v="No"/>
  </r>
  <r>
    <x v="2"/>
    <x v="0"/>
    <n v="1"/>
    <s v="3 days per week"/>
    <m/>
    <x v="3"/>
    <m/>
    <s v="Walking or running"/>
    <m/>
    <x v="2"/>
    <m/>
    <x v="0"/>
    <m/>
    <s v="Lack of convenient bus stops or bus routes,Time,Lack of confidence or experience riding near traffic,Lack of proper equipment or resources"/>
    <m/>
    <s v="Safer bicycle and pedestrian routes,Discounts on parking passes that prorate based on the days of the week you choose not to park,Alternative transportation commuting competitions with awards/prizes,Ability to be 10 minutes late to work to accommodate alternative transportation"/>
    <m/>
    <s v="No"/>
  </r>
  <r>
    <x v="2"/>
    <x v="0"/>
    <n v="0"/>
    <m/>
    <m/>
    <x v="3"/>
    <m/>
    <s v="Walking or running"/>
    <m/>
    <x v="2"/>
    <m/>
    <x v="0"/>
    <m/>
    <s v="My health does not permit active transportation"/>
    <m/>
    <s v="Bike Share program,&quot;Carpool Only&quot; parking passes"/>
    <m/>
    <s v="No"/>
  </r>
  <r>
    <x v="2"/>
    <x v="0"/>
    <n v="0"/>
    <s v="7 days per week"/>
    <s v="2 days per week"/>
    <x v="3"/>
    <m/>
    <s v="Driving alone"/>
    <m/>
    <x v="2"/>
    <m/>
    <x v="3"/>
    <m/>
    <s v="Lack of convenient bus stops or bus routes"/>
    <m/>
    <s v="Bike Share program,Safer bicycle and pedestrian routes,&quot;Carpool Only&quot; parking passes,Discounts on parking passes that prorate based on the days of the week you choose not to park,Ability to be 10 minutes late to work to accommodate alternative transportation"/>
    <m/>
    <s v="No"/>
  </r>
  <r>
    <x v="2"/>
    <x v="0"/>
    <n v="5"/>
    <s v="2 days per week"/>
    <s v="2 days per week"/>
    <x v="3"/>
    <m/>
    <s v="Driving alone"/>
    <m/>
    <x v="2"/>
    <m/>
    <x v="3"/>
    <m/>
    <s v="Time"/>
    <m/>
    <s v="Discounts on parking passes that prorate based on the days of the week you choose not to park"/>
    <m/>
    <s v="No"/>
  </r>
  <r>
    <x v="2"/>
    <x v="0"/>
    <n v="0"/>
    <m/>
    <m/>
    <x v="3"/>
    <m/>
    <s v="Walking or running"/>
    <m/>
    <x v="2"/>
    <m/>
    <x v="2"/>
    <m/>
    <s v="Time"/>
    <m/>
    <s v="Bike Share program,Safer bicycle and pedestrian routes"/>
    <m/>
    <s v="No"/>
  </r>
  <r>
    <x v="2"/>
    <x v="0"/>
    <n v="0"/>
    <m/>
    <m/>
    <x v="3"/>
    <m/>
    <s v="Walking or running"/>
    <m/>
    <x v="5"/>
    <m/>
    <x v="0"/>
    <m/>
    <s v="Time"/>
    <m/>
    <s v="&quot;Carpool Only&quot; parking passes"/>
    <m/>
    <s v="No"/>
  </r>
  <r>
    <x v="2"/>
    <x v="0"/>
    <n v="50"/>
    <s v="5 days per week"/>
    <s v="3 days per week"/>
    <x v="3"/>
    <m/>
    <s v="Driving alone"/>
    <m/>
    <x v="2"/>
    <m/>
    <x v="0"/>
    <m/>
    <s v="Weather,Time"/>
    <m/>
    <m/>
    <m/>
    <s v="No"/>
  </r>
  <r>
    <x v="2"/>
    <x v="0"/>
    <n v="0"/>
    <m/>
    <m/>
    <x v="3"/>
    <m/>
    <s v="Walking or running"/>
    <m/>
    <x v="1"/>
    <m/>
    <x v="0"/>
    <m/>
    <s v="Weather,Time"/>
    <m/>
    <s v="More secure bicycle parking"/>
    <m/>
    <s v="No"/>
  </r>
  <r>
    <x v="2"/>
    <x v="0"/>
    <n v="140"/>
    <s v="1 day per week"/>
    <m/>
    <x v="3"/>
    <m/>
    <s v="Walking or running"/>
    <m/>
    <x v="2"/>
    <m/>
    <x v="0"/>
    <m/>
    <s v="I do not enjoy biking or walking"/>
    <m/>
    <s v="Ability to be 10 minutes late to work to accommodate alternative transportation"/>
    <m/>
    <s v="No"/>
  </r>
  <r>
    <x v="2"/>
    <x v="0"/>
    <n v="3"/>
    <s v="4 days per week"/>
    <s v="3 days per week"/>
    <x v="3"/>
    <m/>
    <s v="Walking or running"/>
    <m/>
    <x v="2"/>
    <m/>
    <x v="0"/>
    <m/>
    <s v="Lack of convenient bus stops or bus routes,Weather,Time"/>
    <m/>
    <s v="Discounts on parking passes that prorate based on the days of the week you choose not to park"/>
    <m/>
    <s v="No"/>
  </r>
  <r>
    <x v="2"/>
    <x v="0"/>
    <n v="8.6999999999999993"/>
    <s v="5 days per week"/>
    <s v="3 days per week"/>
    <x v="3"/>
    <m/>
    <s v="Walking or running"/>
    <m/>
    <x v="2"/>
    <m/>
    <x v="0"/>
    <m/>
    <s v="Other (please explain)"/>
    <s v="I live in the country and also have to take my kids to and from school. "/>
    <s v="Discounts on parking passes that prorate based on the days of the week you choose not to park,Ability to be 10 minutes late to work to accommodate alternative transportation"/>
    <m/>
    <s v="No"/>
  </r>
  <r>
    <x v="2"/>
    <x v="0"/>
    <n v="1.5"/>
    <s v="3 days per week"/>
    <s v="3 days per week"/>
    <x v="3"/>
    <m/>
    <s v="Driving alone"/>
    <m/>
    <x v="2"/>
    <m/>
    <x v="3"/>
    <m/>
    <s v="Lack of convenient bus stops or bus routes,Time,Lack of confidence or experience riding near traffic"/>
    <m/>
    <s v="Safer bicycle and pedestrian routes,Ability to be 10 minutes late to work to accommodate alternative transportation"/>
    <m/>
    <s v="Yes"/>
  </r>
  <r>
    <x v="2"/>
    <x v="0"/>
    <n v="0"/>
    <s v="1 day per week"/>
    <m/>
    <x v="3"/>
    <m/>
    <s v="Driving alone"/>
    <m/>
    <x v="2"/>
    <m/>
    <x v="3"/>
    <m/>
    <s v="Lack of bicycle racks"/>
    <m/>
    <s v="More secure bicycle parking"/>
    <m/>
    <s v="No"/>
  </r>
  <r>
    <x v="2"/>
    <x v="0"/>
    <n v="1.5"/>
    <s v="5 days per week"/>
    <s v="4 days per week"/>
    <x v="3"/>
    <m/>
    <s v="Walking or running"/>
    <m/>
    <x v="2"/>
    <m/>
    <x v="0"/>
    <m/>
    <s v="Lack of showers at my workplace,Lack of bicycle racks,Lack of confidence or experience riding near traffic"/>
    <m/>
    <s v="More secure bicycle parking,Safer bicycle and pedestrian routes,Discounts on parking passes that prorate based on the days of the week you choose not to park,Ability to be 10 minutes late to work to accommodate alternative transportation"/>
    <m/>
    <s v="Yes"/>
  </r>
  <r>
    <x v="2"/>
    <x v="0"/>
    <n v="10"/>
    <s v="5 days per week"/>
    <s v="3 days per week"/>
    <x v="3"/>
    <m/>
    <s v="Walking or running"/>
    <m/>
    <x v="2"/>
    <m/>
    <x v="0"/>
    <m/>
    <s v="Lack of convenient bus stops or bus routes,Weather,Time,Other (please explain)"/>
    <s v="The distance I live from campus"/>
    <s v="Other (please explain)"/>
    <s v="Larger bus network"/>
    <s v="No"/>
  </r>
  <r>
    <x v="2"/>
    <x v="0"/>
    <n v="5.3"/>
    <s v="5 days per week"/>
    <s v="5 days per week"/>
    <x v="3"/>
    <m/>
    <s v="Walking or running"/>
    <m/>
    <x v="2"/>
    <m/>
    <x v="0"/>
    <m/>
    <s v="Lack of convenient bus stops or bus routes,Weather,Time,Lack of showers at my workplace,Lack of Bike Share program"/>
    <m/>
    <s v="Bike Share program"/>
    <m/>
    <s v="No"/>
  </r>
  <r>
    <x v="2"/>
    <x v="0"/>
    <n v="18.399999999999999"/>
    <s v="5 days per week"/>
    <m/>
    <x v="3"/>
    <m/>
    <s v="Walking or running"/>
    <m/>
    <x v="2"/>
    <m/>
    <x v="0"/>
    <m/>
    <s v="I do not enjoy biking or walking"/>
    <m/>
    <m/>
    <m/>
    <s v="Yes"/>
  </r>
  <r>
    <x v="2"/>
    <x v="0"/>
    <n v="60"/>
    <s v="2 days per week"/>
    <s v="1 day per week"/>
    <x v="3"/>
    <m/>
    <s v="Walking or running"/>
    <m/>
    <x v="2"/>
    <m/>
    <x v="0"/>
    <m/>
    <s v="Other (please explain)"/>
    <s v="I live too far away."/>
    <s v="Other (please explain)"/>
    <s v="A reliable, regular bus route from Parkersburg to Athens"/>
    <s v="No"/>
  </r>
  <r>
    <x v="2"/>
    <x v="0"/>
    <n v="60"/>
    <s v="1 day per week"/>
    <m/>
    <x v="3"/>
    <m/>
    <s v="Walking or running"/>
    <m/>
    <x v="2"/>
    <m/>
    <x v="0"/>
    <m/>
    <s v="Other (please explain)"/>
    <s v="Distance"/>
    <s v="Other (please explain)"/>
    <s v="Easy access to data bank of others by location looking to carpool. "/>
    <s v="No"/>
  </r>
  <r>
    <x v="2"/>
    <x v="0"/>
    <n v="0"/>
    <m/>
    <m/>
    <x v="3"/>
    <m/>
    <s v="Walking or running"/>
    <m/>
    <x v="2"/>
    <m/>
    <x v="0"/>
    <m/>
    <s v="Lack of confidence or experience riding near traffic,Lack of proper equipment or resources"/>
    <m/>
    <s v="Hands-on training on safe bicycle commuting techniques"/>
    <m/>
    <s v="No"/>
  </r>
  <r>
    <x v="2"/>
    <x v="0"/>
    <n v="65"/>
    <m/>
    <m/>
    <x v="3"/>
    <m/>
    <s v="Walking or running"/>
    <m/>
    <x v="5"/>
    <m/>
    <x v="4"/>
    <m/>
    <s v="Weather,Time,Other (please explain)"/>
    <s v="Safety on campus"/>
    <s v="More secure bicycle parking,Safer bicycle and pedestrian routes,Discounts on parking passes that prorate based on the days of the week you choose not to park"/>
    <m/>
    <s v="No"/>
  </r>
  <r>
    <x v="2"/>
    <x v="0"/>
    <n v="1.9"/>
    <s v="5 days per week"/>
    <m/>
    <x v="3"/>
    <m/>
    <s v="Walking or running"/>
    <m/>
    <x v="2"/>
    <m/>
    <x v="0"/>
    <m/>
    <s v="Lack of convenient bus stops or bus routes,Time"/>
    <m/>
    <m/>
    <m/>
    <s v="No"/>
  </r>
  <r>
    <x v="2"/>
    <x v="0"/>
    <n v="20"/>
    <s v="5 days per week"/>
    <m/>
    <x v="3"/>
    <m/>
    <s v="Bicycle, skateboard or other human-powered device"/>
    <m/>
    <x v="2"/>
    <m/>
    <x v="0"/>
    <m/>
    <s v="Time,Lack of confidence or experience riding near traffic"/>
    <m/>
    <s v="Safer bicycle and pedestrian routes"/>
    <m/>
    <s v="No"/>
  </r>
  <r>
    <x v="2"/>
    <x v="0"/>
    <n v="0"/>
    <s v="5 days per week"/>
    <s v="1 day per week"/>
    <x v="3"/>
    <m/>
    <s v="Walking or running"/>
    <m/>
    <x v="2"/>
    <m/>
    <x v="0"/>
    <m/>
    <s v="Weather,Time,Lack of &quot;Park and Pedal&quot; lots,Lack of confidence or experience riding near traffic,Lack of proper equipment or resources"/>
    <m/>
    <s v="&quot;Carpool Only&quot; parking passes,Discounts on parking passes that prorate based on the days of the week you choose not to park,Ability to be 10 minutes late to work to accommodate alternative transportation"/>
    <m/>
    <s v="No"/>
  </r>
  <r>
    <x v="2"/>
    <x v="0"/>
    <n v="21"/>
    <s v="6 days per week"/>
    <m/>
    <x v="3"/>
    <m/>
    <s v="Driving alone"/>
    <m/>
    <x v="2"/>
    <m/>
    <x v="3"/>
    <m/>
    <s v="Time"/>
    <m/>
    <s v="Bike Share program"/>
    <m/>
    <s v="No"/>
  </r>
  <r>
    <x v="2"/>
    <x v="0"/>
    <n v="7"/>
    <s v="7 days per week"/>
    <s v="7 days per week"/>
    <x v="3"/>
    <m/>
    <s v="Driving alone"/>
    <m/>
    <x v="2"/>
    <m/>
    <x v="3"/>
    <m/>
    <s v="Time,Lack of &quot;Park and Pedal&quot; lots,Lack of bicycle racks,Lack of Bike Share program"/>
    <m/>
    <s v="Bike Share program,More secure bicycle parking,Safer bicycle and pedestrian routes,Discounts on parking passes that prorate based on the days of the week you choose not to park"/>
    <m/>
    <s v="Yes"/>
  </r>
  <r>
    <x v="2"/>
    <x v="0"/>
    <n v="1.5"/>
    <s v="4 days per week"/>
    <s v="1 day per week"/>
    <x v="3"/>
    <m/>
    <s v="Bus"/>
    <m/>
    <x v="2"/>
    <m/>
    <x v="2"/>
    <m/>
    <s v="Lack of convenient bus stops or bus routes,Weather,Lack of showers at my workplace"/>
    <m/>
    <s v="Safer bicycle and pedestrian routes,Discounts on parking passes that prorate based on the days of the week you choose not to park"/>
    <m/>
    <s v="No"/>
  </r>
  <r>
    <x v="2"/>
    <x v="0"/>
    <n v="35"/>
    <s v="5 days per week"/>
    <s v="1 day per week"/>
    <x v="3"/>
    <m/>
    <s v="Driving alone"/>
    <m/>
    <x v="2"/>
    <m/>
    <x v="3"/>
    <m/>
    <s v="Other (please explain)"/>
    <s v="live too far away"/>
    <s v="&quot;Carpool Only&quot; parking passes"/>
    <m/>
    <s v="Yes"/>
  </r>
  <r>
    <x v="2"/>
    <x v="0"/>
    <n v="0"/>
    <s v="2 days per week"/>
    <m/>
    <x v="3"/>
    <m/>
    <s v="Walking or running"/>
    <m/>
    <x v="2"/>
    <m/>
    <x v="0"/>
    <m/>
    <s v="Weather,Time,I do not enjoy biking or walking"/>
    <m/>
    <s v="&quot;Carpool Only&quot; parking passes,Discounts on parking passes that prorate based on the days of the week you choose not to park,Alternative transportation commuting competitions with awards/prizes"/>
    <m/>
    <s v="No"/>
  </r>
  <r>
    <x v="2"/>
    <x v="0"/>
    <n v="122"/>
    <s v="1 day per week"/>
    <s v="1 day per week"/>
    <x v="3"/>
    <m/>
    <s v="Bicycle, skateboard or other human-powered device"/>
    <m/>
    <x v="2"/>
    <m/>
    <x v="0"/>
    <m/>
    <s v="Weather,Other (please explain)"/>
    <s v="People and cars are constantly in the bike lane"/>
    <s v="Safer bicycle and pedestrian routes"/>
    <m/>
    <s v="No"/>
  </r>
  <r>
    <x v="2"/>
    <x v="0"/>
    <n v="25"/>
    <s v="5 days per week"/>
    <s v="3 days per week"/>
    <x v="3"/>
    <m/>
    <s v="Driving alone"/>
    <m/>
    <x v="2"/>
    <m/>
    <x v="3"/>
    <m/>
    <s v="Other (please explain)"/>
    <s v="Iâ€™m a commuter "/>
    <s v="Safer bicycle and pedestrian routes"/>
    <m/>
    <s v="Yes"/>
  </r>
  <r>
    <x v="2"/>
    <x v="0"/>
    <n v="6"/>
    <s v="6 days per week"/>
    <s v="5 days per week"/>
    <x v="3"/>
    <m/>
    <s v="Walking or running"/>
    <m/>
    <x v="2"/>
    <m/>
    <x v="0"/>
    <m/>
    <s v="Time"/>
    <m/>
    <s v="Bike Share program"/>
    <m/>
    <s v="No"/>
  </r>
  <r>
    <x v="2"/>
    <x v="0"/>
    <n v="1.5"/>
    <s v="4 days per week"/>
    <s v="1 day per week"/>
    <x v="3"/>
    <m/>
    <s v="Walking or running"/>
    <m/>
    <x v="2"/>
    <m/>
    <x v="0"/>
    <m/>
    <s v="Time"/>
    <m/>
    <s v="Ability to be 10 minutes late to work to accommodate alternative transportation"/>
    <m/>
    <s v="Yes"/>
  </r>
  <r>
    <x v="2"/>
    <x v="0"/>
    <n v="10"/>
    <s v="5 days per week"/>
    <s v="2 days per week"/>
    <x v="3"/>
    <m/>
    <s v="Walking or running"/>
    <m/>
    <x v="2"/>
    <m/>
    <x v="0"/>
    <m/>
    <s v="Time,Lack of confidence or experience riding near traffic,Other (please explain)"/>
    <s v="motivation "/>
    <s v="&quot;Carpool Only&quot; parking passes"/>
    <m/>
    <s v="No"/>
  </r>
  <r>
    <x v="2"/>
    <x v="0"/>
    <n v="211"/>
    <s v="1 day per week"/>
    <m/>
    <x v="3"/>
    <m/>
    <s v="Walking or running"/>
    <m/>
    <x v="2"/>
    <m/>
    <x v="0"/>
    <m/>
    <s v="Weather,Time"/>
    <m/>
    <s v="Bike Share program,More secure bicycle parking,Safer bicycle and pedestrian routes,Discounts on parking passes that prorate based on the days of the week you choose not to park,Ability to be 10 minutes late to work to accommodate alternative transportation"/>
    <m/>
    <s v="No"/>
  </r>
  <r>
    <x v="2"/>
    <x v="0"/>
    <n v="1.5"/>
    <s v="6 days per week"/>
    <s v="6 days per week"/>
    <x v="3"/>
    <m/>
    <s v="Walking or running"/>
    <m/>
    <x v="2"/>
    <m/>
    <x v="0"/>
    <m/>
    <s v="Weather,Time"/>
    <m/>
    <s v="Safer bicycle and pedestrian routes,Discounts on parking passes that prorate based on the days of the week you choose not to park"/>
    <m/>
    <s v="No"/>
  </r>
  <r>
    <x v="2"/>
    <x v="0"/>
    <n v="2.5"/>
    <s v="7 days per week"/>
    <s v="5 days per week"/>
    <x v="3"/>
    <m/>
    <s v="Walking or running"/>
    <m/>
    <x v="2"/>
    <m/>
    <x v="0"/>
    <m/>
    <s v="Weather,Time,Lack of confidence or experience riding near traffic"/>
    <m/>
    <s v="Safer bicycle and pedestrian routes"/>
    <m/>
    <s v="Yes"/>
  </r>
  <r>
    <x v="2"/>
    <x v="0"/>
    <n v="42"/>
    <s v="7 days per week"/>
    <s v="2 days per week"/>
    <x v="3"/>
    <m/>
    <s v="Bus"/>
    <m/>
    <x v="2"/>
    <m/>
    <x v="2"/>
    <m/>
    <s v="Time"/>
    <m/>
    <s v="Bike Share program"/>
    <m/>
    <s v="No"/>
  </r>
  <r>
    <x v="2"/>
    <x v="0"/>
    <n v="162"/>
    <m/>
    <m/>
    <x v="3"/>
    <m/>
    <s v="Walking or running"/>
    <m/>
    <x v="2"/>
    <m/>
    <x v="0"/>
    <m/>
    <s v="Other (please explain)"/>
    <s v="I live way too far away to commute by biking or walking in a reasonable time."/>
    <s v="Bike Share program,Discounts on parking passes that prorate based on the days of the week you choose not to park"/>
    <m/>
    <s v="No"/>
  </r>
  <r>
    <x v="2"/>
    <x v="0"/>
    <s v="2 miles"/>
    <s v="6 days per week"/>
    <s v="5 days per week"/>
    <x v="3"/>
    <m/>
    <s v="Walking or running"/>
    <m/>
    <x v="2"/>
    <m/>
    <x v="0"/>
    <m/>
    <s v="Weather,Time,Lack of confidence or experience riding near traffic"/>
    <m/>
    <s v="Safer bicycle and pedestrian routes,Ability to be 10 minutes late to work to accommodate alternative transportation,Hands-on training on safe bicycle commuting techniques"/>
    <m/>
    <s v="No"/>
  </r>
  <r>
    <x v="2"/>
    <x v="0"/>
    <n v="0"/>
    <m/>
    <m/>
    <x v="3"/>
    <m/>
    <s v="Walking or running"/>
    <m/>
    <x v="2"/>
    <m/>
    <x v="0"/>
    <m/>
    <s v="Weather,Lack of confidence or experience riding near traffic,Lack of proper equipment or resources"/>
    <m/>
    <s v="More secure bicycle parking,Safer bicycle and pedestrian routes"/>
    <m/>
    <s v="No"/>
  </r>
  <r>
    <x v="2"/>
    <x v="0"/>
    <n v="0"/>
    <s v="1 day per week"/>
    <m/>
    <x v="3"/>
    <m/>
    <s v="Walking or running"/>
    <m/>
    <x v="2"/>
    <m/>
    <x v="0"/>
    <m/>
    <s v="Weather"/>
    <m/>
    <s v="Bike Share program"/>
    <m/>
    <s v="Yes"/>
  </r>
  <r>
    <x v="2"/>
    <x v="0"/>
    <n v="1"/>
    <s v="6 days per week"/>
    <s v="7 days per week"/>
    <x v="3"/>
    <m/>
    <s v="Driving alone"/>
    <m/>
    <x v="2"/>
    <m/>
    <x v="3"/>
    <m/>
    <s v="Lack of convenient bus stops or bus routes"/>
    <m/>
    <s v="&quot;Carpool Only&quot; parking passes"/>
    <m/>
    <s v="No"/>
  </r>
  <r>
    <x v="2"/>
    <x v="0"/>
    <n v="0"/>
    <s v="1 day per week"/>
    <m/>
    <x v="3"/>
    <m/>
    <s v="Driving alone"/>
    <m/>
    <x v="2"/>
    <m/>
    <x v="0"/>
    <m/>
    <s v="Weather,Lack of proper equipment or resources"/>
    <m/>
    <s v="More secure bicycle parking,Alternative transportation commuting competitions with awards/prizes,Ability to be 10 minutes late to work to accommodate alternative transportation,Hands-on training on safe bicycle commuting techniques"/>
    <m/>
    <s v="No"/>
  </r>
  <r>
    <x v="2"/>
    <x v="0"/>
    <n v="0"/>
    <m/>
    <m/>
    <x v="3"/>
    <m/>
    <s v="Walking or running"/>
    <m/>
    <x v="2"/>
    <m/>
    <x v="0"/>
    <m/>
    <s v="Weather,Time"/>
    <m/>
    <m/>
    <m/>
    <s v="No"/>
  </r>
  <r>
    <x v="2"/>
    <x v="0"/>
    <n v="0"/>
    <s v="2 days per week"/>
    <m/>
    <x v="3"/>
    <m/>
    <s v="Walking or running"/>
    <m/>
    <x v="2"/>
    <m/>
    <x v="0"/>
    <m/>
    <s v="Lack of convenient bus stops or bus routes,Weather,Time"/>
    <m/>
    <s v="More secure bicycle parking,&quot;Carpool Only&quot; parking passes,Discounts on parking passes that prorate based on the days of the week you choose not to park,Alternative transportation commuting competitions with awards/prizes"/>
    <m/>
    <s v="No"/>
  </r>
  <r>
    <x v="2"/>
    <x v="0"/>
    <n v="0"/>
    <s v="3 days per week"/>
    <m/>
    <x v="3"/>
    <m/>
    <s v="Walking or running"/>
    <m/>
    <x v="2"/>
    <m/>
    <x v="0"/>
    <m/>
    <s v="Weather,Time,I do not enjoy biking or walking"/>
    <m/>
    <s v="Discounts on parking passes that prorate based on the days of the week you choose not to park"/>
    <m/>
    <s v="Yes"/>
  </r>
  <r>
    <x v="2"/>
    <x v="0"/>
    <n v="60"/>
    <s v="5 days per week"/>
    <s v="5 days per week"/>
    <x v="3"/>
    <m/>
    <s v="Walking or running"/>
    <m/>
    <x v="2"/>
    <m/>
    <x v="0"/>
    <m/>
    <s v="Other (please explain)"/>
    <s v="I live 70 minutes away by car, it would take much longer to bike that far"/>
    <s v="Other (please explain)"/>
    <s v="If a bus traveled to canal winchester"/>
    <s v="No"/>
  </r>
  <r>
    <x v="2"/>
    <x v="0"/>
    <n v="0"/>
    <s v="4 days per week"/>
    <s v="1 day per week"/>
    <x v="3"/>
    <m/>
    <s v="Bus"/>
    <m/>
    <x v="2"/>
    <m/>
    <x v="2"/>
    <m/>
    <s v="Time"/>
    <m/>
    <s v="Other (please explain)"/>
    <s v="Thereâ€™s too many big hills people donâ€™t want to walk up or down. "/>
    <s v="No"/>
  </r>
  <r>
    <x v="2"/>
    <x v="0"/>
    <n v="0"/>
    <s v="4 days per week"/>
    <s v="3 days per week"/>
    <x v="3"/>
    <m/>
    <s v="Walking or running"/>
    <m/>
    <x v="2"/>
    <m/>
    <x v="3"/>
    <m/>
    <s v="Weather,Time,Lack of &quot;Park and Pedal&quot; lots"/>
    <m/>
    <s v="&quot;Carpool Only&quot; parking passes,Discounts on parking passes that prorate based on the days of the week you choose not to park"/>
    <m/>
    <s v="No"/>
  </r>
  <r>
    <x v="2"/>
    <x v="0"/>
    <n v="0"/>
    <m/>
    <m/>
    <x v="3"/>
    <m/>
    <s v="Walking or running"/>
    <m/>
    <x v="2"/>
    <m/>
    <x v="0"/>
    <m/>
    <s v="Weather,Time"/>
    <m/>
    <s v="&quot;Carpool Only&quot; parking passes,Discounts on parking passes that prorate based on the days of the week you choose not to park"/>
    <m/>
    <s v="Yes"/>
  </r>
  <r>
    <x v="2"/>
    <x v="0"/>
    <n v="50"/>
    <s v="6 days per week"/>
    <s v="4 days per week"/>
    <x v="3"/>
    <m/>
    <s v="Walking or running"/>
    <m/>
    <x v="5"/>
    <m/>
    <x v="0"/>
    <m/>
    <s v="Weather,Time"/>
    <m/>
    <s v="Safer bicycle and pedestrian routes,&quot;Carpool Only&quot; parking passes,Discounts on parking passes that prorate based on the days of the week you choose not to park,Alternative transportation commuting competitions with awards/prizes,Ability to be 10 minutes late to work to accommodate alternative transportation"/>
    <m/>
    <s v="No"/>
  </r>
  <r>
    <x v="2"/>
    <x v="0"/>
    <n v="12"/>
    <s v="4 days per week"/>
    <s v="1 day per week"/>
    <x v="3"/>
    <m/>
    <s v="Walking or running"/>
    <m/>
    <x v="2"/>
    <m/>
    <x v="0"/>
    <m/>
    <s v="Other (please explain)"/>
    <s v="Live to far out of town"/>
    <s v="&quot;Carpool Only&quot; parking passes"/>
    <m/>
    <s v="Yes"/>
  </r>
  <r>
    <x v="2"/>
    <x v="0"/>
    <n v="0"/>
    <s v="7 days per week"/>
    <s v="1 day per week"/>
    <x v="3"/>
    <m/>
    <s v="Walking or running"/>
    <m/>
    <x v="1"/>
    <m/>
    <x v="0"/>
    <m/>
    <s v="Weather,Time"/>
    <m/>
    <s v="More secure bicycle parking,&quot;Carpool Only&quot; parking passes"/>
    <m/>
    <s v="No"/>
  </r>
  <r>
    <x v="2"/>
    <x v="0"/>
    <n v="0"/>
    <s v="7 days per week"/>
    <s v="1 day per week"/>
    <x v="3"/>
    <m/>
    <s v="Walking or running"/>
    <m/>
    <x v="1"/>
    <m/>
    <x v="0"/>
    <m/>
    <s v="Lack of convenient bus stops or bus routes,Lack of &quot;Park and Pedal&quot; lots,Lack of proper equipment or resources"/>
    <m/>
    <m/>
    <m/>
    <s v="No"/>
  </r>
  <r>
    <x v="2"/>
    <x v="0"/>
    <n v="4.0999999999999996"/>
    <s v="6 days per week"/>
    <s v="4 days per week"/>
    <x v="3"/>
    <m/>
    <s v="Walking or running"/>
    <m/>
    <x v="2"/>
    <m/>
    <x v="0"/>
    <m/>
    <s v="Lack of convenient bus stops or bus routes,Time,Lack of Bike Share program,Lack of confidence or experience riding near traffic"/>
    <m/>
    <s v="Bike Share program,Safer bicycle and pedestrian routes,Hands-on training on safe bicycle commuting techniques"/>
    <m/>
    <s v="No"/>
  </r>
  <r>
    <x v="2"/>
    <x v="0"/>
    <n v="0"/>
    <s v="2 days per week"/>
    <s v="3 days per week"/>
    <x v="3"/>
    <m/>
    <s v="Walking or running"/>
    <m/>
    <x v="2"/>
    <m/>
    <x v="0"/>
    <m/>
    <s v="Lack of proper equipment or resources"/>
    <m/>
    <s v="Alternative transportation commuting competitions with awards/prizes"/>
    <m/>
    <s v="No"/>
  </r>
  <r>
    <x v="2"/>
    <x v="0"/>
    <n v="5"/>
    <s v="5 days per week"/>
    <s v="4 days per week"/>
    <x v="3"/>
    <m/>
    <s v="Driving alone"/>
    <m/>
    <x v="2"/>
    <m/>
    <x v="3"/>
    <m/>
    <m/>
    <m/>
    <m/>
    <m/>
    <m/>
  </r>
  <r>
    <x v="2"/>
    <x v="0"/>
    <n v="0"/>
    <m/>
    <m/>
    <x v="3"/>
    <m/>
    <s v="Walking or running"/>
    <m/>
    <x v="2"/>
    <m/>
    <x v="0"/>
    <m/>
    <s v="Time"/>
    <m/>
    <m/>
    <m/>
    <s v="No"/>
  </r>
  <r>
    <x v="2"/>
    <x v="0"/>
    <n v="57"/>
    <s v="4 days per week"/>
    <s v="3 days per week"/>
    <x v="3"/>
    <m/>
    <s v="Walking or running"/>
    <m/>
    <x v="2"/>
    <m/>
    <x v="0"/>
    <m/>
    <s v="Time,Lack of proper equipment or resources"/>
    <m/>
    <m/>
    <m/>
    <s v="Yes"/>
  </r>
  <r>
    <x v="2"/>
    <x v="0"/>
    <n v="52"/>
    <s v="3 days per week"/>
    <m/>
    <x v="3"/>
    <m/>
    <s v="Driving alone"/>
    <m/>
    <x v="2"/>
    <m/>
    <x v="3"/>
    <m/>
    <s v="Weather,Time"/>
    <m/>
    <s v="Discounts on parking passes that prorate based on the days of the week you choose not to park"/>
    <m/>
    <s v="Yes"/>
  </r>
  <r>
    <x v="2"/>
    <x v="0"/>
    <n v="2"/>
    <s v="7 days per week"/>
    <s v="5 days per week"/>
    <x v="3"/>
    <m/>
    <s v="Walking or running"/>
    <m/>
    <x v="2"/>
    <m/>
    <x v="3"/>
    <m/>
    <s v="Lack of &quot;Park and Pedal&quot; lots"/>
    <m/>
    <s v="&quot;Carpool Only&quot; parking passes,Alternative transportation commuting competitions with awards/prizes"/>
    <m/>
    <s v="No"/>
  </r>
  <r>
    <x v="2"/>
    <x v="0"/>
    <n v="1.5"/>
    <s v="6 days per week"/>
    <s v="5 days per week"/>
    <x v="3"/>
    <m/>
    <s v="Walking or running"/>
    <m/>
    <x v="2"/>
    <m/>
    <x v="0"/>
    <m/>
    <s v="Lack of convenient bus stops or bus routes,Weather,Time,Lack of confidence or experience riding near traffic"/>
    <m/>
    <s v="&quot;Carpool Only&quot; parking passes,Ability to be 10 minutes late to work to accommodate alternative transportation"/>
    <m/>
    <s v="No"/>
  </r>
  <r>
    <x v="2"/>
    <x v="0"/>
    <n v="23.2"/>
    <s v="5 days per week"/>
    <m/>
    <x v="3"/>
    <m/>
    <s v="Walking or running"/>
    <m/>
    <x v="2"/>
    <m/>
    <x v="0"/>
    <m/>
    <s v="Weather,Time,Other (please explain)"/>
    <s v="I live too far away to feasibly ride a bike to campus"/>
    <m/>
    <m/>
    <s v="Yes"/>
  </r>
  <r>
    <x v="2"/>
    <x v="0"/>
    <n v="163"/>
    <m/>
    <m/>
    <x v="3"/>
    <m/>
    <s v="Bicycle, skateboard or other human-powered device"/>
    <m/>
    <x v="2"/>
    <m/>
    <x v="0"/>
    <m/>
    <s v="Weather,Lack of confidence or experience riding near traffic"/>
    <m/>
    <s v="Bike Share program,More secure bicycle parking,Safer bicycle and pedestrian routes,Alternative transportation commuting competitions with awards/prizes,Ability to be 10 minutes late to work to accommodate alternative transportation,Hands-on training on safe bicycle commuting techniques"/>
    <m/>
    <s v="No"/>
  </r>
  <r>
    <x v="2"/>
    <x v="0"/>
    <n v="50"/>
    <s v="4 days per week"/>
    <m/>
    <x v="3"/>
    <m/>
    <s v="Walking or running"/>
    <m/>
    <x v="2"/>
    <m/>
    <x v="0"/>
    <m/>
    <s v="Lack of convenient bus stops or bus routes,Time,Lack of proper equipment or resources"/>
    <m/>
    <s v="Discounts on parking passes that prorate based on the days of the week you choose not to park"/>
    <m/>
    <s v="No"/>
  </r>
  <r>
    <x v="2"/>
    <x v="0"/>
    <n v="6.1"/>
    <s v="5 days per week"/>
    <s v="2 days per week"/>
    <x v="3"/>
    <m/>
    <s v="Driving alone"/>
    <m/>
    <x v="2"/>
    <m/>
    <x v="3"/>
    <m/>
    <s v="Lack of convenient bus stops or bus routes,My health does not permit active transportation,Lack of confidence or experience riding near traffic"/>
    <m/>
    <s v="&quot;Carpool Only&quot; parking passes"/>
    <m/>
    <s v="No"/>
  </r>
  <r>
    <x v="2"/>
    <x v="0"/>
    <n v="0"/>
    <m/>
    <s v="1 day per week"/>
    <x v="3"/>
    <m/>
    <s v="Walking or running"/>
    <m/>
    <x v="2"/>
    <m/>
    <x v="0"/>
    <m/>
    <s v="Time"/>
    <m/>
    <s v="More secure bicycle parking,Safer bicycle and pedestrian routes,Ability to be 10 minutes late to work to accommodate alternative transportation"/>
    <m/>
    <s v="No"/>
  </r>
  <r>
    <x v="2"/>
    <x v="0"/>
    <n v="45"/>
    <s v="5 days per week"/>
    <m/>
    <x v="3"/>
    <m/>
    <s v="Walking or running"/>
    <m/>
    <x v="2"/>
    <m/>
    <x v="0"/>
    <m/>
    <s v="Lack of &quot;Park and Pedal&quot; lots,Lack of proper equipment or resources"/>
    <m/>
    <s v="Safer bicycle and pedestrian routes,Discounts on parking passes that prorate based on the days of the week you choose not to park"/>
    <m/>
    <s v="No"/>
  </r>
  <r>
    <x v="2"/>
    <x v="0"/>
    <n v="0.8"/>
    <s v="5 days per week"/>
    <s v="2 days per week"/>
    <x v="3"/>
    <m/>
    <s v="Walking or running"/>
    <m/>
    <x v="2"/>
    <m/>
    <x v="0"/>
    <m/>
    <s v="Lack of convenient bus stops or bus routes,Weather,Time,Lack of showers at my workplace,Lack of confidence or experience riding near traffic"/>
    <m/>
    <s v="Bike Share program,Safer bicycle and pedestrian routes,Ability to be 10 minutes late to work to accommodate alternative transportation,Hands-on training on safe bicycle commuting techniques"/>
    <m/>
    <s v="No"/>
  </r>
  <r>
    <x v="2"/>
    <x v="0"/>
    <n v="0"/>
    <m/>
    <m/>
    <x v="3"/>
    <m/>
    <s v="Walking or running"/>
    <m/>
    <x v="2"/>
    <m/>
    <x v="0"/>
    <m/>
    <s v="Lack of confidence or experience riding near traffic"/>
    <m/>
    <s v="Safer bicycle and pedestrian routes,Hands-on training on safe bicycle commuting techniques"/>
    <m/>
    <s v="No"/>
  </r>
  <r>
    <x v="2"/>
    <x v="0"/>
    <n v="4"/>
    <s v="3 days per week"/>
    <s v="1 day per week"/>
    <x v="3"/>
    <m/>
    <s v="Driving alone"/>
    <m/>
    <x v="2"/>
    <m/>
    <x v="3"/>
    <m/>
    <s v="Lack of confidence or experience riding near traffic"/>
    <m/>
    <s v="Discounts on parking passes that prorate based on the days of the week you choose not to park"/>
    <m/>
    <s v="No"/>
  </r>
  <r>
    <x v="2"/>
    <x v="0"/>
    <n v="8"/>
    <s v="6 days per week"/>
    <s v="3 days per week"/>
    <x v="3"/>
    <m/>
    <s v="Walking or running"/>
    <m/>
    <x v="2"/>
    <m/>
    <x v="0"/>
    <m/>
    <s v="Lack of convenient bus stops or bus routes"/>
    <m/>
    <m/>
    <m/>
    <s v="No"/>
  </r>
  <r>
    <x v="2"/>
    <x v="0"/>
    <n v="0"/>
    <s v="1 day per week"/>
    <s v="1 day per week"/>
    <x v="3"/>
    <m/>
    <s v="Driving alone"/>
    <m/>
    <x v="2"/>
    <m/>
    <x v="0"/>
    <m/>
    <s v="Time,Lack of bicycle racks"/>
    <m/>
    <s v="Bike Share program,Discounts on parking passes that prorate based on the days of the week you choose not to park,Ability to be 10 minutes late to work to accommodate alternative transportation"/>
    <m/>
    <s v="No"/>
  </r>
  <r>
    <x v="2"/>
    <x v="0"/>
    <n v="20"/>
    <s v="5 days per week"/>
    <m/>
    <x v="3"/>
    <m/>
    <s v="Walking or running"/>
    <m/>
    <x v="2"/>
    <m/>
    <x v="0"/>
    <m/>
    <s v="Weather,Time,I do not enjoy biking or walking"/>
    <m/>
    <s v="Discounts on parking passes that prorate based on the days of the week you choose not to park,Alternative transportation commuting competitions with awards/prizes"/>
    <m/>
    <s v="No"/>
  </r>
  <r>
    <x v="2"/>
    <x v="0"/>
    <n v="60"/>
    <s v="2 days per week"/>
    <m/>
    <x v="3"/>
    <m/>
    <s v="Walking or running"/>
    <m/>
    <x v="2"/>
    <m/>
    <x v="0"/>
    <m/>
    <s v="Lack of proper equipment or resources"/>
    <m/>
    <s v="&quot;Carpool Only&quot; parking passes,Discounts on parking passes that prorate based on the days of the week you choose not to park"/>
    <m/>
    <s v="Yes"/>
  </r>
  <r>
    <x v="2"/>
    <x v="0"/>
    <s v="126 miles"/>
    <s v="2 days per week"/>
    <m/>
    <x v="3"/>
    <m/>
    <s v="Walking or running"/>
    <m/>
    <x v="2"/>
    <m/>
    <x v="0"/>
    <m/>
    <s v="Weather,Time"/>
    <m/>
    <m/>
    <m/>
    <s v="No"/>
  </r>
  <r>
    <x v="2"/>
    <x v="0"/>
    <n v="40"/>
    <s v="1 day per week"/>
    <m/>
    <x v="3"/>
    <m/>
    <s v="Driving alone"/>
    <m/>
    <x v="2"/>
    <m/>
    <x v="3"/>
    <m/>
    <s v="Lack of confidence or experience riding near traffic"/>
    <m/>
    <s v="Ability to be 10 minutes late to work to accommodate alternative transportation"/>
    <m/>
    <s v="No"/>
  </r>
  <r>
    <x v="2"/>
    <x v="0"/>
    <n v="7.8"/>
    <s v="6 days per week"/>
    <s v="3 days per week"/>
    <x v="3"/>
    <m/>
    <s v="Driving alone"/>
    <m/>
    <x v="2"/>
    <m/>
    <x v="3"/>
    <m/>
    <s v="Other (please explain)"/>
    <s v="Distance"/>
    <s v="Other (please explain)"/>
    <s v="None of the above"/>
    <s v="No"/>
  </r>
  <r>
    <x v="2"/>
    <x v="0"/>
    <n v="100"/>
    <s v="2 days per week"/>
    <m/>
    <x v="3"/>
    <m/>
    <s v="Walking or running"/>
    <m/>
    <x v="2"/>
    <m/>
    <x v="0"/>
    <m/>
    <s v="Lack of Bike Share program"/>
    <m/>
    <s v="Bike Share program,More secure bicycle parking"/>
    <m/>
    <s v="No"/>
  </r>
  <r>
    <x v="2"/>
    <x v="0"/>
    <n v="1.2"/>
    <s v="7 days per week"/>
    <m/>
    <x v="3"/>
    <m/>
    <s v="Driving alone"/>
    <m/>
    <x v="2"/>
    <m/>
    <x v="3"/>
    <m/>
    <s v="Lack of confidence or experience riding near traffic"/>
    <m/>
    <s v="Safer bicycle and pedestrian routes"/>
    <m/>
    <s v="No"/>
  </r>
  <r>
    <x v="2"/>
    <x v="0"/>
    <n v="7"/>
    <s v="4 days per week"/>
    <s v="5 days per week"/>
    <x v="3"/>
    <m/>
    <s v="Walking or running"/>
    <m/>
    <x v="2"/>
    <m/>
    <x v="0"/>
    <m/>
    <s v="Lack of bicycle racks"/>
    <m/>
    <s v="Other (please explain)"/>
    <s v="Some spots are these campus are farther apart I'm not worried about walking as I am for commuter lots to be placed near busier buildings"/>
    <s v="Yes"/>
  </r>
  <r>
    <x v="2"/>
    <x v="0"/>
    <n v="0"/>
    <s v="7 days per week"/>
    <s v="3 days per week"/>
    <x v="3"/>
    <m/>
    <s v="Walking or running"/>
    <m/>
    <x v="2"/>
    <m/>
    <x v="5"/>
    <s v="Sometimes walk, sometimes drive"/>
    <s v="Lack of convenient bus stops or bus routes,Weather,Lack of &quot;Park and Pedal&quot; lots,Lack of proper equipment or resources"/>
    <m/>
    <s v="Bike Share program,Discounts on parking passes that prorate based on the days of the week you choose not to park,Alternative transportation commuting competitions with awards/prizes,Ability to be 10 minutes late to work to accommodate alternative transportation,Hands-on training on safe bicycle commuting techniques"/>
    <m/>
    <s v="No"/>
  </r>
  <r>
    <x v="2"/>
    <x v="0"/>
    <n v="2"/>
    <s v="2 days per week"/>
    <s v="1 day per week"/>
    <x v="3"/>
    <m/>
    <s v="Walking or running"/>
    <m/>
    <x v="2"/>
    <m/>
    <x v="0"/>
    <m/>
    <s v="Lack of confidence or experience riding near traffic,Lack of proper equipment or resources"/>
    <m/>
    <s v="&quot;Carpool Only&quot; parking passes"/>
    <m/>
    <s v="No"/>
  </r>
  <r>
    <x v="2"/>
    <x v="0"/>
    <n v="18"/>
    <s v="6 days per week"/>
    <s v="3 days per week"/>
    <x v="3"/>
    <m/>
    <s v="Bus"/>
    <m/>
    <x v="2"/>
    <m/>
    <x v="2"/>
    <m/>
    <s v="Time"/>
    <m/>
    <s v="&quot;Carpool Only&quot; parking passes"/>
    <m/>
    <s v="No"/>
  </r>
  <r>
    <x v="2"/>
    <x v="0"/>
    <n v="0.9"/>
    <s v="5 days per week"/>
    <s v="3 days per week"/>
    <x v="3"/>
    <m/>
    <s v="Walking or running"/>
    <m/>
    <x v="2"/>
    <m/>
    <x v="0"/>
    <m/>
    <s v="Weather,Time,Lack of confidence or experience riding near traffic"/>
    <m/>
    <s v="Discounts on parking passes that prorate based on the days of the week you choose not to park"/>
    <m/>
    <s v="No"/>
  </r>
  <r>
    <x v="2"/>
    <x v="0"/>
    <n v="4"/>
    <s v="6 days per week"/>
    <s v="1 day per week"/>
    <x v="3"/>
    <m/>
    <s v="Walking or running"/>
    <m/>
    <x v="2"/>
    <m/>
    <x v="0"/>
    <m/>
    <s v="Weather,Time"/>
    <m/>
    <s v="Discounts on parking passes that prorate based on the days of the week you choose not to park"/>
    <m/>
    <s v="No"/>
  </r>
  <r>
    <x v="2"/>
    <x v="0"/>
    <n v="86"/>
    <s v="2 days per week"/>
    <m/>
    <x v="3"/>
    <m/>
    <s v="Bicycle, skateboard or other human-powered device"/>
    <m/>
    <x v="2"/>
    <m/>
    <x v="1"/>
    <m/>
    <m/>
    <m/>
    <m/>
    <m/>
    <s v="Yes"/>
  </r>
  <r>
    <x v="2"/>
    <x v="0"/>
    <n v="38"/>
    <s v="6 days per week"/>
    <m/>
    <x v="3"/>
    <m/>
    <s v="Driving alone"/>
    <m/>
    <x v="2"/>
    <m/>
    <x v="3"/>
    <m/>
    <s v="Lack of proper equipment or resources"/>
    <m/>
    <s v="Bike Share program,Alternative transportation commuting competitions with awards/prizes"/>
    <m/>
    <s v="No"/>
  </r>
  <r>
    <x v="2"/>
    <x v="0"/>
    <n v="0"/>
    <s v="1 day per week"/>
    <s v="1 day per week"/>
    <x v="3"/>
    <m/>
    <s v="Walking or running"/>
    <m/>
    <x v="2"/>
    <m/>
    <x v="0"/>
    <m/>
    <s v="Weather,Time"/>
    <m/>
    <s v="Safer bicycle and pedestrian routes,Discounts on parking passes that prorate based on the days of the week you choose not to park,Alternative transportation commuting competitions with awards/prizes"/>
    <m/>
    <s v="No"/>
  </r>
  <r>
    <x v="2"/>
    <x v="0"/>
    <n v="49"/>
    <s v="5 days per week"/>
    <s v="3 days per week"/>
    <x v="3"/>
    <m/>
    <s v="Walking or running"/>
    <m/>
    <x v="2"/>
    <m/>
    <x v="0"/>
    <m/>
    <s v="Lack of convenient bus stops or bus routes,Time,Other (please explain)"/>
    <s v="Long commute "/>
    <s v="Alternative transportation commuting competitions with awards/prizes"/>
    <m/>
    <s v="No"/>
  </r>
  <r>
    <x v="2"/>
    <x v="0"/>
    <n v="50"/>
    <s v="2 days per week"/>
    <s v="1 day per week"/>
    <x v="3"/>
    <m/>
    <s v="Driving alone"/>
    <m/>
    <x v="2"/>
    <m/>
    <x v="3"/>
    <m/>
    <s v="Other (please explain)"/>
    <s v="Distance to campus from home"/>
    <s v="Discounts on parking passes that prorate based on the days of the week you choose not to park"/>
    <m/>
    <s v="No"/>
  </r>
  <r>
    <x v="2"/>
    <x v="0"/>
    <n v="3"/>
    <s v="5 days per week"/>
    <s v="5 days per week"/>
    <x v="3"/>
    <m/>
    <s v="Walking or running"/>
    <m/>
    <x v="2"/>
    <m/>
    <x v="0"/>
    <m/>
    <s v="Weather,Time"/>
    <m/>
    <s v="Bike Share program"/>
    <m/>
    <s v="No"/>
  </r>
  <r>
    <x v="2"/>
    <x v="0"/>
    <n v="1"/>
    <s v="7 days per week"/>
    <m/>
    <x v="3"/>
    <m/>
    <s v="Walking or running"/>
    <m/>
    <x v="2"/>
    <m/>
    <x v="0"/>
    <m/>
    <s v="Time"/>
    <m/>
    <s v="More secure bicycle parking"/>
    <m/>
    <s v="No"/>
  </r>
  <r>
    <x v="2"/>
    <x v="0"/>
    <n v="6.1"/>
    <s v="5 days per week"/>
    <s v="5 days per week"/>
    <x v="3"/>
    <m/>
    <s v="Walking or running"/>
    <m/>
    <x v="2"/>
    <m/>
    <x v="0"/>
    <m/>
    <s v="Time,My health does not permit active transportation"/>
    <m/>
    <s v="Discounts on parking passes that prorate based on the days of the week you choose not to park"/>
    <m/>
    <s v="No"/>
  </r>
  <r>
    <x v="2"/>
    <x v="0"/>
    <n v="150"/>
    <s v="1 day per week"/>
    <s v="1 day per week"/>
    <x v="3"/>
    <m/>
    <s v="Driving alone"/>
    <m/>
    <x v="2"/>
    <m/>
    <x v="3"/>
    <m/>
    <s v="Time"/>
    <m/>
    <s v="Discounts on parking passes that prorate based on the days of the week you choose not to park"/>
    <m/>
    <s v="No"/>
  </r>
  <r>
    <x v="2"/>
    <x v="0"/>
    <n v="14"/>
    <s v="3 days per week"/>
    <m/>
    <x v="3"/>
    <m/>
    <s v="Walking or running"/>
    <m/>
    <x v="2"/>
    <m/>
    <x v="0"/>
    <m/>
    <s v="Other (please explain)"/>
    <s v="Iâ€™m too far away "/>
    <s v="Discounts on parking passes that prorate based on the days of the week you choose not to park"/>
    <m/>
    <s v="No"/>
  </r>
  <r>
    <x v="2"/>
    <x v="0"/>
    <n v="43"/>
    <s v="5 days per week"/>
    <m/>
    <x v="3"/>
    <m/>
    <s v="Walking or running"/>
    <m/>
    <x v="2"/>
    <m/>
    <x v="0"/>
    <m/>
    <s v="Weather,Time,Lack of showers at my workplace"/>
    <m/>
    <s v="&quot;Carpool Only&quot; parking passes,Discounts on parking passes that prorate based on the days of the week you choose not to park"/>
    <m/>
    <s v="Yes"/>
  </r>
  <r>
    <x v="2"/>
    <x v="0"/>
    <n v="5.5"/>
    <s v="7 days per week"/>
    <s v="7 days per week"/>
    <x v="3"/>
    <m/>
    <s v="Walking or running"/>
    <m/>
    <x v="2"/>
    <m/>
    <x v="0"/>
    <m/>
    <s v="Time"/>
    <m/>
    <m/>
    <m/>
    <s v="No"/>
  </r>
  <r>
    <x v="2"/>
    <x v="0"/>
    <n v="1.2"/>
    <s v="5 days per week"/>
    <s v="3 days per week"/>
    <x v="3"/>
    <m/>
    <s v="Walking or running"/>
    <m/>
    <x v="2"/>
    <m/>
    <x v="0"/>
    <m/>
    <s v="Weather,Lack of confidence or experience riding near traffic"/>
    <m/>
    <s v="Safer bicycle and pedestrian routes"/>
    <m/>
    <s v="No"/>
  </r>
  <r>
    <x v="2"/>
    <x v="0"/>
    <n v="1.5"/>
    <s v="5 days per week"/>
    <s v="5 days per week"/>
    <x v="3"/>
    <m/>
    <s v="Driving alone"/>
    <m/>
    <x v="2"/>
    <m/>
    <x v="3"/>
    <m/>
    <s v="Time,Lack of bicycle racks,Lack of confidence or experience riding near traffic"/>
    <m/>
    <s v="More secure bicycle parking,Discounts on parking passes that prorate based on the days of the week you choose not to park"/>
    <m/>
    <s v="No"/>
  </r>
  <r>
    <x v="2"/>
    <x v="0"/>
    <n v="5"/>
    <s v="5 days per week"/>
    <m/>
    <x v="3"/>
    <m/>
    <s v="Walking or running"/>
    <m/>
    <x v="2"/>
    <m/>
    <x v="0"/>
    <m/>
    <s v="Time,I do not enjoy biking or walking,Lack of confidence or experience riding near traffic"/>
    <m/>
    <s v="Discounts on parking passes that prorate based on the days of the week you choose not to park"/>
    <m/>
    <s v="No"/>
  </r>
  <r>
    <x v="2"/>
    <x v="0"/>
    <n v="150"/>
    <s v="1 day per week"/>
    <s v="1 day per week"/>
    <x v="3"/>
    <m/>
    <s v="Driving alone"/>
    <m/>
    <x v="2"/>
    <m/>
    <x v="3"/>
    <m/>
    <s v="Other (please explain)"/>
    <s v="Distance "/>
    <s v="Other (please explain)"/>
    <s v="None. "/>
    <s v="No"/>
  </r>
  <r>
    <x v="2"/>
    <x v="0"/>
    <n v="1"/>
    <s v="7 days per week"/>
    <s v="5 days per week"/>
    <x v="3"/>
    <m/>
    <s v="Driving alone"/>
    <m/>
    <x v="2"/>
    <m/>
    <x v="3"/>
    <m/>
    <s v="Time"/>
    <m/>
    <s v="Discounts on parking passes that prorate based on the days of the week you choose not to park"/>
    <m/>
    <s v="No"/>
  </r>
  <r>
    <x v="2"/>
    <x v="0"/>
    <n v="33.4"/>
    <s v="5 days per week"/>
    <m/>
    <x v="3"/>
    <m/>
    <s v="Driving alone"/>
    <m/>
    <x v="2"/>
    <m/>
    <x v="3"/>
    <m/>
    <s v="Other (please explain)"/>
    <s v="Commuting distance is too far."/>
    <s v="Other (please explain)"/>
    <s v="Lack of people in my area to commute with."/>
    <s v="No"/>
  </r>
  <r>
    <x v="2"/>
    <x v="0"/>
    <n v="2"/>
    <s v="4 days per week"/>
    <s v="2 days per week"/>
    <x v="3"/>
    <m/>
    <s v="Walking or running"/>
    <m/>
    <x v="2"/>
    <m/>
    <x v="0"/>
    <m/>
    <s v="Lack of convenient bus stops or bus routes,Weather,Time,Lack of proper equipment or resources"/>
    <m/>
    <m/>
    <m/>
    <s v="No"/>
  </r>
  <r>
    <x v="2"/>
    <x v="0"/>
    <n v="2.4"/>
    <s v="5 days per week"/>
    <m/>
    <x v="3"/>
    <m/>
    <s v="Driving alone"/>
    <m/>
    <x v="2"/>
    <m/>
    <x v="3"/>
    <m/>
    <s v="Weather,Time,Lack of proper equipment or resources"/>
    <m/>
    <s v="Bike Share program,More secure bicycle parking,Safer bicycle and pedestrian routes,Discounts on parking passes that prorate based on the days of the week you choose not to park"/>
    <m/>
    <s v="No"/>
  </r>
  <r>
    <x v="2"/>
    <x v="0"/>
    <n v="2.2000000000000002"/>
    <s v="4 days per week"/>
    <s v="2 days per week"/>
    <x v="3"/>
    <m/>
    <s v="Driving alone"/>
    <m/>
    <x v="2"/>
    <m/>
    <x v="3"/>
    <m/>
    <s v="Lack of bicycle racks,Lack of confidence or experience riding near traffic"/>
    <m/>
    <s v="More secure bicycle parking,Safer bicycle and pedestrian routes,Discounts on parking passes that prorate based on the days of the week you choose not to park,Hands-on training on safe bicycle commuting techniques"/>
    <m/>
    <s v="No"/>
  </r>
  <r>
    <x v="2"/>
    <x v="0"/>
    <n v="49"/>
    <s v="1 day per week"/>
    <m/>
    <x v="3"/>
    <m/>
    <s v="Walking or running"/>
    <m/>
    <x v="2"/>
    <m/>
    <x v="0"/>
    <m/>
    <s v="Other (please explain)"/>
    <s v="I love too far away"/>
    <s v="Other (please explain)"/>
    <s v="Coordinate other students/staff that make same commute"/>
    <s v="No"/>
  </r>
  <r>
    <x v="2"/>
    <x v="0"/>
    <n v="4"/>
    <s v="5 days per week"/>
    <s v="5 days per week"/>
    <x v="3"/>
    <m/>
    <s v="Driving alone"/>
    <m/>
    <x v="2"/>
    <m/>
    <x v="3"/>
    <m/>
    <s v="Lack of convenient bus stops or bus routes,Time"/>
    <m/>
    <s v="Alternative transportation commuting competitions with awards/prizes"/>
    <m/>
    <s v="Yes"/>
  </r>
  <r>
    <x v="2"/>
    <x v="0"/>
    <n v="1"/>
    <s v="6 days per week"/>
    <s v="6 days per week"/>
    <x v="3"/>
    <m/>
    <s v="Walking or running"/>
    <m/>
    <x v="2"/>
    <m/>
    <x v="0"/>
    <m/>
    <s v="Lack of convenient bus stops or bus routes,Weather,Time"/>
    <m/>
    <m/>
    <m/>
    <s v="Yes"/>
  </r>
  <r>
    <x v="2"/>
    <x v="0"/>
    <n v="0"/>
    <m/>
    <m/>
    <x v="3"/>
    <m/>
    <s v="Walking or running"/>
    <m/>
    <x v="1"/>
    <m/>
    <x v="0"/>
    <m/>
    <s v="Weather,Time"/>
    <m/>
    <s v="&quot;Carpool Only&quot; parking passes,Discounts on parking passes that prorate based on the days of the week you choose not to park"/>
    <m/>
    <s v="No"/>
  </r>
  <r>
    <x v="2"/>
    <x v="0"/>
    <n v="28"/>
    <s v="5 days per week"/>
    <m/>
    <x v="3"/>
    <m/>
    <s v="Walking or running"/>
    <m/>
    <x v="2"/>
    <m/>
    <x v="0"/>
    <m/>
    <s v="Time,Other (please explain)"/>
    <s v="Too far to bike or walk"/>
    <s v="&quot;Carpool Only&quot; parking passes"/>
    <m/>
    <s v="Yes"/>
  </r>
  <r>
    <x v="2"/>
    <x v="0"/>
    <n v="10"/>
    <s v="4 days per week"/>
    <s v="3 days per week"/>
    <x v="3"/>
    <m/>
    <s v="Walking or running"/>
    <m/>
    <x v="2"/>
    <m/>
    <x v="0"/>
    <m/>
    <s v="Time"/>
    <m/>
    <m/>
    <m/>
    <s v="No"/>
  </r>
  <r>
    <x v="2"/>
    <x v="0"/>
    <n v="25"/>
    <s v="3 days per week"/>
    <m/>
    <x v="3"/>
    <m/>
    <s v="Driving alone"/>
    <m/>
    <x v="2"/>
    <m/>
    <x v="3"/>
    <m/>
    <s v="Lack of bicycle racks,Lack of confidence or experience riding near traffic"/>
    <m/>
    <s v="More secure bicycle parking,Discounts on parking passes that prorate based on the days of the week you choose not to park"/>
    <m/>
    <s v="No"/>
  </r>
  <r>
    <x v="2"/>
    <x v="0"/>
    <n v="2.5"/>
    <s v="5 days per week"/>
    <s v="2 days per week"/>
    <x v="3"/>
    <m/>
    <s v="Carpooling"/>
    <m/>
    <x v="2"/>
    <m/>
    <x v="4"/>
    <m/>
    <s v="Time"/>
    <m/>
    <s v="&quot;Carpool Only&quot; parking passes,Discounts on parking passes that prorate based on the days of the week you choose not to park,Alternative transportation commuting competitions with awards/prizes"/>
    <m/>
    <s v="Yes"/>
  </r>
  <r>
    <x v="2"/>
    <x v="0"/>
    <n v="15"/>
    <s v="5 days per week"/>
    <s v="5 days per week"/>
    <x v="3"/>
    <m/>
    <s v="Walking or running"/>
    <m/>
    <x v="2"/>
    <m/>
    <x v="0"/>
    <m/>
    <s v="Weather,Time,Lack of Bike Share program,Lack of proper equipment or resources"/>
    <m/>
    <s v="Discounts on parking passes that prorate based on the days of the week you choose not to park,Other (please explain)"/>
    <s v="If there were cheaper parking passes for lots away from main campus ( ridges , tennis courts , WUSOC) I would buy that pass and walk from farther away "/>
    <s v="Yes"/>
  </r>
  <r>
    <x v="2"/>
    <x v="0"/>
    <s v="â€œ58â€"/>
    <s v="2 days per week"/>
    <s v="1 day per week"/>
    <x v="3"/>
    <m/>
    <s v="Walking or running"/>
    <m/>
    <x v="2"/>
    <m/>
    <x v="0"/>
    <m/>
    <s v="Weather"/>
    <m/>
    <s v="Safer bicycle and pedestrian routes"/>
    <m/>
    <s v="Yes"/>
  </r>
  <r>
    <x v="2"/>
    <x v="0"/>
    <n v="1"/>
    <s v="7 days per week"/>
    <s v="5 days per week"/>
    <x v="3"/>
    <m/>
    <s v="Walking or running"/>
    <m/>
    <x v="2"/>
    <m/>
    <x v="0"/>
    <m/>
    <s v="Lack of convenient bus stops or bus routes,Lack of &quot;Park and Pedal&quot; lots,Lack of bicycle racks,Lack of Bike Share program,Lack of confidence or experience riding near traffic"/>
    <m/>
    <s v="Bike Share program,Safer bicycle and pedestrian routes,Discounts on parking passes that prorate based on the days of the week you choose not to park,Ability to be 10 minutes late to work to accommodate alternative transportation,Hands-on training on safe bicycle commuting techniques"/>
    <m/>
    <s v="No"/>
  </r>
  <r>
    <x v="2"/>
    <x v="0"/>
    <n v="71"/>
    <s v="2 days per week"/>
    <m/>
    <x v="3"/>
    <m/>
    <s v="Driving alone"/>
    <m/>
    <x v="2"/>
    <m/>
    <x v="3"/>
    <m/>
    <s v="Other (please explain)"/>
    <s v="I live too far away "/>
    <s v="Discounts on parking passes that prorate based on the days of the week you choose not to park"/>
    <m/>
    <s v="Yes"/>
  </r>
  <r>
    <x v="2"/>
    <x v="0"/>
    <n v="47"/>
    <s v="3 days per week"/>
    <m/>
    <x v="3"/>
    <m/>
    <s v="Walking or running"/>
    <m/>
    <x v="2"/>
    <m/>
    <x v="0"/>
    <m/>
    <s v="Weather,Time,Other (please explain)"/>
    <s v="I live really far away."/>
    <s v="Ability to be 10 minutes late to work to accommodate alternative transportation,Other (please explain)"/>
    <s v="Need more commuter parking."/>
    <s v="No"/>
  </r>
  <r>
    <x v="2"/>
    <x v="0"/>
    <n v="0"/>
    <s v="1 day per week"/>
    <s v="1 day per week"/>
    <x v="3"/>
    <m/>
    <s v="Walking or running"/>
    <m/>
    <x v="2"/>
    <m/>
    <x v="0"/>
    <m/>
    <s v="Lack of proper equipment or resources"/>
    <m/>
    <s v="Bike Share program,More secure bicycle parking,Safer bicycle and pedestrian routes"/>
    <m/>
    <s v="Yes"/>
  </r>
  <r>
    <x v="2"/>
    <x v="0"/>
    <n v="5"/>
    <s v="7 days per week"/>
    <s v="4 days per week"/>
    <x v="3"/>
    <m/>
    <s v="Bicycle, skateboard or other human-powered device"/>
    <m/>
    <x v="2"/>
    <m/>
    <x v="0"/>
    <m/>
    <s v="Lack of bicycle racks,Lack of Bike Share program"/>
    <m/>
    <s v="Bike Share program"/>
    <m/>
    <s v="No"/>
  </r>
  <r>
    <x v="2"/>
    <x v="0"/>
    <n v="2"/>
    <s v="5 days per week"/>
    <s v="3 days per week"/>
    <x v="3"/>
    <m/>
    <s v="Driving alone"/>
    <m/>
    <x v="2"/>
    <m/>
    <x v="3"/>
    <m/>
    <s v="Weather,Lack of &quot;Park and Pedal&quot; lots,Lack of showers at my workplace"/>
    <m/>
    <m/>
    <m/>
    <s v="No"/>
  </r>
  <r>
    <x v="2"/>
    <x v="0"/>
    <n v="62"/>
    <s v="2 days per week"/>
    <m/>
    <x v="3"/>
    <m/>
    <s v="Walking or running"/>
    <m/>
    <x v="2"/>
    <m/>
    <x v="0"/>
    <m/>
    <s v="Weather,Time,I do not enjoy biking or walking"/>
    <m/>
    <s v="Safer bicycle and pedestrian routes,&quot;Carpool Only&quot; parking passes,Discounts on parking passes that prorate based on the days of the week you choose not to park,Ability to be 10 minutes late to work to accommodate alternative transportation,Hands-on training on safe bicycle commuting techniques"/>
    <m/>
    <s v="No"/>
  </r>
  <r>
    <x v="2"/>
    <x v="0"/>
    <n v="8"/>
    <s v="6 days per week"/>
    <s v="6 days per week"/>
    <x v="3"/>
    <m/>
    <s v="Driving alone"/>
    <m/>
    <x v="2"/>
    <m/>
    <x v="3"/>
    <m/>
    <s v="Lack of &quot;Park and Pedal&quot; lots,Lack of showers at my workplace,Lack of confidence or experience riding near traffic"/>
    <m/>
    <s v="Safer bicycle and pedestrian routes,Discounts on parking passes that prorate based on the days of the week you choose not to park"/>
    <m/>
    <s v="Yes"/>
  </r>
  <r>
    <x v="2"/>
    <x v="0"/>
    <n v="2"/>
    <s v="5 days per week"/>
    <s v="1 day per week"/>
    <x v="3"/>
    <m/>
    <s v="Walking or running"/>
    <m/>
    <x v="2"/>
    <m/>
    <x v="0"/>
    <m/>
    <s v="Weather,Time,My health does not permit active transportation"/>
    <m/>
    <s v="&quot;Carpool Only&quot; parking passes"/>
    <m/>
    <s v="No"/>
  </r>
  <r>
    <x v="2"/>
    <x v="0"/>
    <n v="27"/>
    <s v="3 days per week"/>
    <s v="1 day per week"/>
    <x v="3"/>
    <m/>
    <s v="Walking or running"/>
    <m/>
    <x v="2"/>
    <m/>
    <x v="0"/>
    <m/>
    <s v="Time"/>
    <m/>
    <s v="&quot;Carpool Only&quot; parking passes,Discounts on parking passes that prorate based on the days of the week you choose not to park,Ability to be 10 minutes late to work to accommodate alternative transportation"/>
    <m/>
    <s v="No"/>
  </r>
  <r>
    <x v="2"/>
    <x v="0"/>
    <n v="15"/>
    <s v="2 days per week"/>
    <s v="7 days per week"/>
    <x v="3"/>
    <m/>
    <s v="Walking or running"/>
    <m/>
    <x v="1"/>
    <m/>
    <x v="0"/>
    <m/>
    <s v="Other (please explain)"/>
    <s v="Lack of well maintained sidewalks in my area of athens"/>
    <s v="Bike Share program,More secure bicycle parking,Safer bicycle and pedestrian routes,&quot;Carpool Only&quot; parking passes,Alternative transportation commuting competitions with awards/prizes"/>
    <m/>
    <s v="No"/>
  </r>
  <r>
    <x v="2"/>
    <x v="0"/>
    <n v="15"/>
    <s v="3 days per week"/>
    <m/>
    <x v="3"/>
    <m/>
    <s v="Walking or running"/>
    <m/>
    <x v="2"/>
    <m/>
    <x v="0"/>
    <m/>
    <s v="Lack of confidence or experience riding near traffic"/>
    <m/>
    <s v="Bike Share program,More secure bicycle parking,Safer bicycle and pedestrian routes,&quot;Carpool Only&quot; parking passes,Ability to be 10 minutes late to work to accommodate alternative transportation"/>
    <m/>
    <s v="No"/>
  </r>
  <r>
    <x v="2"/>
    <x v="0"/>
    <n v="20"/>
    <s v="7 days per week"/>
    <s v="5 days per week"/>
    <x v="3"/>
    <m/>
    <s v="Walking or running"/>
    <m/>
    <x v="2"/>
    <m/>
    <x v="0"/>
    <m/>
    <s v="Lack of &quot;Park and Pedal&quot; lots,Lack of confidence or experience riding near traffic,Lack of proper equipment or resources"/>
    <m/>
    <s v="Bike Share program"/>
    <m/>
    <s v="Yes"/>
  </r>
  <r>
    <x v="2"/>
    <x v="0"/>
    <n v="13"/>
    <s v="5 days per week"/>
    <s v="1 day per week"/>
    <x v="3"/>
    <m/>
    <s v="Walking or running"/>
    <m/>
    <x v="2"/>
    <m/>
    <x v="0"/>
    <m/>
    <s v="Lack of confidence or experience riding near traffic"/>
    <m/>
    <s v="Discounts on parking passes that prorate based on the days of the week you choose not to park"/>
    <m/>
    <s v="Yes"/>
  </r>
  <r>
    <x v="2"/>
    <x v="0"/>
    <n v="0"/>
    <m/>
    <m/>
    <x v="3"/>
    <m/>
    <s v="Walking or running"/>
    <m/>
    <x v="2"/>
    <m/>
    <x v="0"/>
    <m/>
    <s v="Lack of convenient bus stops or bus routes,Lack of &quot;Park and Pedal&quot; lots,Lack of proper equipment or resources"/>
    <m/>
    <s v="Ability to be 10 minutes late to work to accommodate alternative transportation"/>
    <m/>
    <s v="No"/>
  </r>
  <r>
    <x v="2"/>
    <x v="0"/>
    <n v="3"/>
    <s v="6 days per week"/>
    <s v="4 days per week"/>
    <x v="3"/>
    <m/>
    <s v="Driving alone"/>
    <m/>
    <x v="2"/>
    <m/>
    <x v="3"/>
    <m/>
    <s v="Lack of convenient bus stops or bus routes,Time,Lack of &quot;Park and Pedal&quot; lots,Lack of showers at my workplace,Lack of Bike Share program"/>
    <m/>
    <s v="Bike Share program,Safer bicycle and pedestrian routes,Discounts on parking passes that prorate based on the days of the week you choose not to park,Hands-on training on safe bicycle commuting techniques"/>
    <m/>
    <s v="Yes"/>
  </r>
  <r>
    <x v="2"/>
    <x v="0"/>
    <n v="0"/>
    <m/>
    <s v="5 days per week"/>
    <x v="3"/>
    <m/>
    <s v="Walking or running"/>
    <m/>
    <x v="5"/>
    <m/>
    <x v="2"/>
    <m/>
    <s v="Lack of convenient bus stops or bus routes"/>
    <m/>
    <s v="Other (please explain)"/>
    <s v="More Convenient bus times and routes on campus"/>
    <s v="No"/>
  </r>
  <r>
    <x v="2"/>
    <x v="0"/>
    <n v="20"/>
    <s v="4 days per week"/>
    <m/>
    <x v="3"/>
    <m/>
    <s v="Walking or running"/>
    <m/>
    <x v="2"/>
    <m/>
    <x v="0"/>
    <m/>
    <s v="Other (please explain)"/>
    <s v="I am a commuter student from Nelsonville this semester, where I live with my grandmother. Next semester, I will be at a school full time in Nelsonville since I am in my last year as an education major."/>
    <s v="Discounts on parking passes that prorate based on the days of the week you choose not to park,Other (please explain)"/>
    <s v="More affordable housing on and off campus so I could live closer to campus and thus walk or bike more. I became a commuter student due to financial reasons, since I would have to drive over 30 minutes to my placement school every day in the spring semester and two days per week during fall semester. "/>
    <s v="Yes"/>
  </r>
  <r>
    <x v="2"/>
    <x v="0"/>
    <n v="90"/>
    <m/>
    <s v="1 day per week"/>
    <x v="3"/>
    <m/>
    <s v="Walking or running"/>
    <m/>
    <x v="2"/>
    <m/>
    <x v="0"/>
    <m/>
    <s v="Lack of confidence or experience riding near traffic"/>
    <m/>
    <s v="Safer bicycle and pedestrian routes"/>
    <m/>
    <s v="No"/>
  </r>
  <r>
    <x v="2"/>
    <x v="0"/>
    <n v="25"/>
    <s v="6 days per week"/>
    <s v="3 days per week"/>
    <x v="3"/>
    <m/>
    <s v="Walking or running"/>
    <m/>
    <x v="2"/>
    <m/>
    <x v="0"/>
    <m/>
    <s v="Weather,Time,Lack of proper equipment or resources,Other (please explain)"/>
    <s v="Live to far away to ride bike or walk to campus"/>
    <s v="More secure bicycle parking,Discounts on parking passes that prorate based on the days of the week you choose not to park"/>
    <m/>
    <s v="Yes"/>
  </r>
  <r>
    <x v="2"/>
    <x v="0"/>
    <s v="&quot;20&quot;"/>
    <s v="5 days per week"/>
    <m/>
    <x v="3"/>
    <m/>
    <s v="Driving alone"/>
    <m/>
    <x v="2"/>
    <m/>
    <x v="3"/>
    <m/>
    <s v="Weather,Time,I do not enjoy biking or walking"/>
    <m/>
    <s v="Safer bicycle and pedestrian routes,Ability to be 10 minutes late to work to accommodate alternative transportation"/>
    <m/>
    <s v="No"/>
  </r>
  <r>
    <x v="2"/>
    <x v="0"/>
    <n v="350"/>
    <m/>
    <m/>
    <x v="3"/>
    <m/>
    <s v="Carpooling"/>
    <m/>
    <x v="2"/>
    <m/>
    <x v="4"/>
    <m/>
    <s v="Weather,Time"/>
    <m/>
    <m/>
    <m/>
    <s v="No"/>
  </r>
  <r>
    <x v="2"/>
    <x v="0"/>
    <n v="7.3"/>
    <s v="5 days per week"/>
    <s v="3 days per week"/>
    <x v="3"/>
    <m/>
    <s v="Walking or running"/>
    <m/>
    <x v="2"/>
    <m/>
    <x v="0"/>
    <m/>
    <s v="Weather,Time,My health does not permit active transportation,Lack of proper equipment or resources"/>
    <m/>
    <s v="Safer bicycle and pedestrian routes,Discounts on parking passes that prorate based on the days of the week you choose not to park,Alternative transportation commuting competitions with awards/prizes,Ability to be 10 minutes late to work to accommodate alternative transportation"/>
    <m/>
    <s v="No"/>
  </r>
  <r>
    <x v="2"/>
    <x v="0"/>
    <n v="76.599999999999994"/>
    <s v="1 day per week"/>
    <s v="1 day per week"/>
    <x v="3"/>
    <m/>
    <s v="Walking or running"/>
    <m/>
    <x v="2"/>
    <m/>
    <x v="0"/>
    <m/>
    <s v="Weather,Time,Lack of confidence or experience riding near traffic"/>
    <m/>
    <s v="Safer bicycle and pedestrian routes,Discounts on parking passes that prorate based on the days of the week you choose not to park,Ability to be 10 minutes late to work to accommodate alternative transportation"/>
    <m/>
    <s v="No"/>
  </r>
  <r>
    <x v="2"/>
    <x v="0"/>
    <n v="41"/>
    <s v="5 days per week"/>
    <s v="1 day per week"/>
    <x v="3"/>
    <m/>
    <s v="Walking or running"/>
    <m/>
    <x v="2"/>
    <m/>
    <x v="0"/>
    <m/>
    <s v="Weather,Time,Lack of confidence or experience riding near traffic,Lack of proper equipment or resources"/>
    <m/>
    <s v="Discounts on parking passes that prorate based on the days of the week you choose not to park,Alternative transportation commuting competitions with awards/prizes"/>
    <m/>
    <s v="Yes"/>
  </r>
  <r>
    <x v="2"/>
    <x v="0"/>
    <n v="0"/>
    <m/>
    <m/>
    <x v="4"/>
    <s v="Live here"/>
    <s v="Walking or running"/>
    <m/>
    <x v="3"/>
    <s v="Same as above"/>
    <x v="0"/>
    <m/>
    <s v="Weather,Lack of Bike Share program"/>
    <m/>
    <s v="Bike Share program,Safer bicycle and pedestrian routes"/>
    <m/>
    <s v="No"/>
  </r>
  <r>
    <x v="2"/>
    <x v="0"/>
    <n v="1"/>
    <s v="5 days per week"/>
    <s v="1 day per week"/>
    <x v="4"/>
    <s v="Usually walk during Summer semester but drive once school year starts"/>
    <s v="Walking or running"/>
    <m/>
    <x v="2"/>
    <m/>
    <x v="0"/>
    <m/>
    <s v="Weather,Time"/>
    <m/>
    <s v="Discounts on parking passes that prorate based on the days of the week you choose not to park"/>
    <m/>
    <s v="No"/>
  </r>
  <r>
    <x v="2"/>
    <x v="0"/>
    <n v="0"/>
    <s v="5 days per week"/>
    <m/>
    <x v="4"/>
    <s v="I often go home ( not my dorm) for some weekends, so for those I drive myself to and from"/>
    <s v="Walking or running"/>
    <m/>
    <x v="3"/>
    <s v="I drive myself to and from home ( not my dorm) on some weekends "/>
    <x v="0"/>
    <m/>
    <s v="Weather,Time"/>
    <m/>
    <s v="Bike Share program,Discounts on parking passes that prorate based on the days of the week you choose not to park,Ability to be 10 minutes late to work to accommodate alternative transportation"/>
    <m/>
    <s v="Yes"/>
  </r>
  <r>
    <x v="2"/>
    <x v="0"/>
    <n v="0.4"/>
    <s v="6 days per week"/>
    <s v="6 days per week"/>
    <x v="4"/>
    <s v="Walking for 3 days and driving 3 days"/>
    <s v="Walking or running"/>
    <m/>
    <x v="5"/>
    <m/>
    <x v="0"/>
    <m/>
    <s v="Lack of convenient bus stops or bus routes,Weather,Time"/>
    <m/>
    <s v="Bike Share program,More secure bicycle parking,Safer bicycle and pedestrian routes,Discounts on parking passes that prorate based on the days of the week you choose not to park,Alternative transportation commuting competitions with awards/prizes,Ability to be 10 minutes late to work to accommodate alternative transportation,Other (please explain)"/>
    <s v="More bus stops near my place of residence"/>
    <s v="Yes"/>
  </r>
  <r>
    <x v="2"/>
    <x v="0"/>
    <n v="0"/>
    <m/>
    <m/>
    <x v="4"/>
    <s v="ECampus student"/>
    <s v="Other (please explain)"/>
    <s v="internet"/>
    <x v="3"/>
    <s v="internet"/>
    <x v="5"/>
    <s v="internet"/>
    <s v="Other (please explain)"/>
    <s v="N/A"/>
    <s v="Other (please explain)"/>
    <s v="N/A"/>
    <s v="No"/>
  </r>
  <r>
    <x v="2"/>
    <x v="0"/>
    <n v="0.05"/>
    <m/>
    <m/>
    <x v="4"/>
    <s v="Walking, biking"/>
    <s v="Walking or running"/>
    <m/>
    <x v="1"/>
    <m/>
    <x v="0"/>
    <m/>
    <s v="Weather,Lack of confidence or experience riding near traffic"/>
    <m/>
    <s v="Safer bicycle and pedestrian routes,Discounts on parking passes that prorate based on the days of the week you choose not to park"/>
    <m/>
    <s v="No"/>
  </r>
  <r>
    <x v="2"/>
    <x v="0"/>
    <n v="3"/>
    <s v="6 days per week"/>
    <s v="2 days per week"/>
    <x v="4"/>
    <s v="Drive and bike"/>
    <s v="Walking or running"/>
    <m/>
    <x v="2"/>
    <m/>
    <x v="0"/>
    <m/>
    <s v="Time,Other (please explain)"/>
    <s v="My bike tires are deflated and I donâ€™t know where to go to inflate them"/>
    <s v="Safer bicycle and pedestrian routes,Discounts on parking passes that prorate based on the days of the week you choose not to park,Alternative transportation commuting competitions with awards/prizes"/>
    <m/>
    <s v="No"/>
  </r>
  <r>
    <x v="2"/>
    <x v="0"/>
    <s v="â€œ0â€"/>
    <m/>
    <m/>
    <x v="4"/>
    <s v="I live on campus "/>
    <s v="Walking or running"/>
    <m/>
    <x v="1"/>
    <m/>
    <x v="0"/>
    <m/>
    <s v="Weather"/>
    <m/>
    <s v="&quot;Carpool Only&quot; parking passes"/>
    <m/>
    <s v="No"/>
  </r>
  <r>
    <x v="2"/>
    <x v="0"/>
    <n v="1"/>
    <s v="6 days per week"/>
    <s v="5 days per week"/>
    <x v="4"/>
    <s v="Bus until 5:00 during fall/spring semester by car summer semester or after 5/on weekends "/>
    <s v="Walking or running"/>
    <m/>
    <x v="3"/>
    <s v="Bus before 5 m-f cat after and weekends"/>
    <x v="0"/>
    <m/>
    <s v="Weather,Time,Other (please explain)"/>
    <s v="Hill at apartment makes walking to/from campus not fun with bad joints "/>
    <s v="Bike Share program,Safer bicycle and pedestrian routes"/>
    <m/>
    <s v="No"/>
  </r>
  <r>
    <x v="2"/>
    <x v="0"/>
    <n v="0"/>
    <m/>
    <m/>
    <x v="4"/>
    <s v="Live on campus"/>
    <s v="Walking or running"/>
    <m/>
    <x v="3"/>
    <s v="Live on campus"/>
    <x v="0"/>
    <m/>
    <s v="Weather,Time,Lack of confidence or experience riding near traffic"/>
    <m/>
    <s v="Safer bicycle and pedestrian routes,Discounts on parking passes that prorate based on the days of the week you choose not to park,Ability to be 10 minutes late to work to accommodate alternative transportation"/>
    <m/>
    <s v="No"/>
  </r>
  <r>
    <x v="2"/>
    <x v="0"/>
    <n v="0"/>
    <m/>
    <m/>
    <x v="4"/>
    <s v="My dad drives me"/>
    <s v="Walking or running"/>
    <m/>
    <x v="3"/>
    <s v="My dad drives me"/>
    <x v="0"/>
    <m/>
    <s v="Weather,I do not enjoy biking or walking,Lack of proper equipment or resources"/>
    <m/>
    <s v="Other (please explain)"/>
    <s v="I can't drive and i don't have a bike so i have to walk i guess that works"/>
    <s v="No"/>
  </r>
  <r>
    <x v="2"/>
    <x v="0"/>
    <n v="13"/>
    <s v="5 days per week"/>
    <s v="4 days per week"/>
    <x v="4"/>
    <s v="Motorcycle"/>
    <s v="Walking or running"/>
    <m/>
    <x v="2"/>
    <m/>
    <x v="0"/>
    <m/>
    <s v="Weather"/>
    <m/>
    <s v="&quot;Carpool Only&quot; parking passes"/>
    <m/>
    <s v="Yes"/>
  </r>
  <r>
    <x v="2"/>
    <x v="0"/>
    <n v="8"/>
    <s v="6 days per week"/>
    <s v="4 days per week"/>
    <x v="4"/>
    <s v="Mix between my truck and motorcycle but always alone"/>
    <s v="Walking or running"/>
    <m/>
    <x v="2"/>
    <m/>
    <x v="0"/>
    <m/>
    <s v="Lack of convenient bus stops or bus routes,Weather,Time,Lack of &quot;Park and Pedal&quot; lots,Lack of showers at my workplace,Lack of proper equipment or resources"/>
    <m/>
    <s v="Discounts on parking passes that prorate based on the days of the week you choose not to park,Other (please explain)"/>
    <m/>
    <s v="No"/>
  </r>
  <r>
    <x v="2"/>
    <x v="0"/>
    <n v="77"/>
    <m/>
    <m/>
    <x v="4"/>
    <s v="I live here"/>
    <s v="Walking or running"/>
    <m/>
    <x v="3"/>
    <s v="I live on campus"/>
    <x v="0"/>
    <m/>
    <s v="Weather,Time"/>
    <m/>
    <s v="More secure bicycle parking,Safer bicycle and pedestrian routes,&quot;Carpool Only&quot; parking passes,Discounts on parking passes that prorate based on the days of the week you choose not to park,Ability to be 10 minutes late to work to accommodate alternative transportation,Hands-on training on safe bicycle commuting techniques"/>
    <m/>
    <s v="Yes"/>
  </r>
  <r>
    <x v="2"/>
    <x v="0"/>
    <n v="725"/>
    <m/>
    <m/>
    <x v="4"/>
    <s v="online student"/>
    <s v="Other (please explain)"/>
    <s v="online student"/>
    <x v="3"/>
    <s v="online studnet"/>
    <x v="5"/>
    <s v="online student"/>
    <s v="Other (please explain)"/>
    <s v="My classes are all online"/>
    <s v="Other (please explain)"/>
    <s v="I don't ever plan to come to campus"/>
    <s v="No"/>
  </r>
  <r>
    <x v="2"/>
    <x v="0"/>
    <n v="0"/>
    <m/>
    <s v="1 day per week"/>
    <x v="4"/>
    <s v="I will drive my car to campus over the summer, but I live on campus during the year. "/>
    <s v="Walking or running"/>
    <m/>
    <x v="2"/>
    <m/>
    <x v="0"/>
    <m/>
    <s v="Time,Lack of confidence or experience riding near traffic"/>
    <m/>
    <m/>
    <m/>
    <s v="No"/>
  </r>
  <r>
    <x v="2"/>
    <x v="0"/>
    <n v="0"/>
    <s v="7 days per week"/>
    <m/>
    <x v="4"/>
    <s v="Electric skateboard "/>
    <s v="Other (please explain)"/>
    <s v="Electric skateboard "/>
    <x v="3"/>
    <s v="Electric skateboard "/>
    <x v="5"/>
    <s v="Electric skateboard "/>
    <s v="Time"/>
    <m/>
    <m/>
    <m/>
    <s v="No"/>
  </r>
  <r>
    <x v="2"/>
    <x v="0"/>
    <n v="1"/>
    <s v="6 days per week"/>
    <s v="6 days per week"/>
    <x v="4"/>
    <s v="Bus during fall semester, carpool during summer (bc bus doesn't run)"/>
    <s v="Walking or running"/>
    <m/>
    <x v="4"/>
    <m/>
    <x v="0"/>
    <m/>
    <s v="Weather,Time,Lack of confidence or experience riding near traffic"/>
    <m/>
    <s v="Safer bicycle and pedestrian routes,&quot;Carpool Only&quot; parking passes"/>
    <m/>
    <s v="No"/>
  </r>
  <r>
    <x v="2"/>
    <x v="0"/>
    <n v="0"/>
    <m/>
    <m/>
    <x v="4"/>
    <s v="live on campus"/>
    <s v="Bicycle, skateboard or other human-powered device"/>
    <m/>
    <x v="3"/>
    <s v="love on campus"/>
    <x v="0"/>
    <m/>
    <s v="Lack of confidence or experience riding near traffic"/>
    <m/>
    <s v="Hands-on training on safe bicycle commuting techniques"/>
    <m/>
    <s v="No"/>
  </r>
  <r>
    <x v="2"/>
    <x v="0"/>
    <n v="0"/>
    <m/>
    <m/>
    <x v="4"/>
    <s v="Parents"/>
    <s v="Walking or running"/>
    <m/>
    <x v="3"/>
    <s v="Parents"/>
    <x v="0"/>
    <m/>
    <s v="Weather,Time"/>
    <m/>
    <s v="Safer bicycle and pedestrian routes,Discounts on parking passes that prorate based on the days of the week you choose not to park"/>
    <m/>
    <s v="No"/>
  </r>
  <r>
    <x v="2"/>
    <x v="0"/>
    <n v="50"/>
    <m/>
    <s v="1 day per week"/>
    <x v="4"/>
    <s v="Living on"/>
    <s v="Walking or running"/>
    <m/>
    <x v="1"/>
    <m/>
    <x v="0"/>
    <m/>
    <s v="Time,Other (please explain)"/>
    <m/>
    <s v="Ability to be 10 minutes late to work to accommodate alternative transportation"/>
    <m/>
    <s v="No"/>
  </r>
  <r>
    <x v="2"/>
    <x v="0"/>
    <n v="2"/>
    <s v="5 days per week"/>
    <m/>
    <x v="4"/>
    <s v="Motorcycle "/>
    <s v="Other (please explain)"/>
    <s v="Motorcycle"/>
    <x v="3"/>
    <s v="Motorcycle"/>
    <x v="5"/>
    <s v="Motorcycle "/>
    <s v="Time"/>
    <m/>
    <s v="Discounts on parking passes that prorate based on the days of the week you choose not to park"/>
    <m/>
    <s v="No"/>
  </r>
  <r>
    <x v="2"/>
    <x v="0"/>
    <n v="0"/>
    <m/>
    <m/>
    <x v="4"/>
    <s v="I am an online only student so I do not commute to campus."/>
    <s v="Other (please explain)"/>
    <s v="None of the above.  I am an online student."/>
    <x v="3"/>
    <s v="None.  Online only student."/>
    <x v="5"/>
    <s v="None.  Online only student."/>
    <s v="Other (please explain)"/>
    <s v="In general I would say in the winter if sidewalks were not cleared, that poses injury risk."/>
    <s v="Other (please explain)"/>
    <s v="Cleared walkways/driveways and safe areas."/>
    <s v="Yes"/>
  </r>
  <r>
    <x v="2"/>
    <x v="0"/>
    <n v="0"/>
    <m/>
    <m/>
    <x v="4"/>
    <s v="I live on campus."/>
    <s v="Walking or running"/>
    <m/>
    <x v="3"/>
    <s v="I live on campus."/>
    <x v="0"/>
    <m/>
    <s v="Weather"/>
    <m/>
    <s v="Safer bicycle and pedestrian routes"/>
    <m/>
    <s v="No"/>
  </r>
  <r>
    <x v="2"/>
    <x v="0"/>
    <n v="0"/>
    <m/>
    <m/>
    <x v="4"/>
    <s v="I stay home during the summer; I donâ€™t have a car"/>
    <s v="Walking or running"/>
    <m/>
    <x v="3"/>
    <s v="No car; live on campus "/>
    <x v="0"/>
    <m/>
    <s v="Other (please explain)"/>
    <s v="I live on campus and I walk"/>
    <s v="Other (please explain)"/>
    <s v="I live on campus and walk"/>
    <s v="No"/>
  </r>
  <r>
    <x v="2"/>
    <x v="0"/>
    <n v="1.5"/>
    <s v="5 days per week"/>
    <s v="3 days per week"/>
    <x v="4"/>
    <s v="driving alone or walking"/>
    <s v="Walking or running"/>
    <m/>
    <x v="3"/>
    <s v="driving alone or walking"/>
    <x v="0"/>
    <m/>
    <s v="Time"/>
    <m/>
    <s v="Bike Share program"/>
    <m/>
    <s v="Yes"/>
  </r>
  <r>
    <x v="2"/>
    <x v="0"/>
    <n v="0"/>
    <m/>
    <m/>
    <x v="4"/>
    <s v="I live on campus"/>
    <s v="Walking or running"/>
    <m/>
    <x v="3"/>
    <s v="I live on campus"/>
    <x v="0"/>
    <m/>
    <s v="Lack of convenient bus stops or bus routes,Weather,Time"/>
    <m/>
    <s v="Discounts on parking passes that prorate based on the days of the week you choose not to park,Alternative transportation commuting competitions with awards/prizes"/>
    <m/>
    <s v="No"/>
  </r>
  <r>
    <x v="2"/>
    <x v="0"/>
    <n v="0"/>
    <s v="1 day per week"/>
    <s v="1 day per week"/>
    <x v="4"/>
    <s v="Online student--I travel to campus once a month for events about 100 miles"/>
    <s v="Driving alone"/>
    <m/>
    <x v="2"/>
    <m/>
    <x v="3"/>
    <m/>
    <s v="Other (please explain)"/>
    <s v="Distance"/>
    <s v="Discounts on parking passes that prorate based on the days of the week you choose not to park"/>
    <m/>
    <s v="No"/>
  </r>
  <r>
    <x v="2"/>
    <x v="0"/>
    <n v="2"/>
    <s v="6 days per week"/>
    <m/>
    <x v="4"/>
    <s v="alternate between driving alone and biking. Often i come to campus twice a day, and will bike in the day, and drive if I have to go home after dark. (Not scared of the dark, but of proper visibility and drunk/distracted drivers."/>
    <s v="Walking or running"/>
    <m/>
    <x v="3"/>
    <s v="will be same as above"/>
    <x v="0"/>
    <m/>
    <s v="Other (please explain)"/>
    <s v="As mentioned above, I do use a bike, but biggest deterrent is riding at night as no bike lane all the way to my apartment (Monticello)"/>
    <s v="Safer bicycle and pedestrian routes"/>
    <m/>
    <s v="Yes"/>
  </r>
  <r>
    <x v="2"/>
    <x v="0"/>
    <n v="0"/>
    <m/>
    <m/>
    <x v="4"/>
    <s v="air wolf"/>
    <s v="Other (please explain)"/>
    <s v="go kart"/>
    <x v="3"/>
    <s v="jet pack"/>
    <x v="5"/>
    <s v="call box "/>
    <s v="Other (please explain)"/>
    <s v="VBIEDs"/>
    <s v="Other (please explain)"/>
    <n v="1000000"/>
    <s v="No"/>
  </r>
  <r>
    <x v="2"/>
    <x v="0"/>
    <m/>
    <m/>
    <m/>
    <x v="4"/>
    <s v="online"/>
    <s v="Other (please explain)"/>
    <s v="online"/>
    <x v="3"/>
    <s v="online"/>
    <x v="5"/>
    <s v="online"/>
    <s v="Other (please explain)"/>
    <s v="online"/>
    <s v="Other (please explain)"/>
    <s v="online"/>
    <s v="No"/>
  </r>
  <r>
    <x v="2"/>
    <x v="0"/>
    <n v="0"/>
    <m/>
    <m/>
    <x v="4"/>
    <s v="online-no transportation"/>
    <s v="Other (please explain)"/>
    <s v="N/A"/>
    <x v="3"/>
    <s v="N/A"/>
    <x v="5"/>
    <s v="N/A"/>
    <s v="Other (please explain)"/>
    <s v="N/A"/>
    <s v="&quot;Carpool Only&quot; parking passes,Discounts on parking passes that prorate based on the days of the week you choose not to park,Ability to be 10 minutes late to work to accommodate alternative transportation"/>
    <m/>
    <s v="No"/>
  </r>
  <r>
    <x v="2"/>
    <x v="0"/>
    <n v="0.3"/>
    <s v="5 days per week"/>
    <s v="3 days per week"/>
    <x v="5"/>
    <m/>
    <s v="Walking or running"/>
    <m/>
    <x v="1"/>
    <m/>
    <x v="0"/>
    <m/>
    <s v="Lack of confidence or experience riding near traffic,Lack of proper equipment or resources"/>
    <m/>
    <s v="Bike Share program,Safer bicycle and pedestrian routes"/>
    <m/>
    <s v="No"/>
  </r>
  <r>
    <x v="2"/>
    <x v="0"/>
    <n v="0.7"/>
    <s v="6 days per week"/>
    <m/>
    <x v="5"/>
    <m/>
    <s v="Walking or running"/>
    <m/>
    <x v="4"/>
    <m/>
    <x v="0"/>
    <m/>
    <s v="Weather,Time"/>
    <m/>
    <s v="Bike Share program,Hands-on training on safe bicycle commuting techniques"/>
    <m/>
    <s v="No"/>
  </r>
  <r>
    <x v="2"/>
    <x v="0"/>
    <n v="0.5"/>
    <s v="6 days per week"/>
    <s v="1 day per week"/>
    <x v="5"/>
    <m/>
    <s v="Walking or running"/>
    <m/>
    <x v="2"/>
    <m/>
    <x v="0"/>
    <m/>
    <s v="Weather,Lack of confidence or experience riding near traffic,Lack of proper equipment or resources"/>
    <m/>
    <s v="Bike Share program"/>
    <m/>
    <s v="No"/>
  </r>
  <r>
    <x v="2"/>
    <x v="0"/>
    <n v="1"/>
    <s v="5 days per week"/>
    <m/>
    <x v="5"/>
    <m/>
    <s v="Walking or running"/>
    <m/>
    <x v="1"/>
    <m/>
    <x v="0"/>
    <m/>
    <s v="Weather,Time"/>
    <m/>
    <s v="Discounts on parking passes that prorate based on the days of the week you choose not to park"/>
    <m/>
    <s v="No"/>
  </r>
  <r>
    <x v="2"/>
    <x v="0"/>
    <n v="2"/>
    <s v="4 days per week"/>
    <s v="4 days per week"/>
    <x v="5"/>
    <m/>
    <s v="Walking or running"/>
    <m/>
    <x v="1"/>
    <m/>
    <x v="0"/>
    <m/>
    <s v="Time"/>
    <m/>
    <s v="Discounts on parking passes that prorate based on the days of the week you choose not to park,Ability to be 10 minutes late to work to accommodate alternative transportation"/>
    <m/>
    <s v="No"/>
  </r>
  <r>
    <x v="2"/>
    <x v="0"/>
    <n v="1"/>
    <s v="4 days per week"/>
    <s v="1 day per week"/>
    <x v="5"/>
    <m/>
    <s v="Walking or running"/>
    <m/>
    <x v="1"/>
    <m/>
    <x v="0"/>
    <m/>
    <s v="Lack of &quot;Park and Pedal&quot; lots,Lack of bicycle racks"/>
    <m/>
    <s v="More secure bicycle parking,Safer bicycle and pedestrian routes,Discounts on parking passes that prorate based on the days of the week you choose not to park"/>
    <m/>
    <s v="No"/>
  </r>
  <r>
    <x v="2"/>
    <x v="0"/>
    <n v="2"/>
    <s v="6 days per week"/>
    <m/>
    <x v="5"/>
    <m/>
    <s v="Walking or running"/>
    <m/>
    <x v="1"/>
    <m/>
    <x v="0"/>
    <m/>
    <m/>
    <m/>
    <m/>
    <m/>
    <s v="No"/>
  </r>
  <r>
    <x v="2"/>
    <x v="0"/>
    <n v="0.5"/>
    <s v="5 days per week"/>
    <s v="1 day per week"/>
    <x v="5"/>
    <m/>
    <s v="Walking or running"/>
    <m/>
    <x v="1"/>
    <m/>
    <x v="0"/>
    <m/>
    <s v="Weather"/>
    <m/>
    <s v="Bike Share program,More secure bicycle parking,Discounts on parking passes that prorate based on the days of the week you choose not to park"/>
    <m/>
    <s v="No"/>
  </r>
  <r>
    <x v="2"/>
    <x v="0"/>
    <n v="0"/>
    <s v="5 days per week"/>
    <s v="2 days per week"/>
    <x v="5"/>
    <m/>
    <s v="Walking or running"/>
    <m/>
    <x v="1"/>
    <m/>
    <x v="0"/>
    <m/>
    <s v="Weather,Time,Lack of confidence or experience riding near traffic,Lack of proper equipment or resources"/>
    <m/>
    <s v="Bike Share program,Safer bicycle and pedestrian routes,&quot;Carpool Only&quot; parking passes,Discounts on parking passes that prorate based on the days of the week you choose not to park,Alternative transportation commuting competitions with awards/prizes,Ability to be 10 minutes late to work to accommodate alternative transportation,Hands-on training on safe bicycle commuting techniques"/>
    <m/>
    <s v="No"/>
  </r>
  <r>
    <x v="2"/>
    <x v="0"/>
    <n v="0.3"/>
    <s v="5 days per week"/>
    <m/>
    <x v="5"/>
    <m/>
    <s v="Walking or running"/>
    <m/>
    <x v="1"/>
    <m/>
    <x v="0"/>
    <m/>
    <s v="Weather,Time"/>
    <m/>
    <s v="More secure bicycle parking,Discounts on parking passes that prorate based on the days of the week you choose not to park,Ability to be 10 minutes late to work to accommodate alternative transportation"/>
    <m/>
    <s v="No"/>
  </r>
  <r>
    <x v="2"/>
    <x v="0"/>
    <n v="1"/>
    <s v="7 days per week"/>
    <s v="4 days per week"/>
    <x v="5"/>
    <m/>
    <s v="Walking or running"/>
    <m/>
    <x v="1"/>
    <m/>
    <x v="0"/>
    <m/>
    <s v="Lack of convenient bus stops or bus routes"/>
    <m/>
    <s v="Safer bicycle and pedestrian routes"/>
    <m/>
    <s v="No"/>
  </r>
  <r>
    <x v="2"/>
    <x v="0"/>
    <n v="0.5"/>
    <s v="1 day per week"/>
    <s v="1 day per week"/>
    <x v="5"/>
    <m/>
    <s v="Walking or running"/>
    <m/>
    <x v="1"/>
    <m/>
    <x v="0"/>
    <m/>
    <s v="Weather,Time"/>
    <m/>
    <s v="&quot;Carpool Only&quot; parking passes,Discounts on parking passes that prorate based on the days of the week you choose not to park"/>
    <m/>
    <s v="No"/>
  </r>
  <r>
    <x v="2"/>
    <x v="0"/>
    <n v="0.5"/>
    <s v="5 days per week"/>
    <m/>
    <x v="5"/>
    <m/>
    <s v="Walking or running"/>
    <m/>
    <x v="1"/>
    <m/>
    <x v="0"/>
    <m/>
    <s v="Time"/>
    <m/>
    <s v="Safer bicycle and pedestrian routes"/>
    <m/>
    <s v="No"/>
  </r>
  <r>
    <x v="2"/>
    <x v="0"/>
    <n v="0"/>
    <m/>
    <m/>
    <x v="5"/>
    <m/>
    <s v="Walking or running"/>
    <m/>
    <x v="1"/>
    <m/>
    <x v="0"/>
    <m/>
    <s v="Weather,Time,Lack of &quot;Park and Pedal&quot; lots,Lack of bicycle racks,Lack of proper equipment or resources"/>
    <m/>
    <s v="More secure bicycle parking,Safer bicycle and pedestrian routes"/>
    <m/>
    <s v="Yes"/>
  </r>
  <r>
    <x v="2"/>
    <x v="0"/>
    <n v="0"/>
    <m/>
    <m/>
    <x v="5"/>
    <m/>
    <s v="Walking or running"/>
    <m/>
    <x v="1"/>
    <m/>
    <x v="0"/>
    <m/>
    <s v="Weather"/>
    <m/>
    <s v="Discounts on parking passes that prorate based on the days of the week you choose not to park"/>
    <m/>
    <s v="No"/>
  </r>
  <r>
    <x v="2"/>
    <x v="0"/>
    <n v="1"/>
    <s v="5 days per week"/>
    <s v="3 days per week"/>
    <x v="5"/>
    <m/>
    <s v="Walking or running"/>
    <m/>
    <x v="1"/>
    <m/>
    <x v="0"/>
    <m/>
    <s v="Lack of bicycle racks,Lack of confidence or experience riding near traffic,Lack of proper equipment or resources"/>
    <m/>
    <s v="Bike Share program,More secure bicycle parking,Safer bicycle and pedestrian routes"/>
    <m/>
    <s v="No"/>
  </r>
  <r>
    <x v="2"/>
    <x v="0"/>
    <n v="0"/>
    <s v="5 days per week"/>
    <m/>
    <x v="5"/>
    <m/>
    <s v="Walking or running"/>
    <m/>
    <x v="1"/>
    <m/>
    <x v="0"/>
    <m/>
    <s v="I do not enjoy biking or walking"/>
    <m/>
    <s v="&quot;Carpool Only&quot; parking passes"/>
    <m/>
    <s v="No"/>
  </r>
  <r>
    <x v="2"/>
    <x v="0"/>
    <n v="55"/>
    <s v="1 day per week"/>
    <s v="3 days per week"/>
    <x v="5"/>
    <m/>
    <s v="Walking or running"/>
    <m/>
    <x v="1"/>
    <m/>
    <x v="0"/>
    <m/>
    <s v="Lack of convenient bus stops or bus routes"/>
    <m/>
    <s v="Safer bicycle and pedestrian routes"/>
    <m/>
    <s v="Yes"/>
  </r>
  <r>
    <x v="2"/>
    <x v="0"/>
    <n v="0"/>
    <m/>
    <m/>
    <x v="5"/>
    <m/>
    <s v="Walking or running"/>
    <m/>
    <x v="1"/>
    <m/>
    <x v="0"/>
    <m/>
    <s v="Weather,Time"/>
    <m/>
    <s v="Bike Share program,More secure bicycle parking,Safer bicycle and pedestrian routes,Discounts on parking passes that prorate based on the days of the week you choose not to park,Ability to be 10 minutes late to work to accommodate alternative transportation"/>
    <m/>
    <s v="Yes"/>
  </r>
  <r>
    <x v="2"/>
    <x v="0"/>
    <n v="0"/>
    <s v="7 days per week"/>
    <m/>
    <x v="5"/>
    <m/>
    <s v="Walking or running"/>
    <m/>
    <x v="1"/>
    <m/>
    <x v="0"/>
    <m/>
    <s v="Weather,Time,Lack of confidence or experience riding near traffic"/>
    <m/>
    <s v="More secure bicycle parking,Safer bicycle and pedestrian routes,Discounts on parking passes that prorate based on the days of the week you choose not to park,Alternative transportation commuting competitions with awards/prizes,Ability to be 10 minutes late to work to accommodate alternative transportation"/>
    <m/>
    <s v="No"/>
  </r>
  <r>
    <x v="2"/>
    <x v="0"/>
    <n v="0"/>
    <s v="1 day per week"/>
    <s v="1 day per week"/>
    <x v="5"/>
    <m/>
    <s v="Walking or running"/>
    <m/>
    <x v="1"/>
    <m/>
    <x v="0"/>
    <m/>
    <s v="Weather,Time"/>
    <m/>
    <s v="Hands-on training on safe bicycle commuting techniques"/>
    <m/>
    <s v="No"/>
  </r>
  <r>
    <x v="2"/>
    <x v="0"/>
    <n v="0.5"/>
    <s v="1 day per week"/>
    <s v="1 day per week"/>
    <x v="5"/>
    <m/>
    <s v="Walking or running"/>
    <m/>
    <x v="1"/>
    <m/>
    <x v="0"/>
    <m/>
    <s v="Weather,Time,Lack of Bike Share program,Lack of confidence or experience riding near traffic"/>
    <m/>
    <s v="Bike Share program,Discounts on parking passes that prorate based on the days of the week you choose not to park,Hands-on training on safe bicycle commuting techniques"/>
    <m/>
    <s v="No"/>
  </r>
  <r>
    <x v="2"/>
    <x v="0"/>
    <n v="0"/>
    <m/>
    <m/>
    <x v="5"/>
    <m/>
    <s v="Walking or running"/>
    <m/>
    <x v="1"/>
    <m/>
    <x v="0"/>
    <m/>
    <s v="Weather,Time"/>
    <m/>
    <m/>
    <m/>
    <s v="No"/>
  </r>
  <r>
    <x v="2"/>
    <x v="0"/>
    <n v="0"/>
    <s v="1 day per week"/>
    <s v="1 day per week"/>
    <x v="5"/>
    <m/>
    <s v="Walking or running"/>
    <m/>
    <x v="1"/>
    <m/>
    <x v="0"/>
    <m/>
    <s v="Weather,Time,Lack of bicycle racks"/>
    <m/>
    <s v="More secure bicycle parking,Discounts on parking passes that prorate based on the days of the week you choose not to park,Ability to be 10 minutes late to work to accommodate alternative transportation"/>
    <m/>
    <s v="No"/>
  </r>
  <r>
    <x v="2"/>
    <x v="0"/>
    <n v="0"/>
    <s v="7 days per week"/>
    <m/>
    <x v="5"/>
    <m/>
    <s v="Walking or running"/>
    <m/>
    <x v="1"/>
    <m/>
    <x v="0"/>
    <m/>
    <s v="Weather,Lack of &quot;Park and Pedal&quot; lots,Lack of bicycle racks"/>
    <m/>
    <s v="More secure bicycle parking,Safer bicycle and pedestrian routes"/>
    <m/>
    <s v="No"/>
  </r>
  <r>
    <x v="2"/>
    <x v="0"/>
    <n v="1.5"/>
    <s v="4 days per week"/>
    <m/>
    <x v="5"/>
    <m/>
    <s v="Walking or running"/>
    <m/>
    <x v="2"/>
    <m/>
    <x v="0"/>
    <m/>
    <s v="Lack of confidence or experience riding near traffic"/>
    <m/>
    <s v="Safer bicycle and pedestrian routes,Discounts on parking passes that prorate based on the days of the week you choose not to park"/>
    <m/>
    <s v="No"/>
  </r>
  <r>
    <x v="2"/>
    <x v="0"/>
    <n v="1"/>
    <s v="5 days per week"/>
    <m/>
    <x v="5"/>
    <m/>
    <s v="Walking or running"/>
    <m/>
    <x v="1"/>
    <m/>
    <x v="0"/>
    <m/>
    <s v="Lack of convenient bus stops or bus routes,Time"/>
    <m/>
    <s v="Discounts on parking passes that prorate based on the days of the week you choose not to park,Other (please explain)"/>
    <s v="Bus routes that stop at the end of court st and take you to the bottom of baker center."/>
    <s v="No"/>
  </r>
  <r>
    <x v="2"/>
    <x v="0"/>
    <n v="0"/>
    <m/>
    <m/>
    <x v="5"/>
    <m/>
    <s v="Walking or running"/>
    <m/>
    <x v="1"/>
    <m/>
    <x v="0"/>
    <m/>
    <s v="Lack of &quot;Park and Pedal&quot; lots,Lack of bicycle racks,Lack of confidence or experience riding near traffic"/>
    <m/>
    <s v="More secure bicycle parking,Safer bicycle and pedestrian routes,&quot;Carpool Only&quot; parking passes,Discounts on parking passes that prorate based on the days of the week you choose not to park"/>
    <m/>
    <s v="Yes"/>
  </r>
  <r>
    <x v="2"/>
    <x v="0"/>
    <n v="0"/>
    <s v="7 days per week"/>
    <m/>
    <x v="5"/>
    <m/>
    <s v="Walking or running"/>
    <m/>
    <x v="1"/>
    <m/>
    <x v="0"/>
    <m/>
    <s v="Lack of bicycle racks,Lack of confidence or experience riding near traffic"/>
    <m/>
    <s v="More secure bicycle parking,Safer bicycle and pedestrian routes"/>
    <m/>
    <s v="Yes"/>
  </r>
  <r>
    <x v="2"/>
    <x v="0"/>
    <n v="0"/>
    <m/>
    <m/>
    <x v="5"/>
    <m/>
    <s v="Walking or running"/>
    <m/>
    <x v="1"/>
    <m/>
    <x v="0"/>
    <m/>
    <s v="Weather,Time"/>
    <m/>
    <m/>
    <m/>
    <s v="No"/>
  </r>
  <r>
    <x v="2"/>
    <x v="0"/>
    <n v="0"/>
    <s v="4 days per week"/>
    <m/>
    <x v="5"/>
    <m/>
    <s v="Walking or running"/>
    <m/>
    <x v="1"/>
    <m/>
    <x v="0"/>
    <m/>
    <s v="Lack of convenient bus stops or bus routes,Weather,Time,Lack of proper equipment or resources"/>
    <m/>
    <s v="Safer bicycle and pedestrian routes,Discounts on parking passes that prorate based on the days of the week you choose not to park,Alternative transportation commuting competitions with awards/prizes,Ability to be 10 minutes late to work to accommodate alternative transportation"/>
    <m/>
    <s v="No"/>
  </r>
  <r>
    <x v="2"/>
    <x v="0"/>
    <n v="120"/>
    <m/>
    <m/>
    <x v="5"/>
    <m/>
    <s v="Walking or running"/>
    <m/>
    <x v="1"/>
    <m/>
    <x v="0"/>
    <m/>
    <s v="Lack of convenient bus stops or bus routes,Weather,Time,Lack of &quot;Park and Pedal&quot; lots"/>
    <m/>
    <s v="Discounts on parking passes that prorate based on the days of the week you choose not to park,Ability to be 10 minutes late to work to accommodate alternative transportation"/>
    <m/>
    <s v="No"/>
  </r>
  <r>
    <x v="2"/>
    <x v="0"/>
    <n v="0"/>
    <s v="6 days per week"/>
    <s v="3 days per week"/>
    <x v="5"/>
    <m/>
    <s v="Walking or running"/>
    <m/>
    <x v="1"/>
    <m/>
    <x v="0"/>
    <m/>
    <m/>
    <m/>
    <s v="Bike Share program"/>
    <m/>
    <s v="No"/>
  </r>
  <r>
    <x v="2"/>
    <x v="0"/>
    <n v="216"/>
    <s v="1 day per week"/>
    <s v="1 day per week"/>
    <x v="5"/>
    <m/>
    <s v="Walking or running"/>
    <m/>
    <x v="1"/>
    <m/>
    <x v="0"/>
    <m/>
    <s v="Weather,Time,Lack of showers at my workplace,Lack of proper equipment or resources"/>
    <m/>
    <s v="Bike Share program,Alternative transportation commuting competitions with awards/prizes,Ability to be 10 minutes late to work to accommodate alternative transportation"/>
    <m/>
    <s v="Yes"/>
  </r>
  <r>
    <x v="2"/>
    <x v="0"/>
    <n v="0"/>
    <m/>
    <m/>
    <x v="5"/>
    <m/>
    <s v="Walking or running"/>
    <m/>
    <x v="1"/>
    <m/>
    <x v="0"/>
    <m/>
    <s v="Weather,Time"/>
    <m/>
    <s v="Bike Share program,Safer bicycle and pedestrian routes,&quot;Carpool Only&quot; parking passes"/>
    <m/>
    <s v="No"/>
  </r>
  <r>
    <x v="2"/>
    <x v="0"/>
    <n v="1.2"/>
    <s v="6 days per week"/>
    <s v="5 days per week"/>
    <x v="5"/>
    <m/>
    <s v="Walking or running"/>
    <m/>
    <x v="1"/>
    <m/>
    <x v="0"/>
    <m/>
    <s v="Weather,Time"/>
    <m/>
    <s v="&quot;Carpool Only&quot; parking passes,Discounts on parking passes that prorate based on the days of the week you choose not to park"/>
    <m/>
    <s v="No"/>
  </r>
  <r>
    <x v="2"/>
    <x v="0"/>
    <n v="0"/>
    <m/>
    <m/>
    <x v="5"/>
    <m/>
    <s v="Walking or running"/>
    <m/>
    <x v="1"/>
    <m/>
    <x v="0"/>
    <m/>
    <s v="Lack of convenient bus stops or bus routes,Weather,Time,I do not enjoy biking or walking"/>
    <m/>
    <s v="Safer bicycle and pedestrian routes"/>
    <m/>
    <s v="No"/>
  </r>
  <r>
    <x v="2"/>
    <x v="0"/>
    <n v="0"/>
    <s v="5 days per week"/>
    <m/>
    <x v="5"/>
    <m/>
    <s v="Walking or running"/>
    <m/>
    <x v="1"/>
    <m/>
    <x v="0"/>
    <m/>
    <s v="Weather"/>
    <m/>
    <s v="Bike Share program,More secure bicycle parking,Safer bicycle and pedestrian routes"/>
    <m/>
    <s v="No"/>
  </r>
  <r>
    <x v="2"/>
    <x v="0"/>
    <n v="0"/>
    <s v="1 day per week"/>
    <s v="1 day per week"/>
    <x v="5"/>
    <m/>
    <s v="Walking or running"/>
    <m/>
    <x v="1"/>
    <m/>
    <x v="0"/>
    <m/>
    <s v="Weather"/>
    <m/>
    <s v="Alternative transportation commuting competitions with awards/prizes"/>
    <m/>
    <s v="Yes"/>
  </r>
  <r>
    <x v="2"/>
    <x v="0"/>
    <n v="1.3"/>
    <s v="5 days per week"/>
    <s v="5 days per week"/>
    <x v="5"/>
    <m/>
    <s v="Walking or running"/>
    <m/>
    <x v="2"/>
    <m/>
    <x v="0"/>
    <m/>
    <s v="Weather,Time,Lack of &quot;Park and Pedal&quot; lots,Lack of proper equipment or resources"/>
    <m/>
    <s v="Safer bicycle and pedestrian routes,&quot;Carpool Only&quot; parking passes,Discounts on parking passes that prorate based on the days of the week you choose not to park"/>
    <m/>
    <s v="Yes"/>
  </r>
  <r>
    <x v="2"/>
    <x v="0"/>
    <n v="0"/>
    <m/>
    <m/>
    <x v="5"/>
    <m/>
    <s v="Walking or running"/>
    <m/>
    <x v="1"/>
    <m/>
    <x v="0"/>
    <m/>
    <s v="Other (please explain)"/>
    <s v="Lack of bike path and bike lane connectivity"/>
    <s v="Safer bicycle and pedestrian routes"/>
    <m/>
    <s v="No"/>
  </r>
  <r>
    <x v="2"/>
    <x v="0"/>
    <n v="0"/>
    <s v="7 days per week"/>
    <s v="5 days per week"/>
    <x v="5"/>
    <m/>
    <s v="Walking or running"/>
    <m/>
    <x v="1"/>
    <m/>
    <x v="0"/>
    <m/>
    <m/>
    <m/>
    <s v="Ability to be 10 minutes late to work to accommodate alternative transportation"/>
    <m/>
    <s v="Yes"/>
  </r>
  <r>
    <x v="2"/>
    <x v="0"/>
    <n v="0"/>
    <m/>
    <m/>
    <x v="5"/>
    <m/>
    <s v="Walking or running"/>
    <m/>
    <x v="1"/>
    <m/>
    <x v="6"/>
    <m/>
    <s v="Lack of showers at my workplace"/>
    <m/>
    <s v="Ability to be 10 minutes late to work to accommodate alternative transportation"/>
    <m/>
    <s v="No"/>
  </r>
  <r>
    <x v="2"/>
    <x v="0"/>
    <n v="1"/>
    <s v="5 days per week"/>
    <s v="5 days per week"/>
    <x v="5"/>
    <m/>
    <s v="Walking or running"/>
    <m/>
    <x v="1"/>
    <m/>
    <x v="0"/>
    <m/>
    <m/>
    <m/>
    <m/>
    <m/>
    <s v="No"/>
  </r>
  <r>
    <x v="2"/>
    <x v="0"/>
    <n v="0"/>
    <s v="5 days per week"/>
    <m/>
    <x v="5"/>
    <m/>
    <s v="Walking or running"/>
    <m/>
    <x v="1"/>
    <m/>
    <x v="0"/>
    <m/>
    <s v="Weather"/>
    <m/>
    <s v="Ability to be 10 minutes late to work to accommodate alternative transportation"/>
    <m/>
    <s v="Yes"/>
  </r>
  <r>
    <x v="2"/>
    <x v="0"/>
    <n v="1"/>
    <s v="2 days per week"/>
    <s v="2 days per week"/>
    <x v="5"/>
    <m/>
    <s v="Walking or running"/>
    <m/>
    <x v="1"/>
    <m/>
    <x v="0"/>
    <m/>
    <s v="Lack of convenient bus stops or bus routes,Weather,Lack of confidence or experience riding near traffic"/>
    <m/>
    <s v="Safer bicycle and pedestrian routes"/>
    <m/>
    <s v="No"/>
  </r>
  <r>
    <x v="2"/>
    <x v="0"/>
    <n v="0"/>
    <m/>
    <m/>
    <x v="5"/>
    <m/>
    <s v="Walking or running"/>
    <m/>
    <x v="4"/>
    <m/>
    <x v="0"/>
    <m/>
    <s v="Time"/>
    <m/>
    <s v="Ability to be 10 minutes late to work to accommodate alternative transportation"/>
    <m/>
    <s v="No"/>
  </r>
  <r>
    <x v="2"/>
    <x v="0"/>
    <n v="0"/>
    <m/>
    <m/>
    <x v="5"/>
    <m/>
    <s v="Walking or running"/>
    <m/>
    <x v="1"/>
    <m/>
    <x v="0"/>
    <m/>
    <s v="Weather,Time"/>
    <m/>
    <s v="Bike Share program"/>
    <m/>
    <s v="No"/>
  </r>
  <r>
    <x v="2"/>
    <x v="0"/>
    <n v="0"/>
    <m/>
    <m/>
    <x v="5"/>
    <m/>
    <s v="Walking or running"/>
    <m/>
    <x v="1"/>
    <m/>
    <x v="0"/>
    <m/>
    <m/>
    <m/>
    <m/>
    <m/>
    <s v="No"/>
  </r>
  <r>
    <x v="2"/>
    <x v="0"/>
    <n v="0"/>
    <s v="7 days per week"/>
    <m/>
    <x v="5"/>
    <m/>
    <s v="Walking or running"/>
    <m/>
    <x v="1"/>
    <m/>
    <x v="0"/>
    <m/>
    <s v="Weather,Time,Lack of confidence or experience riding near traffic,Lack of proper equipment or resources"/>
    <m/>
    <s v="Bike Share program,Safer bicycle and pedestrian routes"/>
    <m/>
    <s v="Yes"/>
  </r>
  <r>
    <x v="2"/>
    <x v="0"/>
    <n v="0.5"/>
    <s v="7 days per week"/>
    <s v="5 days per week"/>
    <x v="5"/>
    <m/>
    <s v="Walking or running"/>
    <m/>
    <x v="1"/>
    <m/>
    <x v="0"/>
    <m/>
    <s v="Lack of convenient bus stops or bus routes,Weather,Time"/>
    <m/>
    <s v="More secure bicycle parking,Safer bicycle and pedestrian routes,Discounts on parking passes that prorate based on the days of the week you choose not to park,Alternative transportation commuting competitions with awards/prizes"/>
    <m/>
    <s v="Yes"/>
  </r>
  <r>
    <x v="2"/>
    <x v="0"/>
    <n v="1.5"/>
    <s v="5 days per week"/>
    <s v="2 days per week"/>
    <x v="5"/>
    <m/>
    <s v="Walking or running"/>
    <m/>
    <x v="1"/>
    <m/>
    <x v="0"/>
    <m/>
    <s v="Time"/>
    <m/>
    <s v="Safer bicycle and pedestrian routes"/>
    <m/>
    <s v="No"/>
  </r>
  <r>
    <x v="2"/>
    <x v="0"/>
    <n v="1.5"/>
    <s v="5 days per week"/>
    <m/>
    <x v="5"/>
    <m/>
    <s v="Walking or running"/>
    <m/>
    <x v="1"/>
    <m/>
    <x v="0"/>
    <m/>
    <s v="Weather,Lack of showers at my workplace,Lack of confidence or experience riding near traffic"/>
    <m/>
    <s v="Bike Share program"/>
    <m/>
    <s v="No"/>
  </r>
  <r>
    <x v="2"/>
    <x v="0"/>
    <n v="1"/>
    <s v="4 days per week"/>
    <m/>
    <x v="5"/>
    <m/>
    <s v="Walking or running"/>
    <m/>
    <x v="1"/>
    <m/>
    <x v="0"/>
    <m/>
    <s v="Weather,Other (please explain)"/>
    <s v="Safety"/>
    <s v="Other (please explain)"/>
    <s v="Safety, i'm afraid to walk at night!"/>
    <s v="No"/>
  </r>
  <r>
    <x v="2"/>
    <x v="0"/>
    <n v="1"/>
    <s v="2 days per week"/>
    <s v="1 day per week"/>
    <x v="5"/>
    <m/>
    <s v="Walking or running"/>
    <m/>
    <x v="1"/>
    <m/>
    <x v="0"/>
    <m/>
    <s v="Time"/>
    <m/>
    <s v="Discounts on parking passes that prorate based on the days of the week you choose not to park"/>
    <m/>
    <s v="No"/>
  </r>
  <r>
    <x v="2"/>
    <x v="0"/>
    <n v="300"/>
    <s v="5 days per week"/>
    <s v="1 day per week"/>
    <x v="5"/>
    <m/>
    <s v="Walking or running"/>
    <m/>
    <x v="1"/>
    <m/>
    <x v="0"/>
    <m/>
    <s v="Lack of &quot;Park and Pedal&quot; lots"/>
    <m/>
    <s v="Bike Share program"/>
    <m/>
    <s v="No"/>
  </r>
  <r>
    <x v="2"/>
    <x v="0"/>
    <n v="0"/>
    <s v="7 days per week"/>
    <m/>
    <x v="5"/>
    <m/>
    <s v="Walking or running"/>
    <m/>
    <x v="2"/>
    <m/>
    <x v="0"/>
    <m/>
    <s v="Weather,Time"/>
    <m/>
    <s v="Safer bicycle and pedestrian routes,Discounts on parking passes that prorate based on the days of the week you choose not to park,Alternative transportation commuting competitions with awards/prizes"/>
    <m/>
    <s v="Yes"/>
  </r>
  <r>
    <x v="2"/>
    <x v="0"/>
    <n v="0"/>
    <m/>
    <m/>
    <x v="5"/>
    <m/>
    <s v="Walking or running"/>
    <m/>
    <x v="1"/>
    <m/>
    <x v="0"/>
    <m/>
    <s v="Weather"/>
    <m/>
    <s v="Discounts on parking passes that prorate based on the days of the week you choose not to park"/>
    <m/>
    <s v="No"/>
  </r>
  <r>
    <x v="2"/>
    <x v="0"/>
    <n v="0"/>
    <s v="7 days per week"/>
    <m/>
    <x v="5"/>
    <m/>
    <s v="Walking or running"/>
    <m/>
    <x v="1"/>
    <m/>
    <x v="0"/>
    <m/>
    <s v="Time,Lack of confidence or experience riding near traffic,Lack of proper equipment or resources"/>
    <m/>
    <s v="More secure bicycle parking,Safer bicycle and pedestrian routes,&quot;Carpool Only&quot; parking passes,Ability to be 10 minutes late to work to accommodate alternative transportation"/>
    <m/>
    <s v="No"/>
  </r>
  <r>
    <x v="2"/>
    <x v="0"/>
    <n v="1"/>
    <s v="6 days per week"/>
    <s v="6 days per week"/>
    <x v="5"/>
    <m/>
    <s v="Walking or running"/>
    <m/>
    <x v="4"/>
    <m/>
    <x v="0"/>
    <m/>
    <s v="Weather,Time"/>
    <m/>
    <s v="Bike Share program,&quot;Carpool Only&quot; parking passes,Discounts on parking passes that prorate based on the days of the week you choose not to park"/>
    <m/>
    <s v="No"/>
  </r>
  <r>
    <x v="2"/>
    <x v="0"/>
    <n v="0"/>
    <m/>
    <m/>
    <x v="5"/>
    <m/>
    <s v="Walking or running"/>
    <m/>
    <x v="1"/>
    <m/>
    <x v="0"/>
    <m/>
    <s v="Weather"/>
    <m/>
    <s v="Ability to be 10 minutes late to work to accommodate alternative transportation"/>
    <m/>
    <s v="No"/>
  </r>
  <r>
    <x v="2"/>
    <x v="0"/>
    <n v="174"/>
    <s v="7 days per week"/>
    <m/>
    <x v="5"/>
    <m/>
    <s v="Walking or running"/>
    <m/>
    <x v="1"/>
    <m/>
    <x v="0"/>
    <m/>
    <s v="Weather"/>
    <m/>
    <s v="Ability to be 10 minutes late to work to accommodate alternative transportation"/>
    <m/>
    <s v="Yes"/>
  </r>
  <r>
    <x v="2"/>
    <x v="0"/>
    <n v="0"/>
    <m/>
    <m/>
    <x v="5"/>
    <m/>
    <s v="Walking or running"/>
    <m/>
    <x v="1"/>
    <m/>
    <x v="0"/>
    <m/>
    <s v="Lack of proper equipment or resources"/>
    <m/>
    <s v="Bike Share program,More secure bicycle parking,Safer bicycle and pedestrian routes,Ability to be 10 minutes late to work to accommodate alternative transportation"/>
    <m/>
    <s v="No"/>
  </r>
  <r>
    <x v="2"/>
    <x v="0"/>
    <n v="0"/>
    <s v="1 day per week"/>
    <m/>
    <x v="5"/>
    <m/>
    <s v="Walking or running"/>
    <m/>
    <x v="1"/>
    <m/>
    <x v="0"/>
    <m/>
    <s v="Weather"/>
    <m/>
    <s v="More secure bicycle parking"/>
    <m/>
    <s v="No"/>
  </r>
  <r>
    <x v="2"/>
    <x v="0"/>
    <s v=".5 miles"/>
    <s v="7 days per week"/>
    <s v="4 days per week"/>
    <x v="5"/>
    <m/>
    <s v="Walking or running"/>
    <m/>
    <x v="1"/>
    <m/>
    <x v="0"/>
    <m/>
    <s v="Lack of convenient bus stops or bus routes,Weather,Lack of Bike Share program"/>
    <m/>
    <s v="More secure bicycle parking,Safer bicycle and pedestrian routes,Ability to be 10 minutes late to work to accommodate alternative transportation"/>
    <m/>
    <s v="No"/>
  </r>
  <r>
    <x v="2"/>
    <x v="0"/>
    <n v="0"/>
    <s v="7 days per week"/>
    <m/>
    <x v="5"/>
    <m/>
    <s v="Walking or running"/>
    <m/>
    <x v="1"/>
    <m/>
    <x v="0"/>
    <m/>
    <s v="Lack of proper equipment or resources"/>
    <m/>
    <s v="Other (please explain)"/>
    <s v="Get the scooters &quot;Bird&quot; and &quot;Lime&quot; they are electric scooters and anyone who has the app can walk up and unlock the scooter and then you are charged 10 cents a minute while you ride. "/>
    <s v="No"/>
  </r>
  <r>
    <x v="2"/>
    <x v="0"/>
    <n v="0"/>
    <s v="5 days per week"/>
    <s v="5 days per week"/>
    <x v="5"/>
    <m/>
    <s v="Walking or running"/>
    <m/>
    <x v="1"/>
    <m/>
    <x v="0"/>
    <m/>
    <s v="Weather"/>
    <m/>
    <s v="Other (please explain)"/>
    <s v="ability to purchase a parking pass even if within a mile from campus"/>
    <s v="Yes"/>
  </r>
  <r>
    <x v="2"/>
    <x v="0"/>
    <n v="1"/>
    <s v="5 days per week"/>
    <s v="2 days per week"/>
    <x v="5"/>
    <m/>
    <s v="Walking or running"/>
    <m/>
    <x v="1"/>
    <m/>
    <x v="0"/>
    <m/>
    <s v="Lack of confidence or experience riding near traffic"/>
    <m/>
    <s v="Safer bicycle and pedestrian routes,Hands-on training on safe bicycle commuting techniques"/>
    <m/>
    <s v="No"/>
  </r>
  <r>
    <x v="2"/>
    <x v="0"/>
    <n v="0"/>
    <m/>
    <m/>
    <x v="5"/>
    <m/>
    <s v="Walking or running"/>
    <m/>
    <x v="4"/>
    <m/>
    <x v="0"/>
    <m/>
    <s v="Weather,Time,Lack of confidence or experience riding near traffic"/>
    <m/>
    <s v="Safer bicycle and pedestrian routes"/>
    <m/>
    <s v="No"/>
  </r>
  <r>
    <x v="2"/>
    <x v="0"/>
    <n v="0"/>
    <s v="5 days per week"/>
    <m/>
    <x v="5"/>
    <m/>
    <s v="Walking or running"/>
    <m/>
    <x v="2"/>
    <m/>
    <x v="0"/>
    <m/>
    <s v="Lack of convenient bus stops or bus routes,Weather,Time,Lack of &quot;Park and Pedal&quot; lots,Lack of bicycle racks,Lack of Bike Share program"/>
    <m/>
    <s v="Bike Share program,More secure bicycle parking,Safer bicycle and pedestrian routes"/>
    <m/>
    <s v="Yes"/>
  </r>
  <r>
    <x v="2"/>
    <x v="0"/>
    <n v="0"/>
    <m/>
    <m/>
    <x v="5"/>
    <m/>
    <s v="Walking or running"/>
    <m/>
    <x v="1"/>
    <m/>
    <x v="0"/>
    <m/>
    <m/>
    <m/>
    <m/>
    <m/>
    <m/>
  </r>
  <r>
    <x v="2"/>
    <x v="0"/>
    <n v="0"/>
    <s v="7 days per week"/>
    <s v="7 days per week"/>
    <x v="5"/>
    <m/>
    <s v="Bicycle, skateboard or other human-powered device"/>
    <m/>
    <x v="1"/>
    <m/>
    <x v="0"/>
    <m/>
    <s v="Weather,Time,Lack of &quot;Park and Pedal&quot; lots,Lack of bicycle racks,Lack of Bike Share program,Lack of proper equipment or resources"/>
    <m/>
    <s v="Bike Share program,More secure bicycle parking,Safer bicycle and pedestrian routes,Discounts on parking passes that prorate based on the days of the week you choose not to park"/>
    <m/>
    <s v="No"/>
  </r>
  <r>
    <x v="2"/>
    <x v="0"/>
    <n v="1"/>
    <s v="5 days per week"/>
    <s v="3 days per week"/>
    <x v="5"/>
    <m/>
    <s v="Walking or running"/>
    <m/>
    <x v="3"/>
    <s v="unsure"/>
    <x v="5"/>
    <s v="unsure"/>
    <s v="Weather,Lack of confidence or experience riding near traffic,Lack of proper equipment or resources"/>
    <m/>
    <s v="Bike Share program,Discounts on parking passes that prorate based on the days of the week you choose not to park"/>
    <m/>
    <s v="No"/>
  </r>
  <r>
    <x v="2"/>
    <x v="0"/>
    <n v="0"/>
    <m/>
    <m/>
    <x v="5"/>
    <m/>
    <s v="Walking or running"/>
    <m/>
    <x v="1"/>
    <m/>
    <x v="0"/>
    <m/>
    <s v="Weather,Lack of &quot;Park and Pedal&quot; lots,Lack of Bike Share program,Lack of confidence or experience riding near traffic"/>
    <m/>
    <s v="Bike Share program"/>
    <m/>
    <s v="No"/>
  </r>
  <r>
    <x v="2"/>
    <x v="0"/>
    <s v="6 min "/>
    <s v="5 days per week"/>
    <m/>
    <x v="5"/>
    <m/>
    <s v="Walking or running"/>
    <m/>
    <x v="1"/>
    <m/>
    <x v="0"/>
    <m/>
    <s v="Weather,Time,Lack of proper equipment or resources"/>
    <m/>
    <s v="Bike Share program,Safer bicycle and pedestrian routes,Discounts on parking passes that prorate based on the days of the week you choose not to park"/>
    <m/>
    <s v="No"/>
  </r>
  <r>
    <x v="2"/>
    <x v="0"/>
    <n v="0"/>
    <m/>
    <m/>
    <x v="5"/>
    <m/>
    <s v="Walking or running"/>
    <m/>
    <x v="1"/>
    <m/>
    <x v="0"/>
    <m/>
    <s v="Weather"/>
    <m/>
    <s v="Other (please explain)"/>
    <s v="Walking "/>
    <s v="No"/>
  </r>
  <r>
    <x v="2"/>
    <x v="0"/>
    <n v="300"/>
    <s v="5 days per week"/>
    <m/>
    <x v="5"/>
    <m/>
    <s v="Walking or running"/>
    <m/>
    <x v="1"/>
    <m/>
    <x v="0"/>
    <m/>
    <s v="Weather,Time"/>
    <m/>
    <s v="Discounts on parking passes that prorate based on the days of the week you choose not to park,Alternative transportation commuting competitions with awards/prizes,Ability to be 10 minutes late to work to accommodate alternative transportation"/>
    <m/>
    <s v="Yes"/>
  </r>
  <r>
    <x v="2"/>
    <x v="0"/>
    <n v="1.2"/>
    <s v="7 days per week"/>
    <s v="5 days per week"/>
    <x v="5"/>
    <m/>
    <s v="Walking or running"/>
    <m/>
    <x v="1"/>
    <m/>
    <x v="0"/>
    <m/>
    <s v="Weather,Time,Other (please explain)"/>
    <s v="fear of being assaulted, usually walk during the daylight and ask for rides if it's too dark to walk."/>
    <s v="More secure bicycle parking,Discounts on parking passes that prorate based on the days of the week you choose not to park"/>
    <m/>
    <s v="No"/>
  </r>
  <r>
    <x v="2"/>
    <x v="0"/>
    <n v="0.9"/>
    <s v="5 days per week"/>
    <s v="5 days per week"/>
    <x v="5"/>
    <m/>
    <s v="Walking or running"/>
    <m/>
    <x v="1"/>
    <m/>
    <x v="0"/>
    <m/>
    <s v="Weather"/>
    <m/>
    <s v="Other (please explain)"/>
    <s v="Better bus routes"/>
    <s v="No"/>
  </r>
  <r>
    <x v="2"/>
    <x v="0"/>
    <n v="0"/>
    <m/>
    <m/>
    <x v="5"/>
    <m/>
    <s v="Walking or running"/>
    <m/>
    <x v="1"/>
    <m/>
    <x v="6"/>
    <m/>
    <m/>
    <m/>
    <m/>
    <m/>
    <m/>
  </r>
  <r>
    <x v="2"/>
    <x v="0"/>
    <n v="0.4"/>
    <s v="6 days per week"/>
    <m/>
    <x v="5"/>
    <m/>
    <s v="Walking or running"/>
    <m/>
    <x v="1"/>
    <m/>
    <x v="0"/>
    <m/>
    <s v="Lack of convenient bus stops or bus routes,Weather,Time"/>
    <m/>
    <s v="Alternative transportation commuting competitions with awards/prizes,Ability to be 10 minutes late to work to accommodate alternative transportation"/>
    <m/>
    <s v="No"/>
  </r>
  <r>
    <x v="2"/>
    <x v="0"/>
    <n v="0"/>
    <s v="6 days per week"/>
    <m/>
    <x v="5"/>
    <m/>
    <s v="Walking or running"/>
    <m/>
    <x v="1"/>
    <m/>
    <x v="0"/>
    <m/>
    <s v="Weather"/>
    <m/>
    <s v="Safer bicycle and pedestrian routes"/>
    <m/>
    <s v="No"/>
  </r>
  <r>
    <x v="2"/>
    <x v="0"/>
    <n v="0"/>
    <s v="7 days per week"/>
    <s v="7 days per week"/>
    <x v="5"/>
    <m/>
    <s v="Walking or running"/>
    <m/>
    <x v="1"/>
    <m/>
    <x v="0"/>
    <m/>
    <s v="Weather,Lack of &quot;Park and Pedal&quot; lots"/>
    <m/>
    <s v="Ability to be 10 minutes late to work to accommodate alternative transportation"/>
    <m/>
    <s v="No"/>
  </r>
  <r>
    <x v="2"/>
    <x v="0"/>
    <n v="1.5"/>
    <s v="6 days per week"/>
    <m/>
    <x v="5"/>
    <m/>
    <s v="Walking or running"/>
    <m/>
    <x v="1"/>
    <m/>
    <x v="0"/>
    <m/>
    <s v="Lack of convenient bus stops or bus routes,Weather"/>
    <m/>
    <s v="&quot;Carpool Only&quot; parking passes,Discounts on parking passes that prorate based on the days of the week you choose not to park"/>
    <m/>
    <s v="No"/>
  </r>
  <r>
    <x v="2"/>
    <x v="0"/>
    <n v="0"/>
    <s v="7 days per week"/>
    <m/>
    <x v="5"/>
    <m/>
    <s v="Walking or running"/>
    <m/>
    <x v="1"/>
    <m/>
    <x v="0"/>
    <m/>
    <s v="Weather"/>
    <m/>
    <s v="Safer bicycle and pedestrian routes"/>
    <m/>
    <s v="No"/>
  </r>
  <r>
    <x v="2"/>
    <x v="0"/>
    <n v="0"/>
    <s v="6 days per week"/>
    <s v="1 day per week"/>
    <x v="5"/>
    <m/>
    <s v="Driving alone"/>
    <m/>
    <x v="2"/>
    <m/>
    <x v="3"/>
    <m/>
    <s v="Lack of proper equipment or resources"/>
    <m/>
    <s v="Bike Share program"/>
    <m/>
    <s v="No"/>
  </r>
  <r>
    <x v="2"/>
    <x v="0"/>
    <n v="0.7"/>
    <s v="5 days per week"/>
    <m/>
    <x v="5"/>
    <m/>
    <s v="Walking or running"/>
    <m/>
    <x v="1"/>
    <m/>
    <x v="0"/>
    <m/>
    <m/>
    <m/>
    <s v="Ability to be 10 minutes late to work to accommodate alternative transportation"/>
    <m/>
    <s v="No"/>
  </r>
  <r>
    <x v="2"/>
    <x v="0"/>
    <n v="1"/>
    <s v="5 days per week"/>
    <m/>
    <x v="5"/>
    <m/>
    <s v="Walking or running"/>
    <m/>
    <x v="1"/>
    <m/>
    <x v="0"/>
    <m/>
    <s v="Weather"/>
    <m/>
    <s v="Ability to be 10 minutes late to work to accommodate alternative transportation"/>
    <m/>
    <s v="No"/>
  </r>
  <r>
    <x v="2"/>
    <x v="0"/>
    <n v="1"/>
    <s v="7 days per week"/>
    <m/>
    <x v="5"/>
    <m/>
    <s v="Walking or running"/>
    <m/>
    <x v="4"/>
    <m/>
    <x v="2"/>
    <m/>
    <s v="Lack of convenient bus stops or bus routes,Weather,Time,Lack of &quot;Park and Pedal&quot; lots,Lack of showers at my workplace,Lack of confidence or experience riding near traffic"/>
    <m/>
    <s v="More secure bicycle parking,Safer bicycle and pedestrian routes,&quot;Carpool Only&quot; parking passes,Discounts on parking passes that prorate based on the days of the week you choose not to park"/>
    <m/>
    <s v="No"/>
  </r>
  <r>
    <x v="2"/>
    <x v="0"/>
    <n v="0"/>
    <s v="6 days per week"/>
    <s v="3 days per week"/>
    <x v="5"/>
    <m/>
    <s v="Walking or running"/>
    <m/>
    <x v="1"/>
    <m/>
    <x v="0"/>
    <m/>
    <s v="Lack of convenient bus stops or bus routes"/>
    <m/>
    <s v="Discounts on parking passes that prorate based on the days of the week you choose not to park"/>
    <m/>
    <s v="No"/>
  </r>
  <r>
    <x v="2"/>
    <x v="0"/>
    <n v="0"/>
    <m/>
    <m/>
    <x v="5"/>
    <m/>
    <s v="Walking or running"/>
    <m/>
    <x v="1"/>
    <m/>
    <x v="0"/>
    <m/>
    <s v="Weather"/>
    <m/>
    <s v="Alternative transportation commuting competitions with awards/prizes"/>
    <m/>
    <s v="No"/>
  </r>
  <r>
    <x v="2"/>
    <x v="0"/>
    <n v="1"/>
    <s v="7 days per week"/>
    <m/>
    <x v="5"/>
    <m/>
    <s v="Walking or running"/>
    <m/>
    <x v="1"/>
    <m/>
    <x v="0"/>
    <m/>
    <s v="Weather,Time,Lack of confidence or experience riding near traffic"/>
    <m/>
    <s v="More secure bicycle parking,Safer bicycle and pedestrian routes,Discounts on parking passes that prorate based on the days of the week you choose not to park"/>
    <m/>
    <s v="No"/>
  </r>
  <r>
    <x v="2"/>
    <x v="0"/>
    <n v="0"/>
    <s v="5 days per week"/>
    <s v="5 days per week"/>
    <x v="5"/>
    <m/>
    <s v="Walking or running"/>
    <m/>
    <x v="1"/>
    <m/>
    <x v="0"/>
    <m/>
    <s v="Weather,Time"/>
    <m/>
    <s v="Bike Share program,Discounts on parking passes that prorate based on the days of the week you choose not to park,Ability to be 10 minutes late to work to accommodate alternative transportation"/>
    <m/>
    <s v="No"/>
  </r>
  <r>
    <x v="2"/>
    <x v="0"/>
    <n v="2"/>
    <s v="1 day per week"/>
    <s v="1 day per week"/>
    <x v="5"/>
    <m/>
    <s v="Walking or running"/>
    <m/>
    <x v="1"/>
    <m/>
    <x v="0"/>
    <m/>
    <s v="Lack of bicycle racks,Lack of confidence or experience riding near traffic"/>
    <m/>
    <s v="More secure bicycle parking,Safer bicycle and pedestrian routes,Discounts on parking passes that prorate based on the days of the week you choose not to park"/>
    <m/>
    <s v="No"/>
  </r>
  <r>
    <x v="2"/>
    <x v="0"/>
    <n v="0.4"/>
    <s v="7 days per week"/>
    <s v="5 days per week"/>
    <x v="5"/>
    <m/>
    <s v="Walking or running"/>
    <m/>
    <x v="1"/>
    <m/>
    <x v="0"/>
    <m/>
    <s v="Time"/>
    <m/>
    <m/>
    <m/>
    <s v="No"/>
  </r>
  <r>
    <x v="2"/>
    <x v="0"/>
    <n v="0"/>
    <m/>
    <m/>
    <x v="5"/>
    <m/>
    <s v="Walking or running"/>
    <m/>
    <x v="1"/>
    <m/>
    <x v="0"/>
    <m/>
    <s v="Weather,Time,Lack of &quot;Park and Pedal&quot; lots,Lack of showers at my workplace,Lack of bicycle racks,Lack of Bike Share program,I do not enjoy biking or walking"/>
    <m/>
    <s v="Other (please explain)"/>
    <s v="Bird and Lime scooters"/>
    <s v="No"/>
  </r>
  <r>
    <x v="2"/>
    <x v="0"/>
    <n v="0"/>
    <s v="7 days per week"/>
    <s v="7 days per week"/>
    <x v="5"/>
    <m/>
    <s v="Walking or running"/>
    <m/>
    <x v="1"/>
    <m/>
    <x v="0"/>
    <m/>
    <s v="Weather,Time"/>
    <m/>
    <s v="Bike Share program,&quot;Carpool Only&quot; parking passes"/>
    <m/>
    <s v="Yes"/>
  </r>
  <r>
    <x v="2"/>
    <x v="0"/>
    <n v="1"/>
    <s v="5 days per week"/>
    <s v="1 day per week"/>
    <x v="5"/>
    <m/>
    <s v="Walking or running"/>
    <m/>
    <x v="1"/>
    <m/>
    <x v="0"/>
    <m/>
    <s v="Weather,Time"/>
    <m/>
    <s v="Discounts on parking passes that prorate based on the days of the week you choose not to park"/>
    <m/>
    <s v="No"/>
  </r>
  <r>
    <x v="2"/>
    <x v="0"/>
    <n v="0"/>
    <m/>
    <m/>
    <x v="5"/>
    <m/>
    <s v="Walking or running"/>
    <m/>
    <x v="1"/>
    <m/>
    <x v="0"/>
    <m/>
    <s v="Weather"/>
    <m/>
    <s v="More secure bicycle parking"/>
    <m/>
    <s v="No"/>
  </r>
  <r>
    <x v="2"/>
    <x v="0"/>
    <n v="1"/>
    <s v="2 days per week"/>
    <s v="5 days per week"/>
    <x v="5"/>
    <m/>
    <s v="Bus"/>
    <m/>
    <x v="1"/>
    <m/>
    <x v="2"/>
    <m/>
    <s v="Lack of convenient bus stops or bus routes,Weather,Time"/>
    <m/>
    <s v="Discounts on parking passes that prorate based on the days of the week you choose not to park"/>
    <m/>
    <s v="No"/>
  </r>
  <r>
    <x v="2"/>
    <x v="0"/>
    <n v="0"/>
    <s v="5 days per week"/>
    <s v="1 day per week"/>
    <x v="5"/>
    <m/>
    <s v="Walking or running"/>
    <m/>
    <x v="1"/>
    <m/>
    <x v="0"/>
    <m/>
    <s v="Weather"/>
    <m/>
    <s v="Bike Share program"/>
    <m/>
    <s v="No"/>
  </r>
  <r>
    <x v="2"/>
    <x v="0"/>
    <n v="0.2"/>
    <s v="5 days per week"/>
    <m/>
    <x v="5"/>
    <m/>
    <s v="Walking or running"/>
    <m/>
    <x v="1"/>
    <m/>
    <x v="0"/>
    <m/>
    <s v="Other (please explain)"/>
    <s v="Lack of bike. They cost money."/>
    <s v="Bike Share program"/>
    <m/>
    <s v="No"/>
  </r>
  <r>
    <x v="2"/>
    <x v="0"/>
    <n v="0"/>
    <m/>
    <m/>
    <x v="5"/>
    <m/>
    <s v="Walking or running"/>
    <m/>
    <x v="1"/>
    <m/>
    <x v="0"/>
    <m/>
    <s v="Weather,Time,Lack of showers at my workplace,Other (please explain)"/>
    <s v="Drivers are dangerous"/>
    <s v="Safer bicycle and pedestrian routes,Discounts on parking passes that prorate based on the days of the week you choose not to park,Ability to be 10 minutes late to work to accommodate alternative transportation"/>
    <m/>
    <s v="No"/>
  </r>
  <r>
    <x v="2"/>
    <x v="0"/>
    <n v="0.5"/>
    <s v="7 days per week"/>
    <s v="3 days per week"/>
    <x v="5"/>
    <m/>
    <s v="Walking or running"/>
    <m/>
    <x v="1"/>
    <m/>
    <x v="0"/>
    <m/>
    <s v="Weather"/>
    <m/>
    <s v="Bike Share program"/>
    <m/>
    <s v="No"/>
  </r>
  <r>
    <x v="2"/>
    <x v="0"/>
    <n v="0.5"/>
    <s v="7 days per week"/>
    <s v="7 days per week"/>
    <x v="5"/>
    <m/>
    <s v="Walking or running"/>
    <m/>
    <x v="4"/>
    <m/>
    <x v="0"/>
    <m/>
    <s v="Time,Other (please explain)"/>
    <m/>
    <s v="Alternative transportation commuting competitions with awards/prizes"/>
    <m/>
    <s v="No"/>
  </r>
  <r>
    <x v="2"/>
    <x v="0"/>
    <n v="0"/>
    <s v="7 days per week"/>
    <m/>
    <x v="5"/>
    <m/>
    <s v="Walking or running"/>
    <m/>
    <x v="1"/>
    <m/>
    <x v="0"/>
    <m/>
    <s v="Weather,Time"/>
    <m/>
    <s v="&quot;Carpool Only&quot; parking passes,Discounts on parking passes that prorate based on the days of the week you choose not to park"/>
    <m/>
    <s v="No"/>
  </r>
  <r>
    <x v="2"/>
    <x v="0"/>
    <n v="1"/>
    <s v="6 days per week"/>
    <s v="5 days per week"/>
    <x v="5"/>
    <m/>
    <s v="Walking or running"/>
    <m/>
    <x v="4"/>
    <m/>
    <x v="0"/>
    <m/>
    <s v="Lack of convenient bus stops or bus routes,Other (please explain)"/>
    <s v="More/better sidewalks off-campus"/>
    <s v="Safer bicycle and pedestrian routes"/>
    <m/>
    <s v="No"/>
  </r>
  <r>
    <x v="2"/>
    <x v="0"/>
    <s v="70 miles"/>
    <s v="7 days per week"/>
    <m/>
    <x v="5"/>
    <m/>
    <s v="Walking or running"/>
    <m/>
    <x v="1"/>
    <m/>
    <x v="0"/>
    <m/>
    <s v="Weather,Time"/>
    <m/>
    <s v="Safer bicycle and pedestrian routes"/>
    <m/>
    <s v="Yes"/>
  </r>
  <r>
    <x v="2"/>
    <x v="0"/>
    <n v="0"/>
    <s v="1 day per week"/>
    <s v="1 day per week"/>
    <x v="5"/>
    <m/>
    <s v="Walking or running"/>
    <m/>
    <x v="1"/>
    <m/>
    <x v="0"/>
    <m/>
    <s v="Time,Lack of bicycle racks"/>
    <m/>
    <s v="Safer bicycle and pedestrian routes,Discounts on parking passes that prorate based on the days of the week you choose not to park"/>
    <m/>
    <s v="No"/>
  </r>
  <r>
    <x v="2"/>
    <x v="0"/>
    <n v="0"/>
    <m/>
    <s v="1 day per week"/>
    <x v="5"/>
    <m/>
    <s v="Walking or running"/>
    <m/>
    <x v="4"/>
    <m/>
    <x v="0"/>
    <m/>
    <s v="Weather,Time"/>
    <m/>
    <s v="Discounts on parking passes that prorate based on the days of the week you choose not to park"/>
    <m/>
    <s v="Yes"/>
  </r>
  <r>
    <x v="2"/>
    <x v="0"/>
    <n v="1"/>
    <s v="6 days per week"/>
    <s v="3 days per week"/>
    <x v="5"/>
    <m/>
    <s v="Walking or running"/>
    <m/>
    <x v="2"/>
    <m/>
    <x v="0"/>
    <m/>
    <s v="Weather,Lack of Bike Share program"/>
    <m/>
    <s v="Bike Share program,More secure bicycle parking,Safer bicycle and pedestrian routes"/>
    <m/>
    <s v="No"/>
  </r>
  <r>
    <x v="2"/>
    <x v="0"/>
    <n v="0"/>
    <s v="5 days per week"/>
    <s v="7 days per week"/>
    <x v="5"/>
    <m/>
    <s v="Walking or running"/>
    <m/>
    <x v="1"/>
    <m/>
    <x v="0"/>
    <m/>
    <s v="Other (please explain)"/>
    <s v="I walk all day everyday"/>
    <s v="Other (please explain)"/>
    <s v="I walk all day everyday"/>
    <s v="No"/>
  </r>
  <r>
    <x v="2"/>
    <x v="0"/>
    <n v="3"/>
    <s v="7 days per week"/>
    <s v="7 days per week"/>
    <x v="5"/>
    <m/>
    <s v="Walking or running"/>
    <m/>
    <x v="1"/>
    <m/>
    <x v="0"/>
    <m/>
    <s v="Other (please explain)"/>
    <s v="I do walk everywhere"/>
    <s v="Other (please explain)"/>
    <s v="Better public transportation. I do walk to campus because of the parking problem, but I drive to other areas in Athens because public transportation takes too long or I have to walk to the stop anyway."/>
    <s v="No"/>
  </r>
  <r>
    <x v="2"/>
    <x v="0"/>
    <n v="65"/>
    <s v="1 day per week"/>
    <m/>
    <x v="5"/>
    <m/>
    <s v="Walking or running"/>
    <m/>
    <x v="5"/>
    <m/>
    <x v="0"/>
    <m/>
    <m/>
    <m/>
    <s v="Discounts on parking passes that prorate based on the days of the week you choose not to park"/>
    <m/>
    <s v="No"/>
  </r>
  <r>
    <x v="2"/>
    <x v="0"/>
    <n v="0"/>
    <m/>
    <m/>
    <x v="5"/>
    <m/>
    <s v="Walking or running"/>
    <m/>
    <x v="1"/>
    <m/>
    <x v="0"/>
    <m/>
    <s v="Time"/>
    <m/>
    <s v="Safer bicycle and pedestrian routes"/>
    <m/>
    <s v="No"/>
  </r>
  <r>
    <x v="2"/>
    <x v="0"/>
    <n v="0"/>
    <s v="5 days per week"/>
    <m/>
    <x v="5"/>
    <m/>
    <s v="Walking or running"/>
    <m/>
    <x v="1"/>
    <m/>
    <x v="0"/>
    <m/>
    <s v="Weather,Time"/>
    <m/>
    <s v="Bike Share program,More secure bicycle parking,Safer bicycle and pedestrian routes,Ability to be 10 minutes late to work to accommodate alternative transportation"/>
    <m/>
    <s v="No"/>
  </r>
  <r>
    <x v="2"/>
    <x v="0"/>
    <n v="1.5"/>
    <s v="5 days per week"/>
    <s v="3 days per week"/>
    <x v="5"/>
    <m/>
    <s v="Walking or running"/>
    <m/>
    <x v="2"/>
    <m/>
    <x v="0"/>
    <m/>
    <s v="Time,Other (please explain)"/>
    <s v="Having 5 minutes between classes I had to buy a parking permit to drive from Seigfred to the Voinovich school and I am still miss parts of both classes. This happens multiple times a week."/>
    <s v="&quot;Carpool Only&quot; parking passes,Discounts on parking passes that prorate based on the days of the week you choose not to park,Ability to be 10 minutes late to work to accommodate alternative transportation,Other (please explain)"/>
    <s v="Bike rakes specifically at the bottom of the Ridges."/>
    <s v="No"/>
  </r>
  <r>
    <x v="2"/>
    <x v="0"/>
    <n v="0.5"/>
    <s v="5 days per week"/>
    <s v="5 days per week"/>
    <x v="5"/>
    <m/>
    <s v="Walking or running"/>
    <m/>
    <x v="1"/>
    <m/>
    <x v="0"/>
    <m/>
    <s v="Weather"/>
    <m/>
    <s v="Safer bicycle and pedestrian routes"/>
    <m/>
    <s v="Yes"/>
  </r>
  <r>
    <x v="2"/>
    <x v="0"/>
    <n v="0.5"/>
    <s v="6 days per week"/>
    <m/>
    <x v="5"/>
    <m/>
    <s v="Walking or running"/>
    <m/>
    <x v="1"/>
    <m/>
    <x v="0"/>
    <m/>
    <s v="Time,Lack of Bike Share program"/>
    <m/>
    <s v="Bike Share program,Discounts on parking passes that prorate based on the days of the week you choose not to park"/>
    <m/>
    <s v="Yes"/>
  </r>
  <r>
    <x v="2"/>
    <x v="0"/>
    <n v="0"/>
    <s v="5 days per week"/>
    <s v="5 days per week"/>
    <x v="5"/>
    <m/>
    <s v="Walking or running"/>
    <m/>
    <x v="1"/>
    <m/>
    <x v="0"/>
    <m/>
    <s v="Weather,Time"/>
    <m/>
    <s v="Bike Share program,More secure bicycle parking,Safer bicycle and pedestrian routes"/>
    <m/>
    <s v="No"/>
  </r>
  <r>
    <x v="2"/>
    <x v="0"/>
    <n v="0"/>
    <s v="7 days per week"/>
    <m/>
    <x v="5"/>
    <m/>
    <s v="Walking or running"/>
    <m/>
    <x v="1"/>
    <m/>
    <x v="0"/>
    <m/>
    <s v="Weather"/>
    <m/>
    <s v="Safer bicycle and pedestrian routes"/>
    <m/>
    <s v="No"/>
  </r>
  <r>
    <x v="2"/>
    <x v="0"/>
    <n v="0"/>
    <m/>
    <s v="1 day per week"/>
    <x v="5"/>
    <m/>
    <s v="Walking or running"/>
    <m/>
    <x v="1"/>
    <m/>
    <x v="0"/>
    <m/>
    <s v="Weather,Time,Lack of confidence or experience riding near traffic"/>
    <m/>
    <s v="Bike Share program"/>
    <m/>
    <s v="No"/>
  </r>
  <r>
    <x v="2"/>
    <x v="0"/>
    <n v="0"/>
    <m/>
    <m/>
    <x v="5"/>
    <m/>
    <s v="Walking or running"/>
    <m/>
    <x v="1"/>
    <m/>
    <x v="0"/>
    <m/>
    <s v="Weather,Time,Lack of &quot;Park and Pedal&quot; lots,Lack of confidence or experience riding near traffic"/>
    <m/>
    <s v="Bike Share program,Safer bicycle and pedestrian routes,Discounts on parking passes that prorate based on the days of the week you choose not to park,Ability to be 10 minutes late to work to accommodate alternative transportation"/>
    <m/>
    <s v="Yes"/>
  </r>
  <r>
    <x v="2"/>
    <x v="0"/>
    <n v="40.700000000000003"/>
    <m/>
    <m/>
    <x v="5"/>
    <m/>
    <s v="Walking or running"/>
    <m/>
    <x v="1"/>
    <m/>
    <x v="0"/>
    <m/>
    <s v="Time"/>
    <m/>
    <m/>
    <m/>
    <s v="No"/>
  </r>
  <r>
    <x v="2"/>
    <x v="0"/>
    <n v="1.1000000000000001"/>
    <s v="6 days per week"/>
    <s v="7 days per week"/>
    <x v="5"/>
    <m/>
    <s v="Walking or running"/>
    <m/>
    <x v="4"/>
    <m/>
    <x v="0"/>
    <m/>
    <s v="Lack of convenient bus stops or bus routes,Weather,Time,Lack of &quot;Park and Pedal&quot; lots,Lack of confidence or experience riding near traffic"/>
    <m/>
    <s v="Safer bicycle and pedestrian routes,Discounts on parking passes that prorate based on the days of the week you choose not to park,Ability to be 10 minutes late to work to accommodate alternative transportation"/>
    <m/>
    <s v="No"/>
  </r>
  <r>
    <x v="2"/>
    <x v="0"/>
    <n v="0"/>
    <s v="5 days per week"/>
    <m/>
    <x v="5"/>
    <m/>
    <s v="Walking or running"/>
    <m/>
    <x v="1"/>
    <m/>
    <x v="0"/>
    <m/>
    <s v="Weather,Time"/>
    <m/>
    <s v="Bike Share program"/>
    <m/>
    <s v="Yes"/>
  </r>
  <r>
    <x v="2"/>
    <x v="0"/>
    <n v="0.5"/>
    <s v="5 days per week"/>
    <m/>
    <x v="5"/>
    <m/>
    <s v="Walking or running"/>
    <m/>
    <x v="1"/>
    <m/>
    <x v="0"/>
    <m/>
    <s v="Weather"/>
    <m/>
    <s v="Ability to be 10 minutes late to work to accommodate alternative transportation"/>
    <m/>
    <s v="No"/>
  </r>
  <r>
    <x v="2"/>
    <x v="0"/>
    <n v="0"/>
    <m/>
    <m/>
    <x v="5"/>
    <m/>
    <s v="Walking or running"/>
    <m/>
    <x v="1"/>
    <m/>
    <x v="0"/>
    <m/>
    <s v="Weather,Time"/>
    <m/>
    <s v="Bike Share program,&quot;Carpool Only&quot; parking passes,Discounts on parking passes that prorate based on the days of the week you choose not to park"/>
    <m/>
    <s v="Yes"/>
  </r>
  <r>
    <x v="2"/>
    <x v="0"/>
    <n v="1"/>
    <s v="5 days per week"/>
    <s v="1 day per week"/>
    <x v="5"/>
    <m/>
    <s v="Walking or running"/>
    <m/>
    <x v="1"/>
    <m/>
    <x v="0"/>
    <m/>
    <s v="Weather,Lack of bicycle racks,Lack of confidence or experience riding near traffic"/>
    <m/>
    <s v="More secure bicycle parking,Safer bicycle and pedestrian routes,&quot;Carpool Only&quot; parking passes,Discounts on parking passes that prorate based on the days of the week you choose not to park"/>
    <m/>
    <s v="No"/>
  </r>
  <r>
    <x v="2"/>
    <x v="0"/>
    <n v="80"/>
    <s v="7 days per week"/>
    <m/>
    <x v="5"/>
    <m/>
    <s v="Walking or running"/>
    <m/>
    <x v="2"/>
    <m/>
    <x v="0"/>
    <m/>
    <s v="Lack of &quot;Park and Pedal&quot; lots,Lack of Bike Share program,Lack of confidence or experience riding near traffic,Lack of proper equipment or resources"/>
    <m/>
    <s v="Bike Share program"/>
    <m/>
    <s v="No"/>
  </r>
  <r>
    <x v="2"/>
    <x v="0"/>
    <n v="0"/>
    <s v="5 days per week"/>
    <m/>
    <x v="5"/>
    <m/>
    <s v="Walking or running"/>
    <m/>
    <x v="1"/>
    <m/>
    <x v="0"/>
    <m/>
    <s v="Weather"/>
    <m/>
    <s v="Discounts on parking passes that prorate based on the days of the week you choose not to park"/>
    <m/>
    <s v="No"/>
  </r>
  <r>
    <x v="2"/>
    <x v="0"/>
    <n v="0"/>
    <m/>
    <m/>
    <x v="5"/>
    <m/>
    <s v="Walking or running"/>
    <m/>
    <x v="1"/>
    <m/>
    <x v="0"/>
    <m/>
    <m/>
    <m/>
    <s v="Bike Share program,Safer bicycle and pedestrian routes"/>
    <m/>
    <s v="No"/>
  </r>
  <r>
    <x v="2"/>
    <x v="0"/>
    <n v="0"/>
    <s v="7 days per week"/>
    <m/>
    <x v="5"/>
    <m/>
    <s v="Walking or running"/>
    <m/>
    <x v="1"/>
    <m/>
    <x v="0"/>
    <m/>
    <s v="Weather,Time"/>
    <m/>
    <s v="Ability to be 10 minutes late to work to accommodate alternative transportation"/>
    <m/>
    <s v="Yes"/>
  </r>
  <r>
    <x v="2"/>
    <x v="0"/>
    <n v="0"/>
    <s v="5 days per week"/>
    <m/>
    <x v="5"/>
    <m/>
    <s v="Walking or running"/>
    <m/>
    <x v="1"/>
    <m/>
    <x v="0"/>
    <m/>
    <s v="I do not enjoy biking or walking"/>
    <m/>
    <m/>
    <m/>
    <s v="No"/>
  </r>
  <r>
    <x v="2"/>
    <x v="0"/>
    <n v="0"/>
    <m/>
    <m/>
    <x v="5"/>
    <m/>
    <s v="Walking or running"/>
    <m/>
    <x v="1"/>
    <m/>
    <x v="0"/>
    <m/>
    <s v="Lack of Bike Share program"/>
    <m/>
    <s v="Bike Share program"/>
    <m/>
    <s v="No"/>
  </r>
  <r>
    <x v="2"/>
    <x v="0"/>
    <n v="1"/>
    <s v="1 day per week"/>
    <s v="1 day per week"/>
    <x v="5"/>
    <m/>
    <s v="Walking or running"/>
    <m/>
    <x v="1"/>
    <m/>
    <x v="0"/>
    <m/>
    <s v="Other (please explain)"/>
    <s v="The hills on campus"/>
    <s v="Safer bicycle and pedestrian routes,Discounts on parking passes that prorate based on the days of the week you choose not to park"/>
    <m/>
    <s v="No"/>
  </r>
  <r>
    <x v="2"/>
    <x v="0"/>
    <n v="120"/>
    <s v="5 days per week"/>
    <s v="1 day per week"/>
    <x v="5"/>
    <m/>
    <s v="Walking or running"/>
    <m/>
    <x v="2"/>
    <m/>
    <x v="0"/>
    <m/>
    <s v="Weather,Time,Lack of &quot;Park and Pedal&quot; lots,Lack of bicycle racks,Lack of confidence or experience riding near traffic"/>
    <m/>
    <s v="More secure bicycle parking,Safer bicycle and pedestrian routes,&quot;Carpool Only&quot; parking passes,Discounts on parking passes that prorate based on the days of the week you choose not to park,Ability to be 10 minutes late to work to accommodate alternative transportation"/>
    <m/>
    <s v="No"/>
  </r>
  <r>
    <x v="2"/>
    <x v="0"/>
    <n v="2"/>
    <s v="6 days per week"/>
    <s v="5 days per week"/>
    <x v="5"/>
    <m/>
    <s v="Walking or running"/>
    <m/>
    <x v="1"/>
    <m/>
    <x v="0"/>
    <m/>
    <s v="Time"/>
    <m/>
    <s v="Ability to be 10 minutes late to work to accommodate alternative transportation"/>
    <m/>
    <s v="Yes"/>
  </r>
  <r>
    <x v="2"/>
    <x v="0"/>
    <n v="0"/>
    <s v="7 days per week"/>
    <m/>
    <x v="5"/>
    <m/>
    <s v="Walking or running"/>
    <m/>
    <x v="1"/>
    <m/>
    <x v="0"/>
    <m/>
    <s v="Weather"/>
    <m/>
    <m/>
    <m/>
    <s v="No"/>
  </r>
  <r>
    <x v="2"/>
    <x v="0"/>
    <n v="0"/>
    <s v="7 days per week"/>
    <s v="7 days per week"/>
    <x v="5"/>
    <m/>
    <s v="Walking or running"/>
    <m/>
    <x v="1"/>
    <m/>
    <x v="0"/>
    <m/>
    <s v="Weather,Lack of Bike Share program,Lack of confidence or experience riding near traffic"/>
    <m/>
    <s v="Bike Share program,More secure bicycle parking,Safer bicycle and pedestrian routes"/>
    <m/>
    <s v="No"/>
  </r>
  <r>
    <x v="2"/>
    <x v="0"/>
    <n v="200"/>
    <s v="4 days per week"/>
    <s v="4 days per week"/>
    <x v="5"/>
    <m/>
    <s v="Walking or running"/>
    <m/>
    <x v="1"/>
    <m/>
    <x v="0"/>
    <m/>
    <s v="Weather,Time"/>
    <m/>
    <s v="Safer bicycle and pedestrian routes"/>
    <m/>
    <s v="Yes"/>
  </r>
  <r>
    <x v="2"/>
    <x v="0"/>
    <n v="0"/>
    <m/>
    <m/>
    <x v="5"/>
    <m/>
    <s v="Walking or running"/>
    <m/>
    <x v="1"/>
    <m/>
    <x v="0"/>
    <m/>
    <s v="Weather,Time,Lack of &quot;Park and Pedal&quot; lots"/>
    <m/>
    <s v="Bike Share program,&quot;Carpool Only&quot; parking passes"/>
    <m/>
    <s v="No"/>
  </r>
  <r>
    <x v="2"/>
    <x v="0"/>
    <n v="0.75"/>
    <s v="4 days per week"/>
    <m/>
    <x v="5"/>
    <m/>
    <s v="Walking or running"/>
    <m/>
    <x v="4"/>
    <m/>
    <x v="0"/>
    <m/>
    <s v="Weather,Lack of &quot;Park and Pedal&quot; lots,Lack of bicycle racks,Lack of Bike Share program"/>
    <m/>
    <s v="Bike Share program,More secure bicycle parking"/>
    <m/>
    <s v="Yes"/>
  </r>
  <r>
    <x v="2"/>
    <x v="0"/>
    <n v="0"/>
    <s v="1 day per week"/>
    <m/>
    <x v="5"/>
    <m/>
    <s v="Walking or running"/>
    <m/>
    <x v="1"/>
    <m/>
    <x v="0"/>
    <m/>
    <s v="Lack of convenient bus stops or bus routes,Weather"/>
    <m/>
    <s v="Bike Share program"/>
    <m/>
    <s v="No"/>
  </r>
  <r>
    <x v="2"/>
    <x v="0"/>
    <n v="0"/>
    <s v="7 days per week"/>
    <s v="1 day per week"/>
    <x v="5"/>
    <m/>
    <s v="Walking or running"/>
    <m/>
    <x v="1"/>
    <m/>
    <x v="0"/>
    <m/>
    <s v="Weather"/>
    <m/>
    <s v="Discounts on parking passes that prorate based on the days of the week you choose not to park"/>
    <m/>
    <s v="No"/>
  </r>
  <r>
    <x v="2"/>
    <x v="0"/>
    <n v="0"/>
    <s v="7 days per week"/>
    <m/>
    <x v="5"/>
    <m/>
    <s v="Walking or running"/>
    <m/>
    <x v="1"/>
    <m/>
    <x v="0"/>
    <m/>
    <s v="Weather"/>
    <m/>
    <s v="Safer bicycle and pedestrian routes"/>
    <m/>
    <s v="No"/>
  </r>
  <r>
    <x v="2"/>
    <x v="0"/>
    <n v="1"/>
    <s v="7 days per week"/>
    <m/>
    <x v="5"/>
    <m/>
    <s v="Walking or running"/>
    <m/>
    <x v="1"/>
    <m/>
    <x v="5"/>
    <s v="I walk"/>
    <s v="Other (please explain)"/>
    <s v="I walk"/>
    <s v="Ability to be 10 minutes late to work to accommodate alternative transportation"/>
    <m/>
    <s v="No"/>
  </r>
  <r>
    <x v="2"/>
    <x v="0"/>
    <n v="0"/>
    <s v="7 days per week"/>
    <m/>
    <x v="5"/>
    <m/>
    <s v="Walking or running"/>
    <m/>
    <x v="1"/>
    <m/>
    <x v="0"/>
    <m/>
    <s v="Lack of convenient bus stops or bus routes,Weather,Lack of proper equipment or resources"/>
    <m/>
    <s v="Bike Share program,Safer bicycle and pedestrian routes"/>
    <m/>
    <s v="No"/>
  </r>
  <r>
    <x v="2"/>
    <x v="0"/>
    <n v="0"/>
    <s v="6 days per week"/>
    <s v="3 days per week"/>
    <x v="5"/>
    <m/>
    <s v="Walking or running"/>
    <m/>
    <x v="1"/>
    <m/>
    <x v="0"/>
    <m/>
    <s v="Weather,Time,Lack of bicycle racks,Lack of proper equipment or resources"/>
    <m/>
    <s v="More secure bicycle parking,Safer bicycle and pedestrian routes,Discounts on parking passes that prorate based on the days of the week you choose not to park"/>
    <m/>
    <s v="No"/>
  </r>
  <r>
    <x v="2"/>
    <x v="0"/>
    <n v="0.5"/>
    <s v="7 days per week"/>
    <s v="4 days per week"/>
    <x v="5"/>
    <m/>
    <s v="Walking or running"/>
    <m/>
    <x v="1"/>
    <m/>
    <x v="0"/>
    <m/>
    <s v="Time,Lack of Bike Share program,Other (please explain)"/>
    <s v="The sidewalks and streets are broken, and there are not nearly enough lights on and off campus for walking home in the evening/night safely"/>
    <s v="Bike Share program,More secure bicycle parking,Safer bicycle and pedestrian routes"/>
    <m/>
    <s v="No"/>
  </r>
  <r>
    <x v="2"/>
    <x v="0"/>
    <n v="1"/>
    <s v="1 day per week"/>
    <m/>
    <x v="5"/>
    <m/>
    <s v="Walking or running"/>
    <m/>
    <x v="1"/>
    <m/>
    <x v="0"/>
    <m/>
    <s v="Lack of convenient bus stops or bus routes,Weather,Time"/>
    <m/>
    <s v="Other (please explain)"/>
    <s v="I only drive to my on-campus job at The Ridges because of the lack of a convenient bus route. (The only route that goes there makes only odd, off-campus stops.)"/>
    <s v="No"/>
  </r>
  <r>
    <x v="2"/>
    <x v="0"/>
    <n v="0"/>
    <m/>
    <m/>
    <x v="5"/>
    <m/>
    <s v="Walking or running"/>
    <m/>
    <x v="1"/>
    <m/>
    <x v="0"/>
    <m/>
    <m/>
    <m/>
    <s v="Other (please explain)"/>
    <s v="N/A I walk everywhere "/>
    <s v="Yes"/>
  </r>
  <r>
    <x v="2"/>
    <x v="0"/>
    <n v="0"/>
    <m/>
    <m/>
    <x v="5"/>
    <m/>
    <s v="Walking or running"/>
    <m/>
    <x v="1"/>
    <m/>
    <x v="0"/>
    <m/>
    <s v="Weather"/>
    <m/>
    <m/>
    <m/>
    <s v="No"/>
  </r>
  <r>
    <x v="2"/>
    <x v="0"/>
    <n v="0"/>
    <s v="7 days per week"/>
    <m/>
    <x v="5"/>
    <m/>
    <s v="Walking or running"/>
    <m/>
    <x v="1"/>
    <m/>
    <x v="0"/>
    <m/>
    <m/>
    <m/>
    <s v="Bike Share program"/>
    <m/>
    <s v="No"/>
  </r>
  <r>
    <x v="2"/>
    <x v="0"/>
    <n v="0"/>
    <m/>
    <m/>
    <x v="5"/>
    <m/>
    <s v="Walking or running"/>
    <m/>
    <x v="1"/>
    <m/>
    <x v="0"/>
    <m/>
    <s v="Lack of convenient bus stops or bus routes"/>
    <m/>
    <s v="Safer bicycle and pedestrian routes"/>
    <m/>
    <s v="Yes"/>
  </r>
  <r>
    <x v="2"/>
    <x v="0"/>
    <s v="1 mile"/>
    <s v="7 days per week"/>
    <m/>
    <x v="5"/>
    <m/>
    <s v="Walking or running"/>
    <m/>
    <x v="1"/>
    <m/>
    <x v="0"/>
    <m/>
    <s v="Weather"/>
    <m/>
    <s v="Safer bicycle and pedestrian routes"/>
    <m/>
    <s v="Yes"/>
  </r>
  <r>
    <x v="2"/>
    <x v="0"/>
    <s v="&amp;gt;1"/>
    <s v="5 days per week"/>
    <m/>
    <x v="5"/>
    <m/>
    <s v="Walking or running"/>
    <m/>
    <x v="1"/>
    <m/>
    <x v="0"/>
    <m/>
    <s v="Weather,Time"/>
    <m/>
    <s v="Ability to be 10 minutes late to work to accommodate alternative transportation"/>
    <m/>
    <s v="No"/>
  </r>
  <r>
    <x v="2"/>
    <x v="0"/>
    <n v="0"/>
    <s v="1 day per week"/>
    <s v="1 day per week"/>
    <x v="5"/>
    <m/>
    <s v="Walking or running"/>
    <m/>
    <x v="1"/>
    <m/>
    <x v="0"/>
    <m/>
    <s v="Time"/>
    <m/>
    <s v="Discounts on parking passes that prorate based on the days of the week you choose not to park"/>
    <m/>
    <s v="Yes"/>
  </r>
  <r>
    <x v="2"/>
    <x v="0"/>
    <n v="2"/>
    <s v="5 days per week"/>
    <s v="5 days per week"/>
    <x v="5"/>
    <m/>
    <s v="Walking or running"/>
    <m/>
    <x v="2"/>
    <m/>
    <x v="3"/>
    <m/>
    <s v="Weather,Time,Lack of proper equipment or resources"/>
    <m/>
    <s v="Bike Share program,More secure bicycle parking,Safer bicycle and pedestrian routes,Discounts on parking passes that prorate based on the days of the week you choose not to park,Ability to be 10 minutes late to work to accommodate alternative transportation"/>
    <m/>
    <s v="No"/>
  </r>
  <r>
    <x v="2"/>
    <x v="0"/>
    <n v="0"/>
    <s v="7 days per week"/>
    <m/>
    <x v="5"/>
    <m/>
    <s v="Walking or running"/>
    <m/>
    <x v="1"/>
    <m/>
    <x v="0"/>
    <m/>
    <s v="Weather,Time"/>
    <m/>
    <s v="More secure bicycle parking"/>
    <m/>
    <s v="Yes"/>
  </r>
  <r>
    <x v="2"/>
    <x v="0"/>
    <n v="1"/>
    <s v="4 days per week"/>
    <s v="2 days per week"/>
    <x v="5"/>
    <m/>
    <s v="Walking or running"/>
    <m/>
    <x v="1"/>
    <m/>
    <x v="0"/>
    <m/>
    <s v="Lack of &quot;Park and Pedal&quot; lots"/>
    <m/>
    <s v="Safer bicycle and pedestrian routes"/>
    <m/>
    <s v="No"/>
  </r>
  <r>
    <x v="2"/>
    <x v="0"/>
    <n v="0"/>
    <s v="7 days per week"/>
    <s v="7 days per week"/>
    <x v="5"/>
    <m/>
    <s v="Walking or running"/>
    <m/>
    <x v="1"/>
    <m/>
    <x v="0"/>
    <m/>
    <s v="Weather"/>
    <m/>
    <s v="More secure bicycle parking"/>
    <m/>
    <s v="No"/>
  </r>
  <r>
    <x v="2"/>
    <x v="0"/>
    <n v="0"/>
    <m/>
    <m/>
    <x v="5"/>
    <m/>
    <s v="Walking or running"/>
    <m/>
    <x v="1"/>
    <m/>
    <x v="0"/>
    <m/>
    <s v="Lack of &quot;Park and Pedal&quot; lots"/>
    <m/>
    <s v="&quot;Carpool Only&quot; parking passes,Ability to be 10 minutes late to work to accommodate alternative transportation"/>
    <m/>
    <s v="No"/>
  </r>
  <r>
    <x v="2"/>
    <x v="0"/>
    <n v="1.5"/>
    <s v="5 days per week"/>
    <m/>
    <x v="5"/>
    <m/>
    <s v="Walking or running"/>
    <m/>
    <x v="1"/>
    <m/>
    <x v="0"/>
    <m/>
    <s v="Lack of convenient bus stops or bus routes,Weather,Time"/>
    <m/>
    <s v="Safer bicycle and pedestrian routes,Discounts on parking passes that prorate based on the days of the week you choose not to park"/>
    <m/>
    <s v="Yes"/>
  </r>
  <r>
    <x v="2"/>
    <x v="0"/>
    <n v="0"/>
    <s v="7 days per week"/>
    <s v="5 days per week"/>
    <x v="5"/>
    <m/>
    <s v="Walking or running"/>
    <m/>
    <x v="2"/>
    <m/>
    <x v="0"/>
    <m/>
    <s v="Lack of convenient bus stops or bus routes,Weather,Lack of confidence or experience riding near traffic,Lack of proper equipment or resources"/>
    <m/>
    <s v="Other (please explain)"/>
    <s v="More reliable public bus system"/>
    <s v="No"/>
  </r>
  <r>
    <x v="2"/>
    <x v="0"/>
    <n v="0.5"/>
    <s v="3 days per week"/>
    <m/>
    <x v="5"/>
    <m/>
    <s v="Walking or running"/>
    <m/>
    <x v="1"/>
    <m/>
    <x v="0"/>
    <m/>
    <s v="Weather,Time"/>
    <m/>
    <s v="Safer bicycle and pedestrian routes,Discounts on parking passes that prorate based on the days of the week you choose not to park"/>
    <m/>
    <s v="No"/>
  </r>
  <r>
    <x v="2"/>
    <x v="0"/>
    <m/>
    <m/>
    <m/>
    <x v="5"/>
    <m/>
    <s v="Walking or running"/>
    <m/>
    <x v="1"/>
    <m/>
    <x v="0"/>
    <m/>
    <m/>
    <m/>
    <m/>
    <m/>
    <s v="Yes"/>
  </r>
  <r>
    <x v="2"/>
    <x v="0"/>
    <n v="0"/>
    <m/>
    <m/>
    <x v="5"/>
    <m/>
    <s v="Walking or running"/>
    <m/>
    <x v="1"/>
    <m/>
    <x v="0"/>
    <m/>
    <s v="Weather,Time,Lack of showers at my workplace,Lack of Bike Share program"/>
    <m/>
    <s v="Bike Share program,Ability to be 10 minutes late to work to accommodate alternative transportation"/>
    <m/>
    <s v="No"/>
  </r>
  <r>
    <x v="2"/>
    <x v="0"/>
    <n v="0"/>
    <s v="7 days per week"/>
    <m/>
    <x v="5"/>
    <m/>
    <s v="Walking or running"/>
    <m/>
    <x v="1"/>
    <m/>
    <x v="0"/>
    <m/>
    <s v="Weather"/>
    <m/>
    <s v="Alternative transportation commuting competitions with awards/prizes"/>
    <m/>
    <s v="No"/>
  </r>
  <r>
    <x v="2"/>
    <x v="0"/>
    <n v="0"/>
    <m/>
    <m/>
    <x v="5"/>
    <m/>
    <s v="Walking or running"/>
    <m/>
    <x v="1"/>
    <m/>
    <x v="0"/>
    <m/>
    <s v="Weather,Time"/>
    <m/>
    <s v="Discounts on parking passes that prorate based on the days of the week you choose not to park,Alternative transportation commuting competitions with awards/prizes"/>
    <m/>
    <s v="No"/>
  </r>
  <r>
    <x v="2"/>
    <x v="0"/>
    <n v="0"/>
    <s v="7 days per week"/>
    <m/>
    <x v="5"/>
    <m/>
    <s v="Walking or running"/>
    <m/>
    <x v="1"/>
    <m/>
    <x v="0"/>
    <m/>
    <s v="Weather"/>
    <m/>
    <m/>
    <m/>
    <s v="No"/>
  </r>
  <r>
    <x v="2"/>
    <x v="0"/>
    <n v="0"/>
    <m/>
    <m/>
    <x v="5"/>
    <m/>
    <s v="Walking or running"/>
    <m/>
    <x v="2"/>
    <m/>
    <x v="0"/>
    <m/>
    <s v="Weather,Time"/>
    <m/>
    <s v="&quot;Carpool Only&quot; parking passes"/>
    <m/>
    <s v="No"/>
  </r>
  <r>
    <x v="2"/>
    <x v="0"/>
    <n v="0"/>
    <s v="7 days per week"/>
    <s v="4 days per week"/>
    <x v="5"/>
    <m/>
    <s v="Walking or running"/>
    <m/>
    <x v="1"/>
    <m/>
    <x v="0"/>
    <m/>
    <s v="Lack of convenient bus stops or bus routes,Weather,Time,I do not enjoy biking or walking"/>
    <m/>
    <s v="Bike Share program,More secure bicycle parking,Safer bicycle and pedestrian routes,Discounts on parking passes that prorate based on the days of the week you choose not to park,Ability to be 10 minutes late to work to accommodate alternative transportation"/>
    <m/>
    <s v="Yes"/>
  </r>
  <r>
    <x v="2"/>
    <x v="0"/>
    <n v="2"/>
    <s v="5 days per week"/>
    <s v="1 day per week"/>
    <x v="5"/>
    <m/>
    <s v="Walking or running"/>
    <m/>
    <x v="1"/>
    <m/>
    <x v="0"/>
    <m/>
    <s v="Weather,Time,Lack of proper equipment or resources"/>
    <m/>
    <s v="More secure bicycle parking"/>
    <m/>
    <s v="No"/>
  </r>
  <r>
    <x v="2"/>
    <x v="0"/>
    <n v="0"/>
    <m/>
    <m/>
    <x v="5"/>
    <m/>
    <s v="Walking or running"/>
    <m/>
    <x v="1"/>
    <m/>
    <x v="0"/>
    <m/>
    <m/>
    <m/>
    <s v="Bike Share program,Alternative transportation commuting competitions with awards/prizes"/>
    <m/>
    <s v="No"/>
  </r>
  <r>
    <x v="2"/>
    <x v="0"/>
    <n v="0"/>
    <m/>
    <m/>
    <x v="5"/>
    <m/>
    <s v="Walking or running"/>
    <m/>
    <x v="1"/>
    <m/>
    <x v="0"/>
    <m/>
    <m/>
    <m/>
    <m/>
    <m/>
    <s v="No"/>
  </r>
  <r>
    <x v="2"/>
    <x v="0"/>
    <s v="1.00mi"/>
    <s v="6 days per week"/>
    <m/>
    <x v="5"/>
    <m/>
    <s v="Walking or running"/>
    <m/>
    <x v="1"/>
    <m/>
    <x v="0"/>
    <m/>
    <s v="Weather,Time"/>
    <m/>
    <s v="Safer bicycle and pedestrian routes,Discounts on parking passes that prorate based on the days of the week you choose not to park"/>
    <m/>
    <s v="No"/>
  </r>
  <r>
    <x v="2"/>
    <x v="0"/>
    <n v="1"/>
    <s v="2 days per week"/>
    <m/>
    <x v="5"/>
    <m/>
    <s v="Walking or running"/>
    <m/>
    <x v="1"/>
    <m/>
    <x v="0"/>
    <m/>
    <s v="Weather,Time,Lack of Bike Share program"/>
    <m/>
    <s v="Bike Share program"/>
    <m/>
    <s v="No"/>
  </r>
  <r>
    <x v="2"/>
    <x v="0"/>
    <n v="0"/>
    <s v="7 days per week"/>
    <m/>
    <x v="5"/>
    <m/>
    <s v="Walking or running"/>
    <m/>
    <x v="1"/>
    <m/>
    <x v="0"/>
    <m/>
    <s v="Weather,Time,I do not enjoy biking or walking"/>
    <m/>
    <s v="Alternative transportation commuting competitions with awards/prizes,Ability to be 10 minutes late to work to accommodate alternative transportation"/>
    <m/>
    <s v="No"/>
  </r>
  <r>
    <x v="2"/>
    <x v="0"/>
    <n v="0"/>
    <m/>
    <m/>
    <x v="5"/>
    <m/>
    <s v="Walking or running"/>
    <m/>
    <x v="1"/>
    <m/>
    <x v="0"/>
    <m/>
    <s v="Weather"/>
    <m/>
    <m/>
    <m/>
    <s v="No"/>
  </r>
  <r>
    <x v="2"/>
    <x v="0"/>
    <n v="0"/>
    <m/>
    <m/>
    <x v="5"/>
    <m/>
    <s v="Walking or running"/>
    <m/>
    <x v="1"/>
    <m/>
    <x v="0"/>
    <m/>
    <s v="Weather,Time"/>
    <m/>
    <s v="Ability to be 10 minutes late to work to accommodate alternative transportation"/>
    <m/>
    <s v="No"/>
  </r>
  <r>
    <x v="2"/>
    <x v="0"/>
    <n v="1"/>
    <s v="6 days per week"/>
    <s v="1 day per week"/>
    <x v="5"/>
    <m/>
    <s v="Walking or running"/>
    <m/>
    <x v="3"/>
    <s v="Shuttle"/>
    <x v="0"/>
    <m/>
    <s v="Lack of showers at my workplace,Lack of Bike Share program"/>
    <m/>
    <s v="More secure bicycle parking,Safer bicycle and pedestrian routes,&quot;Carpool Only&quot; parking passes"/>
    <m/>
    <s v="Yes"/>
  </r>
  <r>
    <x v="2"/>
    <x v="0"/>
    <n v="1"/>
    <s v="5 days per week"/>
    <m/>
    <x v="5"/>
    <m/>
    <s v="Walking or running"/>
    <m/>
    <x v="1"/>
    <m/>
    <x v="0"/>
    <m/>
    <s v="Other (please explain)"/>
    <s v="There are none, I do walk."/>
    <s v="Other (please explain)"/>
    <s v="None, I walk everywhere"/>
    <s v="No"/>
  </r>
  <r>
    <x v="2"/>
    <x v="0"/>
    <n v="0.6"/>
    <s v="7 days per week"/>
    <s v="7 days per week"/>
    <x v="5"/>
    <m/>
    <s v="Walking or running"/>
    <m/>
    <x v="1"/>
    <m/>
    <x v="0"/>
    <m/>
    <s v="Lack of convenient bus stops or bus routes,Weather,Time,Lack of showers at my workplace,I do not enjoy biking or walking,Lack of confidence or experience riding near traffic"/>
    <m/>
    <s v="Bike Share program,Safer bicycle and pedestrian routes,&quot;Carpool Only&quot; parking passes"/>
    <m/>
    <s v="No"/>
  </r>
  <r>
    <x v="2"/>
    <x v="0"/>
    <n v="0"/>
    <s v="6 days per week"/>
    <m/>
    <x v="5"/>
    <m/>
    <s v="Walking or running"/>
    <m/>
    <x v="5"/>
    <m/>
    <x v="0"/>
    <m/>
    <s v="Weather,Time"/>
    <m/>
    <s v="Discounts on parking passes that prorate based on the days of the week you choose not to park,Ability to be 10 minutes late to work to accommodate alternative transportation"/>
    <m/>
    <s v="Yes"/>
  </r>
  <r>
    <x v="2"/>
    <x v="0"/>
    <n v="0"/>
    <s v="1 day per week"/>
    <m/>
    <x v="5"/>
    <m/>
    <s v="Walking or running"/>
    <m/>
    <x v="1"/>
    <m/>
    <x v="0"/>
    <m/>
    <m/>
    <m/>
    <s v="Bike Share program,Safer bicycle and pedestrian routes"/>
    <m/>
    <s v="No"/>
  </r>
  <r>
    <x v="2"/>
    <x v="0"/>
    <n v="0"/>
    <s v="7 days per week"/>
    <s v="3 days per week"/>
    <x v="5"/>
    <m/>
    <s v="Walking or running"/>
    <m/>
    <x v="1"/>
    <m/>
    <x v="0"/>
    <m/>
    <s v="Weather"/>
    <m/>
    <s v="Ability to be 10 minutes late to work to accommodate alternative transportation"/>
    <m/>
    <s v="No"/>
  </r>
  <r>
    <x v="2"/>
    <x v="0"/>
    <n v="0.6"/>
    <s v="5 days per week"/>
    <s v="2 days per week"/>
    <x v="5"/>
    <m/>
    <s v="Walking or running"/>
    <m/>
    <x v="2"/>
    <m/>
    <x v="0"/>
    <m/>
    <s v="Weather,Lack of Bike Share program,Lack of confidence or experience riding near traffic,Lack of proper equipment or resources"/>
    <m/>
    <s v="Bike Share program,Safer bicycle and pedestrian routes,&quot;Carpool Only&quot; parking passes,Hands-on training on safe bicycle commuting techniques"/>
    <m/>
    <s v="No"/>
  </r>
  <r>
    <x v="2"/>
    <x v="0"/>
    <n v="1.2"/>
    <s v="5 days per week"/>
    <m/>
    <x v="5"/>
    <m/>
    <s v="Walking or running"/>
    <m/>
    <x v="1"/>
    <m/>
    <x v="0"/>
    <m/>
    <s v="Weather"/>
    <m/>
    <s v="Discounts on parking passes that prorate based on the days of the week you choose not to park"/>
    <m/>
    <m/>
  </r>
  <r>
    <x v="2"/>
    <x v="0"/>
    <n v="0"/>
    <s v="7 days per week"/>
    <s v="1 day per week"/>
    <x v="5"/>
    <m/>
    <s v="Walking or running"/>
    <m/>
    <x v="1"/>
    <m/>
    <x v="0"/>
    <m/>
    <s v="Weather"/>
    <m/>
    <s v="Ability to be 10 minutes late to work to accommodate alternative transportation"/>
    <m/>
    <s v="No"/>
  </r>
  <r>
    <x v="2"/>
    <x v="0"/>
    <n v="0"/>
    <s v="7 days per week"/>
    <s v="7 days per week"/>
    <x v="5"/>
    <m/>
    <s v="Bus"/>
    <m/>
    <x v="4"/>
    <m/>
    <x v="2"/>
    <m/>
    <s v="Weather,Time"/>
    <m/>
    <s v="Bike Share program,Safer bicycle and pedestrian routes,Discounts on parking passes that prorate based on the days of the week you choose not to park"/>
    <m/>
    <s v="No"/>
  </r>
  <r>
    <x v="2"/>
    <x v="0"/>
    <n v="2"/>
    <s v="2 days per week"/>
    <m/>
    <x v="5"/>
    <m/>
    <s v="Walking or running"/>
    <m/>
    <x v="1"/>
    <m/>
    <x v="0"/>
    <m/>
    <s v="Weather"/>
    <m/>
    <s v="&quot;Carpool Only&quot; parking passes"/>
    <m/>
    <s v="No"/>
  </r>
  <r>
    <x v="2"/>
    <x v="0"/>
    <n v="1"/>
    <s v="5 days per week"/>
    <s v="5 days per week"/>
    <x v="5"/>
    <m/>
    <s v="Walking or running"/>
    <m/>
    <x v="3"/>
    <s v="walk or bus"/>
    <x v="0"/>
    <m/>
    <s v="Lack of convenient bus stops or bus routes,Weather"/>
    <m/>
    <s v="Bike Share program"/>
    <m/>
    <s v="Yes"/>
  </r>
  <r>
    <x v="2"/>
    <x v="0"/>
    <n v="0.1"/>
    <s v="7 days per week"/>
    <s v="5 days per week"/>
    <x v="5"/>
    <m/>
    <s v="Walking or running"/>
    <m/>
    <x v="1"/>
    <m/>
    <x v="0"/>
    <m/>
    <s v="Weather"/>
    <m/>
    <s v="Safer bicycle and pedestrian routes"/>
    <m/>
    <s v="No"/>
  </r>
  <r>
    <x v="2"/>
    <x v="0"/>
    <n v="1.2"/>
    <s v="5 days per week"/>
    <s v="5 days per week"/>
    <x v="5"/>
    <m/>
    <s v="Walking or running"/>
    <m/>
    <x v="1"/>
    <m/>
    <x v="0"/>
    <m/>
    <m/>
    <m/>
    <m/>
    <m/>
    <s v="No"/>
  </r>
  <r>
    <x v="2"/>
    <x v="0"/>
    <n v="0.8"/>
    <s v="5 days per week"/>
    <s v="5 days per week"/>
    <x v="5"/>
    <m/>
    <s v="Walking or running"/>
    <m/>
    <x v="4"/>
    <m/>
    <x v="0"/>
    <m/>
    <s v="Weather,Time"/>
    <m/>
    <m/>
    <m/>
    <s v="No"/>
  </r>
  <r>
    <x v="2"/>
    <x v="0"/>
    <n v="0.5"/>
    <s v="7 days per week"/>
    <m/>
    <x v="5"/>
    <m/>
    <s v="Walking or running"/>
    <m/>
    <x v="1"/>
    <m/>
    <x v="0"/>
    <m/>
    <s v="Weather,Lack of bicycle racks,Lack of confidence or experience riding near traffic"/>
    <m/>
    <s v="&quot;Carpool Only&quot; parking passes,Discounts on parking passes that prorate based on the days of the week you choose not to park,Ability to be 10 minutes late to work to accommodate alternative transportation"/>
    <m/>
    <s v="Yes"/>
  </r>
  <r>
    <x v="2"/>
    <x v="0"/>
    <n v="1.2"/>
    <s v="5 days per week"/>
    <s v="5 days per week"/>
    <x v="5"/>
    <m/>
    <s v="Walking or running"/>
    <m/>
    <x v="4"/>
    <m/>
    <x v="2"/>
    <m/>
    <s v="Time"/>
    <m/>
    <s v="Discounts on parking passes that prorate based on the days of the week you choose not to park"/>
    <m/>
    <s v="Yes"/>
  </r>
  <r>
    <x v="2"/>
    <x v="0"/>
    <n v="0"/>
    <s v="5 days per week"/>
    <m/>
    <x v="5"/>
    <m/>
    <s v="Walking or running"/>
    <m/>
    <x v="1"/>
    <m/>
    <x v="0"/>
    <m/>
    <s v="Lack of convenient bus stops or bus routes,Weather"/>
    <m/>
    <s v="Discounts on parking passes that prorate based on the days of the week you choose not to park,Ability to be 10 minutes late to work to accommodate alternative transportation"/>
    <m/>
    <s v="No"/>
  </r>
  <r>
    <x v="2"/>
    <x v="0"/>
    <n v="2"/>
    <s v="7 days per week"/>
    <s v="7 days per week"/>
    <x v="5"/>
    <m/>
    <s v="Walking or running"/>
    <m/>
    <x v="1"/>
    <m/>
    <x v="0"/>
    <m/>
    <s v="Lack of convenient bus stops or bus routes"/>
    <m/>
    <s v="Ability to be 10 minutes late to work to accommodate alternative transportation"/>
    <m/>
    <s v="Yes"/>
  </r>
  <r>
    <x v="2"/>
    <x v="0"/>
    <n v="0"/>
    <m/>
    <m/>
    <x v="5"/>
    <m/>
    <s v="Walking or running"/>
    <m/>
    <x v="1"/>
    <m/>
    <x v="0"/>
    <m/>
    <s v="Other (please explain)"/>
    <s v="I do not have an obstacle like this, I live on campus and walk everyday."/>
    <m/>
    <m/>
    <s v="No"/>
  </r>
  <r>
    <x v="2"/>
    <x v="0"/>
    <n v="0.3"/>
    <s v="5 days per week"/>
    <m/>
    <x v="5"/>
    <m/>
    <s v="Walking or running"/>
    <m/>
    <x v="1"/>
    <m/>
    <x v="0"/>
    <m/>
    <s v="Lack of Bike Share program"/>
    <m/>
    <s v="Bike Share program"/>
    <m/>
    <s v="No"/>
  </r>
  <r>
    <x v="2"/>
    <x v="0"/>
    <n v="2"/>
    <s v="4 days per week"/>
    <m/>
    <x v="5"/>
    <m/>
    <s v="Walking or running"/>
    <m/>
    <x v="5"/>
    <m/>
    <x v="0"/>
    <m/>
    <s v="Weather,Time"/>
    <m/>
    <s v="&quot;Carpool Only&quot; parking passes,Discounts on parking passes that prorate based on the days of the week you choose not to park,Alternative transportation commuting competitions with awards/prizes"/>
    <m/>
    <s v="No"/>
  </r>
  <r>
    <x v="2"/>
    <x v="0"/>
    <n v="0"/>
    <s v="7 days per week"/>
    <m/>
    <x v="5"/>
    <m/>
    <s v="Walking or running"/>
    <m/>
    <x v="1"/>
    <m/>
    <x v="0"/>
    <m/>
    <s v="Lack of convenient bus stops or bus routes,Weather,Time"/>
    <m/>
    <s v="Bike Share program"/>
    <m/>
    <s v="No"/>
  </r>
  <r>
    <x v="2"/>
    <x v="0"/>
    <n v="0"/>
    <m/>
    <m/>
    <x v="5"/>
    <m/>
    <s v="Walking or running"/>
    <m/>
    <x v="1"/>
    <m/>
    <x v="0"/>
    <m/>
    <m/>
    <m/>
    <s v="Discounts on parking passes that prorate based on the days of the week you choose not to park"/>
    <m/>
    <s v="No"/>
  </r>
  <r>
    <x v="2"/>
    <x v="0"/>
    <n v="0.5"/>
    <s v="5 days per week"/>
    <s v="3 days per week"/>
    <x v="5"/>
    <m/>
    <s v="Walking or running"/>
    <m/>
    <x v="1"/>
    <m/>
    <x v="0"/>
    <m/>
    <s v="Lack of convenient bus stops or bus routes,Lack of showers at my workplace,Lack of bicycle racks,Lack of confidence or experience riding near traffic"/>
    <m/>
    <s v="More secure bicycle parking,Safer bicycle and pedestrian routes,Discounts on parking passes that prorate based on the days of the week you choose not to park,Ability to be 10 minutes late to work to accommodate alternative transportation"/>
    <m/>
    <s v="No"/>
  </r>
  <r>
    <x v="2"/>
    <x v="0"/>
    <n v="0"/>
    <s v="5 days per week"/>
    <m/>
    <x v="5"/>
    <m/>
    <s v="Walking or running"/>
    <m/>
    <x v="1"/>
    <m/>
    <x v="0"/>
    <m/>
    <s v="Other (please explain)"/>
    <s v="N/A as I walk to campus every day since i live right next to where my classes are held"/>
    <s v="Other (please explain)"/>
    <s v="N/A as I already walk to campus every day "/>
    <s v="No"/>
  </r>
  <r>
    <x v="2"/>
    <x v="0"/>
    <n v="0.7"/>
    <s v="5 days per week"/>
    <m/>
    <x v="5"/>
    <m/>
    <s v="Walking or running"/>
    <m/>
    <x v="4"/>
    <m/>
    <x v="2"/>
    <m/>
    <s v="Weather,Time,Lack of proper equipment or resources"/>
    <m/>
    <s v="Bike Share program,Safer bicycle and pedestrian routes,Discounts on parking passes that prorate based on the days of the week you choose not to park"/>
    <m/>
    <s v="No"/>
  </r>
  <r>
    <x v="2"/>
    <x v="0"/>
    <s v=".1 miles"/>
    <s v="5 days per week"/>
    <s v="3 days per week"/>
    <x v="5"/>
    <m/>
    <s v="Walking or running"/>
    <m/>
    <x v="1"/>
    <m/>
    <x v="0"/>
    <m/>
    <s v="Time"/>
    <m/>
    <s v="Alternative transportation commuting competitions with awards/prizes"/>
    <m/>
    <s v="No"/>
  </r>
  <r>
    <x v="2"/>
    <x v="0"/>
    <n v="0.3"/>
    <s v="5 days per week"/>
    <m/>
    <x v="5"/>
    <m/>
    <s v="Walking or running"/>
    <m/>
    <x v="1"/>
    <m/>
    <x v="0"/>
    <m/>
    <s v="Lack of convenient bus stops or bus routes,Weather"/>
    <m/>
    <s v="Safer bicycle and pedestrian routes,&quot;Carpool Only&quot; parking passes,Discounts on parking passes that prorate based on the days of the week you choose not to park,Alternative transportation commuting competitions with awards/prizes,Ability to be 10 minutes late to work to accommodate alternative transportation,Other (please explain)"/>
    <s v="More busses on the current routes - i.e. purple loop always fills up during class exchanges and makes it difficult to get places on time."/>
    <s v="No"/>
  </r>
  <r>
    <x v="2"/>
    <x v="0"/>
    <n v="0"/>
    <m/>
    <m/>
    <x v="6"/>
    <m/>
    <m/>
    <m/>
    <x v="6"/>
    <m/>
    <x v="6"/>
    <m/>
    <m/>
    <m/>
    <s v="Bike Share program,More secure bicycle parking,Discounts on parking passes that prorate based on the days of the week you choose not to park"/>
    <m/>
    <s v="No"/>
  </r>
  <r>
    <x v="2"/>
    <x v="0"/>
    <n v="0"/>
    <m/>
    <m/>
    <x v="6"/>
    <m/>
    <s v="Walking or running"/>
    <m/>
    <x v="6"/>
    <m/>
    <x v="0"/>
    <m/>
    <s v="Weather,Other (please explain)"/>
    <s v="Hills"/>
    <m/>
    <m/>
    <s v="No"/>
  </r>
  <r>
    <x v="2"/>
    <x v="0"/>
    <n v="0"/>
    <m/>
    <m/>
    <x v="6"/>
    <m/>
    <m/>
    <m/>
    <x v="6"/>
    <m/>
    <x v="6"/>
    <m/>
    <s v="Weather,Time,Lack of confidence or experience riding near traffic"/>
    <m/>
    <s v="More secure bicycle parking,Other (please explain)"/>
    <s v="Covers over bike racks so I can park my bike in more convenient locations without worrying about damage from rain"/>
    <s v="No"/>
  </r>
  <r>
    <x v="2"/>
    <x v="0"/>
    <n v="0"/>
    <s v="7 days per week"/>
    <m/>
    <x v="6"/>
    <m/>
    <m/>
    <m/>
    <x v="6"/>
    <m/>
    <x v="6"/>
    <m/>
    <m/>
    <m/>
    <m/>
    <m/>
    <s v="No"/>
  </r>
  <r>
    <x v="2"/>
    <x v="0"/>
    <n v="0"/>
    <m/>
    <m/>
    <x v="6"/>
    <m/>
    <s v="Walking or running"/>
    <m/>
    <x v="6"/>
    <m/>
    <x v="0"/>
    <m/>
    <s v="Weather,Time,Lack of showers at my workplace,Lack of bicycle racks,Lack of Bike Share program,Lack of proper equipment or resources"/>
    <m/>
    <s v="Bike Share program,More secure bicycle parking,Safer bicycle and pedestrian routes,Alternative transportation commuting competitions with awards/prizes,Ability to be 10 minutes late to work to accommodate alternative transportation,Hands-on training on safe bicycle commuting techniques"/>
    <m/>
    <s v="No"/>
  </r>
  <r>
    <x v="2"/>
    <x v="0"/>
    <n v="0"/>
    <m/>
    <m/>
    <x v="6"/>
    <m/>
    <m/>
    <m/>
    <x v="6"/>
    <m/>
    <x v="6"/>
    <m/>
    <s v="Weather,Time"/>
    <m/>
    <s v="Discounts on parking passes that prorate based on the days of the week you choose not to park,Hands-on training on safe bicycle commuting techniques"/>
    <m/>
    <s v="No"/>
  </r>
  <r>
    <x v="2"/>
    <x v="0"/>
    <m/>
    <m/>
    <m/>
    <x v="6"/>
    <m/>
    <s v="Walking or running"/>
    <m/>
    <x v="6"/>
    <m/>
    <x v="0"/>
    <m/>
    <m/>
    <m/>
    <m/>
    <m/>
    <s v="No"/>
  </r>
  <r>
    <x v="2"/>
    <x v="0"/>
    <n v="0"/>
    <m/>
    <m/>
    <x v="6"/>
    <m/>
    <m/>
    <m/>
    <x v="6"/>
    <m/>
    <x v="6"/>
    <m/>
    <m/>
    <m/>
    <m/>
    <m/>
    <m/>
  </r>
  <r>
    <x v="2"/>
    <x v="0"/>
    <n v="0"/>
    <m/>
    <m/>
    <x v="6"/>
    <m/>
    <s v="Walking or running"/>
    <m/>
    <x v="6"/>
    <m/>
    <x v="0"/>
    <m/>
    <s v="Lack of convenient bus stops or bus routes,Weather,Lack of Bike Share program"/>
    <m/>
    <s v="Bike Share program,More secure bicycle parking,&quot;Carpool Only&quot; parking passes,Discounts on parking passes that prorate based on the days of the week you choose not to park"/>
    <m/>
    <s v="No"/>
  </r>
  <r>
    <x v="2"/>
    <x v="0"/>
    <n v="0"/>
    <m/>
    <m/>
    <x v="6"/>
    <m/>
    <m/>
    <m/>
    <x v="6"/>
    <m/>
    <x v="6"/>
    <m/>
    <m/>
    <m/>
    <m/>
    <m/>
    <m/>
  </r>
  <r>
    <x v="2"/>
    <x v="0"/>
    <n v="0"/>
    <m/>
    <m/>
    <x v="6"/>
    <m/>
    <s v="Walking or running"/>
    <m/>
    <x v="6"/>
    <m/>
    <x v="0"/>
    <m/>
    <s v="Weather,Time"/>
    <m/>
    <m/>
    <m/>
    <s v="No"/>
  </r>
  <r>
    <x v="2"/>
    <x v="0"/>
    <n v="0"/>
    <m/>
    <m/>
    <x v="6"/>
    <m/>
    <s v="Walking or running"/>
    <m/>
    <x v="1"/>
    <m/>
    <x v="0"/>
    <m/>
    <s v="Weather,Time,Lack of Bike Share program"/>
    <m/>
    <m/>
    <m/>
    <s v="No"/>
  </r>
  <r>
    <x v="2"/>
    <x v="0"/>
    <n v="0"/>
    <s v="7 days per week"/>
    <m/>
    <x v="6"/>
    <m/>
    <s v="Walking or running"/>
    <m/>
    <x v="1"/>
    <m/>
    <x v="0"/>
    <m/>
    <s v="Weather"/>
    <m/>
    <s v="Other (please explain)"/>
    <s v="If you walk you should get a money insentive "/>
    <s v="No"/>
  </r>
  <r>
    <x v="2"/>
    <x v="0"/>
    <n v="0"/>
    <m/>
    <m/>
    <x v="6"/>
    <m/>
    <s v="Walking or running"/>
    <m/>
    <x v="6"/>
    <m/>
    <x v="0"/>
    <m/>
    <s v="Weather"/>
    <m/>
    <m/>
    <m/>
    <s v="No"/>
  </r>
  <r>
    <x v="2"/>
    <x v="0"/>
    <n v="0"/>
    <m/>
    <m/>
    <x v="6"/>
    <m/>
    <s v="Walking or running"/>
    <m/>
    <x v="5"/>
    <m/>
    <x v="0"/>
    <m/>
    <m/>
    <m/>
    <m/>
    <m/>
    <s v="No"/>
  </r>
  <r>
    <x v="2"/>
    <x v="0"/>
    <n v="0"/>
    <m/>
    <m/>
    <x v="6"/>
    <m/>
    <m/>
    <m/>
    <x v="6"/>
    <m/>
    <x v="6"/>
    <m/>
    <s v="Other (please explain)"/>
    <s v="I am an online student"/>
    <m/>
    <m/>
    <m/>
  </r>
  <r>
    <x v="0"/>
    <x v="1"/>
    <s v="&quot;26&quot;"/>
    <s v="5 days per week"/>
    <s v="3 days per week"/>
    <x v="3"/>
    <m/>
    <s v="Walking or running"/>
    <m/>
    <x v="2"/>
    <m/>
    <x v="3"/>
    <m/>
    <s v="Time,Lack of confidence or experience riding near traffic"/>
    <m/>
    <s v="Other (please explain)"/>
    <s v="none of these would work for me because of my location"/>
    <s v="No"/>
  </r>
  <r>
    <x v="0"/>
    <x v="1"/>
    <n v="37"/>
    <s v="4 days per week"/>
    <m/>
    <x v="3"/>
    <m/>
    <s v="Walking or running"/>
    <m/>
    <x v="1"/>
    <m/>
    <x v="0"/>
    <m/>
    <s v="Other (please explain)"/>
    <s v="TOO LONG OF A COMMUTE"/>
    <m/>
    <m/>
    <s v="No"/>
  </r>
  <r>
    <x v="0"/>
    <x v="1"/>
    <n v="48"/>
    <s v="4 days per week"/>
    <s v="2 days per week"/>
    <x v="3"/>
    <m/>
    <s v="Driving alone"/>
    <m/>
    <x v="2"/>
    <m/>
    <x v="3"/>
    <m/>
    <s v="Other (please explain)"/>
    <s v="Live too far away"/>
    <m/>
    <m/>
    <s v="No"/>
  </r>
  <r>
    <x v="0"/>
    <x v="1"/>
    <n v="8"/>
    <s v="2 days per week"/>
    <s v="2 days per week"/>
    <x v="3"/>
    <m/>
    <s v="Driving alone"/>
    <m/>
    <x v="2"/>
    <m/>
    <x v="3"/>
    <m/>
    <s v="Other (please explain)"/>
    <s v="I drive from my first job in Columbus.  "/>
    <m/>
    <m/>
    <s v="No"/>
  </r>
  <r>
    <x v="0"/>
    <x v="1"/>
    <n v="50"/>
    <s v="4 days per week"/>
    <s v="2 days per week"/>
    <x v="3"/>
    <m/>
    <s v="Walking or running"/>
    <m/>
    <x v="2"/>
    <m/>
    <x v="0"/>
    <m/>
    <s v="Time"/>
    <m/>
    <s v="&quot;Carpool Only&quot; parking passes"/>
    <m/>
    <s v="No"/>
  </r>
  <r>
    <x v="0"/>
    <x v="1"/>
    <n v="13"/>
    <s v="2 days per week"/>
    <m/>
    <x v="4"/>
    <s v="motorcycle"/>
    <s v="Other (please explain)"/>
    <s v="motorcycle"/>
    <x v="2"/>
    <m/>
    <x v="3"/>
    <m/>
    <s v="Lack of convenient bus stops or bus routes"/>
    <m/>
    <s v="Alternative transportation commuting competitions with awards/prizes"/>
    <m/>
    <s v="Yes"/>
  </r>
  <r>
    <x v="1"/>
    <x v="1"/>
    <n v="60"/>
    <s v="1 day per week"/>
    <m/>
    <x v="3"/>
    <m/>
    <s v="Walking or running"/>
    <m/>
    <x v="2"/>
    <m/>
    <x v="0"/>
    <m/>
    <s v="Weather,My health does not permit active transportation"/>
    <m/>
    <m/>
    <m/>
    <s v="No"/>
  </r>
  <r>
    <x v="1"/>
    <x v="1"/>
    <n v="5"/>
    <s v="5 days per week"/>
    <s v="5 days per week"/>
    <x v="3"/>
    <m/>
    <s v="Walking or running"/>
    <m/>
    <x v="2"/>
    <m/>
    <x v="0"/>
    <m/>
    <s v="Weather"/>
    <m/>
    <s v="Safer bicycle and pedestrian routes"/>
    <m/>
    <s v="No"/>
  </r>
  <r>
    <x v="1"/>
    <x v="1"/>
    <n v="1"/>
    <s v="5 days per week"/>
    <s v="5 days per week"/>
    <x v="3"/>
    <m/>
    <s v="Walking or running"/>
    <m/>
    <x v="1"/>
    <m/>
    <x v="0"/>
    <m/>
    <s v="Weather"/>
    <m/>
    <m/>
    <m/>
    <s v="Yes"/>
  </r>
  <r>
    <x v="2"/>
    <x v="1"/>
    <m/>
    <m/>
    <m/>
    <x v="1"/>
    <m/>
    <s v="Bus"/>
    <m/>
    <x v="4"/>
    <m/>
    <x v="2"/>
    <m/>
    <s v="Lack of convenient bus stops or bus routes,Weather,Time"/>
    <m/>
    <s v="Other (please explain)"/>
    <s v="i  need   transportation  to  the gym  other  then  the bus to  work  out  before  class."/>
    <s v="No"/>
  </r>
  <r>
    <x v="2"/>
    <x v="1"/>
    <n v="1.5"/>
    <s v="3 days per week"/>
    <s v="1 day per week"/>
    <x v="1"/>
    <m/>
    <s v="Walking or running"/>
    <m/>
    <x v="4"/>
    <m/>
    <x v="0"/>
    <m/>
    <m/>
    <m/>
    <m/>
    <m/>
    <m/>
  </r>
  <r>
    <x v="2"/>
    <x v="1"/>
    <n v="15"/>
    <s v="5 days per week"/>
    <m/>
    <x v="2"/>
    <m/>
    <s v="Walking or running"/>
    <m/>
    <x v="5"/>
    <m/>
    <x v="0"/>
    <m/>
    <s v="Time"/>
    <m/>
    <s v="&quot;Carpool Only&quot; parking passes"/>
    <m/>
    <s v="Yes"/>
  </r>
  <r>
    <x v="2"/>
    <x v="1"/>
    <n v="11"/>
    <s v="4 days per week"/>
    <s v="1 day per week"/>
    <x v="2"/>
    <m/>
    <s v="Walking or running"/>
    <m/>
    <x v="5"/>
    <m/>
    <x v="0"/>
    <m/>
    <s v="Weather,Time"/>
    <m/>
    <s v="Discounts on parking passes that prorate based on the days of the week you choose not to park"/>
    <m/>
    <s v="No"/>
  </r>
  <r>
    <x v="2"/>
    <x v="1"/>
    <n v="46.3"/>
    <s v="4 days per week"/>
    <s v="2 days per week"/>
    <x v="2"/>
    <m/>
    <s v="Carpooling"/>
    <m/>
    <x v="5"/>
    <m/>
    <x v="4"/>
    <m/>
    <s v="Time"/>
    <m/>
    <s v="Other (please explain)"/>
    <s v="Do not have my own car "/>
    <s v="Yes"/>
  </r>
  <r>
    <x v="2"/>
    <x v="1"/>
    <n v="28.5"/>
    <s v="4 days per week"/>
    <m/>
    <x v="2"/>
    <m/>
    <s v="Carpooling"/>
    <m/>
    <x v="5"/>
    <m/>
    <x v="4"/>
    <m/>
    <s v="Lack of confidence or experience riding near traffic,Lack of proper equipment or resources"/>
    <m/>
    <s v="Discounts on parking passes that prorate based on the days of the week you choose not to park,Ability to be 10 minutes late to work to accommodate alternative transportation"/>
    <m/>
    <s v="No"/>
  </r>
  <r>
    <x v="2"/>
    <x v="1"/>
    <n v="5"/>
    <s v="4 days per week"/>
    <m/>
    <x v="3"/>
    <m/>
    <s v="Walking or running"/>
    <m/>
    <x v="2"/>
    <m/>
    <x v="0"/>
    <m/>
    <s v="Lack of confidence or experience riding near traffic"/>
    <m/>
    <s v="Hands-on training on safe bicycle commuting techniques"/>
    <m/>
    <s v="No"/>
  </r>
  <r>
    <x v="2"/>
    <x v="1"/>
    <n v="5"/>
    <s v="3 days per week"/>
    <m/>
    <x v="3"/>
    <m/>
    <s v="Walking or running"/>
    <m/>
    <x v="2"/>
    <m/>
    <x v="0"/>
    <m/>
    <s v="Other (please explain)"/>
    <s v="Distance and type of terrain from campus"/>
    <s v="Safer bicycle and pedestrian routes"/>
    <m/>
    <s v="Yes"/>
  </r>
  <r>
    <x v="2"/>
    <x v="1"/>
    <n v="25"/>
    <s v="3 days per week"/>
    <s v="3 days per week"/>
    <x v="3"/>
    <m/>
    <s v="Walking or running"/>
    <m/>
    <x v="2"/>
    <m/>
    <x v="0"/>
    <m/>
    <s v="Time,Other (please explain)"/>
    <s v="Itâ€™s a pretty far distance to ride a bike oneway to and from school three days a week. "/>
    <s v="Discounts on parking passes that prorate based on the days of the week you choose not to park,Alternative transportation commuting competitions with awards/prizes"/>
    <m/>
    <s v="No"/>
  </r>
  <r>
    <x v="2"/>
    <x v="1"/>
    <n v="31"/>
    <s v="2 days per week"/>
    <s v="2 days per week"/>
    <x v="3"/>
    <m/>
    <s v="Driving alone"/>
    <m/>
    <x v="2"/>
    <m/>
    <x v="3"/>
    <m/>
    <s v="Time"/>
    <m/>
    <s v="Other (please explain)"/>
    <s v="Nothing"/>
    <s v="Yes"/>
  </r>
  <r>
    <x v="2"/>
    <x v="1"/>
    <n v="8"/>
    <s v="3 days per week"/>
    <s v="1 day per week"/>
    <x v="3"/>
    <m/>
    <s v="Driving alone"/>
    <m/>
    <x v="2"/>
    <m/>
    <x v="3"/>
    <m/>
    <s v="Time"/>
    <m/>
    <s v="Discounts on parking passes that prorate based on the days of the week you choose not to park"/>
    <m/>
    <s v="Yes"/>
  </r>
  <r>
    <x v="2"/>
    <x v="1"/>
    <n v="15"/>
    <s v="3 days per week"/>
    <s v="2 days per week"/>
    <x v="3"/>
    <m/>
    <s v="Driving alone"/>
    <m/>
    <x v="2"/>
    <m/>
    <x v="3"/>
    <m/>
    <s v="Other (please explain)"/>
    <s v="Too far of a commute. Come from a small town"/>
    <m/>
    <m/>
    <s v="No"/>
  </r>
  <r>
    <x v="2"/>
    <x v="1"/>
    <n v="20"/>
    <s v="4 days per week"/>
    <s v="2 days per week"/>
    <x v="3"/>
    <m/>
    <s v="Driving alone"/>
    <m/>
    <x v="2"/>
    <m/>
    <x v="3"/>
    <m/>
    <s v="Weather"/>
    <m/>
    <s v="Ability to be 10 minutes late to work to accommodate alternative transportation"/>
    <m/>
    <s v="No"/>
  </r>
  <r>
    <x v="2"/>
    <x v="1"/>
    <n v="5"/>
    <s v="3 days per week"/>
    <s v="3 days per week"/>
    <x v="3"/>
    <m/>
    <s v="Driving alone"/>
    <m/>
    <x v="2"/>
    <m/>
    <x v="3"/>
    <m/>
    <s v="Other (please explain)"/>
    <s v="one class - not necessary to walk between buildings"/>
    <s v="Other (please explain)"/>
    <s v="In Athens, I'm nervous about walking alone - Maybe a buddy program?"/>
    <s v="Yes"/>
  </r>
  <r>
    <x v="2"/>
    <x v="1"/>
    <n v="15"/>
    <s v="4 days per week"/>
    <m/>
    <x v="3"/>
    <m/>
    <s v="Driving alone"/>
    <m/>
    <x v="2"/>
    <m/>
    <x v="3"/>
    <m/>
    <s v="Lack of confidence or experience riding near traffic"/>
    <m/>
    <m/>
    <m/>
    <s v="Yes"/>
  </r>
  <r>
    <x v="2"/>
    <x v="1"/>
    <n v="15"/>
    <s v="4 days per week"/>
    <s v="3 days per week"/>
    <x v="3"/>
    <m/>
    <s v="Driving alone"/>
    <m/>
    <x v="2"/>
    <m/>
    <x v="3"/>
    <m/>
    <s v="I do not enjoy biking or walking"/>
    <m/>
    <s v="Other (please explain)"/>
    <s v="Iâ€™m not rude sharing, Iâ€™m sorry "/>
    <s v="Yes"/>
  </r>
  <r>
    <x v="2"/>
    <x v="1"/>
    <n v="5.3"/>
    <s v="3 days per week"/>
    <s v="2 days per week"/>
    <x v="3"/>
    <m/>
    <s v="Walking or running"/>
    <m/>
    <x v="2"/>
    <m/>
    <x v="0"/>
    <m/>
    <s v="Weather"/>
    <m/>
    <s v="Safer bicycle and pedestrian routes"/>
    <m/>
    <s v="No"/>
  </r>
  <r>
    <x v="2"/>
    <x v="1"/>
    <n v="35"/>
    <s v="4 days per week"/>
    <m/>
    <x v="3"/>
    <m/>
    <s v="Driving alone"/>
    <m/>
    <x v="2"/>
    <m/>
    <x v="4"/>
    <m/>
    <s v="Time"/>
    <m/>
    <s v="Ability to be 10 minutes late to work to accommodate alternative transportation"/>
    <m/>
    <s v="No"/>
  </r>
  <r>
    <x v="2"/>
    <x v="1"/>
    <n v="30"/>
    <s v="5 days per week"/>
    <m/>
    <x v="3"/>
    <m/>
    <s v="Driving alone"/>
    <m/>
    <x v="2"/>
    <m/>
    <x v="3"/>
    <m/>
    <s v="Lack of convenient bus stops or bus routes,Weather,Time,Other (please explain)"/>
    <s v="The distance from campus to my home"/>
    <m/>
    <m/>
    <s v="No"/>
  </r>
  <r>
    <x v="2"/>
    <x v="1"/>
    <n v="0.5"/>
    <s v="4 days per week"/>
    <s v="1 day per week"/>
    <x v="3"/>
    <m/>
    <s v="Walking or running"/>
    <m/>
    <x v="2"/>
    <m/>
    <x v="0"/>
    <m/>
    <s v="Other (please explain)"/>
    <s v="I would walk but my book bag is so heavy :("/>
    <s v="Alternative transportation commuting competitions with awards/prizes"/>
    <m/>
    <s v="No"/>
  </r>
  <r>
    <x v="2"/>
    <x v="1"/>
    <n v="54"/>
    <s v="3 days per week"/>
    <s v="3 days per week"/>
    <x v="3"/>
    <m/>
    <s v="Driving alone"/>
    <m/>
    <x v="2"/>
    <m/>
    <x v="3"/>
    <m/>
    <s v="Time,Other (please explain)"/>
    <s v="Distance too far to bike ride"/>
    <s v="Ability to be 10 minutes late to work to accommodate alternative transportation"/>
    <m/>
    <s v="No"/>
  </r>
  <r>
    <x v="2"/>
    <x v="1"/>
    <n v="15"/>
    <s v="4 days per week"/>
    <m/>
    <x v="3"/>
    <m/>
    <s v="Walking or running"/>
    <m/>
    <x v="2"/>
    <m/>
    <x v="0"/>
    <m/>
    <s v="Lack of convenient bus stops or bus routes,Time,Lack of &quot;Park and Pedal&quot; lots,Lack of bicycle racks,Lack of Bike Share program,Lack of proper equipment or resources"/>
    <m/>
    <s v="Bike Share program,More secure bicycle parking,Safer bicycle and pedestrian routes,&quot;Carpool Only&quot; parking passes,Discounts on parking passes that prorate based on the days of the week you choose not to park,Alternative transportation commuting competitions with awards/prizes,Ability to be 10 minutes late to work to accommodate alternative transportation,Hands-on training on safe bicycle commuting techniques"/>
    <m/>
    <s v="No"/>
  </r>
  <r>
    <x v="2"/>
    <x v="1"/>
    <n v="7"/>
    <s v="4 days per week"/>
    <m/>
    <x v="3"/>
    <m/>
    <s v="Walking or running"/>
    <m/>
    <x v="2"/>
    <m/>
    <x v="0"/>
    <m/>
    <s v="Other (please explain)"/>
    <s v="I live out in the country"/>
    <s v="Safer bicycle and pedestrian routes"/>
    <m/>
    <s v="No"/>
  </r>
  <r>
    <x v="2"/>
    <x v="1"/>
    <n v="7"/>
    <s v="4 days per week"/>
    <m/>
    <x v="3"/>
    <m/>
    <s v="Driving alone"/>
    <m/>
    <x v="2"/>
    <m/>
    <x v="3"/>
    <m/>
    <s v="Weather,Time"/>
    <m/>
    <s v="Alternative transportation commuting competitions with awards/prizes,Ability to be 10 minutes late to work to accommodate alternative transportation"/>
    <m/>
    <s v="No"/>
  </r>
  <r>
    <x v="2"/>
    <x v="1"/>
    <n v="25.5"/>
    <s v="3 days per week"/>
    <m/>
    <x v="3"/>
    <m/>
    <s v="Driving alone"/>
    <m/>
    <x v="5"/>
    <m/>
    <x v="4"/>
    <m/>
    <s v="Weather,Time,Lack of &quot;Park and Pedal&quot; lots"/>
    <m/>
    <s v="Safer bicycle and pedestrian routes,Hands-on training on safe bicycle commuting techniques"/>
    <m/>
    <s v="Yes"/>
  </r>
  <r>
    <x v="2"/>
    <x v="1"/>
    <n v="7"/>
    <s v="1 day per week"/>
    <m/>
    <x v="3"/>
    <m/>
    <s v="Driving alone"/>
    <m/>
    <x v="2"/>
    <m/>
    <x v="3"/>
    <m/>
    <s v="Time"/>
    <m/>
    <s v="Safer bicycle and pedestrian routes"/>
    <m/>
    <s v="No"/>
  </r>
  <r>
    <x v="2"/>
    <x v="1"/>
    <n v="2"/>
    <s v="5 days per week"/>
    <s v="4 days per week"/>
    <x v="3"/>
    <m/>
    <s v="Driving alone"/>
    <m/>
    <x v="2"/>
    <m/>
    <x v="3"/>
    <m/>
    <s v="I do not enjoy biking or walking"/>
    <m/>
    <s v="Safer bicycle and pedestrian routes,Ability to be 10 minutes late to work to accommodate alternative transportation"/>
    <m/>
    <s v="No"/>
  </r>
  <r>
    <x v="2"/>
    <x v="1"/>
    <n v="19"/>
    <s v="4 days per week"/>
    <m/>
    <x v="3"/>
    <m/>
    <s v="Walking or running"/>
    <m/>
    <x v="2"/>
    <m/>
    <x v="0"/>
    <m/>
    <s v="Other (please explain)"/>
    <s v="Distance to campus "/>
    <s v="Safer bicycle and pedestrian routes,Ability to be 10 minutes late to work to accommodate alternative transportation"/>
    <m/>
    <s v="Yes"/>
  </r>
  <r>
    <x v="2"/>
    <x v="1"/>
    <n v="48"/>
    <m/>
    <m/>
    <x v="3"/>
    <m/>
    <s v="Driving alone"/>
    <m/>
    <x v="2"/>
    <m/>
    <x v="3"/>
    <m/>
    <s v="Other (please explain)"/>
    <s v="Live 30 minutes drive from nearest gym, commute 1-2 hours each for work and school"/>
    <s v="Other (please explain)"/>
    <s v="Carpool with people from Martinsburg or near there"/>
    <s v="Yes"/>
  </r>
  <r>
    <x v="2"/>
    <x v="1"/>
    <n v="10"/>
    <s v="2 days per week"/>
    <m/>
    <x v="3"/>
    <m/>
    <s v="Other (please explain)"/>
    <s v="I attend a commuting only campus (leave campus after class)."/>
    <x v="2"/>
    <m/>
    <x v="5"/>
    <s v="I attend a commuting only campus (leave campus after class)."/>
    <s v="Time"/>
    <m/>
    <s v="&quot;Carpool Only&quot; parking passes"/>
    <m/>
    <s v="No"/>
  </r>
  <r>
    <x v="2"/>
    <x v="1"/>
    <s v="â€œ2.6â€"/>
    <s v="4 days per week"/>
    <s v="4 days per week"/>
    <x v="3"/>
    <m/>
    <s v="Walking or running"/>
    <m/>
    <x v="2"/>
    <m/>
    <x v="0"/>
    <m/>
    <s v="I do not enjoy biking or walking"/>
    <m/>
    <s v="Safer bicycle and pedestrian routes"/>
    <m/>
    <s v="No"/>
  </r>
  <r>
    <x v="2"/>
    <x v="1"/>
    <s v="20.5 miles"/>
    <s v="3 days per week"/>
    <m/>
    <x v="3"/>
    <m/>
    <s v="Carpooling"/>
    <m/>
    <x v="5"/>
    <m/>
    <x v="4"/>
    <m/>
    <s v="Weather,Time,Lack of &quot;Park and Pedal&quot; lots,Lack of confidence or experience riding near traffic"/>
    <m/>
    <s v="Bike Share program,Safer bicycle and pedestrian routes,Hands-on training on safe bicycle commuting techniques"/>
    <m/>
    <s v="Yes"/>
  </r>
  <r>
    <x v="2"/>
    <x v="1"/>
    <n v="2"/>
    <s v="4 days per week"/>
    <s v="4 days per week"/>
    <x v="3"/>
    <m/>
    <s v="Driving alone"/>
    <m/>
    <x v="2"/>
    <m/>
    <x v="3"/>
    <m/>
    <s v="Lack of convenient bus stops or bus routes,Weather,Time,Lack of &quot;Park and Pedal&quot; lots,Lack of confidence or experience riding near traffic"/>
    <m/>
    <s v="Bike Share program,More secure bicycle parking,Safer bicycle and pedestrian routes,&quot;Carpool Only&quot; parking passes,Discounts on parking passes that prorate based on the days of the week you choose not to park,Alternative transportation commuting competitions with awards/prizes,Ability to be 10 minutes late to work to accommodate alternative transportation,Hands-on training on safe bicycle commuting techniques"/>
    <m/>
    <s v="No"/>
  </r>
  <r>
    <x v="2"/>
    <x v="1"/>
    <n v="40"/>
    <s v="4 days per week"/>
    <s v="2 days per week"/>
    <x v="3"/>
    <m/>
    <s v="Walking or running"/>
    <m/>
    <x v="2"/>
    <m/>
    <x v="0"/>
    <m/>
    <s v="Lack of showers at my workplace"/>
    <m/>
    <s v="More secure bicycle parking,Safer bicycle and pedestrian routes,Ability to be 10 minutes late to work to accommodate alternative transportation"/>
    <m/>
    <s v="No"/>
  </r>
  <r>
    <x v="2"/>
    <x v="1"/>
    <n v="42.5"/>
    <s v="3 days per week"/>
    <m/>
    <x v="3"/>
    <m/>
    <s v="Walking or running"/>
    <m/>
    <x v="2"/>
    <m/>
    <x v="0"/>
    <m/>
    <s v="Time"/>
    <m/>
    <s v="Discounts on parking passes that prorate based on the days of the week you choose not to park"/>
    <m/>
    <s v="No"/>
  </r>
  <r>
    <x v="2"/>
    <x v="1"/>
    <n v="35"/>
    <s v="4 days per week"/>
    <m/>
    <x v="3"/>
    <m/>
    <s v="Walking or running"/>
    <m/>
    <x v="1"/>
    <m/>
    <x v="0"/>
    <m/>
    <s v="Time"/>
    <m/>
    <s v="&quot;Carpool Only&quot; parking passes"/>
    <m/>
    <s v="No"/>
  </r>
  <r>
    <x v="2"/>
    <x v="1"/>
    <n v="7"/>
    <s v="4 days per week"/>
    <m/>
    <x v="3"/>
    <m/>
    <s v="Walking or running"/>
    <m/>
    <x v="2"/>
    <m/>
    <x v="0"/>
    <m/>
    <s v="Time,Lack of bicycle racks,Lack of confidence or experience riding near traffic"/>
    <m/>
    <s v="Hands-on training on safe bicycle commuting techniques"/>
    <m/>
    <s v="No"/>
  </r>
  <r>
    <x v="2"/>
    <x v="1"/>
    <n v="2"/>
    <s v="3 days per week"/>
    <s v="1 day per week"/>
    <x v="3"/>
    <m/>
    <s v="Walking or running"/>
    <m/>
    <x v="2"/>
    <m/>
    <x v="0"/>
    <m/>
    <s v="Other (please explain)"/>
    <s v="Lack of time-have to drive my child to and from school/activities that does not allow for biking "/>
    <s v="Ability to be 10 minutes late to work to accommodate alternative transportation"/>
    <m/>
    <s v="No"/>
  </r>
  <r>
    <x v="2"/>
    <x v="1"/>
    <n v="5.9"/>
    <s v="4 days per week"/>
    <s v="4 days per week"/>
    <x v="3"/>
    <m/>
    <s v="Driving alone"/>
    <m/>
    <x v="2"/>
    <m/>
    <x v="3"/>
    <m/>
    <s v="Other (please explain)"/>
    <s v="Not a safe rout from my house to school."/>
    <s v="Safer bicycle and pedestrian routes"/>
    <m/>
    <s v="No"/>
  </r>
  <r>
    <x v="2"/>
    <x v="1"/>
    <n v="15"/>
    <s v="4 days per week"/>
    <s v="2 days per week"/>
    <x v="3"/>
    <m/>
    <s v="Walking or running"/>
    <m/>
    <x v="2"/>
    <m/>
    <x v="0"/>
    <m/>
    <s v="Time,Other (please explain)"/>
    <s v="I live 20 miles away, am I supposed to bike 20 miles? "/>
    <s v="Other (please explain)"/>
    <s v="Nothing on earth could induce me to bike 20 miles"/>
    <s v="No"/>
  </r>
  <r>
    <x v="2"/>
    <x v="1"/>
    <n v="14"/>
    <s v="4 days per week"/>
    <m/>
    <x v="3"/>
    <m/>
    <s v="Driving alone"/>
    <m/>
    <x v="2"/>
    <m/>
    <x v="0"/>
    <m/>
    <s v="Lack of confidence or experience riding near traffic"/>
    <m/>
    <s v="Discounts on parking passes that prorate based on the days of the week you choose not to park"/>
    <m/>
    <s v="No"/>
  </r>
  <r>
    <x v="2"/>
    <x v="1"/>
    <n v="0"/>
    <s v="4 days per week"/>
    <s v="1 day per week"/>
    <x v="3"/>
    <m/>
    <s v="Driving alone"/>
    <m/>
    <x v="2"/>
    <m/>
    <x v="3"/>
    <m/>
    <s v="Weather"/>
    <m/>
    <s v="Discounts on parking passes that prorate based on the days of the week you choose not to park"/>
    <m/>
    <s v="No"/>
  </r>
  <r>
    <x v="2"/>
    <x v="1"/>
    <n v="10"/>
    <s v="4 days per week"/>
    <m/>
    <x v="3"/>
    <m/>
    <s v="Driving alone"/>
    <m/>
    <x v="2"/>
    <m/>
    <x v="3"/>
    <m/>
    <s v="Weather,Time"/>
    <m/>
    <m/>
    <m/>
    <s v="No"/>
  </r>
  <r>
    <x v="2"/>
    <x v="1"/>
    <n v="3"/>
    <s v="5 days per week"/>
    <s v="5 days per week"/>
    <x v="3"/>
    <m/>
    <s v="Walking or running"/>
    <m/>
    <x v="2"/>
    <m/>
    <x v="0"/>
    <m/>
    <s v="Time"/>
    <m/>
    <s v="Safer bicycle and pedestrian routes"/>
    <m/>
    <s v="No"/>
  </r>
  <r>
    <x v="2"/>
    <x v="1"/>
    <n v="20"/>
    <s v="4 days per week"/>
    <m/>
    <x v="3"/>
    <m/>
    <s v="Driving alone"/>
    <m/>
    <x v="2"/>
    <m/>
    <x v="3"/>
    <m/>
    <s v="Weather"/>
    <m/>
    <s v="Safer bicycle and pedestrian routes"/>
    <m/>
    <s v="Yes"/>
  </r>
  <r>
    <x v="2"/>
    <x v="1"/>
    <n v="18"/>
    <s v="6 days per week"/>
    <s v="4 days per week"/>
    <x v="3"/>
    <m/>
    <s v="Driving alone"/>
    <m/>
    <x v="2"/>
    <m/>
    <x v="3"/>
    <m/>
    <s v="Lack of convenient bus stops or bus routes,Time,Lack of &quot;Park and Pedal&quot; lots,Lack of showers at my workplace"/>
    <m/>
    <s v="Bike Share program,More secure bicycle parking,Safer bicycle and pedestrian routes"/>
    <m/>
    <s v="No"/>
  </r>
  <r>
    <x v="2"/>
    <x v="1"/>
    <n v="26"/>
    <s v="4 days per week"/>
    <s v="1 day per week"/>
    <x v="3"/>
    <m/>
    <s v="Driving alone"/>
    <m/>
    <x v="2"/>
    <m/>
    <x v="3"/>
    <m/>
    <s v="Lack of convenient bus stops or bus routes,My health does not permit active transportation,Lack of confidence or experience riding near traffic,Lack of proper equipment or resources"/>
    <m/>
    <s v="Ability to be 10 minutes late to work to accommodate alternative transportation,Hands-on training on safe bicycle commuting techniques"/>
    <m/>
    <s v="No"/>
  </r>
  <r>
    <x v="2"/>
    <x v="1"/>
    <n v="32"/>
    <s v="3 days per week"/>
    <s v="2 days per week"/>
    <x v="3"/>
    <m/>
    <s v="Driving alone"/>
    <m/>
    <x v="2"/>
    <m/>
    <x v="3"/>
    <m/>
    <s v="Time,Lack of proper equipment or resources,Other (please explain)"/>
    <s v="no one to walk with, too far away to go to walking paths"/>
    <s v="Other (please explain)"/>
    <s v="no one lives near me so can't carpool"/>
    <s v="Yes"/>
  </r>
  <r>
    <x v="2"/>
    <x v="1"/>
    <n v="17"/>
    <s v="3 days per week"/>
    <m/>
    <x v="3"/>
    <m/>
    <s v="Driving alone"/>
    <m/>
    <x v="2"/>
    <m/>
    <x v="3"/>
    <m/>
    <s v="Lack of convenient bus stops or bus routes,Time,Lack of proper equipment or resources"/>
    <m/>
    <s v="More secure bicycle parking,Safer bicycle and pedestrian routes,Alternative transportation commuting competitions with awards/prizes"/>
    <m/>
    <s v="No"/>
  </r>
  <r>
    <x v="2"/>
    <x v="1"/>
    <n v="40"/>
    <s v="4 days per week"/>
    <s v="1 day per week"/>
    <x v="3"/>
    <m/>
    <s v="Walking or running"/>
    <m/>
    <x v="2"/>
    <m/>
    <x v="0"/>
    <m/>
    <s v="Other (please explain)"/>
    <s v="Distance to campus and lack of public transportation where I live."/>
    <s v="Other (please explain)"/>
    <s v="Availabilty of public transportation where I live. "/>
    <s v="No"/>
  </r>
  <r>
    <x v="2"/>
    <x v="1"/>
    <n v="25"/>
    <s v="4 days per week"/>
    <s v="2 days per week"/>
    <x v="3"/>
    <m/>
    <s v="Walking or running"/>
    <m/>
    <x v="2"/>
    <m/>
    <x v="0"/>
    <m/>
    <s v="Other (please explain)"/>
    <s v="I live in Laurelville so any other mode of transportation would take hours to get to campus."/>
    <s v="Other (please explain)"/>
    <s v="I will always take my car because I live in Laurelville."/>
    <s v="No"/>
  </r>
  <r>
    <x v="2"/>
    <x v="1"/>
    <n v="37"/>
    <s v="4 days per week"/>
    <m/>
    <x v="3"/>
    <m/>
    <s v="Driving alone"/>
    <m/>
    <x v="2"/>
    <m/>
    <x v="3"/>
    <m/>
    <s v="Other (please explain)"/>
    <s v="I live in 37 miles away"/>
    <m/>
    <m/>
    <s v="No"/>
  </r>
  <r>
    <x v="2"/>
    <x v="1"/>
    <n v="36"/>
    <s v="3 days per week"/>
    <s v="2 days per week"/>
    <x v="3"/>
    <m/>
    <s v="Walking or running"/>
    <m/>
    <x v="2"/>
    <m/>
    <x v="0"/>
    <m/>
    <s v="Lack of convenient bus stops or bus routes,Time,Other (please explain)"/>
    <s v="Too far to not drive. "/>
    <s v="&quot;Carpool Only&quot; parking passes,Alternative transportation commuting competitions with awards/prizes,Ability to be 10 minutes late to work to accommodate alternative transportation"/>
    <m/>
    <s v="No"/>
  </r>
  <r>
    <x v="2"/>
    <x v="1"/>
    <n v="25"/>
    <s v="5 days per week"/>
    <s v="5 days per week"/>
    <x v="3"/>
    <m/>
    <s v="Walking or running"/>
    <m/>
    <x v="2"/>
    <m/>
    <x v="0"/>
    <m/>
    <s v="Other (please explain)"/>
    <s v="I live 35 minutes away from campus."/>
    <s v="Other (please explain)"/>
    <s v="I am an older adult who lives alone and do not know anyone from circleville in any of my classes"/>
    <s v="No"/>
  </r>
  <r>
    <x v="2"/>
    <x v="1"/>
    <n v="5.0999999999999996"/>
    <s v="2 days per week"/>
    <m/>
    <x v="4"/>
    <s v="My friend drops me off."/>
    <s v="Other (please explain)"/>
    <s v="My friend drops me off."/>
    <x v="3"/>
    <s v="My friend drops me off."/>
    <x v="5"/>
    <s v="My friend drops me off."/>
    <s v="Lack of convenient bus stops or bus routes,My health does not permit active transportation"/>
    <m/>
    <s v="Other (please explain)"/>
    <s v="Ohio University bus transportation "/>
    <s v="No"/>
  </r>
  <r>
    <x v="0"/>
    <x v="2"/>
    <n v="6.2"/>
    <s v="5 days per week"/>
    <s v="5 days per week"/>
    <x v="3"/>
    <m/>
    <s v="Driving alone"/>
    <m/>
    <x v="2"/>
    <m/>
    <x v="3"/>
    <m/>
    <s v="Lack of convenient bus stops or bus routes,Weather,Time,Lack of confidence or experience riding near traffic"/>
    <m/>
    <s v="Safer bicycle and pedestrian routes"/>
    <m/>
    <s v="Yes"/>
  </r>
  <r>
    <x v="1"/>
    <x v="2"/>
    <n v="9"/>
    <s v="5 days per week"/>
    <s v="5 days per week"/>
    <x v="3"/>
    <m/>
    <s v="Walking or running"/>
    <m/>
    <x v="2"/>
    <m/>
    <x v="0"/>
    <m/>
    <s v="Other (please explain)"/>
    <s v="safety"/>
    <s v="Safer bicycle and pedestrian routes"/>
    <m/>
    <s v="No"/>
  </r>
  <r>
    <x v="1"/>
    <x v="2"/>
    <n v="32"/>
    <s v="5 days per week"/>
    <s v="5 days per week"/>
    <x v="3"/>
    <m/>
    <s v="Walking or running"/>
    <m/>
    <x v="2"/>
    <m/>
    <x v="0"/>
    <m/>
    <s v="Other (please explain)"/>
    <s v="Distance with lack of bike paths or roads with marked bike lanes"/>
    <s v="Safer bicycle and pedestrian routes"/>
    <m/>
    <m/>
  </r>
  <r>
    <x v="1"/>
    <x v="2"/>
    <n v="35"/>
    <s v="4 days per week"/>
    <s v="3 days per week"/>
    <x v="3"/>
    <m/>
    <s v="Walking or running"/>
    <m/>
    <x v="2"/>
    <m/>
    <x v="0"/>
    <m/>
    <s v="Other (please explain)"/>
    <s v="My commute requires freeway driving and too long for a bike ride."/>
    <s v="Other (please explain)"/>
    <s v="Relocate my office to work at the OU Pickerington Campus where I could walk or ride a bike to work."/>
    <s v="No"/>
  </r>
  <r>
    <x v="1"/>
    <x v="2"/>
    <n v="13.5"/>
    <s v="5 days per week"/>
    <s v="5 days per week"/>
    <x v="3"/>
    <m/>
    <s v="Driving alone"/>
    <m/>
    <x v="2"/>
    <m/>
    <x v="3"/>
    <m/>
    <s v="Time"/>
    <m/>
    <s v="Other (please explain)"/>
    <s v="None"/>
    <s v="Yes"/>
  </r>
  <r>
    <x v="1"/>
    <x v="2"/>
    <n v="16"/>
    <s v="4 days per week"/>
    <s v="3 days per week"/>
    <x v="3"/>
    <m/>
    <s v="Driving alone"/>
    <m/>
    <x v="2"/>
    <m/>
    <x v="3"/>
    <m/>
    <s v="Time,Lack of proper equipment or resources,Other (please explain)"/>
    <s v="16 miles too far, don't own bike &amp; have to drop off kids at school/daycare"/>
    <s v="Other (please explain)"/>
    <s v="Need independence of running errands to &amp; from work so not an option for me"/>
    <s v="No"/>
  </r>
  <r>
    <x v="1"/>
    <x v="2"/>
    <n v="15"/>
    <s v="5 days per week"/>
    <s v="5 days per week"/>
    <x v="3"/>
    <m/>
    <s v="Walking or running"/>
    <m/>
    <x v="2"/>
    <m/>
    <x v="0"/>
    <m/>
    <s v="Time,Other (please explain)"/>
    <s v="distance -- safety"/>
    <m/>
    <m/>
    <s v="No"/>
  </r>
  <r>
    <x v="1"/>
    <x v="2"/>
    <n v="4.0999999999999996"/>
    <s v="5 days per week"/>
    <s v="5 days per week"/>
    <x v="3"/>
    <m/>
    <s v="Walking or running"/>
    <m/>
    <x v="2"/>
    <m/>
    <x v="0"/>
    <m/>
    <s v="Weather,Time,Lack of showers at my workplace,Lack of confidence or experience riding near traffic"/>
    <m/>
    <s v="Alternative transportation commuting competitions with awards/prizes"/>
    <m/>
    <s v="No"/>
  </r>
  <r>
    <x v="2"/>
    <x v="2"/>
    <n v="5.4"/>
    <s v="5 days per week"/>
    <s v="6 days per week"/>
    <x v="2"/>
    <m/>
    <s v="Walking or running"/>
    <m/>
    <x v="2"/>
    <m/>
    <x v="0"/>
    <m/>
    <s v="Weather,Time,Lack of Bike Share program,Lack of confidence or experience riding near traffic"/>
    <m/>
    <s v="Bike Share program,More secure bicycle parking,Safer bicycle and pedestrian routes,&quot;Carpool Only&quot; parking passes,Discounts on parking passes that prorate based on the days of the week you choose not to park"/>
    <m/>
    <s v="No"/>
  </r>
  <r>
    <x v="2"/>
    <x v="2"/>
    <n v="11.2"/>
    <s v="1 day per week"/>
    <s v="1 day per week"/>
    <x v="3"/>
    <m/>
    <s v="Driving alone"/>
    <m/>
    <x v="2"/>
    <m/>
    <x v="3"/>
    <m/>
    <s v="Lack of convenient bus stops or bus routes,Weather,Time,Lack of showers at my workplace"/>
    <m/>
    <s v="Alternative transportation commuting competitions with awards/prizes"/>
    <m/>
    <s v="Yes"/>
  </r>
  <r>
    <x v="2"/>
    <x v="2"/>
    <n v="10"/>
    <s v="5 days per week"/>
    <s v="3 days per week"/>
    <x v="3"/>
    <m/>
    <s v="Driving alone"/>
    <m/>
    <x v="2"/>
    <m/>
    <x v="3"/>
    <m/>
    <s v="Time,Lack of &quot;Park and Pedal&quot; lots,Lack of confidence or experience riding near traffic"/>
    <m/>
    <s v="Bike Share program,Safer bicycle and pedestrian routes,Ability to be 10 minutes late to work to accommodate alternative transportation"/>
    <m/>
    <s v="Yes"/>
  </r>
  <r>
    <x v="2"/>
    <x v="2"/>
    <n v="6.5"/>
    <s v="5 days per week"/>
    <m/>
    <x v="3"/>
    <m/>
    <s v="Walking or running"/>
    <m/>
    <x v="2"/>
    <m/>
    <x v="0"/>
    <m/>
    <s v="Lack of convenient bus stops or bus routes,Time,Lack of confidence or experience riding near traffic"/>
    <m/>
    <s v="Bike Share program,Safer bicycle and pedestrian routes"/>
    <m/>
    <s v="No"/>
  </r>
  <r>
    <x v="2"/>
    <x v="2"/>
    <n v="21"/>
    <s v="5 days per week"/>
    <s v="1 day per week"/>
    <x v="3"/>
    <m/>
    <s v="Walking or running"/>
    <m/>
    <x v="2"/>
    <m/>
    <x v="0"/>
    <m/>
    <s v="Time"/>
    <m/>
    <s v="Bike Share program"/>
    <m/>
    <s v="No"/>
  </r>
  <r>
    <x v="2"/>
    <x v="2"/>
    <n v="1"/>
    <s v="5 days per week"/>
    <s v="1 day per week"/>
    <x v="3"/>
    <m/>
    <s v="Walking or running"/>
    <m/>
    <x v="2"/>
    <m/>
    <x v="0"/>
    <m/>
    <s v="Other (please explain)"/>
    <s v="I would have to walk or bike on/near the highway"/>
    <s v="Safer bicycle and pedestrian routes"/>
    <m/>
    <s v="Yes"/>
  </r>
  <r>
    <x v="2"/>
    <x v="2"/>
    <n v="5"/>
    <s v="6 days per week"/>
    <s v="3 days per week"/>
    <x v="3"/>
    <m/>
    <s v="Driving alone"/>
    <m/>
    <x v="2"/>
    <m/>
    <x v="3"/>
    <m/>
    <s v="Time,Lack of confidence or experience riding near traffic"/>
    <m/>
    <s v="Safer bicycle and pedestrian routes"/>
    <m/>
    <s v="No"/>
  </r>
  <r>
    <x v="2"/>
    <x v="2"/>
    <n v="30"/>
    <s v="7 days per week"/>
    <m/>
    <x v="3"/>
    <m/>
    <s v="Driving alone"/>
    <m/>
    <x v="2"/>
    <m/>
    <x v="3"/>
    <m/>
    <s v="Time"/>
    <m/>
    <s v="Other (please explain)"/>
    <s v="living closer to campus"/>
    <s v="No"/>
  </r>
  <r>
    <x v="2"/>
    <x v="2"/>
    <n v="23"/>
    <s v="1 day per week"/>
    <s v="1 day per week"/>
    <x v="3"/>
    <m/>
    <s v="Walking or running"/>
    <m/>
    <x v="2"/>
    <m/>
    <x v="0"/>
    <m/>
    <s v="Lack of convenient bus stops or bus routes,Weather,Time,Other (please explain)"/>
    <s v="I live close to downtown Columbus, and it would take 2 hours to bike to campus. There is no public transportation that reaches the Dublin campus"/>
    <m/>
    <m/>
    <s v="No"/>
  </r>
  <r>
    <x v="2"/>
    <x v="2"/>
    <n v="7"/>
    <s v="5 days per week"/>
    <m/>
    <x v="3"/>
    <m/>
    <s v="Driving alone"/>
    <m/>
    <x v="2"/>
    <m/>
    <x v="3"/>
    <m/>
    <s v="Lack of convenient bus stops or bus routes,Weather,Time,Lack of Bike Share program,Lack of proper equipment or resources"/>
    <m/>
    <s v="Bike Share program,Safer bicycle and pedestrian routes"/>
    <m/>
    <s v="No"/>
  </r>
  <r>
    <x v="2"/>
    <x v="2"/>
    <n v="18"/>
    <s v="1 day per week"/>
    <s v="1 day per week"/>
    <x v="3"/>
    <m/>
    <s v="Driving alone"/>
    <m/>
    <x v="2"/>
    <m/>
    <x v="3"/>
    <m/>
    <s v="Lack of convenient bus stops or bus routes,Weather,Time,Lack of confidence or experience riding near traffic"/>
    <m/>
    <s v="More secure bicycle parking,Safer bicycle and pedestrian routes,Alternative transportation commuting competitions with awards/prizes,Ability to be 10 minutes late to work to accommodate alternative transportation,Hands-on training on safe bicycle commuting techniques"/>
    <m/>
    <s v="No"/>
  </r>
  <r>
    <x v="0"/>
    <x v="3"/>
    <n v="11.1"/>
    <s v="5 days per week"/>
    <s v="4 days per week"/>
    <x v="3"/>
    <m/>
    <s v="Walking or running"/>
    <m/>
    <x v="2"/>
    <m/>
    <x v="0"/>
    <m/>
    <s v="Lack of convenient bus stops or bus routes,Lack of confidence or experience riding near traffic"/>
    <m/>
    <m/>
    <m/>
    <s v="No"/>
  </r>
  <r>
    <x v="0"/>
    <x v="3"/>
    <n v="5"/>
    <s v="5 days per week"/>
    <s v="2 days per week"/>
    <x v="3"/>
    <m/>
    <s v="Walking or running"/>
    <m/>
    <x v="2"/>
    <m/>
    <x v="0"/>
    <m/>
    <s v="Lack of convenient bus stops or bus routes,Lack of showers at my workplace,Lack of confidence or experience riding near traffic"/>
    <m/>
    <s v="Hands-on training on safe bicycle commuting techniques"/>
    <m/>
    <m/>
  </r>
  <r>
    <x v="0"/>
    <x v="3"/>
    <n v="1.5"/>
    <s v="4 days per week"/>
    <s v="1 day per week"/>
    <x v="3"/>
    <m/>
    <s v="Walking or running"/>
    <m/>
    <x v="2"/>
    <m/>
    <x v="0"/>
    <m/>
    <s v="Lack of confidence or experience riding near traffic,Other (please explain)"/>
    <s v="No pedestrian route to campus."/>
    <s v="Safer bicycle and pedestrian routes"/>
    <m/>
    <s v="Yes"/>
  </r>
  <r>
    <x v="0"/>
    <x v="3"/>
    <n v="7"/>
    <s v="5 days per week"/>
    <s v="3 days per week"/>
    <x v="3"/>
    <m/>
    <s v="Walking or running"/>
    <m/>
    <x v="2"/>
    <m/>
    <x v="0"/>
    <m/>
    <s v="Lack of convenient bus stops or bus routes"/>
    <m/>
    <m/>
    <m/>
    <s v="No"/>
  </r>
  <r>
    <x v="0"/>
    <x v="3"/>
    <n v="125"/>
    <s v="1 day per week"/>
    <m/>
    <x v="3"/>
    <m/>
    <s v="Walking or running"/>
    <m/>
    <x v="2"/>
    <m/>
    <x v="0"/>
    <m/>
    <m/>
    <m/>
    <m/>
    <m/>
    <s v="No"/>
  </r>
  <r>
    <x v="1"/>
    <x v="3"/>
    <n v="5"/>
    <s v="5 days per week"/>
    <s v="5 days per week"/>
    <x v="3"/>
    <m/>
    <s v="Driving alone"/>
    <m/>
    <x v="2"/>
    <m/>
    <x v="3"/>
    <m/>
    <s v="Time"/>
    <m/>
    <s v="Ability to be 10 minutes late to work to accommodate alternative transportation"/>
    <m/>
    <s v="No"/>
  </r>
  <r>
    <x v="1"/>
    <x v="3"/>
    <s v="&quot;15&quot;"/>
    <s v="6 days per week"/>
    <s v="5 days per week"/>
    <x v="3"/>
    <m/>
    <s v="Walking or running"/>
    <m/>
    <x v="2"/>
    <m/>
    <x v="0"/>
    <m/>
    <s v="Time"/>
    <m/>
    <s v="Ability to be 10 minutes late to work to accommodate alternative transportation"/>
    <m/>
    <s v="No"/>
  </r>
  <r>
    <x v="1"/>
    <x v="3"/>
    <n v="25"/>
    <s v="4 days per week"/>
    <s v="4 days per week"/>
    <x v="3"/>
    <m/>
    <s v="Walking or running"/>
    <m/>
    <x v="2"/>
    <m/>
    <x v="0"/>
    <m/>
    <s v="Other (please explain)"/>
    <s v="The only access to my campus is an interstate. "/>
    <s v="Ability to be 10 minutes late to work to accommodate alternative transportation"/>
    <m/>
    <s v="No"/>
  </r>
  <r>
    <x v="1"/>
    <x v="3"/>
    <n v="12"/>
    <s v="5 days per week"/>
    <s v="5 days per week"/>
    <x v="3"/>
    <m/>
    <s v="Driving alone"/>
    <m/>
    <x v="2"/>
    <m/>
    <x v="3"/>
    <m/>
    <m/>
    <m/>
    <m/>
    <m/>
    <m/>
  </r>
  <r>
    <x v="1"/>
    <x v="3"/>
    <n v="1"/>
    <s v="5 days per week"/>
    <s v="5 days per week"/>
    <x v="3"/>
    <m/>
    <s v="Walking or running"/>
    <m/>
    <x v="2"/>
    <m/>
    <x v="3"/>
    <m/>
    <s v="Other (please explain)"/>
    <s v="Safety issues on roadways to Eastern campus"/>
    <m/>
    <m/>
    <s v="No"/>
  </r>
  <r>
    <x v="2"/>
    <x v="3"/>
    <n v="20"/>
    <s v="4 days per week"/>
    <m/>
    <x v="3"/>
    <m/>
    <s v="Walking or running"/>
    <m/>
    <x v="2"/>
    <m/>
    <x v="0"/>
    <m/>
    <s v="Time"/>
    <m/>
    <m/>
    <m/>
    <s v="Yes"/>
  </r>
  <r>
    <x v="2"/>
    <x v="3"/>
    <n v="40"/>
    <s v="4 days per week"/>
    <m/>
    <x v="3"/>
    <m/>
    <s v="Driving alone"/>
    <m/>
    <x v="2"/>
    <m/>
    <x v="3"/>
    <m/>
    <s v="Time"/>
    <m/>
    <s v="Alternative transportation commuting competitions with awards/prizes"/>
    <m/>
    <s v="Yes"/>
  </r>
  <r>
    <x v="2"/>
    <x v="3"/>
    <n v="100"/>
    <s v="4 days per week"/>
    <m/>
    <x v="3"/>
    <m/>
    <s v="Walking or running"/>
    <m/>
    <x v="2"/>
    <m/>
    <x v="0"/>
    <m/>
    <s v="Weather,Time"/>
    <m/>
    <s v="More secure bicycle parking,Discounts on parking passes that prorate based on the days of the week you choose not to park"/>
    <m/>
    <s v="No"/>
  </r>
  <r>
    <x v="2"/>
    <x v="3"/>
    <n v="20"/>
    <s v="4 days per week"/>
    <m/>
    <x v="3"/>
    <m/>
    <s v="Walking or running"/>
    <m/>
    <x v="2"/>
    <m/>
    <x v="0"/>
    <m/>
    <s v="Time"/>
    <m/>
    <m/>
    <m/>
    <s v="No"/>
  </r>
  <r>
    <x v="2"/>
    <x v="3"/>
    <n v="23"/>
    <s v="2 days per week"/>
    <m/>
    <x v="3"/>
    <m/>
    <s v="Driving alone"/>
    <m/>
    <x v="2"/>
    <m/>
    <x v="0"/>
    <m/>
    <s v="Lack of &quot;Park and Pedal&quot; lots,Lack of confidence or experience riding near traffic"/>
    <m/>
    <s v="Safer bicycle and pedestrian routes"/>
    <m/>
    <s v="No"/>
  </r>
  <r>
    <x v="2"/>
    <x v="3"/>
    <n v="11"/>
    <s v="4 days per week"/>
    <m/>
    <x v="3"/>
    <m/>
    <s v="Driving alone"/>
    <m/>
    <x v="2"/>
    <m/>
    <x v="3"/>
    <m/>
    <s v="Time"/>
    <m/>
    <s v="Bike Share program"/>
    <m/>
    <s v="No"/>
  </r>
  <r>
    <x v="2"/>
    <x v="3"/>
    <n v="4.0999999999999996"/>
    <s v="4 days per week"/>
    <s v="4 days per week"/>
    <x v="3"/>
    <m/>
    <s v="Walking or running"/>
    <m/>
    <x v="2"/>
    <m/>
    <x v="0"/>
    <m/>
    <s v="Other (please explain)"/>
    <s v="I live to far away."/>
    <s v="Other (please explain)"/>
    <s v="Nothing"/>
    <s v="No"/>
  </r>
  <r>
    <x v="2"/>
    <x v="3"/>
    <n v="25"/>
    <s v="2 days per week"/>
    <m/>
    <x v="3"/>
    <m/>
    <s v="Walking or running"/>
    <m/>
    <x v="2"/>
    <m/>
    <x v="0"/>
    <m/>
    <s v="Weather,Time"/>
    <m/>
    <s v="Ability to be 10 minutes late to work to accommodate alternative transportation"/>
    <m/>
    <s v="No"/>
  </r>
  <r>
    <x v="2"/>
    <x v="3"/>
    <n v="12"/>
    <s v="4 days per week"/>
    <m/>
    <x v="3"/>
    <m/>
    <s v="Driving alone"/>
    <m/>
    <x v="2"/>
    <m/>
    <x v="3"/>
    <m/>
    <s v="Weather,Time,I do not enjoy biking or walking,Lack of confidence or experience riding near traffic,Lack of proper equipment or resources"/>
    <m/>
    <s v="&quot;Carpool Only&quot; parking passes,Ability to be 10 minutes late to work to accommodate alternative transportation,Hands-on training on safe bicycle commuting techniques"/>
    <m/>
    <s v="No"/>
  </r>
  <r>
    <x v="2"/>
    <x v="3"/>
    <n v="8.8000000000000007"/>
    <s v="5 days per week"/>
    <m/>
    <x v="3"/>
    <m/>
    <s v="Walking or running"/>
    <m/>
    <x v="2"/>
    <m/>
    <x v="0"/>
    <m/>
    <s v="Weather,Time,Other (please explain)"/>
    <s v="Distance"/>
    <m/>
    <m/>
    <s v="No"/>
  </r>
  <r>
    <x v="2"/>
    <x v="3"/>
    <s v="45 miles"/>
    <s v="4 days per week"/>
    <m/>
    <x v="3"/>
    <m/>
    <s v="Driving alone"/>
    <m/>
    <x v="2"/>
    <m/>
    <x v="3"/>
    <m/>
    <s v="Time"/>
    <m/>
    <s v="Alternative transportation commuting competitions with awards/prizes"/>
    <m/>
    <s v="No"/>
  </r>
  <r>
    <x v="2"/>
    <x v="3"/>
    <n v="9.3000000000000007"/>
    <s v="5 days per week"/>
    <m/>
    <x v="3"/>
    <m/>
    <s v="Walking or running"/>
    <m/>
    <x v="2"/>
    <m/>
    <x v="0"/>
    <m/>
    <m/>
    <m/>
    <m/>
    <m/>
    <s v="No"/>
  </r>
  <r>
    <x v="2"/>
    <x v="3"/>
    <n v="21"/>
    <s v="4 days per week"/>
    <m/>
    <x v="3"/>
    <m/>
    <s v="Walking or running"/>
    <m/>
    <x v="2"/>
    <m/>
    <x v="0"/>
    <m/>
    <s v="Lack of convenient bus stops or bus routes,Lack of confidence or experience riding near traffic"/>
    <m/>
    <s v="Safer bicycle and pedestrian routes"/>
    <m/>
    <s v="No"/>
  </r>
  <r>
    <x v="2"/>
    <x v="3"/>
    <n v="20"/>
    <s v="3 days per week"/>
    <m/>
    <x v="3"/>
    <m/>
    <s v="Walking or running"/>
    <m/>
    <x v="2"/>
    <m/>
    <x v="0"/>
    <m/>
    <s v="Time,Other (please explain)"/>
    <s v="distance is too far"/>
    <m/>
    <m/>
    <s v="No"/>
  </r>
  <r>
    <x v="0"/>
    <x v="4"/>
    <n v="50"/>
    <s v="4 days per week"/>
    <m/>
    <x v="3"/>
    <m/>
    <s v="Driving alone"/>
    <m/>
    <x v="2"/>
    <m/>
    <x v="3"/>
    <m/>
    <s v="Lack of convenient bus stops or bus routes,Time,Other (please explain)"/>
    <s v="The distance "/>
    <m/>
    <m/>
    <s v="Yes"/>
  </r>
  <r>
    <x v="0"/>
    <x v="4"/>
    <n v="3"/>
    <s v="3 days per week"/>
    <s v="1 day per week"/>
    <x v="3"/>
    <m/>
    <s v="Walking or running"/>
    <m/>
    <x v="2"/>
    <m/>
    <x v="0"/>
    <m/>
    <s v="Lack of convenient bus stops or bus routes,Weather,Time"/>
    <m/>
    <m/>
    <m/>
    <s v="Yes"/>
  </r>
  <r>
    <x v="0"/>
    <x v="4"/>
    <n v="38"/>
    <s v="2 days per week"/>
    <m/>
    <x v="3"/>
    <m/>
    <s v="Walking or running"/>
    <m/>
    <x v="2"/>
    <m/>
    <x v="0"/>
    <m/>
    <m/>
    <m/>
    <m/>
    <m/>
    <s v="No"/>
  </r>
  <r>
    <x v="0"/>
    <x v="4"/>
    <n v="25.5"/>
    <s v="1 day per week"/>
    <m/>
    <x v="3"/>
    <m/>
    <s v="Walking or running"/>
    <m/>
    <x v="2"/>
    <m/>
    <x v="0"/>
    <m/>
    <s v="Time,My health does not permit active transportation"/>
    <m/>
    <m/>
    <m/>
    <s v="No"/>
  </r>
  <r>
    <x v="0"/>
    <x v="4"/>
    <n v="15"/>
    <s v="2 days per week"/>
    <s v="2 days per week"/>
    <x v="3"/>
    <m/>
    <s v="Walking or running"/>
    <m/>
    <x v="2"/>
    <m/>
    <x v="0"/>
    <m/>
    <s v="Other (please explain)"/>
    <s v="Safety on the rode as a biker.  The road to/from OUL is not safe enough. "/>
    <s v="More secure bicycle parking"/>
    <m/>
    <s v="No"/>
  </r>
  <r>
    <x v="0"/>
    <x v="4"/>
    <n v="24"/>
    <s v="1 day per week"/>
    <s v="1 day per week"/>
    <x v="3"/>
    <m/>
    <s v="Walking or running"/>
    <m/>
    <x v="2"/>
    <m/>
    <x v="0"/>
    <m/>
    <s v="Other (please explain)"/>
    <s v="Too long of a commute."/>
    <s v="Other (please explain)"/>
    <s v="Nothing at this time."/>
    <s v="No"/>
  </r>
  <r>
    <x v="0"/>
    <x v="4"/>
    <n v="50"/>
    <s v="1 day per week"/>
    <m/>
    <x v="3"/>
    <m/>
    <s v="Driving alone"/>
    <m/>
    <x v="2"/>
    <m/>
    <x v="3"/>
    <m/>
    <s v="Time"/>
    <m/>
    <m/>
    <m/>
    <s v="No"/>
  </r>
  <r>
    <x v="0"/>
    <x v="4"/>
    <n v="3.4"/>
    <s v="2 days per week"/>
    <m/>
    <x v="3"/>
    <m/>
    <s v="Walking or running"/>
    <m/>
    <x v="1"/>
    <m/>
    <x v="0"/>
    <m/>
    <s v="Lack of convenient bus stops or bus routes,Time,My health does not permit active transportation"/>
    <m/>
    <s v="More secure bicycle parking,Safer bicycle and pedestrian routes,Discounts on parking passes that prorate based on the days of the week you choose not to park"/>
    <m/>
    <s v="Yes"/>
  </r>
  <r>
    <x v="0"/>
    <x v="4"/>
    <n v="22"/>
    <s v="3 days per week"/>
    <s v="1 day per week"/>
    <x v="3"/>
    <m/>
    <s v="Walking or running"/>
    <m/>
    <x v="2"/>
    <m/>
    <x v="0"/>
    <m/>
    <m/>
    <m/>
    <m/>
    <m/>
    <s v="No"/>
  </r>
  <r>
    <x v="0"/>
    <x v="4"/>
    <s v="3 miles"/>
    <s v="4 days per week"/>
    <s v="1 day per week"/>
    <x v="3"/>
    <m/>
    <s v="Walking or running"/>
    <m/>
    <x v="2"/>
    <m/>
    <x v="0"/>
    <m/>
    <s v="Weather,Time,Lack of showers at my workplace,My health does not permit active transportation,I do not enjoy biking or walking"/>
    <m/>
    <m/>
    <m/>
    <s v="No"/>
  </r>
  <r>
    <x v="1"/>
    <x v="4"/>
    <n v="4"/>
    <s v="5 days per week"/>
    <s v="5 days per week"/>
    <x v="3"/>
    <m/>
    <s v="Bicycle, skateboard or other human-powered device"/>
    <m/>
    <x v="2"/>
    <m/>
    <x v="0"/>
    <m/>
    <s v="Other (please explain)"/>
    <s v="Safety concerns"/>
    <s v="Safer bicycle and pedestrian routes,Alternative transportation commuting competitions with awards/prizes"/>
    <m/>
    <s v="No"/>
  </r>
  <r>
    <x v="1"/>
    <x v="4"/>
    <n v="17.2"/>
    <s v="5 days per week"/>
    <s v="5 days per week"/>
    <x v="3"/>
    <m/>
    <s v="Walking or running"/>
    <m/>
    <x v="2"/>
    <m/>
    <x v="0"/>
    <m/>
    <s v="Lack of convenient bus stops or bus routes,Weather,Lack of showers at my workplace,Lack of confidence or experience riding near traffic,Other (please explain)"/>
    <s v="Lack of bike-friendly roads between home and work"/>
    <s v="Safer bicycle and pedestrian routes,Other (please explain)"/>
    <s v="More people who live by me as coworkers"/>
    <s v="No"/>
  </r>
  <r>
    <x v="1"/>
    <x v="4"/>
    <n v="23"/>
    <s v="5 days per week"/>
    <s v="5 days per week"/>
    <x v="3"/>
    <m/>
    <s v="Walking or running"/>
    <m/>
    <x v="2"/>
    <m/>
    <x v="0"/>
    <m/>
    <s v="Time"/>
    <m/>
    <s v="Other (please explain)"/>
    <s v="someone travelling from the same location at the same time"/>
    <s v="No"/>
  </r>
  <r>
    <x v="1"/>
    <x v="4"/>
    <n v="1.5"/>
    <s v="5 days per week"/>
    <s v="5 days per week"/>
    <x v="3"/>
    <m/>
    <s v="Driving alone"/>
    <m/>
    <x v="2"/>
    <m/>
    <x v="0"/>
    <m/>
    <s v="Other (please explain)"/>
    <s v="I don't like biking on a busy interstate highway."/>
    <s v="Safer bicycle and pedestrian routes"/>
    <m/>
    <s v="No"/>
  </r>
  <r>
    <x v="1"/>
    <x v="4"/>
    <n v="5"/>
    <s v="5 days per week"/>
    <s v="5 days per week"/>
    <x v="3"/>
    <m/>
    <s v="Walking or running"/>
    <m/>
    <x v="2"/>
    <m/>
    <x v="0"/>
    <m/>
    <s v="Weather,Time,Lack of confidence or experience riding near traffic"/>
    <m/>
    <s v="Safer bicycle and pedestrian routes,Hands-on training on safe bicycle commuting techniques"/>
    <m/>
    <s v="No"/>
  </r>
  <r>
    <x v="1"/>
    <x v="4"/>
    <s v="9 miles"/>
    <s v="1 day per week"/>
    <s v="1 day per week"/>
    <x v="3"/>
    <m/>
    <s v="Driving alone"/>
    <m/>
    <x v="2"/>
    <m/>
    <x v="3"/>
    <m/>
    <s v="Weather,Time"/>
    <m/>
    <s v="Other (please explain)"/>
    <s v="I have to drive to work because I do not live in Lancaster."/>
    <s v="No"/>
  </r>
  <r>
    <x v="1"/>
    <x v="4"/>
    <n v="15"/>
    <s v="5 days per week"/>
    <s v="5 days per week"/>
    <x v="3"/>
    <m/>
    <s v="Walking or running"/>
    <m/>
    <x v="2"/>
    <m/>
    <x v="0"/>
    <m/>
    <s v="Other (please explain)"/>
    <s v="Distance, unsafe highways"/>
    <s v="Other (please explain)"/>
    <s v="To carpool there would have to be an OU employee who lives close to my home."/>
    <s v="No"/>
  </r>
  <r>
    <x v="1"/>
    <x v="4"/>
    <n v="7"/>
    <s v="5 days per week"/>
    <s v="5 days per week"/>
    <x v="3"/>
    <m/>
    <s v="Driving alone"/>
    <m/>
    <x v="2"/>
    <m/>
    <x v="5"/>
    <s v="N/A I walk from the parking lot to the building."/>
    <s v="Lack of convenient bus stops or bus routes,Weather,Time,My health does not permit active transportation,I do not enjoy biking or walking"/>
    <m/>
    <m/>
    <m/>
    <s v="No"/>
  </r>
  <r>
    <x v="1"/>
    <x v="4"/>
    <n v="25"/>
    <s v="5 days per week"/>
    <s v="5 days per week"/>
    <x v="3"/>
    <m/>
    <s v="Walking or running"/>
    <m/>
    <x v="2"/>
    <m/>
    <x v="0"/>
    <m/>
    <s v="Lack of convenient bus stops or bus routes"/>
    <m/>
    <m/>
    <m/>
    <s v="Yes"/>
  </r>
  <r>
    <x v="1"/>
    <x v="4"/>
    <n v="25"/>
    <s v="5 days per week"/>
    <s v="4 days per week"/>
    <x v="3"/>
    <m/>
    <s v="Driving alone"/>
    <m/>
    <x v="2"/>
    <m/>
    <x v="3"/>
    <m/>
    <s v="Lack of convenient bus stops or bus routes"/>
    <m/>
    <s v="Other (please explain)"/>
    <s v="Need a bus route from Newark to Lancaster.  There are no buses currently."/>
    <s v="Yes"/>
  </r>
  <r>
    <x v="1"/>
    <x v="4"/>
    <n v="25"/>
    <s v="5 days per week"/>
    <s v="5 days per week"/>
    <x v="3"/>
    <m/>
    <s v="Walking or running"/>
    <m/>
    <x v="2"/>
    <m/>
    <x v="0"/>
    <m/>
    <s v="Time,Other (please explain)"/>
    <s v="Distance of commute"/>
    <s v="Other (please explain)"/>
    <s v="carpool, bus, bike, or walk are not options for me"/>
    <s v="No"/>
  </r>
  <r>
    <x v="2"/>
    <x v="4"/>
    <n v="4.5"/>
    <s v="4 days per week"/>
    <s v="2 days per week"/>
    <x v="2"/>
    <m/>
    <s v="Walking or running"/>
    <m/>
    <x v="5"/>
    <m/>
    <x v="0"/>
    <m/>
    <s v="Lack of convenient bus stops or bus routes,Lack of &quot;Park and Pedal&quot; lots,Lack of bicycle racks"/>
    <m/>
    <s v="Bike Share program,More secure bicycle parking"/>
    <m/>
    <s v="No"/>
  </r>
  <r>
    <x v="2"/>
    <x v="4"/>
    <n v="18"/>
    <s v="4 days per week"/>
    <m/>
    <x v="2"/>
    <m/>
    <s v="Carpooling"/>
    <m/>
    <x v="5"/>
    <m/>
    <x v="4"/>
    <m/>
    <s v="Time"/>
    <m/>
    <s v="Other (please explain)"/>
    <m/>
    <s v="Yes"/>
  </r>
  <r>
    <x v="2"/>
    <x v="4"/>
    <n v="45"/>
    <s v="2 days per week"/>
    <m/>
    <x v="3"/>
    <m/>
    <s v="Driving alone"/>
    <m/>
    <x v="2"/>
    <m/>
    <x v="3"/>
    <m/>
    <s v="Lack of Bike Share program"/>
    <m/>
    <s v="Other (please explain)"/>
    <s v="Establish a bus to Lancaster. Make it easier to find carpools. "/>
    <s v="No"/>
  </r>
  <r>
    <x v="2"/>
    <x v="4"/>
    <n v="22"/>
    <s v="4 days per week"/>
    <m/>
    <x v="3"/>
    <m/>
    <s v="Carpooling"/>
    <m/>
    <x v="2"/>
    <m/>
    <x v="4"/>
    <m/>
    <m/>
    <m/>
    <m/>
    <m/>
    <m/>
  </r>
  <r>
    <x v="2"/>
    <x v="4"/>
    <n v="7"/>
    <s v="4 days per week"/>
    <m/>
    <x v="3"/>
    <m/>
    <s v="Walking or running"/>
    <m/>
    <x v="2"/>
    <m/>
    <x v="0"/>
    <m/>
    <s v="Weather,I do not enjoy biking or walking"/>
    <m/>
    <m/>
    <m/>
    <s v="No"/>
  </r>
  <r>
    <x v="2"/>
    <x v="4"/>
    <n v="7"/>
    <s v="1 day per week"/>
    <m/>
    <x v="3"/>
    <m/>
    <s v="Walking or running"/>
    <m/>
    <x v="2"/>
    <m/>
    <x v="3"/>
    <m/>
    <s v="Weather"/>
    <m/>
    <s v="Safer bicycle and pedestrian routes"/>
    <m/>
    <s v="No"/>
  </r>
  <r>
    <x v="2"/>
    <x v="4"/>
    <n v="30"/>
    <s v="2 days per week"/>
    <m/>
    <x v="3"/>
    <m/>
    <s v="Walking or running"/>
    <m/>
    <x v="2"/>
    <m/>
    <x v="0"/>
    <m/>
    <s v="Weather"/>
    <m/>
    <s v="Discounts on parking passes that prorate based on the days of the week you choose not to park,Ability to be 10 minutes late to work to accommodate alternative transportation"/>
    <m/>
    <s v="No"/>
  </r>
  <r>
    <x v="2"/>
    <x v="4"/>
    <n v="7.4"/>
    <s v="4 days per week"/>
    <m/>
    <x v="3"/>
    <m/>
    <s v="Walking or running"/>
    <m/>
    <x v="2"/>
    <m/>
    <x v="0"/>
    <m/>
    <s v="Time"/>
    <m/>
    <s v="Safer bicycle and pedestrian routes"/>
    <m/>
    <s v="No"/>
  </r>
  <r>
    <x v="2"/>
    <x v="4"/>
    <n v="13"/>
    <s v="5 days per week"/>
    <m/>
    <x v="3"/>
    <m/>
    <s v="Driving alone"/>
    <m/>
    <x v="2"/>
    <m/>
    <x v="3"/>
    <m/>
    <s v="Lack of convenient bus stops or bus routes"/>
    <m/>
    <m/>
    <m/>
    <s v="No"/>
  </r>
  <r>
    <x v="2"/>
    <x v="4"/>
    <n v="25"/>
    <s v="2 days per week"/>
    <m/>
    <x v="3"/>
    <m/>
    <s v="Driving alone"/>
    <m/>
    <x v="2"/>
    <m/>
    <x v="3"/>
    <m/>
    <s v="Time,Lack of confidence or experience riding near traffic,Other (please explain)"/>
    <s v="I live in pickerington in the beginning of the week to attend classes and then in the later half of the week I live at home and it is 59 miles to campus. If it did not take so long to ride a bike to campus from pickerington I would consider it."/>
    <s v="Safer bicycle and pedestrian routes,Other (please explain)"/>
    <s v="If there were more classes in pickerington I would enjoy walking to them."/>
    <s v="Yes"/>
  </r>
  <r>
    <x v="2"/>
    <x v="4"/>
    <n v="54"/>
    <s v="4 days per week"/>
    <m/>
    <x v="3"/>
    <m/>
    <s v="Walking or running"/>
    <m/>
    <x v="2"/>
    <m/>
    <x v="0"/>
    <m/>
    <s v="Other (please explain)"/>
    <s v="Live over an hour away"/>
    <s v="Other (please explain)"/>
    <s v="A friend in Columbus who also goes here"/>
    <s v="No"/>
  </r>
  <r>
    <x v="2"/>
    <x v="4"/>
    <n v="5"/>
    <s v="4 days per week"/>
    <m/>
    <x v="3"/>
    <m/>
    <s v="Driving alone"/>
    <m/>
    <x v="2"/>
    <m/>
    <x v="3"/>
    <m/>
    <s v="Lack of confidence or experience riding near traffic"/>
    <m/>
    <s v="Safer bicycle and pedestrian routes"/>
    <m/>
    <s v="No"/>
  </r>
  <r>
    <x v="2"/>
    <x v="4"/>
    <n v="1.8"/>
    <s v="5 days per week"/>
    <m/>
    <x v="3"/>
    <m/>
    <s v="Driving alone"/>
    <m/>
    <x v="2"/>
    <m/>
    <x v="3"/>
    <m/>
    <s v="Time"/>
    <m/>
    <s v="&quot;Carpool Only&quot; parking passes"/>
    <m/>
    <s v="No"/>
  </r>
  <r>
    <x v="2"/>
    <x v="4"/>
    <n v="20"/>
    <s v="3 days per week"/>
    <m/>
    <x v="3"/>
    <m/>
    <s v="Driving alone"/>
    <m/>
    <x v="2"/>
    <m/>
    <x v="3"/>
    <m/>
    <s v="Weather,Time,Other (please explain)"/>
    <s v="I live too far away. "/>
    <s v="Ability to be 10 minutes late to work to accommodate alternative transportation"/>
    <m/>
    <s v="No"/>
  </r>
  <r>
    <x v="2"/>
    <x v="4"/>
    <n v="30"/>
    <s v="1 day per week"/>
    <m/>
    <x v="3"/>
    <m/>
    <s v="Driving alone"/>
    <m/>
    <x v="2"/>
    <m/>
    <x v="3"/>
    <m/>
    <s v="Time"/>
    <m/>
    <s v="Other (please explain)"/>
    <s v="My work schedule and location make this difficult. "/>
    <s v="Yes"/>
  </r>
  <r>
    <x v="2"/>
    <x v="4"/>
    <n v="30"/>
    <s v="4 days per week"/>
    <m/>
    <x v="3"/>
    <m/>
    <s v="Driving alone"/>
    <m/>
    <x v="2"/>
    <m/>
    <x v="3"/>
    <m/>
    <s v="Time"/>
    <m/>
    <s v="Ability to be 10 minutes late to work to accommodate alternative transportation"/>
    <m/>
    <s v="Yes"/>
  </r>
  <r>
    <x v="2"/>
    <x v="4"/>
    <n v="30"/>
    <s v="4 days per week"/>
    <m/>
    <x v="3"/>
    <m/>
    <s v="Driving alone"/>
    <m/>
    <x v="2"/>
    <m/>
    <x v="3"/>
    <m/>
    <s v="Other (please explain)"/>
    <s v="Live too far for any other mode of transportation"/>
    <s v="Ability to be 10 minutes late to work to accommodate alternative transportation"/>
    <m/>
    <s v="No"/>
  </r>
  <r>
    <x v="2"/>
    <x v="4"/>
    <n v="15"/>
    <s v="1 day per week"/>
    <m/>
    <x v="3"/>
    <m/>
    <s v="Walking or running"/>
    <m/>
    <x v="2"/>
    <m/>
    <x v="0"/>
    <m/>
    <s v="Other (please explain)"/>
    <s v="Distance"/>
    <s v="Other (please explain)"/>
    <s v="None, because of the distance"/>
    <s v="No"/>
  </r>
  <r>
    <x v="2"/>
    <x v="4"/>
    <n v="19"/>
    <s v="4 days per week"/>
    <m/>
    <x v="3"/>
    <m/>
    <s v="Driving alone"/>
    <m/>
    <x v="2"/>
    <m/>
    <x v="3"/>
    <m/>
    <s v="Other (please explain)"/>
    <s v="too far"/>
    <s v="Ability to be 10 minutes late to work to accommodate alternative transportation"/>
    <m/>
    <s v="No"/>
  </r>
  <r>
    <x v="2"/>
    <x v="4"/>
    <n v="4.5"/>
    <s v="3 days per week"/>
    <m/>
    <x v="3"/>
    <m/>
    <s v="Walking or running"/>
    <m/>
    <x v="2"/>
    <m/>
    <x v="0"/>
    <m/>
    <s v="Time"/>
    <m/>
    <s v="More secure bicycle parking,Discounts on parking passes that prorate based on the days of the week you choose not to park,Alternative transportation commuting competitions with awards/prizes,Ability to be 10 minutes late to work to accommodate alternative transportation"/>
    <m/>
    <s v="No"/>
  </r>
  <r>
    <x v="2"/>
    <x v="4"/>
    <n v="18"/>
    <s v="2 days per week"/>
    <m/>
    <x v="3"/>
    <m/>
    <s v="Driving alone"/>
    <m/>
    <x v="2"/>
    <m/>
    <x v="3"/>
    <m/>
    <s v="Time,Other (please explain)"/>
    <s v="Distance"/>
    <s v="Alternative transportation commuting competitions with awards/prizes"/>
    <m/>
    <s v="No"/>
  </r>
  <r>
    <x v="2"/>
    <x v="4"/>
    <n v="8"/>
    <s v="2 days per week"/>
    <s v="2 days per week"/>
    <x v="3"/>
    <m/>
    <s v="Driving alone"/>
    <m/>
    <x v="2"/>
    <m/>
    <x v="3"/>
    <m/>
    <s v="Weather"/>
    <m/>
    <s v="&quot;Carpool Only&quot; parking passes"/>
    <m/>
    <s v="No"/>
  </r>
  <r>
    <x v="2"/>
    <x v="4"/>
    <n v="30"/>
    <s v="4 days per week"/>
    <s v="2 days per week"/>
    <x v="3"/>
    <m/>
    <s v="Walking or running"/>
    <m/>
    <x v="2"/>
    <m/>
    <x v="0"/>
    <m/>
    <s v="Weather"/>
    <m/>
    <s v="Ability to be 10 minutes late to work to accommodate alternative transportation"/>
    <m/>
    <s v="No"/>
  </r>
  <r>
    <x v="2"/>
    <x v="4"/>
    <n v="2.6"/>
    <s v="2 days per week"/>
    <m/>
    <x v="3"/>
    <m/>
    <s v="Driving alone"/>
    <m/>
    <x v="2"/>
    <m/>
    <x v="3"/>
    <m/>
    <s v="Time"/>
    <m/>
    <m/>
    <m/>
    <s v="No"/>
  </r>
  <r>
    <x v="2"/>
    <x v="4"/>
    <n v="2.6"/>
    <s v="3 days per week"/>
    <m/>
    <x v="3"/>
    <m/>
    <s v="Walking or running"/>
    <m/>
    <x v="2"/>
    <m/>
    <x v="0"/>
    <m/>
    <s v="Lack of convenient bus stops or bus routes,Weather,Time,Lack of &quot;Park and Pedal&quot; lots,Lack of showers at my workplace,Lack of bicycle racks,Lack of Bike Share program,Lack of confidence or experience riding near traffic,Lack of proper equipment or resources"/>
    <m/>
    <s v="Bike Share program,More secure bicycle parking,Safer bicycle and pedestrian routes,&quot;Carpool Only&quot; parking passes,Discounts on parking passes that prorate based on the days of the week you choose not to park,Alternative transportation commuting competitions with awards/prizes,Ability to be 10 minutes late to work to accommodate alternative transportation,Hands-on training on safe bicycle commuting techniques"/>
    <m/>
    <s v="No"/>
  </r>
  <r>
    <x v="2"/>
    <x v="4"/>
    <n v="8.1999999999999993"/>
    <s v="4 days per week"/>
    <m/>
    <x v="3"/>
    <m/>
    <s v="Driving alone"/>
    <m/>
    <x v="2"/>
    <m/>
    <x v="3"/>
    <m/>
    <s v="Other (please explain)"/>
    <s v="I live almost 10 miles away. Very hilly area."/>
    <m/>
    <m/>
    <s v="No"/>
  </r>
  <r>
    <x v="2"/>
    <x v="4"/>
    <n v="35"/>
    <s v="2 days per week"/>
    <m/>
    <x v="3"/>
    <m/>
    <s v="Walking or running"/>
    <m/>
    <x v="2"/>
    <m/>
    <x v="0"/>
    <m/>
    <s v="Other (please explain)"/>
    <s v="Distance"/>
    <s v="Other (please explain)"/>
    <s v="If the campus was moved closer to my house"/>
    <s v="Yes"/>
  </r>
  <r>
    <x v="2"/>
    <x v="4"/>
    <n v="25"/>
    <s v="2 days per week"/>
    <s v="2 days per week"/>
    <x v="3"/>
    <m/>
    <s v="Walking or running"/>
    <m/>
    <x v="1"/>
    <m/>
    <x v="0"/>
    <m/>
    <s v="Lack of showers at my workplace,Lack of bicycle racks,Other (please explain)"/>
    <s v="I live 25 miles away from campus riding my bike, which I love, is not convenient when I work before I go to school"/>
    <s v="Other (please explain)"/>
    <s v="The ability to not have to work - would love to just have to go to school"/>
    <s v="No"/>
  </r>
  <r>
    <x v="2"/>
    <x v="4"/>
    <n v="3.4"/>
    <s v="4 days per week"/>
    <s v="1 day per week"/>
    <x v="3"/>
    <m/>
    <s v="Walking or running"/>
    <m/>
    <x v="2"/>
    <m/>
    <x v="0"/>
    <m/>
    <s v="Time"/>
    <m/>
    <s v="Safer bicycle and pedestrian routes"/>
    <m/>
    <s v="No"/>
  </r>
  <r>
    <x v="2"/>
    <x v="4"/>
    <n v="3.1"/>
    <s v="4 days per week"/>
    <m/>
    <x v="3"/>
    <m/>
    <s v="Driving alone"/>
    <m/>
    <x v="2"/>
    <m/>
    <x v="3"/>
    <m/>
    <s v="Lack of convenient bus stops or bus routes,Weather,Time,Lack of proper equipment or resources"/>
    <m/>
    <s v="Safer bicycle and pedestrian routes"/>
    <m/>
    <s v="No"/>
  </r>
  <r>
    <x v="2"/>
    <x v="4"/>
    <n v="9.9"/>
    <s v="4 days per week"/>
    <s v="3 days per week"/>
    <x v="3"/>
    <m/>
    <s v="Walking or running"/>
    <m/>
    <x v="2"/>
    <m/>
    <x v="0"/>
    <m/>
    <s v="Other (please explain)"/>
    <s v="I live to far away"/>
    <s v="Other (please explain)"/>
    <s v="There isnâ€™t "/>
    <s v="Yes"/>
  </r>
  <r>
    <x v="2"/>
    <x v="4"/>
    <n v="23"/>
    <s v="4 days per week"/>
    <m/>
    <x v="3"/>
    <m/>
    <s v="Other (please explain)"/>
    <s v="I do not stay on campus because I am a commuter and we only have one building."/>
    <x v="2"/>
    <m/>
    <x v="5"/>
    <s v="Just walk around because I am a commuter to Lancaster and we only have one building."/>
    <s v="Time,Lack of proper equipment or resources"/>
    <m/>
    <s v="Safer bicycle and pedestrian routes,Other (please explain)"/>
    <s v="I would if I was not a 35 minute commuter."/>
    <s v="No"/>
  </r>
  <r>
    <x v="2"/>
    <x v="4"/>
    <n v="5.0999999999999996"/>
    <s v="5 days per week"/>
    <m/>
    <x v="3"/>
    <m/>
    <s v="Walking or running"/>
    <m/>
    <x v="2"/>
    <m/>
    <x v="0"/>
    <m/>
    <m/>
    <m/>
    <s v="Ability to be 10 minutes late to work to accommodate alternative transportation"/>
    <m/>
    <s v="No"/>
  </r>
  <r>
    <x v="2"/>
    <x v="4"/>
    <n v="10.3"/>
    <s v="4 days per week"/>
    <m/>
    <x v="3"/>
    <m/>
    <s v="Walking or running"/>
    <m/>
    <x v="2"/>
    <m/>
    <x v="0"/>
    <m/>
    <s v="Other (please explain)"/>
    <s v="Parents do not permit me to ride bike to school because dangerous"/>
    <s v="Safer bicycle and pedestrian routes"/>
    <m/>
    <s v="No"/>
  </r>
  <r>
    <x v="2"/>
    <x v="4"/>
    <n v="7"/>
    <s v="3 days per week"/>
    <m/>
    <x v="3"/>
    <m/>
    <s v="Driving alone"/>
    <m/>
    <x v="2"/>
    <m/>
    <x v="0"/>
    <m/>
    <s v="Weather"/>
    <m/>
    <s v="Other (please explain)"/>
    <s v="I must drop my son off at school before my first class, then normally have errands to run afterwards. Otherwise, I would love to bike to class from my home."/>
    <s v="No"/>
  </r>
  <r>
    <x v="2"/>
    <x v="4"/>
    <n v="25"/>
    <s v="2 days per week"/>
    <s v="1 day per week"/>
    <x v="3"/>
    <m/>
    <s v="Walking or running"/>
    <m/>
    <x v="2"/>
    <m/>
    <x v="0"/>
    <m/>
    <s v="I do not enjoy biking or walking"/>
    <m/>
    <s v="&quot;Carpool Only&quot; parking passes"/>
    <m/>
    <s v="No"/>
  </r>
  <r>
    <x v="2"/>
    <x v="4"/>
    <m/>
    <s v="4 days per week"/>
    <m/>
    <x v="3"/>
    <m/>
    <s v="Driving alone"/>
    <m/>
    <x v="2"/>
    <m/>
    <x v="3"/>
    <m/>
    <s v="Time"/>
    <m/>
    <s v="Ability to be 10 minutes late to work to accommodate alternative transportation"/>
    <m/>
    <s v="No"/>
  </r>
  <r>
    <x v="2"/>
    <x v="4"/>
    <n v="18.5"/>
    <s v="5 days per week"/>
    <s v="1 day per week"/>
    <x v="3"/>
    <m/>
    <s v="Walking or running"/>
    <m/>
    <x v="2"/>
    <m/>
    <x v="0"/>
    <m/>
    <s v="Lack of convenient bus stops or bus routes,Weather,Time,Lack of &quot;Park and Pedal&quot; lots,Lack of bicycle racks,Lack of Bike Share program,Lack of confidence or experience riding near traffic"/>
    <m/>
    <s v="Bike Share program,Safer bicycle and pedestrian routes"/>
    <m/>
    <s v="No"/>
  </r>
  <r>
    <x v="2"/>
    <x v="4"/>
    <n v="37.5"/>
    <s v="4 days per week"/>
    <m/>
    <x v="3"/>
    <m/>
    <m/>
    <m/>
    <x v="2"/>
    <m/>
    <x v="3"/>
    <m/>
    <s v="Weather,Time"/>
    <m/>
    <m/>
    <m/>
    <s v="No"/>
  </r>
  <r>
    <x v="2"/>
    <x v="4"/>
    <n v="2.7"/>
    <s v="4 days per week"/>
    <m/>
    <x v="3"/>
    <m/>
    <s v="Walking or running"/>
    <m/>
    <x v="2"/>
    <m/>
    <x v="0"/>
    <m/>
    <s v="Lack of convenient bus stops or bus routes,Weather,Time,Lack of proper equipment or resources"/>
    <m/>
    <s v="Alternative transportation commuting competitions with awards/prizes,Ability to be 10 minutes late to work to accommodate alternative transportation"/>
    <m/>
    <s v="No"/>
  </r>
  <r>
    <x v="2"/>
    <x v="4"/>
    <n v="4.0999999999999996"/>
    <s v="1 day per week"/>
    <m/>
    <x v="3"/>
    <m/>
    <s v="Walking or running"/>
    <m/>
    <x v="2"/>
    <m/>
    <x v="0"/>
    <m/>
    <s v="Time,Other (please explain)"/>
    <s v="Small kids"/>
    <m/>
    <m/>
    <s v="No"/>
  </r>
  <r>
    <x v="2"/>
    <x v="4"/>
    <n v="2.1"/>
    <s v="2 days per week"/>
    <m/>
    <x v="3"/>
    <m/>
    <s v="Walking or running"/>
    <m/>
    <x v="2"/>
    <m/>
    <x v="0"/>
    <m/>
    <s v="Weather,Lack of &quot;Park and Pedal&quot; lots,Lack of bicycle racks,Lack of confidence or experience riding near traffic"/>
    <m/>
    <s v="Safer bicycle and pedestrian routes"/>
    <m/>
    <s v="No"/>
  </r>
  <r>
    <x v="2"/>
    <x v="4"/>
    <n v="4"/>
    <s v="2 days per week"/>
    <m/>
    <x v="3"/>
    <m/>
    <s v="Walking or running"/>
    <m/>
    <x v="2"/>
    <m/>
    <x v="0"/>
    <m/>
    <m/>
    <m/>
    <m/>
    <m/>
    <m/>
  </r>
  <r>
    <x v="2"/>
    <x v="4"/>
    <n v="7.6"/>
    <s v="2 days per week"/>
    <s v="1 day per week"/>
    <x v="3"/>
    <m/>
    <s v="Driving alone"/>
    <m/>
    <x v="2"/>
    <m/>
    <x v="3"/>
    <m/>
    <s v="Weather,Time,Other (please explain)"/>
    <s v="Distance"/>
    <m/>
    <m/>
    <s v="No"/>
  </r>
  <r>
    <x v="2"/>
    <x v="4"/>
    <n v="20"/>
    <s v="2 days per week"/>
    <m/>
    <x v="3"/>
    <m/>
    <s v="Walking or running"/>
    <m/>
    <x v="2"/>
    <m/>
    <x v="0"/>
    <m/>
    <s v="Lack of convenient bus stops or bus routes"/>
    <m/>
    <m/>
    <m/>
    <s v="No"/>
  </r>
  <r>
    <x v="2"/>
    <x v="4"/>
    <n v="2"/>
    <s v="4 days per week"/>
    <s v="1 day per week"/>
    <x v="3"/>
    <m/>
    <s v="Driving alone"/>
    <m/>
    <x v="2"/>
    <m/>
    <x v="3"/>
    <m/>
    <s v="Lack of convenient bus stops or bus routes,Weather"/>
    <m/>
    <s v="Bike Share program,More secure bicycle parking,Safer bicycle and pedestrian routes,&quot;Carpool Only&quot; parking passes"/>
    <m/>
    <s v="Yes"/>
  </r>
  <r>
    <x v="2"/>
    <x v="4"/>
    <n v="10"/>
    <s v="4 days per week"/>
    <s v="1 day per week"/>
    <x v="3"/>
    <m/>
    <s v="Walking or running"/>
    <m/>
    <x v="2"/>
    <m/>
    <x v="0"/>
    <m/>
    <s v="Other (please explain)"/>
    <s v="The distance is too far to bike twice a day (to and from campus)"/>
    <s v="Safer bicycle and pedestrian routes"/>
    <m/>
    <s v="No"/>
  </r>
  <r>
    <x v="2"/>
    <x v="4"/>
    <n v="23"/>
    <s v="4 days per week"/>
    <s v="1 day per week"/>
    <x v="3"/>
    <m/>
    <s v="Walking or running"/>
    <m/>
    <x v="2"/>
    <m/>
    <x v="0"/>
    <m/>
    <s v="Time"/>
    <m/>
    <s v="Other (please explain)"/>
    <s v="too far away to bike"/>
    <s v="No"/>
  </r>
  <r>
    <x v="2"/>
    <x v="4"/>
    <n v="15"/>
    <s v="2 days per week"/>
    <m/>
    <x v="3"/>
    <m/>
    <s v="Walking or running"/>
    <m/>
    <x v="2"/>
    <m/>
    <x v="0"/>
    <m/>
    <s v="Weather,Time,Lack of proper equipment or resources"/>
    <m/>
    <m/>
    <m/>
    <s v="No"/>
  </r>
  <r>
    <x v="2"/>
    <x v="4"/>
    <n v="20"/>
    <s v="4 days per week"/>
    <m/>
    <x v="3"/>
    <m/>
    <s v="Driving alone"/>
    <m/>
    <x v="2"/>
    <m/>
    <x v="3"/>
    <m/>
    <s v="Weather,Time,Lack of confidence or experience riding near traffic,Other (please explain)"/>
    <s v="Inconvenient distance"/>
    <s v="Other (please explain)"/>
    <s v="More friends that live nearby and go to the same school, also classes that start and end at the same time"/>
    <s v="No"/>
  </r>
  <r>
    <x v="2"/>
    <x v="4"/>
    <n v="20"/>
    <s v="2 days per week"/>
    <m/>
    <x v="3"/>
    <m/>
    <s v="Driving alone"/>
    <m/>
    <x v="2"/>
    <m/>
    <x v="3"/>
    <m/>
    <s v="Time"/>
    <m/>
    <s v="Other (please explain)"/>
    <s v="Bicycling is not feasible for my distance"/>
    <s v="No"/>
  </r>
  <r>
    <x v="2"/>
    <x v="4"/>
    <n v="2"/>
    <m/>
    <m/>
    <x v="3"/>
    <m/>
    <s v="Walking or running"/>
    <m/>
    <x v="2"/>
    <m/>
    <x v="0"/>
    <m/>
    <s v="Lack of confidence or experience riding near traffic,Lack of proper equipment or resources"/>
    <m/>
    <s v="Safer bicycle and pedestrian routes,&quot;Carpool Only&quot; parking passes,Discounts on parking passes that prorate based on the days of the week you choose not to park,Ability to be 10 minutes late to work to accommodate alternative transportation,Hands-on training on safe bicycle commuting techniques"/>
    <m/>
    <s v="No"/>
  </r>
  <r>
    <x v="2"/>
    <x v="4"/>
    <n v="16"/>
    <s v="2 days per week"/>
    <m/>
    <x v="3"/>
    <m/>
    <s v="Driving alone"/>
    <m/>
    <x v="2"/>
    <m/>
    <x v="3"/>
    <m/>
    <s v="Lack of convenient bus stops or bus routes,Weather,Time,Lack of &quot;Park and Pedal&quot; lots,Lack of bicycle racks,Lack of Bike Share program,Lack of proper equipment or resources,Other (please explain)"/>
    <s v="Going from home to work and from work to school not enough time, too far to travel by bike or to walk"/>
    <m/>
    <m/>
    <s v="No"/>
  </r>
  <r>
    <x v="2"/>
    <x v="5"/>
    <n v="1.7"/>
    <s v="1 day per week"/>
    <s v="1 day per week"/>
    <x v="3"/>
    <m/>
    <s v="Driving alone"/>
    <m/>
    <x v="2"/>
    <m/>
    <x v="3"/>
    <m/>
    <s v="Lack of proper equipment or resources"/>
    <m/>
    <s v="More secure bicycle parking"/>
    <m/>
    <s v="No"/>
  </r>
  <r>
    <x v="2"/>
    <x v="5"/>
    <n v="9"/>
    <s v="4 days per week"/>
    <m/>
    <x v="3"/>
    <m/>
    <s v="Driving alone"/>
    <m/>
    <x v="2"/>
    <m/>
    <x v="3"/>
    <m/>
    <s v="Time,Lack of Bike Share program,Lack of confidence or experience riding near traffic"/>
    <m/>
    <s v="Bike Share program,Safer bicycle and pedestrian routes,Ability to be 10 minutes late to work to accommodate alternative transportation,Hands-on training on safe bicycle commuting techniques"/>
    <m/>
    <s v="No"/>
  </r>
  <r>
    <x v="2"/>
    <x v="5"/>
    <n v="120"/>
    <s v="1 day per week"/>
    <s v="1 day per week"/>
    <x v="3"/>
    <m/>
    <s v="Driving alone"/>
    <m/>
    <x v="2"/>
    <m/>
    <x v="3"/>
    <m/>
    <s v="Other (please explain)"/>
    <s v="Distance"/>
    <s v="Other (please explain)"/>
    <s v="Shorter distance"/>
    <s v="No"/>
  </r>
  <r>
    <x v="2"/>
    <x v="6"/>
    <n v="15"/>
    <s v="2 days per week"/>
    <m/>
    <x v="1"/>
    <m/>
    <s v="Bus"/>
    <m/>
    <x v="5"/>
    <m/>
    <x v="4"/>
    <m/>
    <s v="Weather,Time,I do not enjoy biking or walking,Lack of confidence or experience riding near traffic,Lack of proper equipment or resources"/>
    <m/>
    <s v="Ability to be 10 minutes late to work to accommodate alternative transportation"/>
    <m/>
    <s v="No"/>
  </r>
  <r>
    <x v="2"/>
    <x v="6"/>
    <s v="â€œ5â€"/>
    <s v="4 days per week"/>
    <m/>
    <x v="3"/>
    <m/>
    <s v="Walking or running"/>
    <m/>
    <x v="1"/>
    <m/>
    <x v="0"/>
    <m/>
    <s v="Lack of proper equipment or resources"/>
    <m/>
    <s v="Bike Share program,More secure bicycle parking,Ability to be 10 minutes late to work to accommodate alternative transportation"/>
    <m/>
    <s v="No"/>
  </r>
  <r>
    <x v="2"/>
    <x v="6"/>
    <n v="7"/>
    <s v="5 days per week"/>
    <s v="5 days per week"/>
    <x v="3"/>
    <m/>
    <s v="Driving alone"/>
    <m/>
    <x v="2"/>
    <m/>
    <x v="3"/>
    <m/>
    <s v="Lack of confidence or experience riding near traffic"/>
    <m/>
    <s v="Other (please explain)"/>
    <s v="I ride with a friend some days "/>
    <s v="Yes"/>
  </r>
  <r>
    <x v="2"/>
    <x v="6"/>
    <n v="13.3"/>
    <s v="2 days per week"/>
    <s v="3 days per week"/>
    <x v="3"/>
    <m/>
    <s v="Driving alone"/>
    <m/>
    <x v="2"/>
    <m/>
    <x v="3"/>
    <m/>
    <s v="Lack of convenient bus stops or bus routes"/>
    <m/>
    <m/>
    <m/>
    <s v="No"/>
  </r>
  <r>
    <x v="2"/>
    <x v="6"/>
    <n v="5"/>
    <s v="1 day per week"/>
    <m/>
    <x v="3"/>
    <m/>
    <s v="Driving alone"/>
    <m/>
    <x v="2"/>
    <m/>
    <x v="3"/>
    <m/>
    <s v="Lack of convenient bus stops or bus routes,Weather,Lack of &quot;Park and Pedal&quot; lots,Lack of bicycle racks"/>
    <m/>
    <s v="More secure bicycle parking,Safer bicycle and pedestrian routes,Ability to be 10 minutes late to work to accommodate alternative transportation,Hands-on training on safe bicycle commuting techniques"/>
    <m/>
    <s v="No"/>
  </r>
  <r>
    <x v="0"/>
    <x v="7"/>
    <n v="7"/>
    <s v="4 days per week"/>
    <m/>
    <x v="3"/>
    <m/>
    <s v="Driving alone"/>
    <m/>
    <x v="2"/>
    <m/>
    <x v="3"/>
    <m/>
    <s v="Lack of convenient bus stops or bus routes"/>
    <m/>
    <s v="&quot;Carpool Only&quot; parking passes"/>
    <m/>
    <s v="No"/>
  </r>
  <r>
    <x v="0"/>
    <x v="7"/>
    <n v="4.2"/>
    <s v="5 days per week"/>
    <s v="1 day per week"/>
    <x v="3"/>
    <m/>
    <s v="Walking or running"/>
    <m/>
    <x v="1"/>
    <m/>
    <x v="0"/>
    <m/>
    <s v="Other (please explain)"/>
    <s v="Road conditions are not suitable for biking or walking"/>
    <s v="Safer bicycle and pedestrian routes"/>
    <m/>
    <s v="No"/>
  </r>
  <r>
    <x v="0"/>
    <x v="7"/>
    <n v="5"/>
    <s v="3 days per week"/>
    <s v="1 day per week"/>
    <x v="3"/>
    <m/>
    <s v="Driving alone"/>
    <m/>
    <x v="2"/>
    <m/>
    <x v="3"/>
    <m/>
    <s v="Time"/>
    <m/>
    <s v="Bike Share program"/>
    <m/>
    <s v="No"/>
  </r>
  <r>
    <x v="0"/>
    <x v="7"/>
    <n v="12"/>
    <s v="5 days per week"/>
    <s v="4 days per week"/>
    <x v="3"/>
    <m/>
    <s v="Driving alone"/>
    <m/>
    <x v="2"/>
    <m/>
    <x v="3"/>
    <m/>
    <s v="Weather,Time,Lack of &quot;Park and Pedal&quot; lots,Lack of showers at my workplace,Lack of Bike Share program,Lack of confidence or experience riding near traffic,Lack of proper equipment or resources"/>
    <m/>
    <s v="Safer bicycle and pedestrian routes"/>
    <m/>
    <s v="No"/>
  </r>
  <r>
    <x v="0"/>
    <x v="7"/>
    <n v="10"/>
    <s v="5 days per week"/>
    <s v="3 days per week"/>
    <x v="3"/>
    <m/>
    <s v="Walking or running"/>
    <m/>
    <x v="2"/>
    <m/>
    <x v="0"/>
    <m/>
    <s v="Time"/>
    <m/>
    <s v="Other (please explain)"/>
    <s v="None - plan to continue driving myself"/>
    <s v="No"/>
  </r>
  <r>
    <x v="0"/>
    <x v="7"/>
    <s v="10 miles "/>
    <s v="4 days per week"/>
    <s v="2 days per week"/>
    <x v="3"/>
    <m/>
    <s v="Walking or running"/>
    <m/>
    <x v="2"/>
    <m/>
    <x v="0"/>
    <m/>
    <s v="Time"/>
    <m/>
    <m/>
    <m/>
    <s v="No"/>
  </r>
  <r>
    <x v="0"/>
    <x v="7"/>
    <n v="25"/>
    <s v="3 days per week"/>
    <s v="1 day per week"/>
    <x v="3"/>
    <m/>
    <s v="Driving alone"/>
    <m/>
    <x v="2"/>
    <m/>
    <x v="0"/>
    <m/>
    <s v="Time"/>
    <m/>
    <s v="Other (please explain)"/>
    <s v="a place to pick up a bottle of water or get something to drink on my way"/>
    <s v="No"/>
  </r>
  <r>
    <x v="0"/>
    <x v="7"/>
    <n v="15"/>
    <s v="1 day per week"/>
    <m/>
    <x v="3"/>
    <m/>
    <s v="Walking or running"/>
    <m/>
    <x v="2"/>
    <m/>
    <x v="0"/>
    <m/>
    <s v="Lack of convenient bus stops or bus routes,Time,Lack of &quot;Park and Pedal&quot; lots,My health does not permit active transportation,I do not enjoy biking or walking,Lack of confidence or experience riding near traffic,Lack of proper equipment or resources"/>
    <m/>
    <m/>
    <m/>
    <s v="No"/>
  </r>
  <r>
    <x v="0"/>
    <x v="7"/>
    <n v="8.8000000000000007"/>
    <s v="3 days per week"/>
    <s v="1 day per week"/>
    <x v="3"/>
    <m/>
    <s v="Walking or running"/>
    <m/>
    <x v="2"/>
    <m/>
    <x v="0"/>
    <m/>
    <s v="Lack of Bike Share program"/>
    <m/>
    <s v="Safer bicycle and pedestrian routes"/>
    <m/>
    <s v="No"/>
  </r>
  <r>
    <x v="1"/>
    <x v="7"/>
    <n v="6"/>
    <s v="5 days per week"/>
    <s v="5 days per week"/>
    <x v="3"/>
    <m/>
    <s v="Driving alone"/>
    <m/>
    <x v="2"/>
    <m/>
    <x v="3"/>
    <m/>
    <m/>
    <m/>
    <m/>
    <m/>
    <s v="No"/>
  </r>
  <r>
    <x v="1"/>
    <x v="7"/>
    <n v="0.5"/>
    <s v="5 days per week"/>
    <s v="5 days per week"/>
    <x v="3"/>
    <m/>
    <s v="Walking or running"/>
    <m/>
    <x v="2"/>
    <m/>
    <x v="0"/>
    <m/>
    <s v="Other (please explain)"/>
    <s v="Need to leave campus for family emergency."/>
    <m/>
    <m/>
    <s v="Yes"/>
  </r>
  <r>
    <x v="1"/>
    <x v="7"/>
    <n v="5.2"/>
    <s v="5 days per week"/>
    <s v="5 days per week"/>
    <x v="3"/>
    <m/>
    <s v="Walking or running"/>
    <m/>
    <x v="2"/>
    <m/>
    <x v="0"/>
    <m/>
    <s v="Lack of convenient bus stops or bus routes,Lack of showers at my workplace,My health does not permit active transportation"/>
    <m/>
    <m/>
    <m/>
    <s v="No"/>
  </r>
  <r>
    <x v="1"/>
    <x v="7"/>
    <n v="5"/>
    <s v="5 days per week"/>
    <s v="5 days per week"/>
    <x v="3"/>
    <m/>
    <s v="Driving alone"/>
    <m/>
    <x v="2"/>
    <m/>
    <x v="3"/>
    <m/>
    <s v="Other (please explain)"/>
    <s v="Safety"/>
    <s v="Other (please explain)"/>
    <s v="nothing really"/>
    <s v="No"/>
  </r>
  <r>
    <x v="1"/>
    <x v="7"/>
    <n v="3"/>
    <s v="5 days per week"/>
    <s v="5 days per week"/>
    <x v="3"/>
    <m/>
    <s v="Walking or running"/>
    <m/>
    <x v="2"/>
    <m/>
    <x v="0"/>
    <m/>
    <s v="Lack of convenient bus stops or bus routes,Weather,Time"/>
    <m/>
    <s v="Safer bicycle and pedestrian routes"/>
    <m/>
    <s v="No"/>
  </r>
  <r>
    <x v="1"/>
    <x v="7"/>
    <n v="5"/>
    <s v="5 days per week"/>
    <s v="5 days per week"/>
    <x v="3"/>
    <m/>
    <s v="Driving alone"/>
    <m/>
    <x v="2"/>
    <m/>
    <x v="3"/>
    <m/>
    <s v="Time"/>
    <m/>
    <m/>
    <m/>
    <s v="No"/>
  </r>
  <r>
    <x v="2"/>
    <x v="7"/>
    <n v="1"/>
    <s v="4 days per week"/>
    <m/>
    <x v="0"/>
    <m/>
    <s v="Walking or running"/>
    <m/>
    <x v="0"/>
    <m/>
    <x v="0"/>
    <m/>
    <m/>
    <m/>
    <s v="Other (please explain)"/>
    <s v="It's my only mode of transportation most days."/>
    <s v="No"/>
  </r>
  <r>
    <x v="2"/>
    <x v="7"/>
    <n v="13"/>
    <s v="3 days per week"/>
    <m/>
    <x v="2"/>
    <m/>
    <s v="Walking or running"/>
    <m/>
    <x v="5"/>
    <m/>
    <x v="0"/>
    <m/>
    <s v="Time"/>
    <m/>
    <s v="Safer bicycle and pedestrian routes"/>
    <m/>
    <s v="No"/>
  </r>
  <r>
    <x v="2"/>
    <x v="7"/>
    <n v="15"/>
    <s v="4 days per week"/>
    <s v="1 day per week"/>
    <x v="2"/>
    <m/>
    <s v="Carpooling"/>
    <m/>
    <x v="5"/>
    <m/>
    <x v="4"/>
    <m/>
    <s v="Lack of confidence or experience riding near traffic"/>
    <m/>
    <s v="Safer bicycle and pedestrian routes"/>
    <m/>
    <s v="Yes"/>
  </r>
  <r>
    <x v="2"/>
    <x v="7"/>
    <n v="18"/>
    <s v="3 days per week"/>
    <m/>
    <x v="3"/>
    <m/>
    <s v="Other (please explain)"/>
    <s v="I donâ€™t attend summer classes"/>
    <x v="2"/>
    <m/>
    <x v="3"/>
    <m/>
    <s v="Other (please explain)"/>
    <s v="I live in the country"/>
    <s v="Other (please explain)"/>
    <s v="I live too far out to carpool"/>
    <s v="No"/>
  </r>
  <r>
    <x v="2"/>
    <x v="7"/>
    <n v="35"/>
    <s v="1 day per week"/>
    <s v="1 day per week"/>
    <x v="3"/>
    <m/>
    <s v="Walking or running"/>
    <m/>
    <x v="2"/>
    <m/>
    <x v="0"/>
    <m/>
    <s v="Other (please explain)"/>
    <s v="Live to far away. "/>
    <s v="Alternative transportation commuting competitions with awards/prizes"/>
    <m/>
    <s v="Yes"/>
  </r>
  <r>
    <x v="2"/>
    <x v="7"/>
    <n v="1.5"/>
    <s v="4 days per week"/>
    <m/>
    <x v="3"/>
    <m/>
    <s v="Walking or running"/>
    <m/>
    <x v="2"/>
    <m/>
    <x v="0"/>
    <m/>
    <s v="Time,Lack of confidence or experience riding near traffic"/>
    <m/>
    <s v="Safer bicycle and pedestrian routes"/>
    <m/>
    <s v="No"/>
  </r>
  <r>
    <x v="2"/>
    <x v="7"/>
    <n v="15"/>
    <s v="4 days per week"/>
    <s v="1 day per week"/>
    <x v="3"/>
    <m/>
    <s v="Driving alone"/>
    <m/>
    <x v="2"/>
    <m/>
    <x v="3"/>
    <m/>
    <s v="Time"/>
    <m/>
    <s v="Alternative transportation commuting competitions with awards/prizes,Ability to be 10 minutes late to work to accommodate alternative transportation"/>
    <m/>
    <s v="No"/>
  </r>
  <r>
    <x v="2"/>
    <x v="7"/>
    <n v="25"/>
    <s v="4 days per week"/>
    <m/>
    <x v="3"/>
    <m/>
    <s v="Walking or running"/>
    <m/>
    <x v="2"/>
    <m/>
    <x v="0"/>
    <m/>
    <s v="Time"/>
    <m/>
    <m/>
    <m/>
    <s v="No"/>
  </r>
  <r>
    <x v="2"/>
    <x v="7"/>
    <n v="20.5"/>
    <s v="4 days per week"/>
    <s v="1 day per week"/>
    <x v="3"/>
    <m/>
    <s v="Walking or running"/>
    <m/>
    <x v="2"/>
    <m/>
    <x v="0"/>
    <m/>
    <s v="Other (please explain)"/>
    <s v="I live to far away to walk or bike to school. "/>
    <m/>
    <m/>
    <s v="No"/>
  </r>
  <r>
    <x v="2"/>
    <x v="7"/>
    <n v="20"/>
    <s v="2 days per week"/>
    <s v="1 day per week"/>
    <x v="3"/>
    <m/>
    <s v="Walking or running"/>
    <m/>
    <x v="2"/>
    <m/>
    <x v="0"/>
    <m/>
    <s v="Time"/>
    <m/>
    <m/>
    <m/>
    <s v="No"/>
  </r>
  <r>
    <x v="2"/>
    <x v="7"/>
    <n v="0"/>
    <s v="4 days per week"/>
    <m/>
    <x v="3"/>
    <m/>
    <s v="Driving alone"/>
    <m/>
    <x v="2"/>
    <m/>
    <x v="3"/>
    <m/>
    <s v="Weather,Other (please explain)"/>
    <m/>
    <m/>
    <m/>
    <s v="Yes"/>
  </r>
  <r>
    <x v="2"/>
    <x v="7"/>
    <n v="12"/>
    <s v="2 days per week"/>
    <m/>
    <x v="3"/>
    <m/>
    <s v="Walking or running"/>
    <m/>
    <x v="2"/>
    <m/>
    <x v="0"/>
    <m/>
    <s v="Other (please explain)"/>
    <s v="Live too far away"/>
    <s v="Ability to be 10 minutes late to work to accommodate alternative transportation"/>
    <m/>
    <s v="No"/>
  </r>
  <r>
    <x v="2"/>
    <x v="7"/>
    <n v="10"/>
    <s v="2 days per week"/>
    <m/>
    <x v="3"/>
    <m/>
    <s v="Walking or running"/>
    <m/>
    <x v="2"/>
    <m/>
    <x v="0"/>
    <m/>
    <s v="Time,Lack of confidence or experience riding near traffic"/>
    <m/>
    <s v="Safer bicycle and pedestrian routes,Ability to be 10 minutes late to work to accommodate alternative transportation"/>
    <m/>
    <s v="No"/>
  </r>
  <r>
    <x v="2"/>
    <x v="7"/>
    <n v="21"/>
    <s v="3 days per week"/>
    <m/>
    <x v="3"/>
    <m/>
    <s v="Driving alone"/>
    <m/>
    <x v="2"/>
    <m/>
    <x v="3"/>
    <m/>
    <s v="Lack of confidence or experience riding near traffic"/>
    <m/>
    <s v="Safer bicycle and pedestrian routes"/>
    <m/>
    <s v="No"/>
  </r>
  <r>
    <x v="2"/>
    <x v="7"/>
    <n v="5.2"/>
    <s v="4 days per week"/>
    <s v="2 days per week"/>
    <x v="3"/>
    <m/>
    <s v="Walking or running"/>
    <m/>
    <x v="2"/>
    <m/>
    <x v="0"/>
    <m/>
    <s v="Weather,Time,I do not enjoy biking or walking,Other (please explain)"/>
    <s v="Distance"/>
    <s v="Alternative transportation commuting competitions with awards/prizes"/>
    <m/>
    <s v="Yes"/>
  </r>
  <r>
    <x v="2"/>
    <x v="7"/>
    <n v="6.6"/>
    <s v="2 days per week"/>
    <m/>
    <x v="3"/>
    <m/>
    <s v="Walking or running"/>
    <m/>
    <x v="2"/>
    <m/>
    <x v="0"/>
    <m/>
    <s v="Weather,Lack of Bike Share program,Lack of confidence or experience riding near traffic,Lack of proper equipment or resources"/>
    <m/>
    <s v="Bike Share program,Safer bicycle and pedestrian routes,Hands-on training on safe bicycle commuting techniques"/>
    <m/>
    <s v="No"/>
  </r>
  <r>
    <x v="2"/>
    <x v="7"/>
    <n v="24"/>
    <s v="4 days per week"/>
    <m/>
    <x v="3"/>
    <m/>
    <s v="Driving alone"/>
    <m/>
    <x v="2"/>
    <m/>
    <x v="3"/>
    <m/>
    <s v="Weather,Time,Other (please explain)"/>
    <s v="Distance"/>
    <m/>
    <m/>
    <s v="No"/>
  </r>
  <r>
    <x v="2"/>
    <x v="7"/>
    <n v="41"/>
    <s v="4 days per week"/>
    <m/>
    <x v="3"/>
    <m/>
    <s v="Driving alone"/>
    <m/>
    <x v="2"/>
    <m/>
    <x v="3"/>
    <m/>
    <s v="Lack of convenient bus stops or bus routes,Weather,Time,My health does not permit active transportation,Lack of confidence or experience riding near traffic,Lack of proper equipment or resources,Other (please explain)"/>
    <s v="Distance"/>
    <s v="Safer bicycle and pedestrian routes,Alternative transportation commuting competitions with awards/prizes,Ability to be 10 minutes late to work to accommodate alternative transportation"/>
    <m/>
    <s v="No"/>
  </r>
  <r>
    <x v="2"/>
    <x v="7"/>
    <n v="16"/>
    <s v="4 days per week"/>
    <s v="3 days per week"/>
    <x v="3"/>
    <m/>
    <s v="Driving alone"/>
    <m/>
    <x v="2"/>
    <m/>
    <x v="3"/>
    <m/>
    <s v="Lack of convenient bus stops or bus routes,Time,Lack of proper equipment or resources"/>
    <m/>
    <m/>
    <m/>
    <s v="No"/>
  </r>
  <r>
    <x v="2"/>
    <x v="7"/>
    <n v="1"/>
    <s v="5 days per week"/>
    <s v="1 day per week"/>
    <x v="3"/>
    <m/>
    <s v="Walking or running"/>
    <m/>
    <x v="2"/>
    <m/>
    <x v="0"/>
    <m/>
    <s v="Weather"/>
    <m/>
    <s v="Safer bicycle and pedestrian routes"/>
    <m/>
    <s v="No"/>
  </r>
  <r>
    <x v="2"/>
    <x v="7"/>
    <n v="5"/>
    <s v="1 day per week"/>
    <m/>
    <x v="3"/>
    <m/>
    <s v="Walking or running"/>
    <m/>
    <x v="2"/>
    <m/>
    <x v="6"/>
    <m/>
    <s v="Weather,Lack of proper equipment or resources"/>
    <m/>
    <m/>
    <m/>
    <s v="No"/>
  </r>
  <r>
    <x v="2"/>
    <x v="7"/>
    <n v="10"/>
    <s v="2 days per week"/>
    <m/>
    <x v="3"/>
    <m/>
    <s v="Driving alone"/>
    <m/>
    <x v="2"/>
    <m/>
    <x v="3"/>
    <m/>
    <s v="Weather,Time"/>
    <m/>
    <s v="Safer bicycle and pedestrian routes"/>
    <m/>
    <s v="No"/>
  </r>
  <r>
    <x v="2"/>
    <x v="7"/>
    <n v="40.5"/>
    <s v="4 days per week"/>
    <m/>
    <x v="3"/>
    <m/>
    <s v="Driving alone"/>
    <m/>
    <x v="2"/>
    <m/>
    <x v="3"/>
    <m/>
    <s v="Other (please explain)"/>
    <s v="I live very far away. Between OUS and Home, I drive 40 miles twice a day."/>
    <s v="Other (please explain)"/>
    <s v="If I lived in Ironton, that would probably help."/>
    <s v="No"/>
  </r>
  <r>
    <x v="2"/>
    <x v="7"/>
    <n v="3"/>
    <s v="3 days per week"/>
    <s v="3 days per week"/>
    <x v="3"/>
    <m/>
    <s v="Driving alone"/>
    <m/>
    <x v="2"/>
    <m/>
    <x v="3"/>
    <m/>
    <s v="Time,I do not enjoy biking or walking,Lack of confidence or experience riding near traffic,Lack of proper equipment or resources"/>
    <m/>
    <m/>
    <m/>
    <s v="No"/>
  </r>
  <r>
    <x v="2"/>
    <x v="7"/>
    <n v="4.7"/>
    <s v="5 days per week"/>
    <s v="3 days per week"/>
    <x v="3"/>
    <m/>
    <s v="Walking or running"/>
    <m/>
    <x v="2"/>
    <m/>
    <x v="0"/>
    <m/>
    <s v="Other (please explain)"/>
    <s v="I'm not comfortable walking down the highway or across the state bridge to get to campus. There is also distance, and I have to be on campus early in the morning, so I would have to leave very early to walk that distance."/>
    <m/>
    <m/>
    <s v="No"/>
  </r>
  <r>
    <x v="2"/>
    <x v="7"/>
    <s v="2 miles"/>
    <s v="4 days per week"/>
    <s v="3 days per week"/>
    <x v="3"/>
    <m/>
    <s v="Walking or running"/>
    <m/>
    <x v="2"/>
    <m/>
    <x v="0"/>
    <m/>
    <s v="My health does not permit active transportation"/>
    <m/>
    <s v="Alternative transportation commuting competitions with awards/prizes"/>
    <m/>
    <s v="No"/>
  </r>
  <r>
    <x v="2"/>
    <x v="7"/>
    <n v="22"/>
    <s v="2 days per week"/>
    <m/>
    <x v="3"/>
    <m/>
    <s v="Driving alone"/>
    <m/>
    <x v="2"/>
    <m/>
    <x v="0"/>
    <m/>
    <s v="Lack of bicycle racks"/>
    <m/>
    <s v="&quot;Carpool Only&quot; parking passes"/>
    <m/>
    <s v="No"/>
  </r>
  <r>
    <x v="2"/>
    <x v="7"/>
    <n v="7.4"/>
    <s v="4 days per week"/>
    <m/>
    <x v="3"/>
    <m/>
    <s v="Walking or running"/>
    <m/>
    <x v="2"/>
    <m/>
    <x v="0"/>
    <m/>
    <s v="Time"/>
    <m/>
    <s v="Ability to be 10 minutes late to work to accommodate alternative transportation"/>
    <m/>
    <s v="No"/>
  </r>
  <r>
    <x v="2"/>
    <x v="7"/>
    <n v="40.299999999999997"/>
    <s v="2 days per week"/>
    <s v="1 day per week"/>
    <x v="3"/>
    <m/>
    <s v="Driving alone"/>
    <m/>
    <x v="2"/>
    <m/>
    <x v="3"/>
    <m/>
    <s v="Other (please explain)"/>
    <s v="Distance"/>
    <m/>
    <m/>
    <s v="Yes"/>
  </r>
  <r>
    <x v="2"/>
    <x v="7"/>
    <n v="15.3"/>
    <s v="2 days per week"/>
    <m/>
    <x v="4"/>
    <s v="My dad takes me, drives home, picks me up, and then we drive home."/>
    <s v="Walking or running"/>
    <m/>
    <x v="3"/>
    <s v="My dad takes me back and forth to class."/>
    <x v="0"/>
    <m/>
    <s v="Weather,Time"/>
    <m/>
    <s v="Other (please explain)"/>
    <s v="If I had my license I would carpool. No one I have class with lives near me though or I would carpool with someone else."/>
    <s v="No"/>
  </r>
  <r>
    <x v="2"/>
    <x v="7"/>
    <n v="0.7"/>
    <s v="4 days per week"/>
    <s v="4 days per week"/>
    <x v="5"/>
    <m/>
    <s v="Walking or running"/>
    <m/>
    <x v="1"/>
    <m/>
    <x v="0"/>
    <m/>
    <s v="Other (please explain)"/>
    <s v="I walk everywhere."/>
    <s v="Safer bicycle and pedestrian routes"/>
    <m/>
    <s v="Yes"/>
  </r>
  <r>
    <x v="2"/>
    <x v="7"/>
    <n v="0.5"/>
    <s v="2 days per week"/>
    <m/>
    <x v="5"/>
    <m/>
    <s v="Walking or running"/>
    <m/>
    <x v="2"/>
    <m/>
    <x v="0"/>
    <m/>
    <s v="Time"/>
    <m/>
    <s v="Bike Share program"/>
    <m/>
    <s v="No"/>
  </r>
  <r>
    <x v="0"/>
    <x v="8"/>
    <n v="55"/>
    <s v="1 day per week"/>
    <m/>
    <x v="2"/>
    <m/>
    <s v="Walking or running"/>
    <m/>
    <x v="5"/>
    <m/>
    <x v="0"/>
    <m/>
    <s v="Lack of proper equipment or resources"/>
    <m/>
    <s v="&quot;Carpool Only&quot; parking passes,Discounts on parking passes that prorate based on the days of the week you choose not to park,Other (please explain)"/>
    <s v="IT options for meetings so I do not have to travel."/>
    <s v="No"/>
  </r>
  <r>
    <x v="0"/>
    <x v="8"/>
    <n v="3"/>
    <s v="2 days per week"/>
    <s v="1 day per week"/>
    <x v="2"/>
    <m/>
    <s v="Walking or running"/>
    <m/>
    <x v="5"/>
    <m/>
    <x v="0"/>
    <m/>
    <s v="Time,Lack of showers at my workplace"/>
    <m/>
    <s v="Safer bicycle and pedestrian routes"/>
    <m/>
    <s v="No"/>
  </r>
  <r>
    <x v="0"/>
    <x v="8"/>
    <n v="40"/>
    <s v="3 days per week"/>
    <m/>
    <x v="3"/>
    <m/>
    <s v="Walking or running"/>
    <m/>
    <x v="2"/>
    <m/>
    <x v="0"/>
    <m/>
    <s v="Weather,Time,Lack of showers at my workplace,Lack of bicycle racks,Lack of confidence or experience riding near traffic"/>
    <m/>
    <s v="More secure bicycle parking,Safer bicycle and pedestrian routes"/>
    <m/>
    <s v="Yes"/>
  </r>
  <r>
    <x v="0"/>
    <x v="8"/>
    <n v="10"/>
    <s v="1 day per week"/>
    <m/>
    <x v="3"/>
    <m/>
    <s v="Driving alone"/>
    <m/>
    <x v="2"/>
    <m/>
    <x v="3"/>
    <m/>
    <s v="Other (please explain)"/>
    <s v="Distance"/>
    <s v="Other (please explain)"/>
    <s v="Teaching online "/>
    <s v="No"/>
  </r>
  <r>
    <x v="0"/>
    <x v="8"/>
    <n v="37"/>
    <s v="2 days per week"/>
    <m/>
    <x v="3"/>
    <m/>
    <s v="Walking or running"/>
    <m/>
    <x v="2"/>
    <m/>
    <x v="0"/>
    <m/>
    <s v="Other (please explain)"/>
    <s v="Commuter campus: too far"/>
    <s v="Other (please explain)"/>
    <s v="Would not do so for my regional campus"/>
    <s v="No"/>
  </r>
  <r>
    <x v="0"/>
    <x v="8"/>
    <n v="50"/>
    <s v="4 days per week"/>
    <s v="1 day per week"/>
    <x v="4"/>
    <s v="which campus do you mean, the Zanesville Campus or the main campus?"/>
    <s v="Other (please explain)"/>
    <s v="which campus do you mean, the Zanesville Campus or the main campus?"/>
    <x v="3"/>
    <s v="which campus do you mean, the Zanesville Campus or the main campus?"/>
    <x v="5"/>
    <s v="which campus do you mean, the Zanesville Campus or the main campus?"/>
    <s v="Other (please explain)"/>
    <s v="Too long of a distance to bike. 80 miles to main campus, 50 miles to my campus. There are no busses, or train or any other public transportation available."/>
    <s v="Discounts on parking passes that prorate based on the days of the week you choose not to park"/>
    <m/>
    <s v="No"/>
  </r>
  <r>
    <x v="0"/>
    <x v="8"/>
    <n v="0.5"/>
    <s v="4 days per week"/>
    <s v="1 day per week"/>
    <x v="5"/>
    <m/>
    <s v="Walking or running"/>
    <m/>
    <x v="1"/>
    <m/>
    <x v="0"/>
    <m/>
    <s v="Lack of convenient bus stops or bus routes"/>
    <m/>
    <s v="Other (please explain)"/>
    <s v="This is biased to the Athens campus"/>
    <s v="No"/>
  </r>
  <r>
    <x v="1"/>
    <x v="8"/>
    <n v="4"/>
    <s v="5 days per week"/>
    <s v="5 days per week"/>
    <x v="3"/>
    <m/>
    <s v="Walking or running"/>
    <m/>
    <x v="2"/>
    <m/>
    <x v="0"/>
    <m/>
    <s v="Lack of convenient bus stops or bus routes,Weather,Time,My health does not permit active transportation"/>
    <m/>
    <s v="Alternative transportation commuting competitions with awards/prizes,Ability to be 10 minutes late to work to accommodate alternative transportation"/>
    <m/>
    <s v="No"/>
  </r>
  <r>
    <x v="1"/>
    <x v="8"/>
    <n v="8"/>
    <s v="5 days per week"/>
    <s v="5 days per week"/>
    <x v="3"/>
    <m/>
    <s v="Walking or running"/>
    <m/>
    <x v="2"/>
    <m/>
    <x v="0"/>
    <m/>
    <s v="Lack of convenient bus stops or bus routes,Time"/>
    <m/>
    <m/>
    <m/>
    <s v="No"/>
  </r>
  <r>
    <x v="1"/>
    <x v="8"/>
    <n v="43"/>
    <s v="5 days per week"/>
    <s v="5 days per week"/>
    <x v="3"/>
    <m/>
    <s v="Driving alone"/>
    <m/>
    <x v="2"/>
    <m/>
    <x v="3"/>
    <m/>
    <s v="Lack of convenient bus stops or bus routes,Weather,Time,Other (please explain)"/>
    <s v="Distance traveling from home to work."/>
    <s v="Other (please explain)"/>
    <s v="No options from home to work on ride sharing."/>
    <s v="Yes"/>
  </r>
  <r>
    <x v="1"/>
    <x v="8"/>
    <n v="12"/>
    <s v="5 days per week"/>
    <s v="5 days per week"/>
    <x v="3"/>
    <m/>
    <s v="Walking or running"/>
    <m/>
    <x v="2"/>
    <m/>
    <x v="0"/>
    <m/>
    <s v="Weather,Time"/>
    <m/>
    <m/>
    <m/>
    <s v="No"/>
  </r>
  <r>
    <x v="2"/>
    <x v="8"/>
    <n v="15"/>
    <s v="4 days per week"/>
    <m/>
    <x v="2"/>
    <m/>
    <s v="Carpooling"/>
    <m/>
    <x v="5"/>
    <m/>
    <x v="4"/>
    <m/>
    <s v="Lack of convenient bus stops or bus routes,Weather,Time,My health does not permit active transportation,I do not enjoy biking or walking"/>
    <m/>
    <s v="&quot;Carpool Only&quot; parking passes"/>
    <m/>
    <s v="No"/>
  </r>
  <r>
    <x v="2"/>
    <x v="8"/>
    <n v="135"/>
    <s v="2 days per week"/>
    <s v="2 days per week"/>
    <x v="2"/>
    <m/>
    <s v="Carpooling"/>
    <m/>
    <x v="5"/>
    <m/>
    <x v="4"/>
    <m/>
    <s v="Lack of &quot;Park and Pedal&quot; lots,Lack of bicycle racks,Lack of Bike Share program"/>
    <m/>
    <s v="Bike Share program,More secure bicycle parking,Safer bicycle and pedestrian routes,&quot;Carpool Only&quot; parking passes"/>
    <m/>
    <s v="No"/>
  </r>
  <r>
    <x v="2"/>
    <x v="8"/>
    <n v="12"/>
    <s v="4 days per week"/>
    <m/>
    <x v="2"/>
    <m/>
    <s v="Carpooling"/>
    <m/>
    <x v="5"/>
    <m/>
    <x v="4"/>
    <m/>
    <s v="Time"/>
    <m/>
    <s v="Discounts on parking passes that prorate based on the days of the week you choose not to park,Alternative transportation commuting competitions with awards/prizes"/>
    <m/>
    <s v="No"/>
  </r>
  <r>
    <x v="2"/>
    <x v="8"/>
    <n v="10"/>
    <s v="5 days per week"/>
    <s v="1 day per week"/>
    <x v="3"/>
    <m/>
    <s v="Driving alone"/>
    <m/>
    <x v="2"/>
    <m/>
    <x v="3"/>
    <m/>
    <s v="Lack of convenient bus stops or bus routes,Weather,Time"/>
    <m/>
    <s v="Ability to be 10 minutes late to work to accommodate alternative transportation"/>
    <m/>
    <s v="Yes"/>
  </r>
  <r>
    <x v="2"/>
    <x v="8"/>
    <n v="7"/>
    <s v="4 days per week"/>
    <m/>
    <x v="3"/>
    <m/>
    <s v="Driving alone"/>
    <m/>
    <x v="2"/>
    <m/>
    <x v="3"/>
    <m/>
    <s v="Weather"/>
    <m/>
    <m/>
    <m/>
    <s v="Yes"/>
  </r>
  <r>
    <x v="2"/>
    <x v="8"/>
    <n v="25"/>
    <s v="3 days per week"/>
    <m/>
    <x v="3"/>
    <m/>
    <s v="Walking or running"/>
    <m/>
    <x v="2"/>
    <m/>
    <x v="0"/>
    <m/>
    <s v="Time,Other (please explain)"/>
    <s v="Distance "/>
    <m/>
    <m/>
    <s v="No"/>
  </r>
  <r>
    <x v="2"/>
    <x v="8"/>
    <n v="3"/>
    <s v="4 days per week"/>
    <s v="1 day per week"/>
    <x v="3"/>
    <m/>
    <s v="Walking or running"/>
    <m/>
    <x v="2"/>
    <m/>
    <x v="0"/>
    <m/>
    <s v="Weather,I do not enjoy biking or walking"/>
    <m/>
    <s v="&quot;Carpool Only&quot; parking passes"/>
    <m/>
    <s v="No"/>
  </r>
  <r>
    <x v="2"/>
    <x v="8"/>
    <n v="21"/>
    <s v="4 days per week"/>
    <m/>
    <x v="3"/>
    <m/>
    <s v="Walking or running"/>
    <m/>
    <x v="2"/>
    <m/>
    <x v="0"/>
    <m/>
    <s v="Weather,Time"/>
    <m/>
    <s v="Bike Share program"/>
    <m/>
    <s v="No"/>
  </r>
  <r>
    <x v="2"/>
    <x v="8"/>
    <n v="25"/>
    <s v="4 days per week"/>
    <m/>
    <x v="3"/>
    <m/>
    <s v="Driving alone"/>
    <m/>
    <x v="2"/>
    <m/>
    <x v="3"/>
    <m/>
    <s v="Lack of confidence or experience riding near traffic"/>
    <m/>
    <s v="Safer bicycle and pedestrian routes,&quot;Carpool Only&quot; parking passes"/>
    <m/>
    <s v="No"/>
  </r>
  <r>
    <x v="2"/>
    <x v="8"/>
    <n v="20"/>
    <s v="5 days per week"/>
    <m/>
    <x v="3"/>
    <m/>
    <s v="Walking or running"/>
    <m/>
    <x v="2"/>
    <m/>
    <x v="0"/>
    <m/>
    <s v="Other (please explain)"/>
    <s v="Distance between home and campus is too large and buses would not run out to where I live"/>
    <s v="Other (please explain)"/>
    <s v="Another student living close to me who could pick me up"/>
    <s v="No"/>
  </r>
  <r>
    <x v="2"/>
    <x v="8"/>
    <n v="13"/>
    <s v="4 days per week"/>
    <m/>
    <x v="3"/>
    <m/>
    <s v="Walking or running"/>
    <m/>
    <x v="2"/>
    <m/>
    <x v="0"/>
    <m/>
    <s v="Weather"/>
    <m/>
    <s v="&quot;Carpool Only&quot; parking passes"/>
    <m/>
    <s v="Yes"/>
  </r>
  <r>
    <x v="2"/>
    <x v="8"/>
    <n v="7.9"/>
    <s v="4 days per week"/>
    <s v="1 day per week"/>
    <x v="3"/>
    <m/>
    <s v="Driving alone"/>
    <m/>
    <x v="2"/>
    <m/>
    <x v="3"/>
    <m/>
    <s v="Lack of confidence or experience riding near traffic,Other (please explain)"/>
    <s v="Safety "/>
    <s v="&quot;Carpool Only&quot; parking passes,Ability to be 10 minutes late to work to accommodate alternative transportation,Hands-on training on safe bicycle commuting techniques"/>
    <m/>
    <s v="No"/>
  </r>
  <r>
    <x v="2"/>
    <x v="8"/>
    <n v="10"/>
    <s v="4 days per week"/>
    <s v="4 days per week"/>
    <x v="3"/>
    <m/>
    <s v="Driving alone"/>
    <m/>
    <x v="2"/>
    <m/>
    <x v="3"/>
    <m/>
    <s v="Time,I do not enjoy biking or walking"/>
    <m/>
    <s v="Ability to be 10 minutes late to work to accommodate alternative transportation"/>
    <m/>
    <s v="Yes"/>
  </r>
  <r>
    <x v="2"/>
    <x v="8"/>
    <n v="6.5"/>
    <s v="5 days per week"/>
    <m/>
    <x v="3"/>
    <m/>
    <s v="Walking or running"/>
    <m/>
    <x v="2"/>
    <m/>
    <x v="0"/>
    <m/>
    <s v="Other (please explain)"/>
    <s v="It is unsafe. "/>
    <s v="Safer bicycle and pedestrian routes"/>
    <m/>
    <s v="No"/>
  </r>
  <r>
    <x v="2"/>
    <x v="8"/>
    <n v="25"/>
    <s v="2 days per week"/>
    <s v="2 days per week"/>
    <x v="3"/>
    <m/>
    <s v="Driving alone"/>
    <m/>
    <x v="2"/>
    <m/>
    <x v="3"/>
    <m/>
    <s v="Time"/>
    <m/>
    <s v="Discounts on parking passes that prorate based on the days of the week you choose not to park"/>
    <m/>
    <s v="No"/>
  </r>
  <r>
    <x v="2"/>
    <x v="8"/>
    <n v="6.1"/>
    <s v="3 days per week"/>
    <s v="2 days per week"/>
    <x v="3"/>
    <m/>
    <s v="Driving alone"/>
    <m/>
    <x v="2"/>
    <m/>
    <x v="3"/>
    <m/>
    <s v="Time"/>
    <m/>
    <s v="Ability to be 10 minutes late to work to accommodate alternative transportation"/>
    <m/>
    <s v="No"/>
  </r>
  <r>
    <x v="2"/>
    <x v="8"/>
    <n v="65"/>
    <s v="1 day per week"/>
    <m/>
    <x v="3"/>
    <m/>
    <s v="Driving alone"/>
    <m/>
    <x v="2"/>
    <m/>
    <x v="3"/>
    <m/>
    <s v="Time"/>
    <m/>
    <m/>
    <m/>
    <s v="No"/>
  </r>
  <r>
    <x v="2"/>
    <x v="8"/>
    <n v="7"/>
    <s v="2 days per week"/>
    <m/>
    <x v="3"/>
    <m/>
    <s v="Driving alone"/>
    <m/>
    <x v="2"/>
    <m/>
    <x v="0"/>
    <m/>
    <s v="Time"/>
    <m/>
    <m/>
    <m/>
    <s v="No"/>
  </r>
  <r>
    <x v="2"/>
    <x v="8"/>
    <n v="52"/>
    <s v="4 days per week"/>
    <m/>
    <x v="3"/>
    <m/>
    <s v="Walking or running"/>
    <m/>
    <x v="2"/>
    <m/>
    <x v="0"/>
    <m/>
    <s v="Time"/>
    <m/>
    <m/>
    <m/>
    <s v="No"/>
  </r>
  <r>
    <x v="2"/>
    <x v="8"/>
    <n v="25"/>
    <s v="3 days per week"/>
    <m/>
    <x v="3"/>
    <m/>
    <s v="Driving alone"/>
    <m/>
    <x v="2"/>
    <m/>
    <x v="3"/>
    <m/>
    <s v="Lack of convenient bus stops or bus routes"/>
    <m/>
    <s v="Bike Share program"/>
    <m/>
    <s v="No"/>
  </r>
  <r>
    <x v="2"/>
    <x v="8"/>
    <n v="15"/>
    <s v="4 days per week"/>
    <m/>
    <x v="3"/>
    <m/>
    <s v="Driving alone"/>
    <m/>
    <x v="2"/>
    <m/>
    <x v="3"/>
    <m/>
    <s v="Lack of confidence or experience riding near traffic,Other (please explain)"/>
    <s v="I live too far away"/>
    <s v="More secure bicycle parking"/>
    <m/>
    <s v="Yes"/>
  </r>
  <r>
    <x v="2"/>
    <x v="8"/>
    <n v="31"/>
    <s v="3 days per week"/>
    <s v="1 day per week"/>
    <x v="3"/>
    <m/>
    <s v="Driving alone"/>
    <m/>
    <x v="2"/>
    <m/>
    <x v="3"/>
    <m/>
    <s v="Weather,Time"/>
    <m/>
    <s v="Alternative transportation commuting competitions with awards/prizes"/>
    <m/>
    <s v="Yes"/>
  </r>
  <r>
    <x v="2"/>
    <x v="8"/>
    <n v="20"/>
    <s v="2 days per week"/>
    <s v="2 days per week"/>
    <x v="3"/>
    <m/>
    <s v="Walking or running"/>
    <m/>
    <x v="2"/>
    <m/>
    <x v="0"/>
    <m/>
    <s v="Other (please explain)"/>
    <s v="I live too far away to possibly bike or walk."/>
    <s v="Other (please explain)"/>
    <s v="I walk once I get to the college, but simply live too far away."/>
    <s v="No"/>
  </r>
  <r>
    <x v="2"/>
    <x v="8"/>
    <n v="21"/>
    <s v="4 days per week"/>
    <s v="3 days per week"/>
    <x v="3"/>
    <m/>
    <s v="Walking or running"/>
    <m/>
    <x v="2"/>
    <m/>
    <x v="0"/>
    <m/>
    <s v="Weather,Time,My health does not permit active transportation"/>
    <m/>
    <m/>
    <m/>
    <s v="No"/>
  </r>
  <r>
    <x v="2"/>
    <x v="8"/>
    <n v="5"/>
    <s v="3 days per week"/>
    <m/>
    <x v="3"/>
    <m/>
    <s v="Driving alone"/>
    <m/>
    <x v="2"/>
    <m/>
    <x v="3"/>
    <m/>
    <s v="Time"/>
    <m/>
    <s v="&quot;Carpool Only&quot; parking passes"/>
    <m/>
    <s v="No"/>
  </r>
  <r>
    <x v="2"/>
    <x v="8"/>
    <n v="14"/>
    <s v="3 days per week"/>
    <m/>
    <x v="3"/>
    <m/>
    <s v="Driving alone"/>
    <m/>
    <x v="2"/>
    <m/>
    <x v="3"/>
    <m/>
    <s v="Time"/>
    <m/>
    <m/>
    <m/>
    <s v="No"/>
  </r>
  <r>
    <x v="2"/>
    <x v="8"/>
    <n v="15"/>
    <s v="1 day per week"/>
    <s v="1 day per week"/>
    <x v="3"/>
    <m/>
    <s v="Driving alone"/>
    <m/>
    <x v="2"/>
    <m/>
    <x v="3"/>
    <m/>
    <s v="Weather,Time,Other (please explain)"/>
    <s v="Um, who wants to walk 15 miles to school?"/>
    <s v="Other (please explain)"/>
    <s v="Live closer to school?"/>
    <s v="Yes"/>
  </r>
  <r>
    <x v="2"/>
    <x v="8"/>
    <n v="27"/>
    <s v="4 days per week"/>
    <m/>
    <x v="3"/>
    <m/>
    <s v="Driving alone"/>
    <m/>
    <x v="2"/>
    <m/>
    <x v="3"/>
    <m/>
    <s v="Time"/>
    <m/>
    <m/>
    <m/>
    <s v="No"/>
  </r>
  <r>
    <x v="2"/>
    <x v="8"/>
    <n v="34"/>
    <s v="4 days per week"/>
    <m/>
    <x v="3"/>
    <m/>
    <s v="Driving alone"/>
    <m/>
    <x v="2"/>
    <m/>
    <x v="3"/>
    <m/>
    <s v="Weather"/>
    <m/>
    <s v="Alternative transportation commuting competitions with awards/prizes"/>
    <m/>
    <s v="Yes"/>
  </r>
  <r>
    <x v="2"/>
    <x v="8"/>
    <n v="9.9"/>
    <s v="3 days per week"/>
    <m/>
    <x v="3"/>
    <m/>
    <s v="Driving alone"/>
    <m/>
    <x v="2"/>
    <m/>
    <x v="3"/>
    <m/>
    <s v="Weather,Time,Lack of confidence or experience riding near traffic"/>
    <m/>
    <s v="Safer bicycle and pedestrian routes,Alternative transportation commuting competitions with awards/prizes,Ability to be 10 minutes late to work to accommodate alternative transportation"/>
    <m/>
    <s v="No"/>
  </r>
  <r>
    <x v="2"/>
    <x v="8"/>
    <n v="30"/>
    <s v="5 days per week"/>
    <m/>
    <x v="3"/>
    <m/>
    <s v="Driving alone"/>
    <m/>
    <x v="2"/>
    <m/>
    <x v="3"/>
    <m/>
    <s v="Time"/>
    <m/>
    <s v="&quot;Carpool Only&quot; parking passes,Ability to be 10 minutes late to work to accommodate alternative transportation,Hands-on training on safe bicycle commuting techniques"/>
    <m/>
    <s v="No"/>
  </r>
  <r>
    <x v="2"/>
    <x v="8"/>
    <n v="33"/>
    <s v="3 days per week"/>
    <s v="1 day per week"/>
    <x v="3"/>
    <m/>
    <s v="Driving alone"/>
    <m/>
    <x v="2"/>
    <m/>
    <x v="3"/>
    <m/>
    <s v="Other (please explain)"/>
    <s v="too far of a distance to bike/walk for me."/>
    <s v="Ability to be 10 minutes late to work to accommodate alternative transportation"/>
    <m/>
    <s v="No"/>
  </r>
  <r>
    <x v="2"/>
    <x v="8"/>
    <n v="55"/>
    <s v="2 days per week"/>
    <s v="4 days per week"/>
    <x v="3"/>
    <m/>
    <s v="Driving alone"/>
    <m/>
    <x v="2"/>
    <m/>
    <x v="0"/>
    <m/>
    <s v="Weather"/>
    <m/>
    <s v="&quot;Carpool Only&quot; parking passes"/>
    <m/>
    <s v="No"/>
  </r>
  <r>
    <x v="2"/>
    <x v="8"/>
    <n v="2.1"/>
    <s v="3 days per week"/>
    <s v="1 day per week"/>
    <x v="3"/>
    <m/>
    <s v="Walking or running"/>
    <m/>
    <x v="2"/>
    <m/>
    <x v="0"/>
    <m/>
    <s v="Weather,Time"/>
    <m/>
    <s v="Alternative transportation commuting competitions with awards/prizes"/>
    <m/>
    <s v="Yes"/>
  </r>
  <r>
    <x v="2"/>
    <x v="8"/>
    <n v="28"/>
    <s v="2 days per week"/>
    <m/>
    <x v="3"/>
    <m/>
    <s v="Walking or running"/>
    <m/>
    <x v="2"/>
    <m/>
    <x v="0"/>
    <m/>
    <s v="Other (please explain)"/>
    <s v="Distance"/>
    <m/>
    <m/>
    <s v="No"/>
  </r>
  <r>
    <x v="2"/>
    <x v="8"/>
    <n v="20"/>
    <s v="4 days per week"/>
    <s v="1 day per week"/>
    <x v="3"/>
    <m/>
    <s v="Walking or running"/>
    <m/>
    <x v="2"/>
    <m/>
    <x v="0"/>
    <m/>
    <s v="Other (please explain)"/>
    <s v="the distance is too far so it would not be time efficient"/>
    <s v="&quot;Carpool Only&quot; parking passes"/>
    <m/>
    <s v="No"/>
  </r>
  <r>
    <x v="2"/>
    <x v="8"/>
    <n v="9.4"/>
    <s v="4 days per week"/>
    <s v="4 days per week"/>
    <x v="3"/>
    <m/>
    <s v="Walking or running"/>
    <m/>
    <x v="2"/>
    <m/>
    <x v="0"/>
    <m/>
    <s v="Lack of convenient bus stops or bus routes,Weather,Time,Lack of confidence or experience riding near traffic,Other (please explain)"/>
    <s v="Large distance"/>
    <m/>
    <m/>
    <s v="No"/>
  </r>
  <r>
    <x v="2"/>
    <x v="8"/>
    <n v="0"/>
    <s v="4 days per week"/>
    <s v="1 day per week"/>
    <x v="5"/>
    <m/>
    <s v="Walking or running"/>
    <m/>
    <x v="1"/>
    <m/>
    <x v="0"/>
    <m/>
    <s v="Lack of convenient bus stops or bus routes,Time,Lack of Bike Share program,Lack of proper equipment or resources"/>
    <m/>
    <s v="Bike Share program,Safer bicycle and pedestrian routes,Ability to be 10 minutes late to work to accommodate alternative transportation"/>
    <m/>
    <s v="No"/>
  </r>
  <r>
    <x v="0"/>
    <x v="9"/>
    <n v="41"/>
    <s v="4 days per week"/>
    <s v="2 days per week"/>
    <x v="3"/>
    <m/>
    <s v="Driving alone"/>
    <m/>
    <x v="2"/>
    <m/>
    <x v="3"/>
    <m/>
    <s v="Other (please explain)"/>
    <s v="It would take an impossibly long time (takes an hour to drive)"/>
    <s v="Other (please explain)"/>
    <s v="mass transit that allowed bikes and were reasonable distances from my home and work"/>
    <s v="Yes"/>
  </r>
  <r>
    <x v="2"/>
    <x v="9"/>
    <n v="141"/>
    <m/>
    <m/>
    <x v="3"/>
    <m/>
    <s v="Walking or running"/>
    <m/>
    <x v="1"/>
    <m/>
    <x v="0"/>
    <m/>
    <s v="Other (please explain)"/>
    <s v="Don't have info about transportation available or their schedule"/>
    <s v="Discounts on parking passes that prorate based on the days of the week you choose not to park"/>
    <m/>
    <s v="No"/>
  </r>
  <r>
    <x v="2"/>
    <x v="9"/>
    <n v="31.9"/>
    <s v="5 days per week"/>
    <s v="1 day per week"/>
    <x v="3"/>
    <m/>
    <s v="Walking or running"/>
    <m/>
    <x v="2"/>
    <m/>
    <x v="0"/>
    <m/>
    <s v="Weather,Time,Lack of &quot;Park and Pedal&quot; lots,Other (please explain)"/>
    <s v="Distance is too far, plus the Cleveland campus is not in the best neighborhood. I go to the Cleveland campus, which obviously you don't care to survey based on the campus list above. "/>
    <s v="&quot;Carpool Only&quot; parking passes,Other (please explain)"/>
    <s v="None of these are a viable option on the Cleveland Campus. Oh yeah, you didn't know you had a Cleveland campus."/>
    <s v="N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8394048-F82C-4DDB-BCB5-3CF9339AD3A0}" name="PivotTable1" cacheId="27062"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A3:D97" firstHeaderRow="1" firstDataRow="1" firstDataCol="3"/>
  <pivotFields count="18">
    <pivotField axis="axisRow" dataField="1" compact="0" outline="0" showAll="0">
      <items count="4">
        <item x="0"/>
        <item x="1"/>
        <item x="2"/>
        <item t="default"/>
      </items>
    </pivotField>
    <pivotField axis="axisRow" compact="0" outline="0" showAll="0">
      <items count="11">
        <item x="0"/>
        <item x="1"/>
        <item x="2"/>
        <item x="3"/>
        <item x="4"/>
        <item x="5"/>
        <item x="6"/>
        <item x="7"/>
        <item x="8"/>
        <item x="9"/>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8">
        <item x="0"/>
        <item x="4"/>
        <item x="5"/>
        <item x="2"/>
        <item x="3"/>
        <item x="1"/>
        <item x="6"/>
        <item t="default"/>
      </items>
    </pivotField>
    <pivotField compact="0" outline="0" showAll="0"/>
    <pivotField compact="0" outline="0" showAll="0">
      <items count="8">
        <item x="1"/>
        <item x="2"/>
        <item x="4"/>
        <item x="3"/>
        <item x="5"/>
        <item x="0"/>
        <item x="6"/>
        <item t="default"/>
      </items>
    </pivotField>
    <pivotField compact="0" outline="0" showAll="0"/>
    <pivotField compact="0" outline="0" showAll="0"/>
    <pivotField compact="0" outline="0" showAll="0"/>
    <pivotField compact="0" outline="0" showAll="0"/>
    <pivotField compact="0" outline="0" showAll="0"/>
    <pivotField compact="0" outline="0" showAll="0"/>
  </pivotFields>
  <rowFields count="3">
    <field x="0"/>
    <field x="1"/>
    <field x="9"/>
  </rowFields>
  <rowItems count="94">
    <i>
      <x/>
      <x/>
      <x/>
    </i>
    <i r="2">
      <x v="1"/>
    </i>
    <i r="2">
      <x v="2"/>
    </i>
    <i r="2">
      <x v="3"/>
    </i>
    <i r="2">
      <x v="4"/>
    </i>
    <i r="2">
      <x v="5"/>
    </i>
    <i r="2">
      <x v="6"/>
    </i>
    <i t="default" r="1">
      <x/>
    </i>
    <i r="1">
      <x v="1"/>
      <x v="3"/>
    </i>
    <i r="2">
      <x v="5"/>
    </i>
    <i t="default" r="1">
      <x v="1"/>
    </i>
    <i r="1">
      <x v="2"/>
      <x v="3"/>
    </i>
    <i t="default" r="1">
      <x v="2"/>
    </i>
    <i r="1">
      <x v="3"/>
      <x v="3"/>
    </i>
    <i t="default" r="1">
      <x v="3"/>
    </i>
    <i r="1">
      <x v="4"/>
      <x v="3"/>
    </i>
    <i r="2">
      <x v="5"/>
    </i>
    <i t="default" r="1">
      <x v="4"/>
    </i>
    <i r="1">
      <x v="7"/>
      <x v="3"/>
    </i>
    <i r="2">
      <x v="5"/>
    </i>
    <i t="default" r="1">
      <x v="7"/>
    </i>
    <i r="1">
      <x v="8"/>
      <x v="2"/>
    </i>
    <i r="2">
      <x v="3"/>
    </i>
    <i r="2">
      <x v="4"/>
    </i>
    <i r="2">
      <x v="5"/>
    </i>
    <i t="default" r="1">
      <x v="8"/>
    </i>
    <i r="1">
      <x v="9"/>
      <x v="3"/>
    </i>
    <i t="default" r="1">
      <x v="9"/>
    </i>
    <i t="default">
      <x/>
    </i>
    <i>
      <x v="1"/>
      <x/>
      <x/>
    </i>
    <i r="2">
      <x v="1"/>
    </i>
    <i r="2">
      <x v="2"/>
    </i>
    <i r="2">
      <x v="3"/>
    </i>
    <i r="2">
      <x v="4"/>
    </i>
    <i r="2">
      <x v="5"/>
    </i>
    <i r="2">
      <x v="6"/>
    </i>
    <i t="default" r="1">
      <x/>
    </i>
    <i r="1">
      <x v="1"/>
      <x v="3"/>
    </i>
    <i r="2">
      <x v="5"/>
    </i>
    <i t="default" r="1">
      <x v="1"/>
    </i>
    <i r="1">
      <x v="2"/>
      <x v="3"/>
    </i>
    <i t="default" r="1">
      <x v="2"/>
    </i>
    <i r="1">
      <x v="3"/>
      <x v="3"/>
    </i>
    <i t="default" r="1">
      <x v="3"/>
    </i>
    <i r="1">
      <x v="4"/>
      <x v="3"/>
    </i>
    <i t="default" r="1">
      <x v="4"/>
    </i>
    <i r="1">
      <x v="7"/>
      <x v="3"/>
    </i>
    <i t="default" r="1">
      <x v="7"/>
    </i>
    <i r="1">
      <x v="8"/>
      <x v="3"/>
    </i>
    <i t="default" r="1">
      <x v="8"/>
    </i>
    <i t="default">
      <x v="1"/>
    </i>
    <i>
      <x v="2"/>
      <x/>
      <x/>
    </i>
    <i r="2">
      <x v="1"/>
    </i>
    <i r="2">
      <x v="2"/>
    </i>
    <i r="2">
      <x v="3"/>
    </i>
    <i r="2">
      <x v="4"/>
    </i>
    <i r="2">
      <x v="5"/>
    </i>
    <i r="2">
      <x v="6"/>
    </i>
    <i t="default" r="1">
      <x/>
    </i>
    <i r="1">
      <x v="1"/>
      <x v="1"/>
    </i>
    <i r="2">
      <x v="2"/>
    </i>
    <i r="2">
      <x v="3"/>
    </i>
    <i r="2">
      <x v="4"/>
    </i>
    <i r="2">
      <x v="5"/>
    </i>
    <i t="default" r="1">
      <x v="1"/>
    </i>
    <i r="1">
      <x v="2"/>
      <x v="3"/>
    </i>
    <i t="default" r="1">
      <x v="2"/>
    </i>
    <i r="1">
      <x v="3"/>
      <x v="3"/>
    </i>
    <i t="default" r="1">
      <x v="3"/>
    </i>
    <i r="1">
      <x v="4"/>
      <x v="2"/>
    </i>
    <i r="2">
      <x v="3"/>
    </i>
    <i r="2">
      <x v="5"/>
    </i>
    <i t="default" r="1">
      <x v="4"/>
    </i>
    <i r="1">
      <x v="5"/>
      <x v="3"/>
    </i>
    <i t="default" r="1">
      <x v="5"/>
    </i>
    <i r="1">
      <x v="6"/>
      <x v="2"/>
    </i>
    <i r="2">
      <x v="3"/>
    </i>
    <i r="2">
      <x v="5"/>
    </i>
    <i t="default" r="1">
      <x v="6"/>
    </i>
    <i r="1">
      <x v="7"/>
      <x/>
    </i>
    <i r="2">
      <x v="2"/>
    </i>
    <i r="2">
      <x v="3"/>
    </i>
    <i r="2">
      <x v="4"/>
    </i>
    <i r="2">
      <x v="5"/>
    </i>
    <i t="default" r="1">
      <x v="7"/>
    </i>
    <i r="1">
      <x v="8"/>
      <x v="2"/>
    </i>
    <i r="2">
      <x v="3"/>
    </i>
    <i r="2">
      <x v="5"/>
    </i>
    <i t="default" r="1">
      <x v="8"/>
    </i>
    <i r="1">
      <x v="9"/>
      <x v="3"/>
    </i>
    <i r="2">
      <x v="5"/>
    </i>
    <i t="default" r="1">
      <x v="9"/>
    </i>
    <i t="default">
      <x v="2"/>
    </i>
    <i t="grand">
      <x/>
    </i>
  </rowItems>
  <colItems count="1">
    <i/>
  </colItems>
  <dataFields count="1">
    <dataField name="Count of What is your current primary role at Ohio University?"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14AFF28-62B0-455B-9360-B3EABD29287E}" name="PivotTable2" cacheId="27062"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A3:D98" firstHeaderRow="1" firstDataRow="1" firstDataCol="3"/>
  <pivotFields count="18">
    <pivotField axis="axisRow" dataField="1" compact="0" outline="0" showAll="0">
      <items count="4">
        <item x="0"/>
        <item x="1"/>
        <item x="2"/>
        <item t="default"/>
      </items>
    </pivotField>
    <pivotField axis="axisRow" compact="0" outline="0" showAll="0">
      <items count="11">
        <item x="0"/>
        <item x="1"/>
        <item x="2"/>
        <item x="3"/>
        <item x="4"/>
        <item x="5"/>
        <item x="6"/>
        <item x="7"/>
        <item x="8"/>
        <item x="9"/>
        <item t="default"/>
      </items>
    </pivotField>
    <pivotField compact="0" outline="0" showAll="0"/>
    <pivotField compact="0" outline="0" showAll="0"/>
    <pivotField compact="0" outline="0" showAll="0"/>
    <pivotField axis="axisRow" compact="0" outline="0" showAll="0">
      <items count="8">
        <item x="0"/>
        <item x="1"/>
        <item x="2"/>
        <item x="3"/>
        <item x="4"/>
        <item x="5"/>
        <item x="6"/>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3">
    <field x="1"/>
    <field x="0"/>
    <field x="5"/>
  </rowFields>
  <rowItems count="95">
    <i>
      <x/>
      <x/>
      <x/>
    </i>
    <i r="2">
      <x v="1"/>
    </i>
    <i r="2">
      <x v="2"/>
    </i>
    <i r="2">
      <x v="3"/>
    </i>
    <i r="2">
      <x v="4"/>
    </i>
    <i r="2">
      <x v="5"/>
    </i>
    <i r="2">
      <x v="6"/>
    </i>
    <i t="default" r="1">
      <x/>
    </i>
    <i r="1">
      <x v="1"/>
      <x/>
    </i>
    <i r="2">
      <x v="1"/>
    </i>
    <i r="2">
      <x v="2"/>
    </i>
    <i r="2">
      <x v="3"/>
    </i>
    <i r="2">
      <x v="4"/>
    </i>
    <i r="2">
      <x v="5"/>
    </i>
    <i r="2">
      <x v="6"/>
    </i>
    <i t="default" r="1">
      <x v="1"/>
    </i>
    <i r="1">
      <x v="2"/>
      <x/>
    </i>
    <i r="2">
      <x v="1"/>
    </i>
    <i r="2">
      <x v="2"/>
    </i>
    <i r="2">
      <x v="3"/>
    </i>
    <i r="2">
      <x v="4"/>
    </i>
    <i r="2">
      <x v="5"/>
    </i>
    <i r="2">
      <x v="6"/>
    </i>
    <i t="default" r="1">
      <x v="2"/>
    </i>
    <i t="default">
      <x/>
    </i>
    <i>
      <x v="1"/>
      <x/>
      <x v="3"/>
    </i>
    <i r="2">
      <x v="4"/>
    </i>
    <i t="default" r="1">
      <x/>
    </i>
    <i r="1">
      <x v="1"/>
      <x v="3"/>
    </i>
    <i t="default" r="1">
      <x v="1"/>
    </i>
    <i r="1">
      <x v="2"/>
      <x v="1"/>
    </i>
    <i r="2">
      <x v="2"/>
    </i>
    <i r="2">
      <x v="3"/>
    </i>
    <i r="2">
      <x v="4"/>
    </i>
    <i t="default" r="1">
      <x v="2"/>
    </i>
    <i t="default">
      <x v="1"/>
    </i>
    <i>
      <x v="2"/>
      <x/>
      <x v="3"/>
    </i>
    <i t="default" r="1">
      <x/>
    </i>
    <i r="1">
      <x v="1"/>
      <x v="3"/>
    </i>
    <i t="default" r="1">
      <x v="1"/>
    </i>
    <i r="1">
      <x v="2"/>
      <x v="2"/>
    </i>
    <i r="2">
      <x v="3"/>
    </i>
    <i t="default" r="1">
      <x v="2"/>
    </i>
    <i t="default">
      <x v="2"/>
    </i>
    <i>
      <x v="3"/>
      <x/>
      <x v="3"/>
    </i>
    <i t="default" r="1">
      <x/>
    </i>
    <i r="1">
      <x v="1"/>
      <x v="3"/>
    </i>
    <i t="default" r="1">
      <x v="1"/>
    </i>
    <i r="1">
      <x v="2"/>
      <x v="3"/>
    </i>
    <i t="default" r="1">
      <x v="2"/>
    </i>
    <i t="default">
      <x v="3"/>
    </i>
    <i>
      <x v="4"/>
      <x/>
      <x v="3"/>
    </i>
    <i t="default" r="1">
      <x/>
    </i>
    <i r="1">
      <x v="1"/>
      <x v="3"/>
    </i>
    <i t="default" r="1">
      <x v="1"/>
    </i>
    <i r="1">
      <x v="2"/>
      <x v="2"/>
    </i>
    <i r="2">
      <x v="3"/>
    </i>
    <i t="default" r="1">
      <x v="2"/>
    </i>
    <i t="default">
      <x v="4"/>
    </i>
    <i>
      <x v="5"/>
      <x v="2"/>
      <x v="3"/>
    </i>
    <i t="default" r="1">
      <x v="2"/>
    </i>
    <i t="default">
      <x v="5"/>
    </i>
    <i>
      <x v="6"/>
      <x v="2"/>
      <x v="1"/>
    </i>
    <i r="2">
      <x v="3"/>
    </i>
    <i t="default" r="1">
      <x v="2"/>
    </i>
    <i t="default">
      <x v="6"/>
    </i>
    <i>
      <x v="7"/>
      <x/>
      <x v="3"/>
    </i>
    <i t="default" r="1">
      <x/>
    </i>
    <i r="1">
      <x v="1"/>
      <x v="3"/>
    </i>
    <i t="default" r="1">
      <x v="1"/>
    </i>
    <i r="1">
      <x v="2"/>
      <x/>
    </i>
    <i r="2">
      <x v="2"/>
    </i>
    <i r="2">
      <x v="3"/>
    </i>
    <i r="2">
      <x v="4"/>
    </i>
    <i r="2">
      <x v="5"/>
    </i>
    <i t="default" r="1">
      <x v="2"/>
    </i>
    <i t="default">
      <x v="7"/>
    </i>
    <i>
      <x v="8"/>
      <x/>
      <x v="2"/>
    </i>
    <i r="2">
      <x v="3"/>
    </i>
    <i r="2">
      <x v="4"/>
    </i>
    <i r="2">
      <x v="5"/>
    </i>
    <i t="default" r="1">
      <x/>
    </i>
    <i r="1">
      <x v="1"/>
      <x v="3"/>
    </i>
    <i t="default" r="1">
      <x v="1"/>
    </i>
    <i r="1">
      <x v="2"/>
      <x v="2"/>
    </i>
    <i r="2">
      <x v="3"/>
    </i>
    <i r="2">
      <x v="5"/>
    </i>
    <i t="default" r="1">
      <x v="2"/>
    </i>
    <i t="default">
      <x v="8"/>
    </i>
    <i>
      <x v="9"/>
      <x/>
      <x v="3"/>
    </i>
    <i t="default" r="1">
      <x/>
    </i>
    <i r="1">
      <x v="2"/>
      <x v="3"/>
    </i>
    <i t="default" r="1">
      <x v="2"/>
    </i>
    <i t="default">
      <x v="9"/>
    </i>
    <i t="grand">
      <x/>
    </i>
  </rowItems>
  <colItems count="1">
    <i/>
  </colItems>
  <dataFields count="1">
    <dataField name="Count of What is your current primary role at Ohio University?"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FAD1-D379-4AE4-AA83-1F4B221E339A}">
  <dimension ref="A3:L97"/>
  <sheetViews>
    <sheetView tabSelected="1" topLeftCell="C1" workbookViewId="0">
      <selection activeCell="L5" sqref="L5"/>
    </sheetView>
  </sheetViews>
  <sheetFormatPr defaultRowHeight="15"/>
  <cols>
    <col min="1" max="1" width="52.28515625" bestFit="1" customWidth="1"/>
    <col min="2" max="2" width="59.7109375" bestFit="1" customWidth="1"/>
    <col min="3" max="3" width="112.28515625" bestFit="1" customWidth="1"/>
    <col min="4" max="4" width="57.42578125" bestFit="1" customWidth="1"/>
    <col min="5" max="5" width="4.28515625" bestFit="1" customWidth="1"/>
    <col min="6" max="6" width="10.7109375" bestFit="1" customWidth="1"/>
    <col min="7" max="7" width="21.5703125" customWidth="1"/>
    <col min="8" max="8" width="21.28515625" bestFit="1" customWidth="1"/>
    <col min="9" max="9" width="18.28515625" bestFit="1" customWidth="1"/>
    <col min="10" max="10" width="7.42578125" bestFit="1" customWidth="1"/>
    <col min="11" max="11" width="11.42578125" bestFit="1" customWidth="1"/>
  </cols>
  <sheetData>
    <row r="3" spans="1:12">
      <c r="A3" s="7" t="s">
        <v>0</v>
      </c>
      <c r="B3" s="7" t="s">
        <v>1</v>
      </c>
      <c r="C3" s="7" t="s">
        <v>2</v>
      </c>
      <c r="D3" t="s">
        <v>3</v>
      </c>
      <c r="F3" s="10" t="s">
        <v>4</v>
      </c>
      <c r="G3" s="10" t="s">
        <v>5</v>
      </c>
      <c r="H3" t="s">
        <v>6</v>
      </c>
      <c r="I3" t="s">
        <v>7</v>
      </c>
      <c r="K3" t="s">
        <v>8</v>
      </c>
    </row>
    <row r="4" spans="1:12">
      <c r="A4" t="s">
        <v>9</v>
      </c>
      <c r="B4" t="s">
        <v>10</v>
      </c>
      <c r="C4" t="s">
        <v>11</v>
      </c>
      <c r="D4" s="8">
        <v>10</v>
      </c>
      <c r="F4" s="5">
        <f>D4/D$11</f>
        <v>3.6630036630036632E-2</v>
      </c>
      <c r="G4" s="5">
        <f>D4/G$11</f>
        <v>3.7313432835820892E-2</v>
      </c>
      <c r="H4" s="5">
        <f>AVERAGE(G4,'Warmer months'!F4)</f>
        <v>5.813040062843676E-2</v>
      </c>
      <c r="I4">
        <v>3.2</v>
      </c>
      <c r="K4" s="9">
        <f>((H4*G$11) + (H33*G$40))/(G$11+G$40)</f>
        <v>3.4219666162175019E-2</v>
      </c>
      <c r="L4" s="9">
        <f>K4+K9</f>
        <v>9.8898057050161275E-2</v>
      </c>
    </row>
    <row r="5" spans="1:12">
      <c r="C5" t="s">
        <v>12</v>
      </c>
      <c r="D5" s="8">
        <v>7</v>
      </c>
      <c r="F5" s="5">
        <f t="shared" ref="F5:F10" si="0">D5/D$11</f>
        <v>2.564102564102564E-2</v>
      </c>
      <c r="G5" s="5">
        <f t="shared" ref="G5:G7" si="1">D5/G$11</f>
        <v>2.6119402985074626E-2</v>
      </c>
      <c r="H5" s="5">
        <f>AVERAGE(G5,'Warmer months'!F5)</f>
        <v>2.4337896981259117E-2</v>
      </c>
      <c r="I5">
        <v>3.8</v>
      </c>
      <c r="K5" s="9">
        <f t="shared" ref="K5:K9" si="2">((H5*G$11) + (H34*G$40))/(G$11+G$40)</f>
        <v>1.8915715916917219E-2</v>
      </c>
    </row>
    <row r="6" spans="1:12">
      <c r="C6" t="s">
        <v>13</v>
      </c>
      <c r="D6" s="8">
        <v>17</v>
      </c>
      <c r="F6" s="5">
        <f t="shared" si="0"/>
        <v>6.2271062271062272E-2</v>
      </c>
      <c r="G6" s="5">
        <f t="shared" si="1"/>
        <v>6.3432835820895525E-2</v>
      </c>
      <c r="H6" s="5">
        <f>AVERAGE(G6,'Warmer months'!F6)</f>
        <v>6.9310402872853782E-2</v>
      </c>
      <c r="I6">
        <v>10.199999999999999</v>
      </c>
      <c r="K6" s="9">
        <f t="shared" si="2"/>
        <v>7.0165633460869778E-2</v>
      </c>
    </row>
    <row r="7" spans="1:12">
      <c r="C7" t="s">
        <v>14</v>
      </c>
      <c r="D7" s="8">
        <v>197</v>
      </c>
      <c r="F7" s="5">
        <f t="shared" si="0"/>
        <v>0.7216117216117216</v>
      </c>
      <c r="G7" s="5">
        <f t="shared" si="1"/>
        <v>0.7350746268656716</v>
      </c>
      <c r="H7" s="5">
        <f>AVERAGE(G7,'Warmer months'!F7)</f>
        <v>0.73595836606441467</v>
      </c>
      <c r="I7">
        <v>13</v>
      </c>
      <c r="K7" s="9">
        <f t="shared" si="2"/>
        <v>0.81202059357205159</v>
      </c>
    </row>
    <row r="8" spans="1:12">
      <c r="C8" t="s">
        <v>15</v>
      </c>
      <c r="D8" s="8">
        <v>4</v>
      </c>
      <c r="F8" s="5">
        <f t="shared" si="0"/>
        <v>1.4652014652014652E-2</v>
      </c>
      <c r="G8" s="5"/>
      <c r="H8" s="5"/>
      <c r="K8" s="9"/>
    </row>
    <row r="9" spans="1:12">
      <c r="C9" t="s">
        <v>16</v>
      </c>
      <c r="D9" s="8">
        <v>37</v>
      </c>
      <c r="F9" s="5">
        <f t="shared" si="0"/>
        <v>0.13553113553113552</v>
      </c>
      <c r="G9" s="5">
        <f>D9/G11</f>
        <v>0.13805970149253732</v>
      </c>
      <c r="H9" s="5">
        <f>AVERAGE(G9,'Warmer months'!F9)</f>
        <v>0.11226293345303558</v>
      </c>
      <c r="I9">
        <v>1</v>
      </c>
      <c r="K9" s="9">
        <f t="shared" si="2"/>
        <v>6.4678390887986256E-2</v>
      </c>
    </row>
    <row r="10" spans="1:12">
      <c r="C10" t="s">
        <v>17</v>
      </c>
      <c r="D10" s="8">
        <v>1</v>
      </c>
      <c r="F10" s="5">
        <f t="shared" si="0"/>
        <v>3.663003663003663E-3</v>
      </c>
      <c r="G10" s="5"/>
      <c r="H10" s="5"/>
    </row>
    <row r="11" spans="1:12">
      <c r="B11" t="s">
        <v>18</v>
      </c>
      <c r="D11" s="8">
        <v>273</v>
      </c>
      <c r="G11" s="6">
        <f>D11-D8-D10</f>
        <v>268</v>
      </c>
    </row>
    <row r="12" spans="1:12">
      <c r="B12" t="s">
        <v>19</v>
      </c>
      <c r="C12" t="s">
        <v>14</v>
      </c>
      <c r="D12" s="8">
        <v>5</v>
      </c>
    </row>
    <row r="13" spans="1:12">
      <c r="C13" t="s">
        <v>16</v>
      </c>
      <c r="D13" s="8">
        <v>1</v>
      </c>
    </row>
    <row r="14" spans="1:12">
      <c r="B14" t="s">
        <v>20</v>
      </c>
      <c r="D14" s="8">
        <v>6</v>
      </c>
    </row>
    <row r="15" spans="1:12">
      <c r="B15" t="s">
        <v>21</v>
      </c>
      <c r="C15" t="s">
        <v>14</v>
      </c>
      <c r="D15" s="8">
        <v>1</v>
      </c>
    </row>
    <row r="16" spans="1:12">
      <c r="B16" t="s">
        <v>22</v>
      </c>
      <c r="D16" s="8">
        <v>1</v>
      </c>
    </row>
    <row r="17" spans="1:9">
      <c r="B17" t="s">
        <v>23</v>
      </c>
      <c r="C17" t="s">
        <v>14</v>
      </c>
      <c r="D17" s="8">
        <v>5</v>
      </c>
    </row>
    <row r="18" spans="1:9">
      <c r="B18" t="s">
        <v>24</v>
      </c>
      <c r="D18" s="8">
        <v>5</v>
      </c>
    </row>
    <row r="19" spans="1:9">
      <c r="B19" t="s">
        <v>25</v>
      </c>
      <c r="C19" t="s">
        <v>14</v>
      </c>
      <c r="D19" s="8">
        <v>9</v>
      </c>
    </row>
    <row r="20" spans="1:9">
      <c r="C20" t="s">
        <v>16</v>
      </c>
      <c r="D20" s="8">
        <v>1</v>
      </c>
    </row>
    <row r="21" spans="1:9">
      <c r="B21" t="s">
        <v>26</v>
      </c>
      <c r="D21" s="8">
        <v>10</v>
      </c>
    </row>
    <row r="22" spans="1:9">
      <c r="B22" t="s">
        <v>27</v>
      </c>
      <c r="C22" t="s">
        <v>14</v>
      </c>
      <c r="D22" s="8">
        <v>8</v>
      </c>
    </row>
    <row r="23" spans="1:9">
      <c r="C23" t="s">
        <v>16</v>
      </c>
      <c r="D23" s="8">
        <v>1</v>
      </c>
    </row>
    <row r="24" spans="1:9">
      <c r="B24" t="s">
        <v>28</v>
      </c>
      <c r="D24" s="8">
        <v>9</v>
      </c>
    </row>
    <row r="25" spans="1:9">
      <c r="B25" t="s">
        <v>29</v>
      </c>
      <c r="C25" t="s">
        <v>13</v>
      </c>
      <c r="D25" s="8">
        <v>2</v>
      </c>
    </row>
    <row r="26" spans="1:9">
      <c r="C26" t="s">
        <v>14</v>
      </c>
      <c r="D26" s="8">
        <v>3</v>
      </c>
    </row>
    <row r="27" spans="1:9">
      <c r="C27" t="s">
        <v>15</v>
      </c>
      <c r="D27" s="8">
        <v>1</v>
      </c>
    </row>
    <row r="28" spans="1:9">
      <c r="C28" t="s">
        <v>16</v>
      </c>
      <c r="D28" s="8">
        <v>1</v>
      </c>
    </row>
    <row r="29" spans="1:9">
      <c r="B29" t="s">
        <v>30</v>
      </c>
      <c r="D29" s="8">
        <v>7</v>
      </c>
    </row>
    <row r="30" spans="1:9">
      <c r="B30" t="s">
        <v>17</v>
      </c>
      <c r="C30" t="s">
        <v>14</v>
      </c>
      <c r="D30" s="8">
        <v>1</v>
      </c>
    </row>
    <row r="31" spans="1:9">
      <c r="B31" t="s">
        <v>31</v>
      </c>
      <c r="D31" s="8">
        <v>1</v>
      </c>
    </row>
    <row r="32" spans="1:9">
      <c r="A32" t="s">
        <v>32</v>
      </c>
      <c r="D32" s="8">
        <v>312</v>
      </c>
      <c r="I32" t="s">
        <v>7</v>
      </c>
    </row>
    <row r="33" spans="1:9">
      <c r="A33" t="s">
        <v>33</v>
      </c>
      <c r="B33" t="s">
        <v>10</v>
      </c>
      <c r="C33" t="s">
        <v>11</v>
      </c>
      <c r="D33" s="8">
        <v>8</v>
      </c>
      <c r="F33" s="5">
        <f>D33/D$40</f>
        <v>1.415929203539823E-2</v>
      </c>
      <c r="G33" s="5">
        <f>D33/G$40</f>
        <v>1.4466546112115732E-2</v>
      </c>
      <c r="H33" s="5">
        <f>AVERAGE(G33,'Warmer months'!F12)</f>
        <v>2.2631823780695549E-2</v>
      </c>
      <c r="I33">
        <v>1.7</v>
      </c>
    </row>
    <row r="34" spans="1:9">
      <c r="C34" t="s">
        <v>12</v>
      </c>
      <c r="D34" s="8">
        <v>10</v>
      </c>
      <c r="F34" s="5">
        <f t="shared" ref="F34:F39" si="3">D34/D$40</f>
        <v>1.7699115044247787E-2</v>
      </c>
      <c r="G34" s="5">
        <f t="shared" ref="G34:G36" si="4">D34/G$40</f>
        <v>1.8083182640144666E-2</v>
      </c>
      <c r="H34" s="5">
        <f>AVERAGE(G34,'Warmer months'!F13)</f>
        <v>1.6287968131666535E-2</v>
      </c>
      <c r="I34">
        <v>2</v>
      </c>
    </row>
    <row r="35" spans="1:9">
      <c r="C35" t="s">
        <v>13</v>
      </c>
      <c r="D35" s="8">
        <v>44</v>
      </c>
      <c r="F35" s="5">
        <f t="shared" si="3"/>
        <v>7.7876106194690264E-2</v>
      </c>
      <c r="G35" s="5">
        <f t="shared" si="4"/>
        <v>7.956600361663653E-2</v>
      </c>
      <c r="H35" s="5">
        <f>AVERAGE(G35,'Warmer months'!F14)</f>
        <v>7.0580103257593632E-2</v>
      </c>
      <c r="I35">
        <v>10.3</v>
      </c>
    </row>
    <row r="36" spans="1:9">
      <c r="C36" t="s">
        <v>14</v>
      </c>
      <c r="D36" s="8">
        <v>461</v>
      </c>
      <c r="F36" s="5">
        <f t="shared" si="3"/>
        <v>0.81592920353982301</v>
      </c>
      <c r="G36" s="5">
        <f t="shared" si="4"/>
        <v>0.83363471971066905</v>
      </c>
      <c r="H36" s="5">
        <f>AVERAGE(G36,'Warmer months'!F15)</f>
        <v>0.84888257724663885</v>
      </c>
      <c r="I36">
        <v>15.4</v>
      </c>
    </row>
    <row r="37" spans="1:9">
      <c r="C37" t="s">
        <v>15</v>
      </c>
      <c r="D37" s="8">
        <v>11</v>
      </c>
      <c r="F37" s="5">
        <f t="shared" si="3"/>
        <v>1.9469026548672566E-2</v>
      </c>
      <c r="G37" s="5"/>
      <c r="H37" s="5"/>
    </row>
    <row r="38" spans="1:9">
      <c r="C38" t="s">
        <v>16</v>
      </c>
      <c r="D38" s="8">
        <v>30</v>
      </c>
      <c r="F38" s="5">
        <f t="shared" si="3"/>
        <v>5.3097345132743362E-2</v>
      </c>
      <c r="G38" s="5">
        <f>D38/G40</f>
        <v>5.4249547920433995E-2</v>
      </c>
      <c r="H38" s="5">
        <f>AVERAGE(G38,'Warmer months'!F17)</f>
        <v>4.1617527583405402E-2</v>
      </c>
      <c r="I38">
        <v>1</v>
      </c>
    </row>
    <row r="39" spans="1:9">
      <c r="C39" t="s">
        <v>17</v>
      </c>
      <c r="D39" s="8">
        <v>1</v>
      </c>
      <c r="F39" s="5">
        <f t="shared" si="3"/>
        <v>1.7699115044247787E-3</v>
      </c>
      <c r="G39" s="5"/>
      <c r="H39" s="5"/>
    </row>
    <row r="40" spans="1:9">
      <c r="B40" t="s">
        <v>18</v>
      </c>
      <c r="D40" s="8">
        <v>565</v>
      </c>
      <c r="G40" s="6">
        <f>D40-D37-D39</f>
        <v>553</v>
      </c>
    </row>
    <row r="41" spans="1:9">
      <c r="B41" t="s">
        <v>19</v>
      </c>
      <c r="C41" t="s">
        <v>14</v>
      </c>
      <c r="D41" s="8">
        <v>2</v>
      </c>
    </row>
    <row r="42" spans="1:9">
      <c r="C42" t="s">
        <v>16</v>
      </c>
      <c r="D42" s="8">
        <v>1</v>
      </c>
    </row>
    <row r="43" spans="1:9">
      <c r="B43" t="s">
        <v>20</v>
      </c>
      <c r="D43" s="8">
        <v>3</v>
      </c>
    </row>
    <row r="44" spans="1:9">
      <c r="B44" t="s">
        <v>21</v>
      </c>
      <c r="C44" t="s">
        <v>14</v>
      </c>
      <c r="D44" s="8">
        <v>7</v>
      </c>
    </row>
    <row r="45" spans="1:9">
      <c r="B45" t="s">
        <v>22</v>
      </c>
      <c r="D45" s="8">
        <v>7</v>
      </c>
    </row>
    <row r="46" spans="1:9">
      <c r="B46" t="s">
        <v>23</v>
      </c>
      <c r="C46" t="s">
        <v>14</v>
      </c>
      <c r="D46" s="8">
        <v>5</v>
      </c>
    </row>
    <row r="47" spans="1:9">
      <c r="B47" t="s">
        <v>24</v>
      </c>
      <c r="D47" s="8">
        <v>5</v>
      </c>
    </row>
    <row r="48" spans="1:9">
      <c r="B48" t="s">
        <v>25</v>
      </c>
      <c r="C48" t="s">
        <v>14</v>
      </c>
      <c r="D48" s="8">
        <v>11</v>
      </c>
    </row>
    <row r="49" spans="1:9">
      <c r="B49" t="s">
        <v>26</v>
      </c>
      <c r="D49" s="8">
        <v>11</v>
      </c>
    </row>
    <row r="50" spans="1:9">
      <c r="B50" t="s">
        <v>27</v>
      </c>
      <c r="C50" t="s">
        <v>14</v>
      </c>
      <c r="D50" s="8">
        <v>6</v>
      </c>
    </row>
    <row r="51" spans="1:9">
      <c r="B51" t="s">
        <v>28</v>
      </c>
      <c r="D51" s="8">
        <v>6</v>
      </c>
    </row>
    <row r="52" spans="1:9">
      <c r="B52" t="s">
        <v>29</v>
      </c>
      <c r="C52" t="s">
        <v>14</v>
      </c>
      <c r="D52" s="8">
        <v>4</v>
      </c>
    </row>
    <row r="53" spans="1:9">
      <c r="B53" t="s">
        <v>30</v>
      </c>
      <c r="D53" s="8">
        <v>4</v>
      </c>
    </row>
    <row r="54" spans="1:9">
      <c r="A54" t="s">
        <v>34</v>
      </c>
      <c r="D54" s="8">
        <v>601</v>
      </c>
      <c r="I54" t="s">
        <v>7</v>
      </c>
    </row>
    <row r="55" spans="1:9">
      <c r="A55" t="s">
        <v>35</v>
      </c>
      <c r="B55" t="s">
        <v>10</v>
      </c>
      <c r="C55" t="s">
        <v>11</v>
      </c>
      <c r="D55" s="8">
        <v>16</v>
      </c>
      <c r="F55" s="5">
        <f>D55/D$62</f>
        <v>1.9851116625310174E-2</v>
      </c>
      <c r="G55" s="5">
        <f>D55/G$62</f>
        <v>2.0860495436766623E-2</v>
      </c>
      <c r="H55" s="5">
        <f>AVERAGE(G55,'Warmer months'!F20)</f>
        <v>4.275214745453107E-2</v>
      </c>
      <c r="I55">
        <v>1.6</v>
      </c>
    </row>
    <row r="56" spans="1:9">
      <c r="C56" t="s">
        <v>12</v>
      </c>
      <c r="D56" s="8">
        <v>138</v>
      </c>
      <c r="F56" s="5">
        <f t="shared" ref="F56:F61" si="5">D56/D$62</f>
        <v>0.17121588089330025</v>
      </c>
      <c r="G56" s="5">
        <f t="shared" ref="G56:G58" si="6">D56/G$62</f>
        <v>0.17992177314211213</v>
      </c>
      <c r="H56" s="5">
        <f>AVERAGE(G56,'Warmer months'!F21)</f>
        <v>0.16317988393253363</v>
      </c>
      <c r="I56">
        <v>4.3</v>
      </c>
    </row>
    <row r="57" spans="1:9">
      <c r="C57" t="s">
        <v>13</v>
      </c>
      <c r="D57" s="8">
        <v>100</v>
      </c>
      <c r="F57" s="5">
        <f t="shared" si="5"/>
        <v>0.12406947890818859</v>
      </c>
      <c r="G57" s="5">
        <f t="shared" si="6"/>
        <v>0.1303780964797914</v>
      </c>
      <c r="H57" s="5">
        <f>AVERAGE(G57,'Warmer months'!F22)</f>
        <v>0.12719432528475058</v>
      </c>
      <c r="I57">
        <v>8.8000000000000007</v>
      </c>
    </row>
    <row r="58" spans="1:9">
      <c r="C58" t="s">
        <v>14</v>
      </c>
      <c r="D58" s="8">
        <v>304</v>
      </c>
      <c r="F58" s="5">
        <f t="shared" si="5"/>
        <v>0.37717121588089331</v>
      </c>
      <c r="G58" s="5">
        <f t="shared" si="6"/>
        <v>0.39634941329856582</v>
      </c>
      <c r="H58" s="5">
        <f>AVERAGE(G58,'Warmer months'!F23)</f>
        <v>0.39210610506616944</v>
      </c>
      <c r="I58">
        <v>15.9</v>
      </c>
    </row>
    <row r="59" spans="1:9">
      <c r="C59" t="s">
        <v>15</v>
      </c>
      <c r="D59" s="8">
        <v>26</v>
      </c>
      <c r="F59" s="5">
        <f t="shared" si="5"/>
        <v>3.2258064516129031E-2</v>
      </c>
      <c r="G59" s="5"/>
      <c r="H59" s="5"/>
    </row>
    <row r="60" spans="1:9">
      <c r="C60" t="s">
        <v>16</v>
      </c>
      <c r="D60" s="8">
        <v>209</v>
      </c>
      <c r="F60" s="5">
        <f t="shared" si="5"/>
        <v>0.25930521091811415</v>
      </c>
      <c r="G60" s="5">
        <f>D60/G62</f>
        <v>0.27249022164276404</v>
      </c>
      <c r="H60" s="5">
        <f>AVERAGE(G60,'Warmer months'!F25)</f>
        <v>0.27476753826201528</v>
      </c>
      <c r="I60">
        <v>2</v>
      </c>
    </row>
    <row r="61" spans="1:9">
      <c r="C61" t="s">
        <v>17</v>
      </c>
      <c r="D61" s="8">
        <v>13</v>
      </c>
      <c r="F61" s="5">
        <f t="shared" si="5"/>
        <v>1.6129032258064516E-2</v>
      </c>
      <c r="G61" s="5"/>
      <c r="H61" s="5"/>
    </row>
    <row r="62" spans="1:9">
      <c r="B62" t="s">
        <v>18</v>
      </c>
      <c r="D62" s="8">
        <v>806</v>
      </c>
      <c r="G62" s="6">
        <f>D62-D59-D61</f>
        <v>767</v>
      </c>
    </row>
    <row r="63" spans="1:9">
      <c r="B63" t="s">
        <v>19</v>
      </c>
      <c r="C63" t="s">
        <v>12</v>
      </c>
      <c r="D63" s="8">
        <v>2</v>
      </c>
    </row>
    <row r="64" spans="1:9">
      <c r="C64" t="s">
        <v>13</v>
      </c>
      <c r="D64" s="8">
        <v>6</v>
      </c>
    </row>
    <row r="65" spans="2:4">
      <c r="C65" t="s">
        <v>14</v>
      </c>
      <c r="D65" s="8">
        <v>45</v>
      </c>
    </row>
    <row r="66" spans="2:4">
      <c r="C66" t="s">
        <v>15</v>
      </c>
      <c r="D66" s="8">
        <v>1</v>
      </c>
    </row>
    <row r="67" spans="2:4">
      <c r="C67" t="s">
        <v>16</v>
      </c>
      <c r="D67" s="8">
        <v>1</v>
      </c>
    </row>
    <row r="68" spans="2:4">
      <c r="B68" t="s">
        <v>20</v>
      </c>
      <c r="D68" s="8">
        <v>55</v>
      </c>
    </row>
    <row r="69" spans="2:4">
      <c r="B69" t="s">
        <v>21</v>
      </c>
      <c r="C69" t="s">
        <v>14</v>
      </c>
      <c r="D69" s="8">
        <v>11</v>
      </c>
    </row>
    <row r="70" spans="2:4">
      <c r="B70" t="s">
        <v>22</v>
      </c>
      <c r="D70" s="8">
        <v>11</v>
      </c>
    </row>
    <row r="71" spans="2:4">
      <c r="B71" t="s">
        <v>23</v>
      </c>
      <c r="C71" t="s">
        <v>14</v>
      </c>
      <c r="D71" s="8">
        <v>14</v>
      </c>
    </row>
    <row r="72" spans="2:4">
      <c r="B72" t="s">
        <v>24</v>
      </c>
      <c r="D72" s="8">
        <v>14</v>
      </c>
    </row>
    <row r="73" spans="2:4">
      <c r="B73" t="s">
        <v>25</v>
      </c>
      <c r="C73" t="s">
        <v>13</v>
      </c>
      <c r="D73" s="8">
        <v>2</v>
      </c>
    </row>
    <row r="74" spans="2:4">
      <c r="C74" t="s">
        <v>14</v>
      </c>
      <c r="D74" s="8">
        <v>50</v>
      </c>
    </row>
    <row r="75" spans="2:4">
      <c r="C75" t="s">
        <v>16</v>
      </c>
      <c r="D75" s="8">
        <v>1</v>
      </c>
    </row>
    <row r="76" spans="2:4">
      <c r="B76" t="s">
        <v>26</v>
      </c>
      <c r="D76" s="8">
        <v>53</v>
      </c>
    </row>
    <row r="77" spans="2:4">
      <c r="B77" t="s">
        <v>36</v>
      </c>
      <c r="C77" t="s">
        <v>14</v>
      </c>
      <c r="D77" s="8">
        <v>3</v>
      </c>
    </row>
    <row r="78" spans="2:4">
      <c r="B78" t="s">
        <v>37</v>
      </c>
      <c r="D78" s="8">
        <v>3</v>
      </c>
    </row>
    <row r="79" spans="2:4">
      <c r="B79" t="s">
        <v>38</v>
      </c>
      <c r="C79" t="s">
        <v>13</v>
      </c>
      <c r="D79" s="8">
        <v>1</v>
      </c>
    </row>
    <row r="80" spans="2:4">
      <c r="C80" t="s">
        <v>14</v>
      </c>
      <c r="D80" s="8">
        <v>3</v>
      </c>
    </row>
    <row r="81" spans="1:4">
      <c r="C81" t="s">
        <v>16</v>
      </c>
      <c r="D81" s="8">
        <v>1</v>
      </c>
    </row>
    <row r="82" spans="1:4">
      <c r="B82" t="s">
        <v>39</v>
      </c>
      <c r="D82" s="8">
        <v>5</v>
      </c>
    </row>
    <row r="83" spans="1:4">
      <c r="B83" t="s">
        <v>27</v>
      </c>
      <c r="C83" t="s">
        <v>11</v>
      </c>
      <c r="D83" s="8">
        <v>1</v>
      </c>
    </row>
    <row r="84" spans="1:4">
      <c r="C84" t="s">
        <v>13</v>
      </c>
      <c r="D84" s="8">
        <v>2</v>
      </c>
    </row>
    <row r="85" spans="1:4">
      <c r="C85" t="s">
        <v>14</v>
      </c>
      <c r="D85" s="8">
        <v>27</v>
      </c>
    </row>
    <row r="86" spans="1:4">
      <c r="C86" t="s">
        <v>15</v>
      </c>
      <c r="D86" s="8">
        <v>1</v>
      </c>
    </row>
    <row r="87" spans="1:4">
      <c r="C87" t="s">
        <v>16</v>
      </c>
      <c r="D87" s="8">
        <v>1</v>
      </c>
    </row>
    <row r="88" spans="1:4">
      <c r="B88" t="s">
        <v>28</v>
      </c>
      <c r="D88" s="8">
        <v>32</v>
      </c>
    </row>
    <row r="89" spans="1:4">
      <c r="B89" t="s">
        <v>29</v>
      </c>
      <c r="C89" t="s">
        <v>13</v>
      </c>
      <c r="D89" s="8">
        <v>3</v>
      </c>
    </row>
    <row r="90" spans="1:4">
      <c r="C90" t="s">
        <v>14</v>
      </c>
      <c r="D90" s="8">
        <v>34</v>
      </c>
    </row>
    <row r="91" spans="1:4">
      <c r="C91" t="s">
        <v>16</v>
      </c>
      <c r="D91" s="8">
        <v>1</v>
      </c>
    </row>
    <row r="92" spans="1:4">
      <c r="B92" t="s">
        <v>30</v>
      </c>
      <c r="D92" s="8">
        <v>38</v>
      </c>
    </row>
    <row r="93" spans="1:4">
      <c r="B93" t="s">
        <v>17</v>
      </c>
      <c r="C93" t="s">
        <v>14</v>
      </c>
      <c r="D93" s="8">
        <v>1</v>
      </c>
    </row>
    <row r="94" spans="1:4">
      <c r="C94" t="s">
        <v>16</v>
      </c>
      <c r="D94" s="8">
        <v>1</v>
      </c>
    </row>
    <row r="95" spans="1:4">
      <c r="B95" t="s">
        <v>31</v>
      </c>
      <c r="D95" s="8">
        <v>2</v>
      </c>
    </row>
    <row r="96" spans="1:4">
      <c r="A96" t="s">
        <v>40</v>
      </c>
      <c r="D96" s="8">
        <v>1019</v>
      </c>
    </row>
    <row r="97" spans="1:4">
      <c r="A97" t="s">
        <v>41</v>
      </c>
      <c r="D97" s="8">
        <v>1932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024"/>
  <sheetViews>
    <sheetView zoomScaleNormal="100" workbookViewId="0">
      <pane ySplit="1" topLeftCell="A1930" activePane="bottomLeft" state="frozen"/>
      <selection pane="bottomLeft" activeCell="D1950" sqref="D1950"/>
    </sheetView>
  </sheetViews>
  <sheetFormatPr defaultColWidth="8.85546875" defaultRowHeight="15"/>
  <cols>
    <col min="1" max="1" width="24.42578125" customWidth="1"/>
    <col min="2" max="2" width="16.42578125" customWidth="1"/>
    <col min="3" max="3" width="28.42578125" customWidth="1"/>
    <col min="4" max="4" width="20.7109375" customWidth="1"/>
    <col min="5" max="5" width="18.42578125" customWidth="1"/>
    <col min="6" max="9" width="24.85546875" customWidth="1"/>
    <col min="10" max="10" width="13.28515625" customWidth="1"/>
    <col min="11" max="11" width="36.7109375" customWidth="1"/>
    <col min="12" max="12" width="32.28515625" customWidth="1"/>
    <col min="13" max="13" width="82.28515625" bestFit="1" customWidth="1"/>
    <col min="14" max="15" width="255.7109375" bestFit="1" customWidth="1"/>
  </cols>
  <sheetData>
    <row r="1" spans="1:22" ht="144" customHeight="1">
      <c r="A1" s="1" t="s">
        <v>0</v>
      </c>
      <c r="B1" s="1" t="s">
        <v>1</v>
      </c>
      <c r="C1" s="1" t="s">
        <v>42</v>
      </c>
      <c r="D1" s="1" t="s">
        <v>43</v>
      </c>
      <c r="E1" s="1" t="s">
        <v>44</v>
      </c>
      <c r="F1" s="1" t="s">
        <v>45</v>
      </c>
      <c r="G1" s="1" t="s">
        <v>46</v>
      </c>
      <c r="H1" s="1" t="s">
        <v>47</v>
      </c>
      <c r="I1" s="1" t="s">
        <v>48</v>
      </c>
      <c r="J1" s="1" t="s">
        <v>2</v>
      </c>
      <c r="K1" s="1" t="s">
        <v>49</v>
      </c>
      <c r="L1" s="1" t="s">
        <v>50</v>
      </c>
      <c r="M1" s="1" t="s">
        <v>51</v>
      </c>
      <c r="N1" s="1" t="s">
        <v>52</v>
      </c>
      <c r="O1" s="1" t="s">
        <v>53</v>
      </c>
      <c r="P1" s="1" t="s">
        <v>54</v>
      </c>
      <c r="Q1" s="1" t="s">
        <v>55</v>
      </c>
      <c r="R1" s="1" t="s">
        <v>56</v>
      </c>
      <c r="S1" s="1"/>
      <c r="T1" s="1"/>
      <c r="U1" s="1"/>
      <c r="V1" s="1"/>
    </row>
    <row r="2" spans="1:22">
      <c r="A2" t="s">
        <v>9</v>
      </c>
      <c r="B2" t="s">
        <v>10</v>
      </c>
      <c r="C2">
        <v>1</v>
      </c>
      <c r="D2" t="s">
        <v>57</v>
      </c>
      <c r="F2" t="s">
        <v>11</v>
      </c>
      <c r="H2" t="s">
        <v>16</v>
      </c>
      <c r="J2" t="s">
        <v>11</v>
      </c>
      <c r="L2" t="s">
        <v>16</v>
      </c>
      <c r="N2" t="s">
        <v>58</v>
      </c>
      <c r="O2" t="s">
        <v>59</v>
      </c>
      <c r="P2" t="s">
        <v>15</v>
      </c>
      <c r="Q2" t="s">
        <v>60</v>
      </c>
      <c r="R2" t="s">
        <v>61</v>
      </c>
    </row>
    <row r="3" spans="1:22">
      <c r="A3" t="s">
        <v>9</v>
      </c>
      <c r="B3" t="s">
        <v>10</v>
      </c>
      <c r="C3">
        <v>2.5</v>
      </c>
      <c r="D3" t="s">
        <v>62</v>
      </c>
      <c r="E3" t="s">
        <v>62</v>
      </c>
      <c r="F3" t="s">
        <v>11</v>
      </c>
      <c r="H3" t="s">
        <v>16</v>
      </c>
      <c r="J3" t="s">
        <v>11</v>
      </c>
      <c r="L3" t="s">
        <v>16</v>
      </c>
      <c r="N3" t="s">
        <v>63</v>
      </c>
      <c r="O3" t="s">
        <v>64</v>
      </c>
      <c r="P3" t="s">
        <v>65</v>
      </c>
      <c r="R3" t="s">
        <v>61</v>
      </c>
    </row>
    <row r="4" spans="1:22">
      <c r="A4" t="s">
        <v>9</v>
      </c>
      <c r="B4" t="s">
        <v>10</v>
      </c>
      <c r="C4">
        <v>0.6</v>
      </c>
      <c r="D4" t="s">
        <v>62</v>
      </c>
      <c r="E4" t="s">
        <v>66</v>
      </c>
      <c r="F4" t="s">
        <v>11</v>
      </c>
      <c r="H4" t="s">
        <v>16</v>
      </c>
      <c r="J4" t="s">
        <v>16</v>
      </c>
      <c r="L4" t="s">
        <v>16</v>
      </c>
      <c r="N4" t="s">
        <v>67</v>
      </c>
      <c r="R4" t="s">
        <v>61</v>
      </c>
    </row>
    <row r="5" spans="1:22">
      <c r="A5" t="s">
        <v>9</v>
      </c>
      <c r="B5" t="s">
        <v>10</v>
      </c>
      <c r="C5">
        <v>14.5</v>
      </c>
      <c r="D5" t="s">
        <v>62</v>
      </c>
      <c r="E5" t="s">
        <v>62</v>
      </c>
      <c r="F5" t="s">
        <v>11</v>
      </c>
      <c r="H5" t="s">
        <v>16</v>
      </c>
      <c r="J5" t="s">
        <v>14</v>
      </c>
      <c r="L5" t="s">
        <v>16</v>
      </c>
      <c r="N5" t="s">
        <v>68</v>
      </c>
      <c r="P5" t="s">
        <v>65</v>
      </c>
      <c r="R5" t="s">
        <v>69</v>
      </c>
    </row>
    <row r="6" spans="1:22">
      <c r="A6" t="s">
        <v>9</v>
      </c>
      <c r="B6" t="s">
        <v>10</v>
      </c>
      <c r="C6">
        <v>6</v>
      </c>
      <c r="D6" t="s">
        <v>70</v>
      </c>
      <c r="E6" t="s">
        <v>57</v>
      </c>
      <c r="F6" t="s">
        <v>11</v>
      </c>
      <c r="H6" t="s">
        <v>11</v>
      </c>
      <c r="J6" t="s">
        <v>11</v>
      </c>
      <c r="L6" t="s">
        <v>11</v>
      </c>
      <c r="N6" t="s">
        <v>71</v>
      </c>
      <c r="O6" t="s">
        <v>72</v>
      </c>
      <c r="P6" t="s">
        <v>73</v>
      </c>
      <c r="R6" t="s">
        <v>61</v>
      </c>
    </row>
    <row r="7" spans="1:22">
      <c r="A7" t="s">
        <v>9</v>
      </c>
      <c r="B7" t="s">
        <v>10</v>
      </c>
      <c r="C7">
        <v>1.5</v>
      </c>
      <c r="D7" t="s">
        <v>62</v>
      </c>
      <c r="E7" t="s">
        <v>62</v>
      </c>
      <c r="F7" t="s">
        <v>11</v>
      </c>
      <c r="H7" t="s">
        <v>16</v>
      </c>
      <c r="J7" t="s">
        <v>16</v>
      </c>
      <c r="L7" t="s">
        <v>16</v>
      </c>
      <c r="R7" t="s">
        <v>61</v>
      </c>
    </row>
    <row r="8" spans="1:22">
      <c r="A8" t="s">
        <v>9</v>
      </c>
      <c r="B8" t="s">
        <v>10</v>
      </c>
      <c r="C8">
        <v>1</v>
      </c>
      <c r="D8" t="s">
        <v>62</v>
      </c>
      <c r="E8" t="s">
        <v>62</v>
      </c>
      <c r="F8" t="s">
        <v>11</v>
      </c>
      <c r="H8" t="s">
        <v>16</v>
      </c>
      <c r="J8" t="s">
        <v>16</v>
      </c>
      <c r="L8" t="s">
        <v>16</v>
      </c>
      <c r="N8" t="s">
        <v>74</v>
      </c>
      <c r="P8" t="s">
        <v>75</v>
      </c>
      <c r="R8" t="s">
        <v>61</v>
      </c>
    </row>
    <row r="9" spans="1:22">
      <c r="A9" t="s">
        <v>9</v>
      </c>
      <c r="B9" t="s">
        <v>10</v>
      </c>
      <c r="C9">
        <v>2.5</v>
      </c>
      <c r="D9" t="s">
        <v>62</v>
      </c>
      <c r="E9" t="s">
        <v>57</v>
      </c>
      <c r="F9" t="s">
        <v>11</v>
      </c>
      <c r="H9" t="s">
        <v>16</v>
      </c>
      <c r="J9" t="s">
        <v>11</v>
      </c>
      <c r="L9" t="s">
        <v>16</v>
      </c>
      <c r="R9" t="s">
        <v>69</v>
      </c>
    </row>
    <row r="10" spans="1:22">
      <c r="A10" t="s">
        <v>9</v>
      </c>
      <c r="B10" t="s">
        <v>10</v>
      </c>
      <c r="C10">
        <v>1</v>
      </c>
      <c r="D10" t="s">
        <v>62</v>
      </c>
      <c r="E10" t="s">
        <v>62</v>
      </c>
      <c r="F10" t="s">
        <v>11</v>
      </c>
      <c r="H10" t="s">
        <v>16</v>
      </c>
      <c r="J10" t="s">
        <v>15</v>
      </c>
      <c r="K10" t="s">
        <v>76</v>
      </c>
      <c r="L10" t="s">
        <v>16</v>
      </c>
      <c r="N10" t="s">
        <v>77</v>
      </c>
      <c r="P10" t="s">
        <v>78</v>
      </c>
      <c r="R10" t="s">
        <v>61</v>
      </c>
    </row>
    <row r="11" spans="1:22">
      <c r="A11" t="s">
        <v>9</v>
      </c>
      <c r="B11" t="s">
        <v>10</v>
      </c>
      <c r="C11">
        <v>1.5</v>
      </c>
      <c r="D11" t="s">
        <v>79</v>
      </c>
      <c r="E11" t="s">
        <v>57</v>
      </c>
      <c r="F11" t="s">
        <v>11</v>
      </c>
      <c r="H11" t="s">
        <v>11</v>
      </c>
      <c r="J11" t="s">
        <v>16</v>
      </c>
      <c r="L11" t="s">
        <v>16</v>
      </c>
      <c r="N11" t="s">
        <v>15</v>
      </c>
      <c r="O11" t="s">
        <v>80</v>
      </c>
      <c r="P11" t="s">
        <v>81</v>
      </c>
      <c r="Q11" t="s">
        <v>82</v>
      </c>
      <c r="R11" t="s">
        <v>69</v>
      </c>
    </row>
    <row r="12" spans="1:22">
      <c r="A12" t="s">
        <v>9</v>
      </c>
      <c r="B12" t="s">
        <v>10</v>
      </c>
      <c r="C12">
        <v>5</v>
      </c>
      <c r="D12" t="s">
        <v>66</v>
      </c>
      <c r="E12" t="s">
        <v>83</v>
      </c>
      <c r="F12" t="s">
        <v>11</v>
      </c>
      <c r="H12" t="s">
        <v>16</v>
      </c>
      <c r="J12" t="s">
        <v>14</v>
      </c>
      <c r="L12" t="s">
        <v>16</v>
      </c>
      <c r="N12" t="s">
        <v>77</v>
      </c>
      <c r="P12" t="s">
        <v>75</v>
      </c>
      <c r="R12" t="s">
        <v>61</v>
      </c>
    </row>
    <row r="13" spans="1:22">
      <c r="A13" t="s">
        <v>9</v>
      </c>
      <c r="B13" t="s">
        <v>10</v>
      </c>
      <c r="C13">
        <v>2.5</v>
      </c>
      <c r="D13" t="s">
        <v>62</v>
      </c>
      <c r="E13" t="s">
        <v>62</v>
      </c>
      <c r="F13" t="s">
        <v>11</v>
      </c>
      <c r="H13" t="s">
        <v>16</v>
      </c>
      <c r="J13" t="s">
        <v>14</v>
      </c>
      <c r="L13" t="s">
        <v>16</v>
      </c>
      <c r="N13" t="s">
        <v>84</v>
      </c>
      <c r="P13" t="s">
        <v>75</v>
      </c>
      <c r="R13" t="s">
        <v>61</v>
      </c>
    </row>
    <row r="14" spans="1:22">
      <c r="A14" t="s">
        <v>9</v>
      </c>
      <c r="B14" t="s">
        <v>10</v>
      </c>
      <c r="C14">
        <v>1</v>
      </c>
      <c r="D14" t="s">
        <v>57</v>
      </c>
      <c r="E14" t="s">
        <v>83</v>
      </c>
      <c r="F14" t="s">
        <v>11</v>
      </c>
      <c r="H14" t="s">
        <v>11</v>
      </c>
      <c r="J14" t="s">
        <v>11</v>
      </c>
      <c r="L14" t="s">
        <v>11</v>
      </c>
      <c r="N14" t="s">
        <v>85</v>
      </c>
      <c r="O14" t="s">
        <v>86</v>
      </c>
      <c r="P14" t="s">
        <v>87</v>
      </c>
      <c r="Q14" t="s">
        <v>88</v>
      </c>
      <c r="R14" t="s">
        <v>61</v>
      </c>
    </row>
    <row r="15" spans="1:22">
      <c r="A15" t="s">
        <v>9</v>
      </c>
      <c r="B15" t="s">
        <v>10</v>
      </c>
      <c r="C15">
        <v>7</v>
      </c>
      <c r="D15" t="s">
        <v>57</v>
      </c>
      <c r="E15" t="s">
        <v>66</v>
      </c>
      <c r="F15" t="s">
        <v>11</v>
      </c>
      <c r="H15" t="s">
        <v>11</v>
      </c>
      <c r="J15" t="s">
        <v>11</v>
      </c>
      <c r="L15" t="s">
        <v>11</v>
      </c>
      <c r="N15" t="s">
        <v>77</v>
      </c>
      <c r="P15" t="s">
        <v>89</v>
      </c>
      <c r="R15" t="s">
        <v>61</v>
      </c>
    </row>
    <row r="16" spans="1:22">
      <c r="A16" t="s">
        <v>9</v>
      </c>
      <c r="B16" t="s">
        <v>10</v>
      </c>
      <c r="C16">
        <v>1</v>
      </c>
      <c r="D16" t="s">
        <v>70</v>
      </c>
      <c r="E16" t="s">
        <v>83</v>
      </c>
      <c r="F16" t="s">
        <v>11</v>
      </c>
      <c r="H16" t="s">
        <v>16</v>
      </c>
      <c r="J16" t="s">
        <v>11</v>
      </c>
      <c r="L16" t="s">
        <v>16</v>
      </c>
      <c r="N16" t="s">
        <v>90</v>
      </c>
      <c r="P16" t="s">
        <v>65</v>
      </c>
      <c r="R16" t="s">
        <v>61</v>
      </c>
    </row>
    <row r="17" spans="1:18">
      <c r="A17" t="s">
        <v>9</v>
      </c>
      <c r="B17" t="s">
        <v>10</v>
      </c>
      <c r="C17">
        <v>0.5</v>
      </c>
      <c r="D17" t="s">
        <v>62</v>
      </c>
      <c r="E17" t="s">
        <v>83</v>
      </c>
      <c r="F17" t="s">
        <v>11</v>
      </c>
      <c r="H17" t="s">
        <v>16</v>
      </c>
      <c r="J17" t="s">
        <v>16</v>
      </c>
      <c r="L17" t="s">
        <v>16</v>
      </c>
      <c r="N17" t="s">
        <v>91</v>
      </c>
      <c r="P17" t="s">
        <v>15</v>
      </c>
      <c r="Q17" t="s">
        <v>92</v>
      </c>
    </row>
    <row r="18" spans="1:18">
      <c r="A18" t="s">
        <v>9</v>
      </c>
      <c r="B18" t="s">
        <v>10</v>
      </c>
      <c r="C18">
        <v>1.5</v>
      </c>
      <c r="D18" t="s">
        <v>62</v>
      </c>
      <c r="E18" t="s">
        <v>66</v>
      </c>
      <c r="F18" t="s">
        <v>11</v>
      </c>
      <c r="H18" t="s">
        <v>11</v>
      </c>
      <c r="J18" t="s">
        <v>11</v>
      </c>
      <c r="L18" t="s">
        <v>11</v>
      </c>
      <c r="N18" t="s">
        <v>93</v>
      </c>
      <c r="P18" t="s">
        <v>65</v>
      </c>
      <c r="R18" t="s">
        <v>61</v>
      </c>
    </row>
    <row r="19" spans="1:18">
      <c r="A19" t="s">
        <v>9</v>
      </c>
      <c r="B19" t="s">
        <v>10</v>
      </c>
      <c r="C19">
        <v>3</v>
      </c>
      <c r="D19" t="s">
        <v>66</v>
      </c>
      <c r="E19" t="s">
        <v>83</v>
      </c>
      <c r="F19" t="s">
        <v>11</v>
      </c>
      <c r="H19" t="s">
        <v>16</v>
      </c>
      <c r="J19" t="s">
        <v>14</v>
      </c>
      <c r="L19" t="s">
        <v>16</v>
      </c>
      <c r="N19" t="s">
        <v>94</v>
      </c>
      <c r="P19" t="s">
        <v>65</v>
      </c>
      <c r="R19" t="s">
        <v>61</v>
      </c>
    </row>
    <row r="20" spans="1:18">
      <c r="A20" t="s">
        <v>9</v>
      </c>
      <c r="B20" t="s">
        <v>10</v>
      </c>
      <c r="C20">
        <v>5</v>
      </c>
      <c r="D20" t="s">
        <v>62</v>
      </c>
      <c r="E20" t="s">
        <v>95</v>
      </c>
      <c r="F20" t="s">
        <v>11</v>
      </c>
      <c r="H20" t="s">
        <v>16</v>
      </c>
      <c r="J20" t="s">
        <v>11</v>
      </c>
      <c r="L20" t="s">
        <v>16</v>
      </c>
      <c r="P20" t="s">
        <v>65</v>
      </c>
      <c r="R20" t="s">
        <v>69</v>
      </c>
    </row>
    <row r="21" spans="1:18">
      <c r="A21" t="s">
        <v>9</v>
      </c>
      <c r="B21" t="s">
        <v>10</v>
      </c>
      <c r="C21">
        <v>1.7</v>
      </c>
      <c r="D21" t="s">
        <v>62</v>
      </c>
      <c r="E21" t="s">
        <v>62</v>
      </c>
      <c r="F21" t="s">
        <v>11</v>
      </c>
      <c r="H21" t="s">
        <v>16</v>
      </c>
      <c r="J21" t="s">
        <v>11</v>
      </c>
      <c r="L21" t="s">
        <v>16</v>
      </c>
      <c r="N21" t="s">
        <v>96</v>
      </c>
      <c r="O21" t="s">
        <v>97</v>
      </c>
      <c r="P21" t="s">
        <v>98</v>
      </c>
      <c r="R21" t="s">
        <v>69</v>
      </c>
    </row>
    <row r="22" spans="1:18">
      <c r="A22" t="s">
        <v>9</v>
      </c>
      <c r="B22" t="s">
        <v>10</v>
      </c>
      <c r="C22">
        <v>7</v>
      </c>
      <c r="D22" t="s">
        <v>66</v>
      </c>
      <c r="E22" t="s">
        <v>95</v>
      </c>
      <c r="F22" t="s">
        <v>11</v>
      </c>
      <c r="H22" t="s">
        <v>11</v>
      </c>
      <c r="J22" t="s">
        <v>14</v>
      </c>
      <c r="L22" t="s">
        <v>11</v>
      </c>
      <c r="N22" t="s">
        <v>71</v>
      </c>
      <c r="O22" t="s">
        <v>99</v>
      </c>
      <c r="P22" t="s">
        <v>73</v>
      </c>
      <c r="R22" t="s">
        <v>61</v>
      </c>
    </row>
    <row r="23" spans="1:18">
      <c r="A23" t="s">
        <v>9</v>
      </c>
      <c r="B23" t="s">
        <v>10</v>
      </c>
      <c r="C23">
        <v>8</v>
      </c>
      <c r="D23" t="s">
        <v>66</v>
      </c>
      <c r="F23" t="s">
        <v>12</v>
      </c>
      <c r="H23" t="s">
        <v>16</v>
      </c>
      <c r="J23" t="s">
        <v>12</v>
      </c>
      <c r="L23" t="s">
        <v>16</v>
      </c>
      <c r="N23" t="s">
        <v>74</v>
      </c>
      <c r="P23" t="s">
        <v>100</v>
      </c>
      <c r="R23" t="s">
        <v>61</v>
      </c>
    </row>
    <row r="24" spans="1:18">
      <c r="A24" t="s">
        <v>9</v>
      </c>
      <c r="B24" t="s">
        <v>10</v>
      </c>
      <c r="C24">
        <v>1.9</v>
      </c>
      <c r="D24" t="s">
        <v>70</v>
      </c>
      <c r="E24" t="s">
        <v>83</v>
      </c>
      <c r="F24" t="s">
        <v>12</v>
      </c>
      <c r="H24" t="s">
        <v>16</v>
      </c>
      <c r="J24" t="s">
        <v>12</v>
      </c>
      <c r="L24" t="s">
        <v>16</v>
      </c>
      <c r="N24" t="s">
        <v>101</v>
      </c>
      <c r="P24" t="s">
        <v>102</v>
      </c>
      <c r="Q24" t="s">
        <v>103</v>
      </c>
      <c r="R24" t="s">
        <v>61</v>
      </c>
    </row>
    <row r="25" spans="1:18">
      <c r="A25" t="s">
        <v>9</v>
      </c>
      <c r="B25" t="s">
        <v>10</v>
      </c>
      <c r="C25">
        <v>1.6</v>
      </c>
      <c r="D25" t="s">
        <v>66</v>
      </c>
      <c r="E25" t="s">
        <v>95</v>
      </c>
      <c r="F25" t="s">
        <v>12</v>
      </c>
      <c r="H25" t="s">
        <v>12</v>
      </c>
      <c r="J25" t="s">
        <v>12</v>
      </c>
      <c r="L25" t="s">
        <v>12</v>
      </c>
      <c r="N25" t="s">
        <v>104</v>
      </c>
      <c r="P25" t="s">
        <v>100</v>
      </c>
      <c r="R25" t="s">
        <v>61</v>
      </c>
    </row>
    <row r="26" spans="1:18">
      <c r="A26" t="s">
        <v>9</v>
      </c>
      <c r="B26" t="s">
        <v>10</v>
      </c>
      <c r="C26">
        <v>1.4</v>
      </c>
      <c r="D26" t="s">
        <v>57</v>
      </c>
      <c r="E26" t="s">
        <v>83</v>
      </c>
      <c r="F26" t="s">
        <v>12</v>
      </c>
      <c r="H26" t="s">
        <v>16</v>
      </c>
      <c r="J26" t="s">
        <v>12</v>
      </c>
      <c r="L26" t="s">
        <v>16</v>
      </c>
      <c r="N26" t="s">
        <v>105</v>
      </c>
      <c r="O26" t="s">
        <v>106</v>
      </c>
      <c r="P26" t="s">
        <v>107</v>
      </c>
      <c r="R26" t="s">
        <v>69</v>
      </c>
    </row>
    <row r="27" spans="1:18">
      <c r="A27" t="s">
        <v>9</v>
      </c>
      <c r="B27" t="s">
        <v>10</v>
      </c>
      <c r="C27">
        <v>8</v>
      </c>
      <c r="D27" t="s">
        <v>79</v>
      </c>
      <c r="E27" t="s">
        <v>95</v>
      </c>
      <c r="F27" t="s">
        <v>12</v>
      </c>
      <c r="H27" t="s">
        <v>16</v>
      </c>
      <c r="J27" t="s">
        <v>12</v>
      </c>
      <c r="L27" t="s">
        <v>16</v>
      </c>
      <c r="N27" t="s">
        <v>74</v>
      </c>
      <c r="P27" t="s">
        <v>108</v>
      </c>
      <c r="Q27" t="s">
        <v>109</v>
      </c>
      <c r="R27" t="s">
        <v>69</v>
      </c>
    </row>
    <row r="28" spans="1:18">
      <c r="A28" t="s">
        <v>9</v>
      </c>
      <c r="B28" t="s">
        <v>10</v>
      </c>
      <c r="C28">
        <v>2</v>
      </c>
      <c r="D28" t="s">
        <v>62</v>
      </c>
      <c r="E28" t="s">
        <v>62</v>
      </c>
      <c r="F28" t="s">
        <v>12</v>
      </c>
      <c r="H28" t="s">
        <v>16</v>
      </c>
      <c r="J28" t="s">
        <v>12</v>
      </c>
      <c r="L28" t="s">
        <v>16</v>
      </c>
      <c r="N28" t="s">
        <v>15</v>
      </c>
      <c r="O28" t="s">
        <v>110</v>
      </c>
      <c r="P28" t="s">
        <v>75</v>
      </c>
      <c r="R28" t="s">
        <v>61</v>
      </c>
    </row>
    <row r="29" spans="1:18">
      <c r="A29" t="s">
        <v>9</v>
      </c>
      <c r="B29" t="s">
        <v>10</v>
      </c>
      <c r="C29">
        <v>3</v>
      </c>
      <c r="D29" t="s">
        <v>62</v>
      </c>
      <c r="E29" t="s">
        <v>66</v>
      </c>
      <c r="F29" t="s">
        <v>13</v>
      </c>
      <c r="H29" t="s">
        <v>16</v>
      </c>
      <c r="J29" t="s">
        <v>13</v>
      </c>
      <c r="L29" t="s">
        <v>16</v>
      </c>
      <c r="N29" t="s">
        <v>111</v>
      </c>
      <c r="P29" t="s">
        <v>112</v>
      </c>
      <c r="R29" t="s">
        <v>61</v>
      </c>
    </row>
    <row r="30" spans="1:18">
      <c r="A30" t="s">
        <v>9</v>
      </c>
      <c r="B30" t="s">
        <v>10</v>
      </c>
      <c r="C30">
        <v>8</v>
      </c>
      <c r="D30" t="s">
        <v>79</v>
      </c>
      <c r="E30" t="s">
        <v>62</v>
      </c>
      <c r="F30" t="s">
        <v>13</v>
      </c>
      <c r="H30" t="s">
        <v>16</v>
      </c>
      <c r="J30" t="s">
        <v>13</v>
      </c>
      <c r="L30" t="s">
        <v>16</v>
      </c>
      <c r="N30" t="s">
        <v>67</v>
      </c>
      <c r="P30" t="s">
        <v>113</v>
      </c>
      <c r="R30" t="s">
        <v>69</v>
      </c>
    </row>
    <row r="31" spans="1:18">
      <c r="A31" t="s">
        <v>9</v>
      </c>
      <c r="B31" t="s">
        <v>10</v>
      </c>
      <c r="C31">
        <v>2</v>
      </c>
      <c r="D31" t="s">
        <v>79</v>
      </c>
      <c r="E31" t="s">
        <v>79</v>
      </c>
      <c r="F31" t="s">
        <v>13</v>
      </c>
      <c r="H31" t="s">
        <v>14</v>
      </c>
      <c r="J31" t="s">
        <v>14</v>
      </c>
      <c r="L31" t="s">
        <v>14</v>
      </c>
      <c r="N31" t="s">
        <v>114</v>
      </c>
      <c r="R31" t="s">
        <v>69</v>
      </c>
    </row>
    <row r="32" spans="1:18">
      <c r="A32" t="s">
        <v>9</v>
      </c>
      <c r="B32" t="s">
        <v>10</v>
      </c>
      <c r="C32">
        <v>6.5</v>
      </c>
      <c r="D32" t="s">
        <v>79</v>
      </c>
      <c r="E32" t="s">
        <v>62</v>
      </c>
      <c r="F32" t="s">
        <v>13</v>
      </c>
      <c r="H32" t="s">
        <v>16</v>
      </c>
      <c r="J32" t="s">
        <v>13</v>
      </c>
      <c r="L32" t="s">
        <v>16</v>
      </c>
      <c r="N32" t="s">
        <v>71</v>
      </c>
      <c r="O32" t="s">
        <v>115</v>
      </c>
      <c r="P32" t="s">
        <v>65</v>
      </c>
      <c r="R32" t="s">
        <v>69</v>
      </c>
    </row>
    <row r="33" spans="1:18">
      <c r="A33" t="s">
        <v>9</v>
      </c>
      <c r="B33" t="s">
        <v>10</v>
      </c>
      <c r="C33">
        <v>3</v>
      </c>
      <c r="D33" t="s">
        <v>70</v>
      </c>
      <c r="E33" t="s">
        <v>70</v>
      </c>
      <c r="F33" t="s">
        <v>13</v>
      </c>
      <c r="H33" t="s">
        <v>16</v>
      </c>
      <c r="J33" t="s">
        <v>13</v>
      </c>
      <c r="L33" t="s">
        <v>16</v>
      </c>
      <c r="N33" t="s">
        <v>116</v>
      </c>
      <c r="P33" t="s">
        <v>117</v>
      </c>
      <c r="R33" t="s">
        <v>61</v>
      </c>
    </row>
    <row r="34" spans="1:18">
      <c r="A34" t="s">
        <v>9</v>
      </c>
      <c r="B34" t="s">
        <v>10</v>
      </c>
      <c r="C34">
        <v>2</v>
      </c>
      <c r="D34" t="s">
        <v>62</v>
      </c>
      <c r="E34" t="s">
        <v>62</v>
      </c>
      <c r="F34" t="s">
        <v>13</v>
      </c>
      <c r="H34" t="s">
        <v>13</v>
      </c>
      <c r="J34" t="s">
        <v>13</v>
      </c>
      <c r="L34" t="s">
        <v>16</v>
      </c>
      <c r="N34" t="s">
        <v>15</v>
      </c>
      <c r="O34" t="s">
        <v>118</v>
      </c>
      <c r="R34" t="s">
        <v>69</v>
      </c>
    </row>
    <row r="35" spans="1:18">
      <c r="A35" t="s">
        <v>9</v>
      </c>
      <c r="B35" t="s">
        <v>10</v>
      </c>
      <c r="C35">
        <v>53</v>
      </c>
      <c r="D35" t="s">
        <v>57</v>
      </c>
      <c r="E35" t="s">
        <v>83</v>
      </c>
      <c r="F35" t="s">
        <v>13</v>
      </c>
      <c r="H35" t="s">
        <v>16</v>
      </c>
      <c r="J35" t="s">
        <v>14</v>
      </c>
      <c r="L35" t="s">
        <v>16</v>
      </c>
      <c r="N35" t="s">
        <v>67</v>
      </c>
      <c r="P35" t="s">
        <v>112</v>
      </c>
      <c r="R35" t="s">
        <v>69</v>
      </c>
    </row>
    <row r="36" spans="1:18">
      <c r="A36" t="s">
        <v>9</v>
      </c>
      <c r="B36" t="s">
        <v>10</v>
      </c>
      <c r="C36">
        <v>1.3</v>
      </c>
      <c r="D36" t="s">
        <v>62</v>
      </c>
      <c r="E36" t="s">
        <v>66</v>
      </c>
      <c r="F36" t="s">
        <v>13</v>
      </c>
      <c r="H36" t="s">
        <v>16</v>
      </c>
      <c r="J36" t="s">
        <v>13</v>
      </c>
      <c r="L36" t="s">
        <v>16</v>
      </c>
      <c r="N36" t="s">
        <v>58</v>
      </c>
      <c r="O36" t="s">
        <v>119</v>
      </c>
      <c r="P36" t="s">
        <v>112</v>
      </c>
      <c r="R36" t="s">
        <v>61</v>
      </c>
    </row>
    <row r="37" spans="1:18">
      <c r="A37" t="s">
        <v>9</v>
      </c>
      <c r="B37" t="s">
        <v>10</v>
      </c>
      <c r="C37">
        <v>3</v>
      </c>
      <c r="D37" t="s">
        <v>62</v>
      </c>
      <c r="E37" t="s">
        <v>62</v>
      </c>
      <c r="F37" t="s">
        <v>13</v>
      </c>
      <c r="H37" t="s">
        <v>13</v>
      </c>
      <c r="J37" t="s">
        <v>13</v>
      </c>
      <c r="L37" t="s">
        <v>16</v>
      </c>
      <c r="N37" t="s">
        <v>84</v>
      </c>
      <c r="P37" t="s">
        <v>120</v>
      </c>
      <c r="R37" t="s">
        <v>61</v>
      </c>
    </row>
    <row r="38" spans="1:18">
      <c r="A38" t="s">
        <v>9</v>
      </c>
      <c r="B38" t="s">
        <v>10</v>
      </c>
      <c r="C38" t="s">
        <v>121</v>
      </c>
      <c r="D38" t="s">
        <v>62</v>
      </c>
      <c r="E38" t="s">
        <v>62</v>
      </c>
      <c r="F38" t="s">
        <v>13</v>
      </c>
      <c r="H38" t="s">
        <v>16</v>
      </c>
      <c r="J38" t="s">
        <v>16</v>
      </c>
      <c r="L38" t="s">
        <v>16</v>
      </c>
      <c r="N38" t="s">
        <v>15</v>
      </c>
      <c r="O38" t="s">
        <v>122</v>
      </c>
      <c r="P38" t="s">
        <v>123</v>
      </c>
      <c r="Q38" t="s">
        <v>124</v>
      </c>
      <c r="R38" t="s">
        <v>69</v>
      </c>
    </row>
    <row r="39" spans="1:18">
      <c r="A39" t="s">
        <v>9</v>
      </c>
      <c r="B39" t="s">
        <v>10</v>
      </c>
      <c r="C39">
        <v>6</v>
      </c>
      <c r="D39" t="s">
        <v>62</v>
      </c>
      <c r="E39" t="s">
        <v>83</v>
      </c>
      <c r="F39" t="s">
        <v>13</v>
      </c>
      <c r="H39" t="s">
        <v>16</v>
      </c>
      <c r="J39" t="s">
        <v>13</v>
      </c>
      <c r="L39" t="s">
        <v>16</v>
      </c>
      <c r="N39" t="s">
        <v>74</v>
      </c>
      <c r="P39" t="s">
        <v>15</v>
      </c>
      <c r="Q39" t="s">
        <v>125</v>
      </c>
      <c r="R39" t="s">
        <v>61</v>
      </c>
    </row>
    <row r="40" spans="1:18">
      <c r="A40" t="s">
        <v>9</v>
      </c>
      <c r="B40" t="s">
        <v>10</v>
      </c>
      <c r="C40">
        <v>5.0999999999999996</v>
      </c>
      <c r="D40" t="s">
        <v>62</v>
      </c>
      <c r="E40" t="s">
        <v>57</v>
      </c>
      <c r="F40" t="s">
        <v>13</v>
      </c>
      <c r="H40" t="s">
        <v>16</v>
      </c>
      <c r="J40" t="s">
        <v>13</v>
      </c>
      <c r="L40" t="s">
        <v>16</v>
      </c>
      <c r="N40" t="s">
        <v>126</v>
      </c>
      <c r="P40" t="s">
        <v>112</v>
      </c>
      <c r="R40" t="s">
        <v>69</v>
      </c>
    </row>
    <row r="41" spans="1:18">
      <c r="A41" t="s">
        <v>9</v>
      </c>
      <c r="B41" t="s">
        <v>10</v>
      </c>
      <c r="C41">
        <v>5</v>
      </c>
      <c r="D41" t="s">
        <v>62</v>
      </c>
      <c r="E41" t="s">
        <v>83</v>
      </c>
      <c r="F41" t="s">
        <v>13</v>
      </c>
      <c r="H41" t="s">
        <v>16</v>
      </c>
      <c r="J41" t="s">
        <v>13</v>
      </c>
      <c r="L41" t="s">
        <v>16</v>
      </c>
      <c r="P41" t="s">
        <v>127</v>
      </c>
      <c r="R41" t="s">
        <v>69</v>
      </c>
    </row>
    <row r="42" spans="1:18">
      <c r="A42" t="s">
        <v>9</v>
      </c>
      <c r="B42" t="s">
        <v>10</v>
      </c>
      <c r="C42">
        <v>15</v>
      </c>
      <c r="D42" t="s">
        <v>79</v>
      </c>
      <c r="E42" t="s">
        <v>66</v>
      </c>
      <c r="F42" t="s">
        <v>13</v>
      </c>
      <c r="H42" t="s">
        <v>16</v>
      </c>
      <c r="J42" t="s">
        <v>13</v>
      </c>
      <c r="L42" t="s">
        <v>16</v>
      </c>
      <c r="N42" t="s">
        <v>15</v>
      </c>
      <c r="O42" t="s">
        <v>128</v>
      </c>
      <c r="P42" t="s">
        <v>15</v>
      </c>
      <c r="Q42" t="s">
        <v>129</v>
      </c>
      <c r="R42" t="s">
        <v>61</v>
      </c>
    </row>
    <row r="43" spans="1:18">
      <c r="A43" t="s">
        <v>9</v>
      </c>
      <c r="B43" t="s">
        <v>10</v>
      </c>
      <c r="C43">
        <v>5</v>
      </c>
      <c r="D43" t="s">
        <v>62</v>
      </c>
      <c r="E43" t="s">
        <v>62</v>
      </c>
      <c r="F43" t="s">
        <v>13</v>
      </c>
      <c r="H43" t="s">
        <v>16</v>
      </c>
      <c r="J43" t="s">
        <v>13</v>
      </c>
      <c r="L43" t="s">
        <v>16</v>
      </c>
      <c r="N43" t="s">
        <v>15</v>
      </c>
      <c r="O43" t="s">
        <v>130</v>
      </c>
      <c r="P43" t="s">
        <v>112</v>
      </c>
      <c r="R43" t="s">
        <v>61</v>
      </c>
    </row>
    <row r="44" spans="1:18">
      <c r="A44" t="s">
        <v>9</v>
      </c>
      <c r="B44" t="s">
        <v>10</v>
      </c>
      <c r="C44">
        <v>8</v>
      </c>
      <c r="D44" t="s">
        <v>57</v>
      </c>
      <c r="E44" t="s">
        <v>62</v>
      </c>
      <c r="F44" t="s">
        <v>13</v>
      </c>
      <c r="H44" t="s">
        <v>16</v>
      </c>
      <c r="J44" t="s">
        <v>16</v>
      </c>
      <c r="L44" t="s">
        <v>16</v>
      </c>
      <c r="N44" t="s">
        <v>15</v>
      </c>
      <c r="O44" t="s">
        <v>131</v>
      </c>
      <c r="R44" t="s">
        <v>61</v>
      </c>
    </row>
    <row r="45" spans="1:18">
      <c r="A45" t="s">
        <v>9</v>
      </c>
      <c r="B45" t="s">
        <v>10</v>
      </c>
      <c r="C45">
        <v>2</v>
      </c>
      <c r="D45" t="s">
        <v>62</v>
      </c>
      <c r="E45" t="s">
        <v>57</v>
      </c>
      <c r="F45" t="s">
        <v>13</v>
      </c>
      <c r="H45" t="s">
        <v>16</v>
      </c>
      <c r="J45" t="s">
        <v>16</v>
      </c>
      <c r="L45" t="s">
        <v>16</v>
      </c>
      <c r="N45" t="s">
        <v>132</v>
      </c>
      <c r="R45" t="s">
        <v>61</v>
      </c>
    </row>
    <row r="46" spans="1:18">
      <c r="A46" t="s">
        <v>9</v>
      </c>
      <c r="B46" t="s">
        <v>10</v>
      </c>
      <c r="C46">
        <v>65</v>
      </c>
      <c r="D46" t="s">
        <v>66</v>
      </c>
      <c r="F46" t="s">
        <v>13</v>
      </c>
      <c r="H46" t="s">
        <v>16</v>
      </c>
      <c r="J46" t="s">
        <v>13</v>
      </c>
      <c r="L46" t="s">
        <v>16</v>
      </c>
      <c r="N46" t="s">
        <v>15</v>
      </c>
      <c r="O46" t="s">
        <v>133</v>
      </c>
      <c r="P46" t="s">
        <v>75</v>
      </c>
      <c r="R46" t="s">
        <v>61</v>
      </c>
    </row>
    <row r="47" spans="1:18">
      <c r="A47" t="s">
        <v>9</v>
      </c>
      <c r="B47" t="s">
        <v>10</v>
      </c>
      <c r="C47">
        <v>7</v>
      </c>
      <c r="D47" t="s">
        <v>79</v>
      </c>
      <c r="E47" t="s">
        <v>66</v>
      </c>
      <c r="F47" t="s">
        <v>13</v>
      </c>
      <c r="H47" t="s">
        <v>13</v>
      </c>
      <c r="J47" t="s">
        <v>13</v>
      </c>
      <c r="L47" t="s">
        <v>13</v>
      </c>
      <c r="N47" t="s">
        <v>134</v>
      </c>
      <c r="O47" t="s">
        <v>135</v>
      </c>
      <c r="P47" t="s">
        <v>136</v>
      </c>
      <c r="R47" t="s">
        <v>61</v>
      </c>
    </row>
    <row r="48" spans="1:18">
      <c r="A48" t="s">
        <v>9</v>
      </c>
      <c r="B48" t="s">
        <v>10</v>
      </c>
      <c r="C48">
        <v>1.5</v>
      </c>
      <c r="D48" t="s">
        <v>79</v>
      </c>
      <c r="E48" t="s">
        <v>95</v>
      </c>
      <c r="F48" t="s">
        <v>13</v>
      </c>
      <c r="H48" t="s">
        <v>16</v>
      </c>
      <c r="J48" t="s">
        <v>13</v>
      </c>
      <c r="L48" t="s">
        <v>16</v>
      </c>
      <c r="N48" t="s">
        <v>15</v>
      </c>
      <c r="O48" t="s">
        <v>137</v>
      </c>
      <c r="R48" t="s">
        <v>69</v>
      </c>
    </row>
    <row r="49" spans="1:18">
      <c r="A49" t="s">
        <v>9</v>
      </c>
      <c r="B49" t="s">
        <v>10</v>
      </c>
      <c r="C49">
        <v>7</v>
      </c>
      <c r="D49" t="s">
        <v>70</v>
      </c>
      <c r="E49" t="s">
        <v>70</v>
      </c>
      <c r="F49" t="s">
        <v>14</v>
      </c>
      <c r="H49" t="s">
        <v>16</v>
      </c>
      <c r="J49" t="s">
        <v>14</v>
      </c>
      <c r="L49" t="s">
        <v>16</v>
      </c>
      <c r="N49" t="s">
        <v>111</v>
      </c>
      <c r="R49" t="s">
        <v>69</v>
      </c>
    </row>
    <row r="50" spans="1:18">
      <c r="A50" t="s">
        <v>9</v>
      </c>
      <c r="B50" t="s">
        <v>10</v>
      </c>
      <c r="C50">
        <v>1</v>
      </c>
      <c r="D50" t="s">
        <v>57</v>
      </c>
      <c r="E50" t="s">
        <v>95</v>
      </c>
      <c r="F50" t="s">
        <v>14</v>
      </c>
      <c r="H50" t="s">
        <v>16</v>
      </c>
      <c r="J50" t="s">
        <v>14</v>
      </c>
      <c r="L50" t="s">
        <v>16</v>
      </c>
      <c r="N50" t="s">
        <v>138</v>
      </c>
      <c r="R50" t="s">
        <v>61</v>
      </c>
    </row>
    <row r="51" spans="1:18">
      <c r="A51" t="s">
        <v>9</v>
      </c>
      <c r="B51" t="s">
        <v>10</v>
      </c>
      <c r="C51">
        <v>4.7</v>
      </c>
      <c r="D51" t="s">
        <v>62</v>
      </c>
      <c r="E51" t="s">
        <v>83</v>
      </c>
      <c r="F51" t="s">
        <v>14</v>
      </c>
      <c r="H51" t="s">
        <v>16</v>
      </c>
      <c r="J51" t="s">
        <v>14</v>
      </c>
      <c r="L51" t="s">
        <v>16</v>
      </c>
      <c r="N51" t="s">
        <v>15</v>
      </c>
      <c r="O51" t="s">
        <v>139</v>
      </c>
      <c r="P51" t="s">
        <v>112</v>
      </c>
      <c r="R51" t="s">
        <v>69</v>
      </c>
    </row>
    <row r="52" spans="1:18">
      <c r="A52" t="s">
        <v>9</v>
      </c>
      <c r="B52" t="s">
        <v>10</v>
      </c>
      <c r="C52">
        <v>3</v>
      </c>
      <c r="D52" t="s">
        <v>62</v>
      </c>
      <c r="E52" t="s">
        <v>62</v>
      </c>
      <c r="F52" t="s">
        <v>14</v>
      </c>
      <c r="H52" t="s">
        <v>16</v>
      </c>
      <c r="J52" t="s">
        <v>14</v>
      </c>
      <c r="L52" t="s">
        <v>16</v>
      </c>
      <c r="N52" t="s">
        <v>111</v>
      </c>
      <c r="P52" t="s">
        <v>15</v>
      </c>
      <c r="Q52" t="s">
        <v>140</v>
      </c>
      <c r="R52" t="s">
        <v>69</v>
      </c>
    </row>
    <row r="53" spans="1:18">
      <c r="A53" t="s">
        <v>9</v>
      </c>
      <c r="B53" t="s">
        <v>10</v>
      </c>
      <c r="C53">
        <v>14</v>
      </c>
      <c r="D53" t="s">
        <v>62</v>
      </c>
      <c r="E53" t="s">
        <v>62</v>
      </c>
      <c r="F53" t="s">
        <v>14</v>
      </c>
      <c r="H53" t="s">
        <v>14</v>
      </c>
      <c r="J53" t="s">
        <v>14</v>
      </c>
      <c r="L53" t="s">
        <v>14</v>
      </c>
      <c r="N53" t="s">
        <v>94</v>
      </c>
      <c r="R53" t="s">
        <v>69</v>
      </c>
    </row>
    <row r="54" spans="1:18">
      <c r="A54" t="s">
        <v>9</v>
      </c>
      <c r="B54" t="s">
        <v>10</v>
      </c>
      <c r="C54">
        <v>5</v>
      </c>
      <c r="D54" t="s">
        <v>62</v>
      </c>
      <c r="E54" t="s">
        <v>66</v>
      </c>
      <c r="F54" t="s">
        <v>14</v>
      </c>
      <c r="H54" t="s">
        <v>14</v>
      </c>
      <c r="J54" t="s">
        <v>14</v>
      </c>
      <c r="L54" t="s">
        <v>14</v>
      </c>
      <c r="N54" t="s">
        <v>114</v>
      </c>
      <c r="P54" t="s">
        <v>15</v>
      </c>
      <c r="Q54" t="s">
        <v>141</v>
      </c>
      <c r="R54" t="s">
        <v>61</v>
      </c>
    </row>
    <row r="55" spans="1:18">
      <c r="A55" t="s">
        <v>9</v>
      </c>
      <c r="B55" t="s">
        <v>10</v>
      </c>
      <c r="C55">
        <v>7.5</v>
      </c>
      <c r="D55" t="s">
        <v>79</v>
      </c>
      <c r="E55" t="s">
        <v>70</v>
      </c>
      <c r="F55" t="s">
        <v>14</v>
      </c>
      <c r="H55" t="s">
        <v>14</v>
      </c>
      <c r="J55" t="s">
        <v>14</v>
      </c>
      <c r="L55" t="s">
        <v>14</v>
      </c>
      <c r="N55" t="s">
        <v>142</v>
      </c>
      <c r="P55" t="s">
        <v>143</v>
      </c>
      <c r="R55" t="s">
        <v>61</v>
      </c>
    </row>
    <row r="56" spans="1:18">
      <c r="A56" t="s">
        <v>9</v>
      </c>
      <c r="B56" t="s">
        <v>10</v>
      </c>
      <c r="C56">
        <v>3</v>
      </c>
      <c r="D56" t="s">
        <v>66</v>
      </c>
      <c r="E56" t="s">
        <v>83</v>
      </c>
      <c r="F56" t="s">
        <v>14</v>
      </c>
      <c r="H56" t="s">
        <v>16</v>
      </c>
      <c r="J56" t="s">
        <v>14</v>
      </c>
      <c r="L56" t="s">
        <v>16</v>
      </c>
      <c r="N56" t="s">
        <v>114</v>
      </c>
      <c r="R56" t="s">
        <v>69</v>
      </c>
    </row>
    <row r="57" spans="1:18">
      <c r="A57" t="s">
        <v>9</v>
      </c>
      <c r="B57" t="s">
        <v>10</v>
      </c>
      <c r="C57">
        <v>3.6</v>
      </c>
      <c r="D57" t="s">
        <v>79</v>
      </c>
      <c r="E57" t="s">
        <v>79</v>
      </c>
      <c r="F57" t="s">
        <v>14</v>
      </c>
      <c r="H57" t="s">
        <v>16</v>
      </c>
      <c r="J57" t="s">
        <v>14</v>
      </c>
      <c r="L57" t="s">
        <v>16</v>
      </c>
      <c r="N57" t="s">
        <v>144</v>
      </c>
      <c r="O57" t="s">
        <v>145</v>
      </c>
      <c r="R57" t="s">
        <v>69</v>
      </c>
    </row>
    <row r="58" spans="1:18">
      <c r="A58" t="s">
        <v>9</v>
      </c>
      <c r="B58" t="s">
        <v>10</v>
      </c>
      <c r="C58">
        <v>2</v>
      </c>
      <c r="D58" t="s">
        <v>62</v>
      </c>
      <c r="E58" t="s">
        <v>62</v>
      </c>
      <c r="F58" t="s">
        <v>14</v>
      </c>
      <c r="H58" t="s">
        <v>16</v>
      </c>
      <c r="J58" t="s">
        <v>14</v>
      </c>
      <c r="L58" t="s">
        <v>16</v>
      </c>
      <c r="N58" t="s">
        <v>146</v>
      </c>
      <c r="P58" t="s">
        <v>65</v>
      </c>
      <c r="R58" t="s">
        <v>61</v>
      </c>
    </row>
    <row r="59" spans="1:18">
      <c r="A59" t="s">
        <v>9</v>
      </c>
      <c r="B59" t="s">
        <v>10</v>
      </c>
      <c r="C59">
        <v>64</v>
      </c>
      <c r="D59" t="s">
        <v>95</v>
      </c>
      <c r="E59" t="s">
        <v>83</v>
      </c>
      <c r="F59" t="s">
        <v>14</v>
      </c>
      <c r="H59" t="s">
        <v>16</v>
      </c>
      <c r="J59" t="s">
        <v>14</v>
      </c>
      <c r="L59" t="s">
        <v>16</v>
      </c>
      <c r="N59" t="s">
        <v>147</v>
      </c>
      <c r="O59" t="s">
        <v>148</v>
      </c>
      <c r="P59" t="s">
        <v>15</v>
      </c>
      <c r="Q59" t="s">
        <v>149</v>
      </c>
      <c r="R59" t="s">
        <v>61</v>
      </c>
    </row>
    <row r="60" spans="1:18">
      <c r="A60" t="s">
        <v>9</v>
      </c>
      <c r="B60" t="s">
        <v>10</v>
      </c>
      <c r="C60">
        <v>1.2</v>
      </c>
      <c r="D60" t="s">
        <v>62</v>
      </c>
      <c r="E60" t="s">
        <v>95</v>
      </c>
      <c r="F60" t="s">
        <v>14</v>
      </c>
      <c r="H60" t="s">
        <v>16</v>
      </c>
      <c r="J60" t="s">
        <v>14</v>
      </c>
      <c r="L60" t="s">
        <v>16</v>
      </c>
      <c r="N60" t="s">
        <v>90</v>
      </c>
      <c r="P60" t="s">
        <v>150</v>
      </c>
      <c r="R60" t="s">
        <v>61</v>
      </c>
    </row>
    <row r="61" spans="1:18">
      <c r="A61" t="s">
        <v>9</v>
      </c>
      <c r="B61" t="s">
        <v>10</v>
      </c>
      <c r="C61">
        <v>2</v>
      </c>
      <c r="D61" t="s">
        <v>57</v>
      </c>
      <c r="E61" t="s">
        <v>95</v>
      </c>
      <c r="F61" t="s">
        <v>14</v>
      </c>
      <c r="H61" t="s">
        <v>14</v>
      </c>
      <c r="J61" t="s">
        <v>14</v>
      </c>
      <c r="L61" t="s">
        <v>14</v>
      </c>
      <c r="N61" t="s">
        <v>151</v>
      </c>
      <c r="O61" t="s">
        <v>152</v>
      </c>
      <c r="P61" t="s">
        <v>15</v>
      </c>
      <c r="Q61" t="s">
        <v>153</v>
      </c>
      <c r="R61" t="s">
        <v>61</v>
      </c>
    </row>
    <row r="62" spans="1:18">
      <c r="A62" t="s">
        <v>9</v>
      </c>
      <c r="B62" t="s">
        <v>10</v>
      </c>
      <c r="C62">
        <v>5</v>
      </c>
      <c r="D62" t="s">
        <v>57</v>
      </c>
      <c r="E62" t="s">
        <v>57</v>
      </c>
      <c r="F62" t="s">
        <v>14</v>
      </c>
      <c r="H62" t="s">
        <v>14</v>
      </c>
      <c r="J62" t="s">
        <v>14</v>
      </c>
      <c r="L62" t="s">
        <v>16</v>
      </c>
      <c r="N62" t="s">
        <v>15</v>
      </c>
      <c r="O62" t="s">
        <v>154</v>
      </c>
      <c r="P62" t="s">
        <v>65</v>
      </c>
      <c r="R62" t="s">
        <v>61</v>
      </c>
    </row>
    <row r="63" spans="1:18">
      <c r="A63" t="s">
        <v>9</v>
      </c>
      <c r="B63" t="s">
        <v>10</v>
      </c>
      <c r="C63">
        <v>8</v>
      </c>
      <c r="D63" t="s">
        <v>62</v>
      </c>
      <c r="E63" t="s">
        <v>95</v>
      </c>
      <c r="F63" t="s">
        <v>14</v>
      </c>
      <c r="H63" t="s">
        <v>16</v>
      </c>
      <c r="J63" t="s">
        <v>14</v>
      </c>
      <c r="L63" t="s">
        <v>14</v>
      </c>
      <c r="N63" t="s">
        <v>114</v>
      </c>
      <c r="P63" t="s">
        <v>75</v>
      </c>
      <c r="R63" t="s">
        <v>61</v>
      </c>
    </row>
    <row r="64" spans="1:18">
      <c r="A64" t="s">
        <v>9</v>
      </c>
      <c r="B64" t="s">
        <v>10</v>
      </c>
      <c r="C64">
        <v>6</v>
      </c>
      <c r="D64" t="s">
        <v>62</v>
      </c>
      <c r="E64" t="s">
        <v>62</v>
      </c>
      <c r="F64" t="s">
        <v>14</v>
      </c>
      <c r="H64" t="s">
        <v>16</v>
      </c>
      <c r="J64" t="s">
        <v>14</v>
      </c>
      <c r="L64" t="s">
        <v>16</v>
      </c>
      <c r="N64" t="s">
        <v>15</v>
      </c>
      <c r="O64" t="s">
        <v>155</v>
      </c>
      <c r="P64" t="s">
        <v>65</v>
      </c>
      <c r="R64" t="s">
        <v>69</v>
      </c>
    </row>
    <row r="65" spans="1:18">
      <c r="A65" t="s">
        <v>9</v>
      </c>
      <c r="B65" t="s">
        <v>10</v>
      </c>
      <c r="C65">
        <v>3</v>
      </c>
      <c r="D65" t="s">
        <v>62</v>
      </c>
      <c r="E65" t="s">
        <v>95</v>
      </c>
      <c r="F65" t="s">
        <v>14</v>
      </c>
      <c r="H65" t="s">
        <v>16</v>
      </c>
      <c r="J65" t="s">
        <v>14</v>
      </c>
      <c r="L65" t="s">
        <v>16</v>
      </c>
      <c r="N65" t="s">
        <v>67</v>
      </c>
      <c r="P65" t="s">
        <v>65</v>
      </c>
      <c r="R65" t="s">
        <v>61</v>
      </c>
    </row>
    <row r="66" spans="1:18">
      <c r="A66" t="s">
        <v>9</v>
      </c>
      <c r="B66" t="s">
        <v>10</v>
      </c>
      <c r="C66">
        <v>22</v>
      </c>
      <c r="D66" t="s">
        <v>62</v>
      </c>
      <c r="E66" t="s">
        <v>66</v>
      </c>
      <c r="F66" t="s">
        <v>14</v>
      </c>
      <c r="H66" t="s">
        <v>14</v>
      </c>
      <c r="J66" t="s">
        <v>14</v>
      </c>
      <c r="L66" t="s">
        <v>14</v>
      </c>
      <c r="N66" t="s">
        <v>67</v>
      </c>
      <c r="P66" t="s">
        <v>65</v>
      </c>
      <c r="R66" t="s">
        <v>61</v>
      </c>
    </row>
    <row r="67" spans="1:18">
      <c r="A67" t="s">
        <v>9</v>
      </c>
      <c r="B67" t="s">
        <v>10</v>
      </c>
      <c r="C67">
        <v>35</v>
      </c>
      <c r="D67" t="s">
        <v>62</v>
      </c>
      <c r="E67" t="s">
        <v>83</v>
      </c>
      <c r="F67" t="s">
        <v>14</v>
      </c>
      <c r="H67" t="s">
        <v>16</v>
      </c>
      <c r="J67" t="s">
        <v>14</v>
      </c>
      <c r="L67" t="s">
        <v>14</v>
      </c>
      <c r="N67" t="s">
        <v>156</v>
      </c>
      <c r="O67" t="s">
        <v>157</v>
      </c>
      <c r="P67" t="s">
        <v>15</v>
      </c>
      <c r="Q67" t="s">
        <v>158</v>
      </c>
      <c r="R67" t="s">
        <v>69</v>
      </c>
    </row>
    <row r="68" spans="1:18">
      <c r="A68" t="s">
        <v>9</v>
      </c>
      <c r="B68" t="s">
        <v>10</v>
      </c>
      <c r="C68">
        <v>10</v>
      </c>
      <c r="D68" t="s">
        <v>57</v>
      </c>
      <c r="E68" t="s">
        <v>95</v>
      </c>
      <c r="F68" t="s">
        <v>14</v>
      </c>
      <c r="H68" t="s">
        <v>16</v>
      </c>
      <c r="J68" t="s">
        <v>14</v>
      </c>
      <c r="L68" t="s">
        <v>16</v>
      </c>
      <c r="N68" t="s">
        <v>159</v>
      </c>
      <c r="P68" t="s">
        <v>160</v>
      </c>
      <c r="R68" t="s">
        <v>61</v>
      </c>
    </row>
    <row r="69" spans="1:18">
      <c r="A69" t="s">
        <v>9</v>
      </c>
      <c r="B69" t="s">
        <v>10</v>
      </c>
      <c r="C69">
        <v>3</v>
      </c>
      <c r="D69" t="s">
        <v>70</v>
      </c>
      <c r="E69" t="s">
        <v>79</v>
      </c>
      <c r="F69" t="s">
        <v>14</v>
      </c>
      <c r="H69" t="s">
        <v>16</v>
      </c>
      <c r="J69" t="s">
        <v>14</v>
      </c>
      <c r="L69" t="s">
        <v>16</v>
      </c>
      <c r="N69" t="s">
        <v>151</v>
      </c>
      <c r="O69" t="s">
        <v>161</v>
      </c>
      <c r="P69" t="s">
        <v>65</v>
      </c>
      <c r="R69" t="s">
        <v>61</v>
      </c>
    </row>
    <row r="70" spans="1:18">
      <c r="A70" t="s">
        <v>9</v>
      </c>
      <c r="B70" t="s">
        <v>10</v>
      </c>
      <c r="C70">
        <v>4</v>
      </c>
      <c r="D70" t="s">
        <v>62</v>
      </c>
      <c r="E70" t="s">
        <v>83</v>
      </c>
      <c r="F70" t="s">
        <v>14</v>
      </c>
      <c r="H70" t="s">
        <v>16</v>
      </c>
      <c r="J70" t="s">
        <v>14</v>
      </c>
      <c r="L70" t="s">
        <v>16</v>
      </c>
      <c r="N70" t="s">
        <v>15</v>
      </c>
      <c r="O70" t="s">
        <v>162</v>
      </c>
      <c r="P70" t="s">
        <v>15</v>
      </c>
      <c r="Q70" t="s">
        <v>163</v>
      </c>
      <c r="R70" t="s">
        <v>69</v>
      </c>
    </row>
    <row r="71" spans="1:18">
      <c r="A71" t="s">
        <v>9</v>
      </c>
      <c r="B71" t="s">
        <v>10</v>
      </c>
      <c r="C71">
        <v>4</v>
      </c>
      <c r="D71" t="s">
        <v>79</v>
      </c>
      <c r="E71" t="s">
        <v>62</v>
      </c>
      <c r="F71" t="s">
        <v>14</v>
      </c>
      <c r="H71" t="s">
        <v>14</v>
      </c>
      <c r="J71" t="s">
        <v>14</v>
      </c>
      <c r="L71" t="s">
        <v>14</v>
      </c>
      <c r="N71" t="s">
        <v>164</v>
      </c>
      <c r="P71" t="s">
        <v>165</v>
      </c>
      <c r="R71" t="s">
        <v>69</v>
      </c>
    </row>
    <row r="72" spans="1:18">
      <c r="A72" t="s">
        <v>9</v>
      </c>
      <c r="B72" t="s">
        <v>10</v>
      </c>
      <c r="C72">
        <v>4</v>
      </c>
      <c r="D72" t="s">
        <v>79</v>
      </c>
      <c r="E72" t="s">
        <v>62</v>
      </c>
      <c r="F72" t="s">
        <v>14</v>
      </c>
      <c r="H72" t="s">
        <v>14</v>
      </c>
      <c r="J72" t="s">
        <v>14</v>
      </c>
      <c r="L72" t="s">
        <v>14</v>
      </c>
      <c r="N72" t="s">
        <v>166</v>
      </c>
      <c r="R72" t="s">
        <v>61</v>
      </c>
    </row>
    <row r="73" spans="1:18">
      <c r="A73" t="s">
        <v>9</v>
      </c>
      <c r="B73" t="s">
        <v>10</v>
      </c>
      <c r="C73">
        <v>6.5</v>
      </c>
      <c r="D73" t="s">
        <v>62</v>
      </c>
      <c r="E73" t="s">
        <v>66</v>
      </c>
      <c r="F73" t="s">
        <v>14</v>
      </c>
      <c r="H73" t="s">
        <v>16</v>
      </c>
      <c r="J73" t="s">
        <v>14</v>
      </c>
      <c r="L73" t="s">
        <v>16</v>
      </c>
      <c r="N73" t="s">
        <v>67</v>
      </c>
      <c r="P73" t="s">
        <v>65</v>
      </c>
      <c r="R73" t="s">
        <v>61</v>
      </c>
    </row>
    <row r="74" spans="1:18">
      <c r="A74" t="s">
        <v>9</v>
      </c>
      <c r="B74" t="s">
        <v>10</v>
      </c>
      <c r="C74">
        <v>3.1</v>
      </c>
      <c r="D74" t="s">
        <v>79</v>
      </c>
      <c r="E74" t="s">
        <v>79</v>
      </c>
      <c r="F74" t="s">
        <v>14</v>
      </c>
      <c r="H74" t="s">
        <v>16</v>
      </c>
      <c r="J74" t="s">
        <v>14</v>
      </c>
      <c r="L74" t="s">
        <v>16</v>
      </c>
      <c r="N74" t="s">
        <v>167</v>
      </c>
      <c r="P74" t="s">
        <v>15</v>
      </c>
      <c r="Q74" t="s">
        <v>168</v>
      </c>
      <c r="R74" t="s">
        <v>69</v>
      </c>
    </row>
    <row r="75" spans="1:18">
      <c r="A75" t="s">
        <v>9</v>
      </c>
      <c r="B75" t="s">
        <v>10</v>
      </c>
      <c r="C75">
        <v>5.5</v>
      </c>
      <c r="D75" t="s">
        <v>70</v>
      </c>
      <c r="E75" t="s">
        <v>79</v>
      </c>
      <c r="F75" t="s">
        <v>14</v>
      </c>
      <c r="H75" t="s">
        <v>16</v>
      </c>
      <c r="J75" t="s">
        <v>14</v>
      </c>
      <c r="L75" t="s">
        <v>16</v>
      </c>
      <c r="N75" t="s">
        <v>169</v>
      </c>
      <c r="P75" t="s">
        <v>65</v>
      </c>
      <c r="R75" t="s">
        <v>61</v>
      </c>
    </row>
    <row r="76" spans="1:18">
      <c r="A76" t="s">
        <v>9</v>
      </c>
      <c r="B76" t="s">
        <v>10</v>
      </c>
      <c r="C76">
        <v>4</v>
      </c>
      <c r="D76" t="s">
        <v>79</v>
      </c>
      <c r="E76" t="s">
        <v>62</v>
      </c>
      <c r="F76" t="s">
        <v>14</v>
      </c>
      <c r="H76" t="s">
        <v>16</v>
      </c>
      <c r="J76" t="s">
        <v>14</v>
      </c>
      <c r="L76" t="s">
        <v>16</v>
      </c>
      <c r="N76" t="s">
        <v>170</v>
      </c>
      <c r="P76" t="s">
        <v>89</v>
      </c>
      <c r="R76" t="s">
        <v>61</v>
      </c>
    </row>
    <row r="77" spans="1:18">
      <c r="A77" t="s">
        <v>9</v>
      </c>
      <c r="B77" t="s">
        <v>10</v>
      </c>
      <c r="C77">
        <v>5.5</v>
      </c>
      <c r="D77" t="s">
        <v>62</v>
      </c>
      <c r="E77" t="s">
        <v>62</v>
      </c>
      <c r="F77" t="s">
        <v>14</v>
      </c>
      <c r="H77" t="s">
        <v>16</v>
      </c>
      <c r="J77" t="s">
        <v>14</v>
      </c>
      <c r="L77" t="s">
        <v>16</v>
      </c>
      <c r="N77" t="s">
        <v>15</v>
      </c>
      <c r="O77" t="s">
        <v>171</v>
      </c>
      <c r="P77" t="s">
        <v>65</v>
      </c>
      <c r="R77" t="s">
        <v>61</v>
      </c>
    </row>
    <row r="78" spans="1:18">
      <c r="A78" t="s">
        <v>9</v>
      </c>
      <c r="B78" t="s">
        <v>10</v>
      </c>
      <c r="C78">
        <v>7.5</v>
      </c>
      <c r="D78" t="s">
        <v>79</v>
      </c>
      <c r="E78" t="s">
        <v>57</v>
      </c>
      <c r="F78" t="s">
        <v>14</v>
      </c>
      <c r="H78" t="s">
        <v>16</v>
      </c>
      <c r="J78" t="s">
        <v>14</v>
      </c>
      <c r="L78" t="s">
        <v>16</v>
      </c>
      <c r="N78" t="s">
        <v>172</v>
      </c>
      <c r="O78" t="s">
        <v>173</v>
      </c>
      <c r="P78" t="s">
        <v>15</v>
      </c>
      <c r="Q78" t="s">
        <v>174</v>
      </c>
      <c r="R78" t="s">
        <v>61</v>
      </c>
    </row>
    <row r="79" spans="1:18">
      <c r="A79" t="s">
        <v>9</v>
      </c>
      <c r="B79" t="s">
        <v>10</v>
      </c>
      <c r="C79">
        <v>10</v>
      </c>
      <c r="D79" t="s">
        <v>70</v>
      </c>
      <c r="E79" t="s">
        <v>70</v>
      </c>
      <c r="F79" t="s">
        <v>14</v>
      </c>
      <c r="H79" t="s">
        <v>16</v>
      </c>
      <c r="J79" t="s">
        <v>14</v>
      </c>
      <c r="L79" t="s">
        <v>16</v>
      </c>
      <c r="N79" t="s">
        <v>138</v>
      </c>
      <c r="P79" t="s">
        <v>175</v>
      </c>
      <c r="Q79" t="s">
        <v>176</v>
      </c>
      <c r="R79" t="s">
        <v>69</v>
      </c>
    </row>
    <row r="80" spans="1:18">
      <c r="A80" t="s">
        <v>9</v>
      </c>
      <c r="B80" t="s">
        <v>10</v>
      </c>
      <c r="C80">
        <v>10</v>
      </c>
      <c r="D80" t="s">
        <v>70</v>
      </c>
      <c r="E80" t="s">
        <v>62</v>
      </c>
      <c r="F80" t="s">
        <v>14</v>
      </c>
      <c r="H80" t="s">
        <v>16</v>
      </c>
      <c r="J80" t="s">
        <v>14</v>
      </c>
      <c r="L80" t="s">
        <v>16</v>
      </c>
      <c r="N80" t="s">
        <v>177</v>
      </c>
      <c r="O80" t="s">
        <v>178</v>
      </c>
      <c r="P80" t="s">
        <v>179</v>
      </c>
      <c r="R80" t="s">
        <v>61</v>
      </c>
    </row>
    <row r="81" spans="1:18">
      <c r="A81" t="s">
        <v>9</v>
      </c>
      <c r="B81" t="s">
        <v>10</v>
      </c>
      <c r="C81">
        <v>3</v>
      </c>
      <c r="D81" t="s">
        <v>83</v>
      </c>
      <c r="E81" t="s">
        <v>83</v>
      </c>
      <c r="F81" t="s">
        <v>14</v>
      </c>
      <c r="H81" t="s">
        <v>16</v>
      </c>
      <c r="J81" t="s">
        <v>14</v>
      </c>
      <c r="L81" t="s">
        <v>16</v>
      </c>
      <c r="N81" t="s">
        <v>180</v>
      </c>
      <c r="P81" t="s">
        <v>181</v>
      </c>
      <c r="Q81" t="s">
        <v>182</v>
      </c>
      <c r="R81" t="s">
        <v>61</v>
      </c>
    </row>
    <row r="82" spans="1:18">
      <c r="A82" t="s">
        <v>9</v>
      </c>
      <c r="B82" t="s">
        <v>10</v>
      </c>
      <c r="C82">
        <v>5</v>
      </c>
      <c r="D82" t="s">
        <v>57</v>
      </c>
      <c r="E82" t="s">
        <v>95</v>
      </c>
      <c r="F82" t="s">
        <v>14</v>
      </c>
      <c r="H82" t="s">
        <v>16</v>
      </c>
      <c r="J82" t="s">
        <v>14</v>
      </c>
      <c r="L82" t="s">
        <v>16</v>
      </c>
      <c r="N82" t="s">
        <v>183</v>
      </c>
      <c r="O82" t="s">
        <v>184</v>
      </c>
      <c r="R82" t="s">
        <v>69</v>
      </c>
    </row>
    <row r="83" spans="1:18">
      <c r="A83" t="s">
        <v>9</v>
      </c>
      <c r="B83" t="s">
        <v>10</v>
      </c>
      <c r="C83">
        <v>70</v>
      </c>
      <c r="D83" t="s">
        <v>62</v>
      </c>
      <c r="E83" t="s">
        <v>62</v>
      </c>
      <c r="F83" t="s">
        <v>14</v>
      </c>
      <c r="H83" t="s">
        <v>16</v>
      </c>
      <c r="J83" t="s">
        <v>14</v>
      </c>
      <c r="L83" t="s">
        <v>16</v>
      </c>
      <c r="N83" t="s">
        <v>15</v>
      </c>
      <c r="O83" t="s">
        <v>185</v>
      </c>
      <c r="P83" t="s">
        <v>15</v>
      </c>
      <c r="Q83" t="s">
        <v>186</v>
      </c>
      <c r="R83" t="s">
        <v>61</v>
      </c>
    </row>
    <row r="84" spans="1:18">
      <c r="A84" t="s">
        <v>9</v>
      </c>
      <c r="B84" t="s">
        <v>10</v>
      </c>
      <c r="C84">
        <v>3.5</v>
      </c>
      <c r="D84" t="s">
        <v>62</v>
      </c>
      <c r="E84" t="s">
        <v>95</v>
      </c>
      <c r="F84" t="s">
        <v>14</v>
      </c>
      <c r="H84" t="s">
        <v>16</v>
      </c>
      <c r="J84" t="s">
        <v>14</v>
      </c>
      <c r="L84" t="s">
        <v>16</v>
      </c>
      <c r="N84" t="s">
        <v>172</v>
      </c>
      <c r="O84" t="s">
        <v>187</v>
      </c>
      <c r="P84" t="s">
        <v>188</v>
      </c>
      <c r="R84" t="s">
        <v>69</v>
      </c>
    </row>
    <row r="85" spans="1:18">
      <c r="A85" t="s">
        <v>9</v>
      </c>
      <c r="B85" t="s">
        <v>10</v>
      </c>
      <c r="C85">
        <v>1</v>
      </c>
      <c r="D85" t="s">
        <v>62</v>
      </c>
      <c r="E85" t="s">
        <v>83</v>
      </c>
      <c r="F85" t="s">
        <v>14</v>
      </c>
      <c r="H85" t="s">
        <v>14</v>
      </c>
      <c r="J85" t="s">
        <v>14</v>
      </c>
      <c r="L85" t="s">
        <v>14</v>
      </c>
      <c r="N85" t="s">
        <v>126</v>
      </c>
      <c r="P85" t="s">
        <v>189</v>
      </c>
      <c r="R85" t="s">
        <v>61</v>
      </c>
    </row>
    <row r="86" spans="1:18">
      <c r="A86" t="s">
        <v>9</v>
      </c>
      <c r="B86" t="s">
        <v>10</v>
      </c>
      <c r="C86">
        <v>1.8</v>
      </c>
      <c r="D86" t="s">
        <v>79</v>
      </c>
      <c r="E86" t="s">
        <v>79</v>
      </c>
      <c r="F86" t="s">
        <v>14</v>
      </c>
      <c r="H86" t="s">
        <v>16</v>
      </c>
      <c r="J86" t="s">
        <v>14</v>
      </c>
      <c r="L86" t="s">
        <v>16</v>
      </c>
      <c r="N86" t="s">
        <v>15</v>
      </c>
      <c r="O86" t="s">
        <v>190</v>
      </c>
      <c r="P86" t="s">
        <v>65</v>
      </c>
      <c r="R86" t="s">
        <v>61</v>
      </c>
    </row>
    <row r="87" spans="1:18">
      <c r="A87" t="s">
        <v>9</v>
      </c>
      <c r="B87" t="s">
        <v>10</v>
      </c>
      <c r="C87">
        <v>30</v>
      </c>
      <c r="D87" t="s">
        <v>62</v>
      </c>
      <c r="E87" t="s">
        <v>62</v>
      </c>
      <c r="F87" t="s">
        <v>14</v>
      </c>
      <c r="H87" t="s">
        <v>14</v>
      </c>
      <c r="J87" t="s">
        <v>14</v>
      </c>
      <c r="L87" t="s">
        <v>14</v>
      </c>
      <c r="N87" t="s">
        <v>172</v>
      </c>
      <c r="O87" t="s">
        <v>191</v>
      </c>
      <c r="P87" t="s">
        <v>15</v>
      </c>
      <c r="Q87" t="s">
        <v>192</v>
      </c>
      <c r="R87" t="s">
        <v>69</v>
      </c>
    </row>
    <row r="88" spans="1:18">
      <c r="A88" t="s">
        <v>9</v>
      </c>
      <c r="B88" t="s">
        <v>10</v>
      </c>
      <c r="C88">
        <v>1.5</v>
      </c>
      <c r="D88" t="s">
        <v>62</v>
      </c>
      <c r="F88" t="s">
        <v>14</v>
      </c>
      <c r="H88" t="s">
        <v>16</v>
      </c>
      <c r="J88" t="s">
        <v>14</v>
      </c>
      <c r="L88" t="s">
        <v>16</v>
      </c>
      <c r="N88" t="s">
        <v>67</v>
      </c>
      <c r="R88" t="s">
        <v>61</v>
      </c>
    </row>
    <row r="89" spans="1:18">
      <c r="A89" t="s">
        <v>9</v>
      </c>
      <c r="B89" t="s">
        <v>10</v>
      </c>
      <c r="C89">
        <v>3</v>
      </c>
      <c r="D89" t="s">
        <v>62</v>
      </c>
      <c r="E89" t="s">
        <v>62</v>
      </c>
      <c r="F89" t="s">
        <v>14</v>
      </c>
      <c r="H89" t="s">
        <v>16</v>
      </c>
      <c r="J89" t="s">
        <v>14</v>
      </c>
      <c r="L89" t="s">
        <v>16</v>
      </c>
      <c r="N89" t="s">
        <v>193</v>
      </c>
      <c r="O89" t="s">
        <v>194</v>
      </c>
      <c r="P89" t="s">
        <v>195</v>
      </c>
      <c r="R89" t="s">
        <v>61</v>
      </c>
    </row>
    <row r="90" spans="1:18">
      <c r="A90" t="s">
        <v>9</v>
      </c>
      <c r="B90" t="s">
        <v>10</v>
      </c>
      <c r="C90">
        <v>1.5</v>
      </c>
      <c r="D90" t="s">
        <v>62</v>
      </c>
      <c r="E90" t="s">
        <v>57</v>
      </c>
      <c r="F90" t="s">
        <v>14</v>
      </c>
      <c r="H90" t="s">
        <v>16</v>
      </c>
      <c r="J90" t="s">
        <v>14</v>
      </c>
      <c r="L90" t="s">
        <v>16</v>
      </c>
      <c r="N90" t="s">
        <v>15</v>
      </c>
      <c r="O90" t="s">
        <v>196</v>
      </c>
      <c r="R90" t="s">
        <v>61</v>
      </c>
    </row>
    <row r="91" spans="1:18">
      <c r="A91" t="s">
        <v>9</v>
      </c>
      <c r="B91" t="s">
        <v>10</v>
      </c>
      <c r="C91">
        <v>3</v>
      </c>
      <c r="D91" t="s">
        <v>79</v>
      </c>
      <c r="E91" t="s">
        <v>79</v>
      </c>
      <c r="F91" t="s">
        <v>14</v>
      </c>
      <c r="H91" t="s">
        <v>16</v>
      </c>
      <c r="J91" t="s">
        <v>14</v>
      </c>
      <c r="L91" t="s">
        <v>16</v>
      </c>
      <c r="N91" t="s">
        <v>71</v>
      </c>
      <c r="O91" t="s">
        <v>197</v>
      </c>
      <c r="P91" t="s">
        <v>198</v>
      </c>
      <c r="R91" t="s">
        <v>61</v>
      </c>
    </row>
    <row r="92" spans="1:18">
      <c r="A92" t="s">
        <v>9</v>
      </c>
      <c r="B92" t="s">
        <v>10</v>
      </c>
      <c r="C92">
        <v>5</v>
      </c>
      <c r="D92" t="s">
        <v>70</v>
      </c>
      <c r="E92" t="s">
        <v>62</v>
      </c>
      <c r="F92" t="s">
        <v>14</v>
      </c>
      <c r="H92" t="s">
        <v>16</v>
      </c>
      <c r="J92" t="s">
        <v>14</v>
      </c>
      <c r="L92" t="s">
        <v>16</v>
      </c>
      <c r="N92" t="s">
        <v>167</v>
      </c>
      <c r="R92" t="s">
        <v>61</v>
      </c>
    </row>
    <row r="93" spans="1:18">
      <c r="A93" t="s">
        <v>9</v>
      </c>
      <c r="B93" t="s">
        <v>10</v>
      </c>
      <c r="C93">
        <v>5</v>
      </c>
      <c r="D93" t="s">
        <v>62</v>
      </c>
      <c r="E93" t="s">
        <v>57</v>
      </c>
      <c r="F93" t="s">
        <v>14</v>
      </c>
      <c r="H93" t="s">
        <v>16</v>
      </c>
      <c r="J93" t="s">
        <v>14</v>
      </c>
      <c r="L93" t="s">
        <v>16</v>
      </c>
      <c r="N93" t="s">
        <v>199</v>
      </c>
      <c r="O93" t="s">
        <v>200</v>
      </c>
      <c r="P93" t="s">
        <v>75</v>
      </c>
      <c r="R93" t="s">
        <v>61</v>
      </c>
    </row>
    <row r="94" spans="1:18">
      <c r="A94" t="s">
        <v>9</v>
      </c>
      <c r="B94" t="s">
        <v>10</v>
      </c>
      <c r="C94">
        <v>2</v>
      </c>
      <c r="D94" t="s">
        <v>79</v>
      </c>
      <c r="E94" t="s">
        <v>66</v>
      </c>
      <c r="F94" t="s">
        <v>14</v>
      </c>
      <c r="H94" t="s">
        <v>16</v>
      </c>
      <c r="J94" t="s">
        <v>14</v>
      </c>
      <c r="L94" t="s">
        <v>16</v>
      </c>
      <c r="N94" t="s">
        <v>94</v>
      </c>
      <c r="P94" t="s">
        <v>75</v>
      </c>
      <c r="R94" t="s">
        <v>61</v>
      </c>
    </row>
    <row r="95" spans="1:18">
      <c r="A95" t="s">
        <v>9</v>
      </c>
      <c r="B95" t="s">
        <v>10</v>
      </c>
      <c r="C95">
        <v>3</v>
      </c>
      <c r="D95" t="s">
        <v>62</v>
      </c>
      <c r="E95" t="s">
        <v>83</v>
      </c>
      <c r="F95" t="s">
        <v>14</v>
      </c>
      <c r="H95" t="s">
        <v>16</v>
      </c>
      <c r="J95" t="s">
        <v>14</v>
      </c>
      <c r="L95" t="s">
        <v>16</v>
      </c>
      <c r="N95" t="s">
        <v>58</v>
      </c>
      <c r="O95" t="s">
        <v>201</v>
      </c>
      <c r="R95" t="s">
        <v>69</v>
      </c>
    </row>
    <row r="96" spans="1:18">
      <c r="A96" t="s">
        <v>9</v>
      </c>
      <c r="B96" t="s">
        <v>10</v>
      </c>
      <c r="C96">
        <v>75</v>
      </c>
      <c r="D96" t="s">
        <v>95</v>
      </c>
      <c r="F96" t="s">
        <v>14</v>
      </c>
      <c r="H96" t="s">
        <v>16</v>
      </c>
      <c r="J96" t="s">
        <v>14</v>
      </c>
      <c r="L96" t="s">
        <v>16</v>
      </c>
      <c r="N96" t="s">
        <v>147</v>
      </c>
      <c r="O96" t="s">
        <v>202</v>
      </c>
      <c r="P96" t="s">
        <v>15</v>
      </c>
      <c r="Q96" t="s">
        <v>203</v>
      </c>
      <c r="R96" t="s">
        <v>61</v>
      </c>
    </row>
    <row r="97" spans="1:18">
      <c r="A97" t="s">
        <v>9</v>
      </c>
      <c r="B97" t="s">
        <v>10</v>
      </c>
      <c r="C97">
        <v>15</v>
      </c>
      <c r="D97" t="s">
        <v>62</v>
      </c>
      <c r="E97" t="s">
        <v>62</v>
      </c>
      <c r="F97" t="s">
        <v>14</v>
      </c>
      <c r="H97" t="s">
        <v>16</v>
      </c>
      <c r="J97" t="s">
        <v>14</v>
      </c>
      <c r="L97" t="s">
        <v>16</v>
      </c>
      <c r="N97" t="s">
        <v>204</v>
      </c>
      <c r="P97" t="s">
        <v>143</v>
      </c>
      <c r="R97" t="s">
        <v>69</v>
      </c>
    </row>
    <row r="98" spans="1:18">
      <c r="A98" t="s">
        <v>9</v>
      </c>
      <c r="B98" t="s">
        <v>10</v>
      </c>
      <c r="C98">
        <v>6</v>
      </c>
      <c r="D98" t="s">
        <v>62</v>
      </c>
      <c r="E98" t="s">
        <v>66</v>
      </c>
      <c r="F98" t="s">
        <v>14</v>
      </c>
      <c r="H98" t="s">
        <v>16</v>
      </c>
      <c r="J98" t="s">
        <v>14</v>
      </c>
      <c r="L98" t="s">
        <v>16</v>
      </c>
      <c r="N98" t="s">
        <v>15</v>
      </c>
      <c r="O98" t="s">
        <v>205</v>
      </c>
      <c r="P98" t="s">
        <v>206</v>
      </c>
      <c r="Q98" t="s">
        <v>207</v>
      </c>
      <c r="R98" t="s">
        <v>69</v>
      </c>
    </row>
    <row r="99" spans="1:18">
      <c r="A99" t="s">
        <v>9</v>
      </c>
      <c r="B99" t="s">
        <v>10</v>
      </c>
      <c r="C99">
        <v>1.5</v>
      </c>
      <c r="D99" t="s">
        <v>62</v>
      </c>
      <c r="E99" t="s">
        <v>62</v>
      </c>
      <c r="F99" t="s">
        <v>14</v>
      </c>
      <c r="H99" t="s">
        <v>16</v>
      </c>
      <c r="J99" t="s">
        <v>14</v>
      </c>
      <c r="L99" t="s">
        <v>16</v>
      </c>
      <c r="N99" t="s">
        <v>144</v>
      </c>
      <c r="O99" t="s">
        <v>208</v>
      </c>
      <c r="P99" t="s">
        <v>112</v>
      </c>
      <c r="R99" t="s">
        <v>69</v>
      </c>
    </row>
    <row r="100" spans="1:18">
      <c r="A100" t="s">
        <v>9</v>
      </c>
      <c r="B100" t="s">
        <v>10</v>
      </c>
      <c r="C100">
        <v>5.5</v>
      </c>
      <c r="D100" t="s">
        <v>70</v>
      </c>
      <c r="E100" t="s">
        <v>70</v>
      </c>
      <c r="F100" t="s">
        <v>14</v>
      </c>
      <c r="H100" t="s">
        <v>16</v>
      </c>
      <c r="J100" t="s">
        <v>14</v>
      </c>
      <c r="L100" t="s">
        <v>16</v>
      </c>
      <c r="N100" t="s">
        <v>151</v>
      </c>
      <c r="O100" t="s">
        <v>209</v>
      </c>
      <c r="R100" t="s">
        <v>61</v>
      </c>
    </row>
    <row r="101" spans="1:18">
      <c r="A101" t="s">
        <v>9</v>
      </c>
      <c r="B101" t="s">
        <v>10</v>
      </c>
      <c r="C101">
        <v>15</v>
      </c>
      <c r="D101" t="s">
        <v>62</v>
      </c>
      <c r="E101" t="s">
        <v>62</v>
      </c>
      <c r="F101" t="s">
        <v>14</v>
      </c>
      <c r="H101" t="s">
        <v>14</v>
      </c>
      <c r="J101" t="s">
        <v>14</v>
      </c>
      <c r="L101" t="s">
        <v>14</v>
      </c>
      <c r="N101" t="s">
        <v>134</v>
      </c>
      <c r="O101" t="s">
        <v>210</v>
      </c>
      <c r="P101" t="s">
        <v>15</v>
      </c>
      <c r="Q101" t="s">
        <v>211</v>
      </c>
      <c r="R101" t="s">
        <v>61</v>
      </c>
    </row>
    <row r="102" spans="1:18">
      <c r="A102" t="s">
        <v>9</v>
      </c>
      <c r="B102" t="s">
        <v>10</v>
      </c>
      <c r="C102">
        <v>1.7</v>
      </c>
      <c r="D102" t="s">
        <v>62</v>
      </c>
      <c r="E102" t="s">
        <v>62</v>
      </c>
      <c r="F102" t="s">
        <v>14</v>
      </c>
      <c r="H102" t="s">
        <v>14</v>
      </c>
      <c r="J102" t="s">
        <v>14</v>
      </c>
      <c r="L102" t="s">
        <v>14</v>
      </c>
      <c r="N102" t="s">
        <v>212</v>
      </c>
      <c r="P102" t="s">
        <v>15</v>
      </c>
      <c r="Q102" t="s">
        <v>213</v>
      </c>
      <c r="R102" t="s">
        <v>61</v>
      </c>
    </row>
    <row r="103" spans="1:18">
      <c r="A103" t="s">
        <v>9</v>
      </c>
      <c r="B103" t="s">
        <v>10</v>
      </c>
      <c r="C103">
        <v>15</v>
      </c>
      <c r="D103" t="s">
        <v>62</v>
      </c>
      <c r="E103" t="s">
        <v>62</v>
      </c>
      <c r="F103" t="s">
        <v>14</v>
      </c>
      <c r="H103" t="s">
        <v>14</v>
      </c>
      <c r="J103" t="s">
        <v>14</v>
      </c>
      <c r="L103" t="s">
        <v>14</v>
      </c>
      <c r="N103" t="s">
        <v>15</v>
      </c>
      <c r="O103" t="s">
        <v>214</v>
      </c>
      <c r="P103" t="s">
        <v>188</v>
      </c>
      <c r="R103" t="s">
        <v>69</v>
      </c>
    </row>
    <row r="104" spans="1:18">
      <c r="A104" t="s">
        <v>9</v>
      </c>
      <c r="B104" t="s">
        <v>10</v>
      </c>
      <c r="C104">
        <v>13</v>
      </c>
      <c r="D104" t="s">
        <v>62</v>
      </c>
      <c r="E104" t="s">
        <v>83</v>
      </c>
      <c r="F104" t="s">
        <v>14</v>
      </c>
      <c r="H104" t="s">
        <v>16</v>
      </c>
      <c r="J104" t="s">
        <v>14</v>
      </c>
      <c r="L104" t="s">
        <v>16</v>
      </c>
      <c r="N104" t="s">
        <v>15</v>
      </c>
      <c r="O104" t="s">
        <v>215</v>
      </c>
      <c r="R104" t="s">
        <v>61</v>
      </c>
    </row>
    <row r="105" spans="1:18">
      <c r="A105" t="s">
        <v>9</v>
      </c>
      <c r="B105" t="s">
        <v>10</v>
      </c>
      <c r="C105">
        <v>7</v>
      </c>
      <c r="D105" t="s">
        <v>79</v>
      </c>
      <c r="E105" t="s">
        <v>95</v>
      </c>
      <c r="F105" t="s">
        <v>14</v>
      </c>
      <c r="H105" t="s">
        <v>16</v>
      </c>
      <c r="J105" t="s">
        <v>14</v>
      </c>
      <c r="L105" t="s">
        <v>16</v>
      </c>
      <c r="N105" t="s">
        <v>67</v>
      </c>
      <c r="P105" t="s">
        <v>188</v>
      </c>
      <c r="R105" t="s">
        <v>69</v>
      </c>
    </row>
    <row r="106" spans="1:18">
      <c r="A106" t="s">
        <v>9</v>
      </c>
      <c r="B106" t="s">
        <v>10</v>
      </c>
      <c r="C106">
        <v>2</v>
      </c>
      <c r="D106" t="s">
        <v>79</v>
      </c>
      <c r="E106" t="s">
        <v>79</v>
      </c>
      <c r="F106" t="s">
        <v>14</v>
      </c>
      <c r="H106" t="s">
        <v>16</v>
      </c>
      <c r="J106" t="s">
        <v>14</v>
      </c>
      <c r="L106" t="s">
        <v>16</v>
      </c>
      <c r="N106" t="s">
        <v>216</v>
      </c>
      <c r="P106" t="s">
        <v>15</v>
      </c>
      <c r="Q106" t="s">
        <v>217</v>
      </c>
      <c r="R106" t="s">
        <v>69</v>
      </c>
    </row>
    <row r="107" spans="1:18">
      <c r="A107" t="s">
        <v>9</v>
      </c>
      <c r="B107" t="s">
        <v>10</v>
      </c>
      <c r="C107">
        <v>6</v>
      </c>
      <c r="D107" t="s">
        <v>62</v>
      </c>
      <c r="E107" t="s">
        <v>66</v>
      </c>
      <c r="F107" t="s">
        <v>14</v>
      </c>
      <c r="H107" t="s">
        <v>16</v>
      </c>
      <c r="J107" t="s">
        <v>14</v>
      </c>
      <c r="L107" t="s">
        <v>16</v>
      </c>
      <c r="N107" t="s">
        <v>15</v>
      </c>
      <c r="O107" t="s">
        <v>218</v>
      </c>
      <c r="P107" t="s">
        <v>123</v>
      </c>
      <c r="Q107" t="s">
        <v>219</v>
      </c>
      <c r="R107" t="s">
        <v>61</v>
      </c>
    </row>
    <row r="108" spans="1:18">
      <c r="A108" t="s">
        <v>9</v>
      </c>
      <c r="B108" t="s">
        <v>10</v>
      </c>
      <c r="C108">
        <v>8</v>
      </c>
      <c r="D108" t="s">
        <v>62</v>
      </c>
      <c r="F108" t="s">
        <v>14</v>
      </c>
      <c r="H108" t="s">
        <v>16</v>
      </c>
      <c r="J108" t="s">
        <v>14</v>
      </c>
      <c r="L108" t="s">
        <v>16</v>
      </c>
      <c r="N108" t="s">
        <v>220</v>
      </c>
      <c r="O108" t="s">
        <v>221</v>
      </c>
      <c r="P108" t="s">
        <v>222</v>
      </c>
      <c r="R108" t="s">
        <v>69</v>
      </c>
    </row>
    <row r="109" spans="1:18">
      <c r="A109" t="s">
        <v>9</v>
      </c>
      <c r="B109" t="s">
        <v>10</v>
      </c>
      <c r="C109">
        <v>2</v>
      </c>
      <c r="D109" t="s">
        <v>62</v>
      </c>
      <c r="E109" t="s">
        <v>66</v>
      </c>
      <c r="F109" t="s">
        <v>14</v>
      </c>
      <c r="H109" t="s">
        <v>14</v>
      </c>
      <c r="J109" t="s">
        <v>14</v>
      </c>
      <c r="L109" t="s">
        <v>16</v>
      </c>
      <c r="N109" t="s">
        <v>94</v>
      </c>
      <c r="R109" t="s">
        <v>69</v>
      </c>
    </row>
    <row r="110" spans="1:18">
      <c r="A110" t="s">
        <v>9</v>
      </c>
      <c r="B110" t="s">
        <v>10</v>
      </c>
      <c r="C110">
        <v>2.5</v>
      </c>
      <c r="D110" t="s">
        <v>62</v>
      </c>
      <c r="E110" t="s">
        <v>62</v>
      </c>
      <c r="F110" t="s">
        <v>14</v>
      </c>
      <c r="H110" t="s">
        <v>16</v>
      </c>
      <c r="J110" t="s">
        <v>14</v>
      </c>
      <c r="L110" t="s">
        <v>16</v>
      </c>
      <c r="N110" t="s">
        <v>15</v>
      </c>
      <c r="O110" t="s">
        <v>223</v>
      </c>
      <c r="P110" t="s">
        <v>120</v>
      </c>
      <c r="R110" t="s">
        <v>61</v>
      </c>
    </row>
    <row r="111" spans="1:18">
      <c r="A111" t="s">
        <v>9</v>
      </c>
      <c r="B111" t="s">
        <v>10</v>
      </c>
      <c r="C111">
        <v>5</v>
      </c>
      <c r="D111" t="s">
        <v>62</v>
      </c>
      <c r="E111" t="s">
        <v>62</v>
      </c>
      <c r="F111" t="s">
        <v>14</v>
      </c>
      <c r="H111" t="s">
        <v>16</v>
      </c>
      <c r="J111" t="s">
        <v>14</v>
      </c>
      <c r="L111" t="s">
        <v>16</v>
      </c>
      <c r="N111" t="s">
        <v>67</v>
      </c>
      <c r="P111" t="s">
        <v>15</v>
      </c>
      <c r="Q111" t="s">
        <v>224</v>
      </c>
      <c r="R111" t="s">
        <v>69</v>
      </c>
    </row>
    <row r="112" spans="1:18">
      <c r="A112" t="s">
        <v>9</v>
      </c>
      <c r="B112" t="s">
        <v>10</v>
      </c>
      <c r="C112">
        <v>50</v>
      </c>
      <c r="D112" t="s">
        <v>66</v>
      </c>
      <c r="E112" t="s">
        <v>83</v>
      </c>
      <c r="F112" t="s">
        <v>14</v>
      </c>
      <c r="H112" t="s">
        <v>16</v>
      </c>
      <c r="J112" t="s">
        <v>14</v>
      </c>
      <c r="L112" t="s">
        <v>16</v>
      </c>
      <c r="R112" t="s">
        <v>69</v>
      </c>
    </row>
    <row r="113" spans="1:18">
      <c r="A113" t="s">
        <v>9</v>
      </c>
      <c r="B113" t="s">
        <v>10</v>
      </c>
      <c r="C113">
        <v>2</v>
      </c>
      <c r="D113" t="s">
        <v>62</v>
      </c>
      <c r="E113" t="s">
        <v>62</v>
      </c>
      <c r="F113" t="s">
        <v>14</v>
      </c>
      <c r="H113" t="s">
        <v>16</v>
      </c>
      <c r="J113" t="s">
        <v>14</v>
      </c>
      <c r="L113" t="s">
        <v>16</v>
      </c>
      <c r="N113" t="s">
        <v>15</v>
      </c>
      <c r="O113" t="s">
        <v>225</v>
      </c>
      <c r="P113" t="s">
        <v>15</v>
      </c>
      <c r="Q113" t="s">
        <v>226</v>
      </c>
      <c r="R113" t="s">
        <v>61</v>
      </c>
    </row>
    <row r="114" spans="1:18">
      <c r="A114" t="s">
        <v>9</v>
      </c>
      <c r="B114" t="s">
        <v>10</v>
      </c>
      <c r="C114">
        <v>1.5</v>
      </c>
      <c r="D114" t="s">
        <v>79</v>
      </c>
      <c r="E114" t="s">
        <v>62</v>
      </c>
      <c r="F114" t="s">
        <v>14</v>
      </c>
      <c r="H114" t="s">
        <v>14</v>
      </c>
      <c r="J114" t="s">
        <v>14</v>
      </c>
      <c r="L114" t="s">
        <v>14</v>
      </c>
      <c r="N114" t="s">
        <v>227</v>
      </c>
      <c r="P114" t="s">
        <v>150</v>
      </c>
      <c r="R114" t="s">
        <v>69</v>
      </c>
    </row>
    <row r="115" spans="1:18">
      <c r="A115" t="s">
        <v>9</v>
      </c>
      <c r="B115" t="s">
        <v>10</v>
      </c>
      <c r="C115">
        <v>1</v>
      </c>
      <c r="D115" t="s">
        <v>62</v>
      </c>
      <c r="E115" t="s">
        <v>95</v>
      </c>
      <c r="F115" t="s">
        <v>14</v>
      </c>
      <c r="H115" t="s">
        <v>16</v>
      </c>
      <c r="J115" t="s">
        <v>14</v>
      </c>
      <c r="L115" t="s">
        <v>16</v>
      </c>
      <c r="N115" t="s">
        <v>74</v>
      </c>
      <c r="P115" t="s">
        <v>15</v>
      </c>
      <c r="Q115" t="s">
        <v>228</v>
      </c>
      <c r="R115" t="s">
        <v>69</v>
      </c>
    </row>
    <row r="116" spans="1:18">
      <c r="A116" t="s">
        <v>9</v>
      </c>
      <c r="B116" t="s">
        <v>10</v>
      </c>
      <c r="C116">
        <v>8</v>
      </c>
      <c r="D116" t="s">
        <v>70</v>
      </c>
      <c r="E116" t="s">
        <v>66</v>
      </c>
      <c r="F116" t="s">
        <v>14</v>
      </c>
      <c r="H116" t="s">
        <v>16</v>
      </c>
      <c r="J116" t="s">
        <v>14</v>
      </c>
      <c r="L116" t="s">
        <v>16</v>
      </c>
      <c r="N116" t="s">
        <v>15</v>
      </c>
      <c r="O116" t="s">
        <v>229</v>
      </c>
      <c r="P116" t="s">
        <v>65</v>
      </c>
      <c r="R116" t="s">
        <v>61</v>
      </c>
    </row>
    <row r="117" spans="1:18">
      <c r="A117" t="s">
        <v>9</v>
      </c>
      <c r="B117" t="s">
        <v>10</v>
      </c>
      <c r="C117">
        <v>5</v>
      </c>
      <c r="D117" t="s">
        <v>62</v>
      </c>
      <c r="E117" t="s">
        <v>66</v>
      </c>
      <c r="F117" t="s">
        <v>14</v>
      </c>
      <c r="H117" t="s">
        <v>16</v>
      </c>
      <c r="J117" t="s">
        <v>13</v>
      </c>
      <c r="L117" t="s">
        <v>16</v>
      </c>
      <c r="N117" t="s">
        <v>230</v>
      </c>
      <c r="P117" t="s">
        <v>75</v>
      </c>
      <c r="R117" t="s">
        <v>69</v>
      </c>
    </row>
    <row r="118" spans="1:18">
      <c r="A118" t="s">
        <v>9</v>
      </c>
      <c r="B118" t="s">
        <v>10</v>
      </c>
      <c r="C118">
        <v>5</v>
      </c>
      <c r="D118" t="s">
        <v>62</v>
      </c>
      <c r="F118" t="s">
        <v>14</v>
      </c>
      <c r="H118" t="s">
        <v>16</v>
      </c>
      <c r="J118" t="s">
        <v>14</v>
      </c>
      <c r="L118" t="s">
        <v>16</v>
      </c>
      <c r="N118" t="s">
        <v>111</v>
      </c>
      <c r="P118" t="s">
        <v>231</v>
      </c>
      <c r="R118" t="s">
        <v>61</v>
      </c>
    </row>
    <row r="119" spans="1:18">
      <c r="A119" t="s">
        <v>9</v>
      </c>
      <c r="B119" t="s">
        <v>10</v>
      </c>
      <c r="C119">
        <v>8</v>
      </c>
      <c r="D119" t="s">
        <v>62</v>
      </c>
      <c r="E119" t="s">
        <v>57</v>
      </c>
      <c r="F119" t="s">
        <v>14</v>
      </c>
      <c r="H119" t="s">
        <v>14</v>
      </c>
      <c r="J119" t="s">
        <v>14</v>
      </c>
      <c r="L119" t="s">
        <v>14</v>
      </c>
      <c r="N119" t="s">
        <v>232</v>
      </c>
      <c r="O119" t="s">
        <v>233</v>
      </c>
      <c r="P119" t="s">
        <v>15</v>
      </c>
      <c r="Q119" t="s">
        <v>234</v>
      </c>
      <c r="R119" t="s">
        <v>61</v>
      </c>
    </row>
    <row r="120" spans="1:18">
      <c r="A120" t="s">
        <v>9</v>
      </c>
      <c r="B120" t="s">
        <v>10</v>
      </c>
      <c r="C120">
        <v>3</v>
      </c>
      <c r="D120" t="s">
        <v>57</v>
      </c>
      <c r="E120" t="s">
        <v>66</v>
      </c>
      <c r="F120" t="s">
        <v>14</v>
      </c>
      <c r="H120" t="s">
        <v>16</v>
      </c>
      <c r="J120" t="s">
        <v>16</v>
      </c>
      <c r="L120" t="s">
        <v>16</v>
      </c>
      <c r="N120" t="s">
        <v>235</v>
      </c>
      <c r="P120" t="s">
        <v>150</v>
      </c>
      <c r="R120" t="s">
        <v>61</v>
      </c>
    </row>
    <row r="121" spans="1:18">
      <c r="A121" t="s">
        <v>9</v>
      </c>
      <c r="B121" t="s">
        <v>10</v>
      </c>
      <c r="C121">
        <v>1.5</v>
      </c>
      <c r="D121" t="s">
        <v>62</v>
      </c>
      <c r="E121" t="s">
        <v>62</v>
      </c>
      <c r="F121" t="s">
        <v>14</v>
      </c>
      <c r="H121" t="s">
        <v>16</v>
      </c>
      <c r="J121" t="s">
        <v>14</v>
      </c>
      <c r="L121" t="s">
        <v>16</v>
      </c>
      <c r="N121" t="s">
        <v>15</v>
      </c>
      <c r="O121" t="s">
        <v>236</v>
      </c>
      <c r="P121" t="s">
        <v>237</v>
      </c>
      <c r="Q121" t="s">
        <v>238</v>
      </c>
      <c r="R121" t="s">
        <v>69</v>
      </c>
    </row>
    <row r="122" spans="1:18">
      <c r="A122" t="s">
        <v>9</v>
      </c>
      <c r="B122" t="s">
        <v>10</v>
      </c>
      <c r="C122">
        <v>5</v>
      </c>
      <c r="D122" t="s">
        <v>57</v>
      </c>
      <c r="F122" t="s">
        <v>14</v>
      </c>
      <c r="H122" t="s">
        <v>16</v>
      </c>
      <c r="J122" t="s">
        <v>14</v>
      </c>
      <c r="L122" t="s">
        <v>16</v>
      </c>
      <c r="N122" t="s">
        <v>74</v>
      </c>
      <c r="P122" t="s">
        <v>123</v>
      </c>
      <c r="Q122" t="s">
        <v>239</v>
      </c>
      <c r="R122" t="s">
        <v>69</v>
      </c>
    </row>
    <row r="123" spans="1:18">
      <c r="A123" t="s">
        <v>9</v>
      </c>
      <c r="B123" t="s">
        <v>10</v>
      </c>
      <c r="C123">
        <v>4</v>
      </c>
      <c r="D123" t="s">
        <v>57</v>
      </c>
      <c r="F123" t="s">
        <v>14</v>
      </c>
      <c r="H123" t="s">
        <v>14</v>
      </c>
      <c r="J123" t="s">
        <v>14</v>
      </c>
      <c r="L123" t="s">
        <v>14</v>
      </c>
      <c r="N123" t="s">
        <v>240</v>
      </c>
      <c r="P123" t="s">
        <v>112</v>
      </c>
      <c r="R123" t="s">
        <v>61</v>
      </c>
    </row>
    <row r="124" spans="1:18">
      <c r="A124" t="s">
        <v>9</v>
      </c>
      <c r="B124" t="s">
        <v>10</v>
      </c>
      <c r="C124">
        <v>10</v>
      </c>
      <c r="D124" t="s">
        <v>62</v>
      </c>
      <c r="E124" t="s">
        <v>83</v>
      </c>
      <c r="F124" t="s">
        <v>14</v>
      </c>
      <c r="H124" t="s">
        <v>16</v>
      </c>
      <c r="J124" t="s">
        <v>16</v>
      </c>
      <c r="L124" t="s">
        <v>16</v>
      </c>
      <c r="N124" t="s">
        <v>15</v>
      </c>
      <c r="O124" t="s">
        <v>241</v>
      </c>
      <c r="P124" t="s">
        <v>65</v>
      </c>
      <c r="R124" t="s">
        <v>61</v>
      </c>
    </row>
    <row r="125" spans="1:18">
      <c r="A125" t="s">
        <v>9</v>
      </c>
      <c r="B125" t="s">
        <v>10</v>
      </c>
      <c r="C125">
        <v>7</v>
      </c>
      <c r="D125" t="s">
        <v>62</v>
      </c>
      <c r="E125" t="s">
        <v>62</v>
      </c>
      <c r="F125" t="s">
        <v>14</v>
      </c>
      <c r="H125" t="s">
        <v>16</v>
      </c>
      <c r="J125" t="s">
        <v>14</v>
      </c>
      <c r="L125" t="s">
        <v>16</v>
      </c>
      <c r="N125" t="s">
        <v>15</v>
      </c>
      <c r="O125" t="s">
        <v>242</v>
      </c>
      <c r="R125" t="s">
        <v>61</v>
      </c>
    </row>
    <row r="126" spans="1:18">
      <c r="A126" t="s">
        <v>9</v>
      </c>
      <c r="B126" t="s">
        <v>10</v>
      </c>
      <c r="C126">
        <v>73</v>
      </c>
      <c r="D126" t="s">
        <v>57</v>
      </c>
      <c r="E126" t="s">
        <v>95</v>
      </c>
      <c r="F126" t="s">
        <v>14</v>
      </c>
      <c r="H126" t="s">
        <v>16</v>
      </c>
      <c r="J126" t="s">
        <v>14</v>
      </c>
      <c r="L126" t="s">
        <v>16</v>
      </c>
      <c r="N126" t="s">
        <v>232</v>
      </c>
      <c r="O126" t="s">
        <v>243</v>
      </c>
      <c r="P126" t="s">
        <v>107</v>
      </c>
      <c r="R126" t="s">
        <v>61</v>
      </c>
    </row>
    <row r="127" spans="1:18">
      <c r="A127" t="s">
        <v>9</v>
      </c>
      <c r="B127" t="s">
        <v>10</v>
      </c>
      <c r="C127">
        <v>8</v>
      </c>
      <c r="D127" t="s">
        <v>57</v>
      </c>
      <c r="E127" t="s">
        <v>83</v>
      </c>
      <c r="F127" t="s">
        <v>14</v>
      </c>
      <c r="H127" t="s">
        <v>14</v>
      </c>
      <c r="J127" t="s">
        <v>14</v>
      </c>
      <c r="L127" t="s">
        <v>14</v>
      </c>
      <c r="N127" t="s">
        <v>94</v>
      </c>
      <c r="R127" t="s">
        <v>61</v>
      </c>
    </row>
    <row r="128" spans="1:18">
      <c r="A128" t="s">
        <v>9</v>
      </c>
      <c r="B128" t="s">
        <v>10</v>
      </c>
      <c r="C128">
        <v>8</v>
      </c>
      <c r="D128" t="s">
        <v>66</v>
      </c>
      <c r="E128" t="s">
        <v>66</v>
      </c>
      <c r="F128" t="s">
        <v>14</v>
      </c>
      <c r="J128" t="s">
        <v>14</v>
      </c>
      <c r="L128" t="s">
        <v>16</v>
      </c>
      <c r="N128" t="s">
        <v>67</v>
      </c>
      <c r="R128" t="s">
        <v>69</v>
      </c>
    </row>
    <row r="129" spans="1:18">
      <c r="A129" t="s">
        <v>9</v>
      </c>
      <c r="B129" t="s">
        <v>10</v>
      </c>
      <c r="C129">
        <v>20</v>
      </c>
      <c r="D129" t="s">
        <v>66</v>
      </c>
      <c r="E129" t="s">
        <v>83</v>
      </c>
      <c r="F129" t="s">
        <v>14</v>
      </c>
      <c r="H129" t="s">
        <v>16</v>
      </c>
      <c r="J129" t="s">
        <v>14</v>
      </c>
      <c r="L129" t="s">
        <v>16</v>
      </c>
      <c r="N129" t="s">
        <v>172</v>
      </c>
      <c r="O129" t="s">
        <v>244</v>
      </c>
      <c r="P129" t="s">
        <v>15</v>
      </c>
      <c r="Q129" t="s">
        <v>245</v>
      </c>
      <c r="R129" t="s">
        <v>69</v>
      </c>
    </row>
    <row r="130" spans="1:18">
      <c r="A130" t="s">
        <v>9</v>
      </c>
      <c r="B130" t="s">
        <v>10</v>
      </c>
      <c r="C130">
        <v>2</v>
      </c>
      <c r="D130" t="s">
        <v>70</v>
      </c>
      <c r="E130" t="s">
        <v>79</v>
      </c>
      <c r="F130" t="s">
        <v>14</v>
      </c>
      <c r="H130" t="s">
        <v>16</v>
      </c>
      <c r="J130" t="s">
        <v>14</v>
      </c>
      <c r="L130" t="s">
        <v>16</v>
      </c>
      <c r="N130" t="s">
        <v>246</v>
      </c>
      <c r="R130" t="s">
        <v>61</v>
      </c>
    </row>
    <row r="131" spans="1:18">
      <c r="A131" t="s">
        <v>9</v>
      </c>
      <c r="B131" t="s">
        <v>10</v>
      </c>
      <c r="C131">
        <v>5.4</v>
      </c>
      <c r="D131" t="s">
        <v>66</v>
      </c>
      <c r="E131" t="s">
        <v>83</v>
      </c>
      <c r="F131" t="s">
        <v>14</v>
      </c>
      <c r="H131" t="s">
        <v>16</v>
      </c>
      <c r="J131" t="s">
        <v>14</v>
      </c>
      <c r="L131" t="s">
        <v>16</v>
      </c>
      <c r="N131" t="s">
        <v>247</v>
      </c>
      <c r="P131" t="s">
        <v>75</v>
      </c>
      <c r="R131" t="s">
        <v>61</v>
      </c>
    </row>
    <row r="132" spans="1:18">
      <c r="A132" t="s">
        <v>9</v>
      </c>
      <c r="B132" t="s">
        <v>10</v>
      </c>
      <c r="C132">
        <v>1.5</v>
      </c>
      <c r="D132" t="s">
        <v>57</v>
      </c>
      <c r="E132" t="s">
        <v>95</v>
      </c>
      <c r="F132" t="s">
        <v>14</v>
      </c>
      <c r="H132" t="s">
        <v>16</v>
      </c>
      <c r="J132" t="s">
        <v>14</v>
      </c>
      <c r="L132" t="s">
        <v>16</v>
      </c>
      <c r="N132" t="s">
        <v>248</v>
      </c>
      <c r="O132" t="s">
        <v>249</v>
      </c>
      <c r="P132" t="s">
        <v>250</v>
      </c>
      <c r="R132" t="s">
        <v>61</v>
      </c>
    </row>
    <row r="133" spans="1:18">
      <c r="A133" t="s">
        <v>9</v>
      </c>
      <c r="B133" t="s">
        <v>10</v>
      </c>
      <c r="C133">
        <v>2</v>
      </c>
      <c r="D133" t="s">
        <v>62</v>
      </c>
      <c r="E133" t="s">
        <v>57</v>
      </c>
      <c r="F133" t="s">
        <v>14</v>
      </c>
      <c r="H133" t="s">
        <v>16</v>
      </c>
      <c r="J133" t="s">
        <v>14</v>
      </c>
      <c r="L133" t="s">
        <v>16</v>
      </c>
      <c r="N133" t="s">
        <v>170</v>
      </c>
      <c r="P133" t="s">
        <v>15</v>
      </c>
      <c r="Q133" t="s">
        <v>251</v>
      </c>
      <c r="R133" t="s">
        <v>69</v>
      </c>
    </row>
    <row r="134" spans="1:18">
      <c r="A134" t="s">
        <v>9</v>
      </c>
      <c r="B134" t="s">
        <v>10</v>
      </c>
      <c r="C134">
        <v>11.3</v>
      </c>
      <c r="D134" t="s">
        <v>66</v>
      </c>
      <c r="E134" t="s">
        <v>83</v>
      </c>
      <c r="F134" t="s">
        <v>14</v>
      </c>
      <c r="H134" t="s">
        <v>16</v>
      </c>
      <c r="J134" t="s">
        <v>14</v>
      </c>
      <c r="L134" t="s">
        <v>16</v>
      </c>
      <c r="N134" t="s">
        <v>167</v>
      </c>
      <c r="P134" t="s">
        <v>15</v>
      </c>
      <c r="Q134" t="s">
        <v>252</v>
      </c>
      <c r="R134" t="s">
        <v>69</v>
      </c>
    </row>
    <row r="135" spans="1:18">
      <c r="A135" t="s">
        <v>9</v>
      </c>
      <c r="B135" t="s">
        <v>10</v>
      </c>
      <c r="C135">
        <v>10</v>
      </c>
      <c r="D135" t="s">
        <v>62</v>
      </c>
      <c r="E135" t="s">
        <v>62</v>
      </c>
      <c r="F135" t="s">
        <v>14</v>
      </c>
      <c r="H135" t="s">
        <v>16</v>
      </c>
      <c r="J135" t="s">
        <v>14</v>
      </c>
      <c r="L135" t="s">
        <v>16</v>
      </c>
      <c r="N135" t="s">
        <v>15</v>
      </c>
      <c r="O135" t="s">
        <v>253</v>
      </c>
      <c r="R135" t="s">
        <v>61</v>
      </c>
    </row>
    <row r="136" spans="1:18">
      <c r="A136" t="s">
        <v>9</v>
      </c>
      <c r="B136" t="s">
        <v>10</v>
      </c>
      <c r="C136">
        <v>2</v>
      </c>
      <c r="D136" t="s">
        <v>62</v>
      </c>
      <c r="E136" t="s">
        <v>62</v>
      </c>
      <c r="F136" t="s">
        <v>14</v>
      </c>
      <c r="H136" t="s">
        <v>16</v>
      </c>
      <c r="J136" t="s">
        <v>14</v>
      </c>
      <c r="L136" t="s">
        <v>16</v>
      </c>
      <c r="N136" t="s">
        <v>254</v>
      </c>
      <c r="P136" t="s">
        <v>255</v>
      </c>
      <c r="R136" t="s">
        <v>61</v>
      </c>
    </row>
    <row r="137" spans="1:18">
      <c r="A137" t="s">
        <v>9</v>
      </c>
      <c r="B137" t="s">
        <v>10</v>
      </c>
      <c r="C137">
        <v>4.5</v>
      </c>
      <c r="D137" t="s">
        <v>57</v>
      </c>
      <c r="E137" t="s">
        <v>57</v>
      </c>
      <c r="F137" t="s">
        <v>14</v>
      </c>
      <c r="H137" t="s">
        <v>14</v>
      </c>
      <c r="J137" t="s">
        <v>14</v>
      </c>
      <c r="L137" t="s">
        <v>16</v>
      </c>
      <c r="N137" t="s">
        <v>15</v>
      </c>
      <c r="O137" t="s">
        <v>256</v>
      </c>
      <c r="P137" t="s">
        <v>123</v>
      </c>
      <c r="Q137" t="s">
        <v>257</v>
      </c>
      <c r="R137" t="s">
        <v>61</v>
      </c>
    </row>
    <row r="138" spans="1:18">
      <c r="A138" t="s">
        <v>9</v>
      </c>
      <c r="B138" t="s">
        <v>10</v>
      </c>
      <c r="C138">
        <v>55</v>
      </c>
      <c r="D138" t="s">
        <v>62</v>
      </c>
      <c r="E138" t="s">
        <v>95</v>
      </c>
      <c r="F138" t="s">
        <v>14</v>
      </c>
      <c r="H138" t="s">
        <v>16</v>
      </c>
      <c r="J138" t="s">
        <v>16</v>
      </c>
      <c r="L138" t="s">
        <v>16</v>
      </c>
      <c r="N138" t="s">
        <v>15</v>
      </c>
      <c r="O138" t="s">
        <v>258</v>
      </c>
      <c r="R138" t="s">
        <v>61</v>
      </c>
    </row>
    <row r="139" spans="1:18">
      <c r="A139" t="s">
        <v>9</v>
      </c>
      <c r="B139" t="s">
        <v>10</v>
      </c>
      <c r="C139">
        <v>15</v>
      </c>
      <c r="D139" t="s">
        <v>62</v>
      </c>
      <c r="F139" t="s">
        <v>14</v>
      </c>
      <c r="H139" t="s">
        <v>16</v>
      </c>
      <c r="J139" t="s">
        <v>14</v>
      </c>
      <c r="L139" t="s">
        <v>16</v>
      </c>
      <c r="N139" t="s">
        <v>15</v>
      </c>
      <c r="O139" t="s">
        <v>259</v>
      </c>
      <c r="R139" t="s">
        <v>61</v>
      </c>
    </row>
    <row r="140" spans="1:18">
      <c r="A140" t="s">
        <v>9</v>
      </c>
      <c r="B140" t="s">
        <v>10</v>
      </c>
      <c r="C140">
        <v>10</v>
      </c>
      <c r="D140" t="s">
        <v>62</v>
      </c>
      <c r="E140" t="s">
        <v>66</v>
      </c>
      <c r="F140" t="s">
        <v>14</v>
      </c>
      <c r="H140" t="s">
        <v>14</v>
      </c>
      <c r="J140" t="s">
        <v>14</v>
      </c>
      <c r="L140" t="s">
        <v>14</v>
      </c>
      <c r="N140" t="s">
        <v>93</v>
      </c>
      <c r="P140" t="s">
        <v>65</v>
      </c>
      <c r="R140" t="s">
        <v>61</v>
      </c>
    </row>
    <row r="141" spans="1:18">
      <c r="A141" t="s">
        <v>9</v>
      </c>
      <c r="B141" t="s">
        <v>10</v>
      </c>
      <c r="C141">
        <v>2</v>
      </c>
      <c r="D141" t="s">
        <v>62</v>
      </c>
      <c r="E141" t="s">
        <v>62</v>
      </c>
      <c r="F141" t="s">
        <v>14</v>
      </c>
      <c r="H141" t="s">
        <v>14</v>
      </c>
      <c r="J141" t="s">
        <v>14</v>
      </c>
      <c r="L141" t="s">
        <v>14</v>
      </c>
      <c r="N141" t="s">
        <v>260</v>
      </c>
      <c r="P141" t="s">
        <v>261</v>
      </c>
      <c r="R141" t="s">
        <v>61</v>
      </c>
    </row>
    <row r="142" spans="1:18">
      <c r="A142" t="s">
        <v>9</v>
      </c>
      <c r="B142" t="s">
        <v>10</v>
      </c>
      <c r="C142">
        <v>2</v>
      </c>
      <c r="D142" t="s">
        <v>62</v>
      </c>
      <c r="E142" t="s">
        <v>62</v>
      </c>
      <c r="F142" t="s">
        <v>14</v>
      </c>
      <c r="H142" t="s">
        <v>16</v>
      </c>
      <c r="J142" t="s">
        <v>14</v>
      </c>
      <c r="L142" t="s">
        <v>16</v>
      </c>
      <c r="N142" t="s">
        <v>71</v>
      </c>
      <c r="O142" t="s">
        <v>262</v>
      </c>
      <c r="P142" t="s">
        <v>237</v>
      </c>
      <c r="Q142" t="s">
        <v>263</v>
      </c>
      <c r="R142" t="s">
        <v>61</v>
      </c>
    </row>
    <row r="143" spans="1:18">
      <c r="A143" t="s">
        <v>9</v>
      </c>
      <c r="B143" t="s">
        <v>10</v>
      </c>
      <c r="C143">
        <v>1</v>
      </c>
      <c r="D143" t="s">
        <v>62</v>
      </c>
      <c r="E143" t="s">
        <v>66</v>
      </c>
      <c r="F143" t="s">
        <v>14</v>
      </c>
      <c r="H143" t="s">
        <v>16</v>
      </c>
      <c r="J143" t="s">
        <v>14</v>
      </c>
      <c r="L143" t="s">
        <v>16</v>
      </c>
      <c r="N143" t="s">
        <v>15</v>
      </c>
      <c r="O143" t="s">
        <v>264</v>
      </c>
      <c r="P143" t="s">
        <v>237</v>
      </c>
      <c r="Q143" t="s">
        <v>265</v>
      </c>
      <c r="R143" t="s">
        <v>61</v>
      </c>
    </row>
    <row r="144" spans="1:18">
      <c r="A144" t="s">
        <v>9</v>
      </c>
      <c r="B144" t="s">
        <v>10</v>
      </c>
      <c r="C144">
        <v>74</v>
      </c>
      <c r="D144" t="s">
        <v>66</v>
      </c>
      <c r="E144" t="s">
        <v>83</v>
      </c>
      <c r="F144" t="s">
        <v>14</v>
      </c>
      <c r="H144" t="s">
        <v>14</v>
      </c>
      <c r="J144" t="s">
        <v>14</v>
      </c>
      <c r="L144" t="s">
        <v>14</v>
      </c>
      <c r="N144" t="s">
        <v>15</v>
      </c>
      <c r="O144" t="s">
        <v>266</v>
      </c>
      <c r="P144" t="s">
        <v>15</v>
      </c>
      <c r="Q144" t="s">
        <v>267</v>
      </c>
      <c r="R144" t="s">
        <v>61</v>
      </c>
    </row>
    <row r="145" spans="1:18">
      <c r="A145" t="s">
        <v>9</v>
      </c>
      <c r="B145" t="s">
        <v>10</v>
      </c>
      <c r="C145">
        <v>30</v>
      </c>
      <c r="D145" t="s">
        <v>62</v>
      </c>
      <c r="E145" t="s">
        <v>83</v>
      </c>
      <c r="F145" t="s">
        <v>14</v>
      </c>
      <c r="H145" t="s">
        <v>16</v>
      </c>
      <c r="J145" t="s">
        <v>14</v>
      </c>
      <c r="L145" t="s">
        <v>16</v>
      </c>
      <c r="N145" t="s">
        <v>15</v>
      </c>
      <c r="O145" t="s">
        <v>268</v>
      </c>
      <c r="R145" t="s">
        <v>61</v>
      </c>
    </row>
    <row r="146" spans="1:18">
      <c r="A146" t="s">
        <v>9</v>
      </c>
      <c r="B146" t="s">
        <v>10</v>
      </c>
      <c r="C146">
        <v>80</v>
      </c>
      <c r="D146" t="s">
        <v>57</v>
      </c>
      <c r="E146" t="s">
        <v>83</v>
      </c>
      <c r="F146" t="s">
        <v>14</v>
      </c>
      <c r="H146" t="s">
        <v>16</v>
      </c>
      <c r="J146" t="s">
        <v>14</v>
      </c>
      <c r="L146" t="s">
        <v>16</v>
      </c>
      <c r="N146" t="s">
        <v>94</v>
      </c>
      <c r="P146" t="s">
        <v>269</v>
      </c>
      <c r="R146" t="s">
        <v>61</v>
      </c>
    </row>
    <row r="147" spans="1:18">
      <c r="A147" t="s">
        <v>9</v>
      </c>
      <c r="B147" t="s">
        <v>10</v>
      </c>
      <c r="C147">
        <v>1.5</v>
      </c>
      <c r="D147" t="s">
        <v>62</v>
      </c>
      <c r="E147" t="s">
        <v>66</v>
      </c>
      <c r="F147" t="s">
        <v>14</v>
      </c>
      <c r="H147" t="s">
        <v>16</v>
      </c>
      <c r="J147" t="s">
        <v>14</v>
      </c>
      <c r="L147" t="s">
        <v>16</v>
      </c>
      <c r="N147" t="s">
        <v>270</v>
      </c>
      <c r="O147" t="s">
        <v>271</v>
      </c>
      <c r="P147" t="s">
        <v>123</v>
      </c>
      <c r="Q147" t="s">
        <v>272</v>
      </c>
      <c r="R147" t="s">
        <v>69</v>
      </c>
    </row>
    <row r="148" spans="1:18">
      <c r="A148" t="s">
        <v>9</v>
      </c>
      <c r="B148" t="s">
        <v>10</v>
      </c>
      <c r="C148">
        <v>4</v>
      </c>
      <c r="D148" t="s">
        <v>79</v>
      </c>
      <c r="E148" t="s">
        <v>57</v>
      </c>
      <c r="F148" t="s">
        <v>14</v>
      </c>
      <c r="H148" t="s">
        <v>16</v>
      </c>
      <c r="J148" t="s">
        <v>14</v>
      </c>
      <c r="L148" t="s">
        <v>16</v>
      </c>
      <c r="N148" t="s">
        <v>93</v>
      </c>
      <c r="P148" t="s">
        <v>65</v>
      </c>
      <c r="R148" t="s">
        <v>61</v>
      </c>
    </row>
    <row r="149" spans="1:18">
      <c r="A149" t="s">
        <v>9</v>
      </c>
      <c r="B149" t="s">
        <v>10</v>
      </c>
      <c r="C149">
        <v>7</v>
      </c>
      <c r="D149" t="s">
        <v>62</v>
      </c>
      <c r="E149" t="s">
        <v>62</v>
      </c>
      <c r="F149" t="s">
        <v>14</v>
      </c>
      <c r="H149" t="s">
        <v>11</v>
      </c>
      <c r="J149" t="s">
        <v>14</v>
      </c>
      <c r="L149" t="s">
        <v>16</v>
      </c>
      <c r="N149" t="s">
        <v>67</v>
      </c>
      <c r="P149" t="s">
        <v>75</v>
      </c>
      <c r="R149" t="s">
        <v>69</v>
      </c>
    </row>
    <row r="150" spans="1:18">
      <c r="A150" t="s">
        <v>9</v>
      </c>
      <c r="B150" t="s">
        <v>10</v>
      </c>
      <c r="C150">
        <v>72</v>
      </c>
      <c r="D150" t="s">
        <v>62</v>
      </c>
      <c r="E150" t="s">
        <v>83</v>
      </c>
      <c r="F150" t="s">
        <v>14</v>
      </c>
      <c r="H150" t="s">
        <v>16</v>
      </c>
      <c r="J150" t="s">
        <v>14</v>
      </c>
      <c r="L150" t="s">
        <v>16</v>
      </c>
      <c r="N150" t="s">
        <v>74</v>
      </c>
      <c r="P150" t="s">
        <v>15</v>
      </c>
      <c r="Q150" t="s">
        <v>273</v>
      </c>
      <c r="R150" t="s">
        <v>61</v>
      </c>
    </row>
    <row r="151" spans="1:18">
      <c r="A151" t="s">
        <v>9</v>
      </c>
      <c r="B151" t="s">
        <v>10</v>
      </c>
      <c r="C151">
        <v>3</v>
      </c>
      <c r="D151" t="s">
        <v>62</v>
      </c>
      <c r="E151" t="s">
        <v>62</v>
      </c>
      <c r="F151" t="s">
        <v>14</v>
      </c>
      <c r="H151" t="s">
        <v>16</v>
      </c>
      <c r="J151" t="s">
        <v>14</v>
      </c>
      <c r="L151" t="s">
        <v>16</v>
      </c>
      <c r="N151" t="s">
        <v>94</v>
      </c>
      <c r="P151" t="s">
        <v>75</v>
      </c>
      <c r="R151" t="s">
        <v>61</v>
      </c>
    </row>
    <row r="152" spans="1:18">
      <c r="A152" t="s">
        <v>9</v>
      </c>
      <c r="B152" t="s">
        <v>10</v>
      </c>
      <c r="C152">
        <v>1.2</v>
      </c>
      <c r="D152" t="s">
        <v>79</v>
      </c>
      <c r="E152" t="s">
        <v>57</v>
      </c>
      <c r="F152" t="s">
        <v>14</v>
      </c>
      <c r="H152" t="s">
        <v>16</v>
      </c>
      <c r="J152" t="s">
        <v>14</v>
      </c>
      <c r="L152" t="s">
        <v>16</v>
      </c>
      <c r="N152" t="s">
        <v>15</v>
      </c>
      <c r="O152" t="s">
        <v>274</v>
      </c>
      <c r="P152" t="s">
        <v>15</v>
      </c>
      <c r="Q152" t="s">
        <v>275</v>
      </c>
      <c r="R152" t="s">
        <v>61</v>
      </c>
    </row>
    <row r="153" spans="1:18">
      <c r="A153" t="s">
        <v>9</v>
      </c>
      <c r="B153" t="s">
        <v>10</v>
      </c>
      <c r="C153">
        <v>5.5</v>
      </c>
      <c r="D153" t="s">
        <v>62</v>
      </c>
      <c r="E153" t="s">
        <v>62</v>
      </c>
      <c r="F153" t="s">
        <v>14</v>
      </c>
      <c r="H153" t="s">
        <v>16</v>
      </c>
      <c r="J153" t="s">
        <v>14</v>
      </c>
      <c r="L153" t="s">
        <v>16</v>
      </c>
      <c r="N153" t="s">
        <v>276</v>
      </c>
      <c r="P153" t="s">
        <v>89</v>
      </c>
      <c r="R153" t="s">
        <v>69</v>
      </c>
    </row>
    <row r="154" spans="1:18">
      <c r="A154" t="s">
        <v>9</v>
      </c>
      <c r="B154" t="s">
        <v>10</v>
      </c>
      <c r="C154" t="s">
        <v>277</v>
      </c>
      <c r="D154" t="s">
        <v>62</v>
      </c>
      <c r="E154" t="s">
        <v>66</v>
      </c>
      <c r="F154" t="s">
        <v>14</v>
      </c>
      <c r="H154" t="s">
        <v>16</v>
      </c>
      <c r="J154" t="s">
        <v>14</v>
      </c>
      <c r="L154" t="s">
        <v>16</v>
      </c>
      <c r="N154" t="s">
        <v>15</v>
      </c>
      <c r="O154" t="s">
        <v>278</v>
      </c>
      <c r="R154" t="s">
        <v>61</v>
      </c>
    </row>
    <row r="155" spans="1:18">
      <c r="A155" t="s">
        <v>9</v>
      </c>
      <c r="B155" t="s">
        <v>10</v>
      </c>
      <c r="C155">
        <v>5</v>
      </c>
      <c r="D155" t="s">
        <v>62</v>
      </c>
      <c r="E155" t="s">
        <v>66</v>
      </c>
      <c r="F155" t="s">
        <v>14</v>
      </c>
      <c r="H155" t="s">
        <v>14</v>
      </c>
      <c r="J155" t="s">
        <v>14</v>
      </c>
      <c r="L155" t="s">
        <v>14</v>
      </c>
      <c r="N155" t="s">
        <v>74</v>
      </c>
      <c r="P155" t="s">
        <v>15</v>
      </c>
      <c r="Q155" t="s">
        <v>279</v>
      </c>
      <c r="R155" t="s">
        <v>61</v>
      </c>
    </row>
    <row r="156" spans="1:18">
      <c r="A156" t="s">
        <v>9</v>
      </c>
      <c r="B156" t="s">
        <v>10</v>
      </c>
      <c r="C156">
        <v>5</v>
      </c>
      <c r="D156" t="s">
        <v>62</v>
      </c>
      <c r="E156" t="s">
        <v>95</v>
      </c>
      <c r="F156" t="s">
        <v>14</v>
      </c>
      <c r="H156" t="s">
        <v>16</v>
      </c>
      <c r="J156" t="s">
        <v>14</v>
      </c>
      <c r="L156" t="s">
        <v>16</v>
      </c>
      <c r="N156" t="s">
        <v>77</v>
      </c>
      <c r="R156" t="s">
        <v>69</v>
      </c>
    </row>
    <row r="157" spans="1:18">
      <c r="A157" t="s">
        <v>9</v>
      </c>
      <c r="B157" t="s">
        <v>10</v>
      </c>
      <c r="C157">
        <v>80</v>
      </c>
      <c r="D157" t="s">
        <v>66</v>
      </c>
      <c r="E157" t="s">
        <v>83</v>
      </c>
      <c r="F157" t="s">
        <v>14</v>
      </c>
      <c r="H157" t="s">
        <v>16</v>
      </c>
      <c r="J157" t="s">
        <v>14</v>
      </c>
      <c r="L157" t="s">
        <v>16</v>
      </c>
      <c r="N157" t="s">
        <v>15</v>
      </c>
      <c r="O157" t="s">
        <v>280</v>
      </c>
      <c r="P157" t="s">
        <v>15</v>
      </c>
      <c r="Q157" t="s">
        <v>281</v>
      </c>
      <c r="R157" t="s">
        <v>61</v>
      </c>
    </row>
    <row r="158" spans="1:18">
      <c r="A158" t="s">
        <v>9</v>
      </c>
      <c r="B158" t="s">
        <v>10</v>
      </c>
      <c r="C158">
        <v>5.1100000000000003</v>
      </c>
      <c r="D158" t="s">
        <v>79</v>
      </c>
      <c r="E158" t="s">
        <v>62</v>
      </c>
      <c r="F158" t="s">
        <v>14</v>
      </c>
      <c r="H158" t="s">
        <v>16</v>
      </c>
      <c r="J158" t="s">
        <v>14</v>
      </c>
      <c r="L158" t="s">
        <v>16</v>
      </c>
      <c r="N158" t="s">
        <v>282</v>
      </c>
      <c r="O158" t="s">
        <v>283</v>
      </c>
      <c r="P158" t="s">
        <v>15</v>
      </c>
      <c r="Q158" t="s">
        <v>284</v>
      </c>
      <c r="R158" t="s">
        <v>61</v>
      </c>
    </row>
    <row r="159" spans="1:18">
      <c r="A159" t="s">
        <v>9</v>
      </c>
      <c r="B159" t="s">
        <v>10</v>
      </c>
      <c r="C159">
        <v>6</v>
      </c>
      <c r="D159" t="s">
        <v>62</v>
      </c>
      <c r="E159" t="s">
        <v>83</v>
      </c>
      <c r="F159" t="s">
        <v>14</v>
      </c>
      <c r="H159" t="s">
        <v>16</v>
      </c>
      <c r="J159" t="s">
        <v>14</v>
      </c>
      <c r="L159" t="s">
        <v>16</v>
      </c>
      <c r="N159" t="s">
        <v>172</v>
      </c>
      <c r="O159" t="s">
        <v>285</v>
      </c>
      <c r="P159" t="s">
        <v>286</v>
      </c>
      <c r="R159" t="s">
        <v>69</v>
      </c>
    </row>
    <row r="160" spans="1:18">
      <c r="A160" t="s">
        <v>9</v>
      </c>
      <c r="B160" t="s">
        <v>10</v>
      </c>
      <c r="C160">
        <v>3.5</v>
      </c>
      <c r="D160" t="s">
        <v>66</v>
      </c>
      <c r="E160" t="s">
        <v>83</v>
      </c>
      <c r="F160" t="s">
        <v>14</v>
      </c>
      <c r="H160" t="s">
        <v>16</v>
      </c>
      <c r="J160" t="s">
        <v>14</v>
      </c>
      <c r="L160" t="s">
        <v>16</v>
      </c>
      <c r="N160" t="s">
        <v>77</v>
      </c>
      <c r="P160" t="s">
        <v>65</v>
      </c>
      <c r="R160" t="s">
        <v>61</v>
      </c>
    </row>
    <row r="161" spans="1:18">
      <c r="A161" t="s">
        <v>9</v>
      </c>
      <c r="B161" t="s">
        <v>10</v>
      </c>
      <c r="C161">
        <v>5</v>
      </c>
      <c r="D161" t="s">
        <v>62</v>
      </c>
      <c r="E161" t="s">
        <v>95</v>
      </c>
      <c r="F161" t="s">
        <v>14</v>
      </c>
      <c r="H161" t="s">
        <v>16</v>
      </c>
      <c r="J161" t="s">
        <v>14</v>
      </c>
      <c r="L161" t="s">
        <v>16</v>
      </c>
      <c r="N161" t="s">
        <v>15</v>
      </c>
      <c r="O161" t="s">
        <v>287</v>
      </c>
      <c r="P161" t="s">
        <v>65</v>
      </c>
      <c r="R161" t="s">
        <v>61</v>
      </c>
    </row>
    <row r="162" spans="1:18">
      <c r="A162" t="s">
        <v>9</v>
      </c>
      <c r="B162" t="s">
        <v>10</v>
      </c>
      <c r="C162">
        <v>7</v>
      </c>
      <c r="D162" t="s">
        <v>62</v>
      </c>
      <c r="E162" t="s">
        <v>83</v>
      </c>
      <c r="F162" t="s">
        <v>14</v>
      </c>
      <c r="H162" t="s">
        <v>16</v>
      </c>
      <c r="J162" t="s">
        <v>14</v>
      </c>
      <c r="L162" t="s">
        <v>16</v>
      </c>
      <c r="N162" t="s">
        <v>74</v>
      </c>
      <c r="P162" t="s">
        <v>65</v>
      </c>
      <c r="R162" t="s">
        <v>69</v>
      </c>
    </row>
    <row r="163" spans="1:18">
      <c r="A163" t="s">
        <v>9</v>
      </c>
      <c r="B163" t="s">
        <v>10</v>
      </c>
      <c r="C163">
        <v>2.5</v>
      </c>
      <c r="D163" t="s">
        <v>66</v>
      </c>
      <c r="E163" t="s">
        <v>62</v>
      </c>
      <c r="F163" t="s">
        <v>14</v>
      </c>
      <c r="H163" t="s">
        <v>14</v>
      </c>
      <c r="J163" t="s">
        <v>14</v>
      </c>
      <c r="L163" t="s">
        <v>14</v>
      </c>
      <c r="N163" t="s">
        <v>114</v>
      </c>
      <c r="R163" t="s">
        <v>61</v>
      </c>
    </row>
    <row r="164" spans="1:18">
      <c r="A164" t="s">
        <v>9</v>
      </c>
      <c r="B164" t="s">
        <v>10</v>
      </c>
      <c r="C164">
        <v>5</v>
      </c>
      <c r="D164" t="s">
        <v>62</v>
      </c>
      <c r="E164" t="s">
        <v>57</v>
      </c>
      <c r="F164" t="s">
        <v>14</v>
      </c>
      <c r="H164" t="s">
        <v>16</v>
      </c>
      <c r="J164" t="s">
        <v>14</v>
      </c>
      <c r="L164" t="s">
        <v>16</v>
      </c>
      <c r="N164" t="s">
        <v>91</v>
      </c>
      <c r="P164" t="s">
        <v>65</v>
      </c>
      <c r="R164" t="s">
        <v>69</v>
      </c>
    </row>
    <row r="165" spans="1:18">
      <c r="A165" t="s">
        <v>9</v>
      </c>
      <c r="B165" t="s">
        <v>10</v>
      </c>
      <c r="C165">
        <v>10</v>
      </c>
      <c r="D165" t="s">
        <v>57</v>
      </c>
      <c r="E165" t="s">
        <v>83</v>
      </c>
      <c r="F165" t="s">
        <v>14</v>
      </c>
      <c r="H165" t="s">
        <v>16</v>
      </c>
      <c r="J165" t="s">
        <v>14</v>
      </c>
      <c r="L165" t="s">
        <v>16</v>
      </c>
      <c r="N165" t="s">
        <v>114</v>
      </c>
      <c r="P165" t="s">
        <v>15</v>
      </c>
      <c r="Q165" t="s">
        <v>288</v>
      </c>
      <c r="R165" t="s">
        <v>61</v>
      </c>
    </row>
    <row r="166" spans="1:18">
      <c r="A166" t="s">
        <v>9</v>
      </c>
      <c r="B166" t="s">
        <v>10</v>
      </c>
      <c r="C166">
        <v>21</v>
      </c>
      <c r="D166" t="s">
        <v>57</v>
      </c>
      <c r="E166" t="s">
        <v>66</v>
      </c>
      <c r="F166" t="s">
        <v>14</v>
      </c>
      <c r="H166" t="s">
        <v>16</v>
      </c>
      <c r="J166" t="s">
        <v>14</v>
      </c>
      <c r="L166" t="s">
        <v>16</v>
      </c>
      <c r="N166" t="s">
        <v>15</v>
      </c>
      <c r="O166" t="s">
        <v>289</v>
      </c>
      <c r="P166" t="s">
        <v>290</v>
      </c>
      <c r="R166" t="s">
        <v>69</v>
      </c>
    </row>
    <row r="167" spans="1:18">
      <c r="A167" t="s">
        <v>9</v>
      </c>
      <c r="B167" t="s">
        <v>10</v>
      </c>
      <c r="C167">
        <v>5</v>
      </c>
      <c r="D167" t="s">
        <v>70</v>
      </c>
      <c r="E167" t="s">
        <v>62</v>
      </c>
      <c r="F167" t="s">
        <v>14</v>
      </c>
      <c r="H167" t="s">
        <v>14</v>
      </c>
      <c r="J167" t="s">
        <v>14</v>
      </c>
      <c r="L167" t="s">
        <v>14</v>
      </c>
      <c r="N167" t="s">
        <v>291</v>
      </c>
      <c r="P167" t="s">
        <v>75</v>
      </c>
      <c r="R167" t="s">
        <v>69</v>
      </c>
    </row>
    <row r="168" spans="1:18">
      <c r="A168" t="s">
        <v>9</v>
      </c>
      <c r="B168" t="s">
        <v>10</v>
      </c>
      <c r="C168">
        <v>40</v>
      </c>
      <c r="D168" t="s">
        <v>66</v>
      </c>
      <c r="E168" t="s">
        <v>83</v>
      </c>
      <c r="F168" t="s">
        <v>14</v>
      </c>
      <c r="H168" t="s">
        <v>16</v>
      </c>
      <c r="J168" t="s">
        <v>14</v>
      </c>
      <c r="L168" t="s">
        <v>16</v>
      </c>
      <c r="N168" t="s">
        <v>15</v>
      </c>
      <c r="O168" t="s">
        <v>292</v>
      </c>
      <c r="R168" t="s">
        <v>69</v>
      </c>
    </row>
    <row r="169" spans="1:18">
      <c r="A169" t="s">
        <v>9</v>
      </c>
      <c r="B169" t="s">
        <v>10</v>
      </c>
      <c r="C169">
        <v>10</v>
      </c>
      <c r="D169" t="s">
        <v>62</v>
      </c>
      <c r="E169" t="s">
        <v>62</v>
      </c>
      <c r="F169" t="s">
        <v>14</v>
      </c>
      <c r="H169" t="s">
        <v>16</v>
      </c>
      <c r="J169" t="s">
        <v>14</v>
      </c>
      <c r="L169" t="s">
        <v>16</v>
      </c>
      <c r="N169" t="s">
        <v>126</v>
      </c>
      <c r="R169" t="s">
        <v>61</v>
      </c>
    </row>
    <row r="170" spans="1:18">
      <c r="A170" t="s">
        <v>9</v>
      </c>
      <c r="B170" t="s">
        <v>10</v>
      </c>
      <c r="C170">
        <v>60</v>
      </c>
      <c r="D170" t="s">
        <v>57</v>
      </c>
      <c r="E170" t="s">
        <v>57</v>
      </c>
      <c r="F170" t="s">
        <v>14</v>
      </c>
      <c r="H170" t="s">
        <v>16</v>
      </c>
      <c r="J170" t="s">
        <v>14</v>
      </c>
      <c r="L170" t="s">
        <v>16</v>
      </c>
      <c r="N170" t="s">
        <v>15</v>
      </c>
      <c r="O170" t="s">
        <v>293</v>
      </c>
      <c r="P170" t="s">
        <v>15</v>
      </c>
      <c r="Q170" t="s">
        <v>294</v>
      </c>
      <c r="R170" t="s">
        <v>61</v>
      </c>
    </row>
    <row r="171" spans="1:18">
      <c r="A171" t="s">
        <v>9</v>
      </c>
      <c r="B171" t="s">
        <v>10</v>
      </c>
      <c r="C171">
        <v>1</v>
      </c>
      <c r="D171" t="s">
        <v>62</v>
      </c>
      <c r="E171" t="s">
        <v>62</v>
      </c>
      <c r="F171" t="s">
        <v>14</v>
      </c>
      <c r="H171" t="s">
        <v>16</v>
      </c>
      <c r="J171" t="s">
        <v>16</v>
      </c>
      <c r="L171" t="s">
        <v>16</v>
      </c>
      <c r="N171" t="s">
        <v>77</v>
      </c>
      <c r="P171" t="s">
        <v>295</v>
      </c>
      <c r="R171" t="s">
        <v>61</v>
      </c>
    </row>
    <row r="172" spans="1:18">
      <c r="A172" t="s">
        <v>9</v>
      </c>
      <c r="B172" t="s">
        <v>10</v>
      </c>
      <c r="C172">
        <v>4</v>
      </c>
      <c r="D172" t="s">
        <v>62</v>
      </c>
      <c r="E172" t="s">
        <v>62</v>
      </c>
      <c r="F172" t="s">
        <v>14</v>
      </c>
      <c r="H172" t="s">
        <v>16</v>
      </c>
      <c r="J172" t="s">
        <v>14</v>
      </c>
      <c r="L172" t="s">
        <v>16</v>
      </c>
      <c r="N172" t="s">
        <v>94</v>
      </c>
      <c r="P172" t="s">
        <v>150</v>
      </c>
      <c r="R172" t="s">
        <v>61</v>
      </c>
    </row>
    <row r="173" spans="1:18">
      <c r="A173" t="s">
        <v>9</v>
      </c>
      <c r="B173" t="s">
        <v>10</v>
      </c>
      <c r="C173">
        <v>55</v>
      </c>
      <c r="D173" t="s">
        <v>66</v>
      </c>
      <c r="E173" t="s">
        <v>83</v>
      </c>
      <c r="F173" t="s">
        <v>14</v>
      </c>
      <c r="H173" t="s">
        <v>16</v>
      </c>
      <c r="J173" t="s">
        <v>14</v>
      </c>
      <c r="L173" t="s">
        <v>16</v>
      </c>
      <c r="N173" t="s">
        <v>67</v>
      </c>
      <c r="R173" t="s">
        <v>61</v>
      </c>
    </row>
    <row r="174" spans="1:18">
      <c r="A174" t="s">
        <v>9</v>
      </c>
      <c r="B174" t="s">
        <v>10</v>
      </c>
      <c r="C174">
        <v>3.5</v>
      </c>
      <c r="D174" t="s">
        <v>57</v>
      </c>
      <c r="E174" t="s">
        <v>66</v>
      </c>
      <c r="F174" t="s">
        <v>14</v>
      </c>
      <c r="H174" t="s">
        <v>16</v>
      </c>
      <c r="J174" t="s">
        <v>14</v>
      </c>
      <c r="L174" t="s">
        <v>16</v>
      </c>
      <c r="N174" t="s">
        <v>15</v>
      </c>
      <c r="O174" t="s">
        <v>296</v>
      </c>
      <c r="P174" t="s">
        <v>100</v>
      </c>
      <c r="R174" t="s">
        <v>69</v>
      </c>
    </row>
    <row r="175" spans="1:18">
      <c r="A175" t="s">
        <v>9</v>
      </c>
      <c r="B175" t="s">
        <v>10</v>
      </c>
      <c r="C175">
        <v>2</v>
      </c>
      <c r="D175" t="s">
        <v>79</v>
      </c>
      <c r="E175" t="s">
        <v>62</v>
      </c>
      <c r="F175" t="s">
        <v>14</v>
      </c>
      <c r="H175" t="s">
        <v>16</v>
      </c>
      <c r="J175" t="s">
        <v>16</v>
      </c>
      <c r="L175" t="s">
        <v>16</v>
      </c>
      <c r="N175" t="s">
        <v>297</v>
      </c>
      <c r="P175" t="s">
        <v>98</v>
      </c>
      <c r="R175" t="s">
        <v>61</v>
      </c>
    </row>
    <row r="176" spans="1:18">
      <c r="A176" t="s">
        <v>9</v>
      </c>
      <c r="B176" t="s">
        <v>10</v>
      </c>
      <c r="C176">
        <v>6</v>
      </c>
      <c r="D176" t="s">
        <v>79</v>
      </c>
      <c r="E176" t="s">
        <v>79</v>
      </c>
      <c r="F176" t="s">
        <v>14</v>
      </c>
      <c r="H176" t="s">
        <v>16</v>
      </c>
      <c r="J176" t="s">
        <v>14</v>
      </c>
      <c r="L176" t="s">
        <v>16</v>
      </c>
      <c r="N176" t="s">
        <v>15</v>
      </c>
      <c r="O176" t="s">
        <v>298</v>
      </c>
      <c r="P176" t="s">
        <v>65</v>
      </c>
      <c r="R176" t="s">
        <v>61</v>
      </c>
    </row>
    <row r="177" spans="1:18">
      <c r="A177" t="s">
        <v>9</v>
      </c>
      <c r="B177" t="s">
        <v>10</v>
      </c>
      <c r="C177">
        <v>1.5</v>
      </c>
      <c r="D177" t="s">
        <v>57</v>
      </c>
      <c r="E177" t="s">
        <v>95</v>
      </c>
      <c r="F177" t="s">
        <v>14</v>
      </c>
      <c r="H177" t="s">
        <v>16</v>
      </c>
      <c r="J177" t="s">
        <v>14</v>
      </c>
      <c r="L177" t="s">
        <v>16</v>
      </c>
      <c r="N177" t="s">
        <v>260</v>
      </c>
      <c r="P177" t="s">
        <v>65</v>
      </c>
      <c r="R177" t="s">
        <v>61</v>
      </c>
    </row>
    <row r="178" spans="1:18">
      <c r="A178" t="s">
        <v>9</v>
      </c>
      <c r="B178" t="s">
        <v>10</v>
      </c>
      <c r="C178">
        <v>2.2999999999999998</v>
      </c>
      <c r="D178" t="s">
        <v>62</v>
      </c>
      <c r="E178" t="s">
        <v>66</v>
      </c>
      <c r="F178" t="s">
        <v>14</v>
      </c>
      <c r="H178" t="s">
        <v>16</v>
      </c>
      <c r="J178" t="s">
        <v>14</v>
      </c>
      <c r="L178" t="s">
        <v>16</v>
      </c>
      <c r="N178" t="s">
        <v>134</v>
      </c>
      <c r="O178" t="s">
        <v>299</v>
      </c>
      <c r="P178" t="s">
        <v>300</v>
      </c>
      <c r="R178" t="s">
        <v>61</v>
      </c>
    </row>
    <row r="179" spans="1:18">
      <c r="A179" t="s">
        <v>9</v>
      </c>
      <c r="B179" t="s">
        <v>10</v>
      </c>
      <c r="C179">
        <v>15</v>
      </c>
      <c r="D179" t="s">
        <v>62</v>
      </c>
      <c r="E179" t="s">
        <v>83</v>
      </c>
      <c r="F179" t="s">
        <v>14</v>
      </c>
      <c r="H179" t="s">
        <v>16</v>
      </c>
      <c r="J179" t="s">
        <v>14</v>
      </c>
      <c r="L179" t="s">
        <v>16</v>
      </c>
      <c r="N179" t="s">
        <v>301</v>
      </c>
      <c r="P179" t="s">
        <v>15</v>
      </c>
      <c r="Q179" t="s">
        <v>302</v>
      </c>
      <c r="R179" t="s">
        <v>61</v>
      </c>
    </row>
    <row r="180" spans="1:18">
      <c r="A180" t="s">
        <v>9</v>
      </c>
      <c r="B180" t="s">
        <v>10</v>
      </c>
      <c r="C180">
        <v>1</v>
      </c>
      <c r="D180" t="s">
        <v>79</v>
      </c>
      <c r="E180" t="s">
        <v>66</v>
      </c>
      <c r="F180" t="s">
        <v>14</v>
      </c>
      <c r="H180" t="s">
        <v>16</v>
      </c>
      <c r="J180" t="s">
        <v>14</v>
      </c>
      <c r="L180" t="s">
        <v>16</v>
      </c>
      <c r="N180" t="s">
        <v>15</v>
      </c>
      <c r="O180" t="s">
        <v>303</v>
      </c>
      <c r="P180" t="s">
        <v>15</v>
      </c>
      <c r="Q180" t="s">
        <v>304</v>
      </c>
      <c r="R180" t="s">
        <v>69</v>
      </c>
    </row>
    <row r="181" spans="1:18">
      <c r="A181" t="s">
        <v>9</v>
      </c>
      <c r="B181" t="s">
        <v>10</v>
      </c>
      <c r="C181">
        <v>90</v>
      </c>
      <c r="D181" t="s">
        <v>66</v>
      </c>
      <c r="F181" t="s">
        <v>14</v>
      </c>
      <c r="H181" t="s">
        <v>16</v>
      </c>
      <c r="J181" t="s">
        <v>14</v>
      </c>
      <c r="L181" t="s">
        <v>16</v>
      </c>
      <c r="N181" t="s">
        <v>77</v>
      </c>
      <c r="P181" t="s">
        <v>100</v>
      </c>
      <c r="R181" t="s">
        <v>69</v>
      </c>
    </row>
    <row r="182" spans="1:18">
      <c r="A182" t="s">
        <v>9</v>
      </c>
      <c r="B182" t="s">
        <v>10</v>
      </c>
      <c r="C182">
        <v>8</v>
      </c>
      <c r="D182" t="s">
        <v>62</v>
      </c>
      <c r="E182" t="s">
        <v>57</v>
      </c>
      <c r="F182" t="s">
        <v>14</v>
      </c>
      <c r="H182" t="s">
        <v>16</v>
      </c>
      <c r="J182" t="s">
        <v>14</v>
      </c>
      <c r="L182" t="s">
        <v>16</v>
      </c>
      <c r="N182" t="s">
        <v>67</v>
      </c>
      <c r="P182" t="s">
        <v>65</v>
      </c>
      <c r="R182" t="s">
        <v>61</v>
      </c>
    </row>
    <row r="183" spans="1:18">
      <c r="A183" t="s">
        <v>9</v>
      </c>
      <c r="B183" t="s">
        <v>10</v>
      </c>
      <c r="C183">
        <v>10</v>
      </c>
      <c r="D183" t="s">
        <v>57</v>
      </c>
      <c r="E183" t="s">
        <v>83</v>
      </c>
      <c r="F183" t="s">
        <v>14</v>
      </c>
      <c r="H183" t="s">
        <v>14</v>
      </c>
      <c r="J183" t="s">
        <v>14</v>
      </c>
      <c r="L183" t="s">
        <v>14</v>
      </c>
      <c r="N183" t="s">
        <v>305</v>
      </c>
      <c r="P183" t="s">
        <v>237</v>
      </c>
      <c r="Q183" t="s">
        <v>306</v>
      </c>
      <c r="R183" t="s">
        <v>69</v>
      </c>
    </row>
    <row r="184" spans="1:18">
      <c r="A184" t="s">
        <v>9</v>
      </c>
      <c r="B184" t="s">
        <v>10</v>
      </c>
      <c r="C184">
        <v>3</v>
      </c>
      <c r="D184" t="s">
        <v>62</v>
      </c>
      <c r="E184" t="s">
        <v>66</v>
      </c>
      <c r="F184" t="s">
        <v>14</v>
      </c>
      <c r="H184" t="s">
        <v>16</v>
      </c>
      <c r="J184" t="s">
        <v>14</v>
      </c>
      <c r="L184" t="s">
        <v>16</v>
      </c>
      <c r="N184" t="s">
        <v>67</v>
      </c>
      <c r="R184" t="s">
        <v>61</v>
      </c>
    </row>
    <row r="185" spans="1:18">
      <c r="A185" t="s">
        <v>9</v>
      </c>
      <c r="B185" t="s">
        <v>10</v>
      </c>
      <c r="C185">
        <v>2</v>
      </c>
      <c r="D185" t="s">
        <v>62</v>
      </c>
      <c r="E185" t="s">
        <v>83</v>
      </c>
      <c r="F185" t="s">
        <v>14</v>
      </c>
      <c r="H185" t="s">
        <v>16</v>
      </c>
      <c r="J185" t="s">
        <v>14</v>
      </c>
      <c r="L185" t="s">
        <v>16</v>
      </c>
      <c r="N185" t="s">
        <v>67</v>
      </c>
      <c r="P185" t="s">
        <v>75</v>
      </c>
      <c r="R185" t="s">
        <v>69</v>
      </c>
    </row>
    <row r="186" spans="1:18">
      <c r="A186" t="s">
        <v>9</v>
      </c>
      <c r="B186" t="s">
        <v>10</v>
      </c>
      <c r="C186">
        <v>7</v>
      </c>
      <c r="D186" t="s">
        <v>62</v>
      </c>
      <c r="E186" t="s">
        <v>83</v>
      </c>
      <c r="F186" t="s">
        <v>14</v>
      </c>
      <c r="H186" t="s">
        <v>16</v>
      </c>
      <c r="J186" t="s">
        <v>14</v>
      </c>
      <c r="L186" t="s">
        <v>16</v>
      </c>
      <c r="N186" t="s">
        <v>307</v>
      </c>
      <c r="P186" t="s">
        <v>65</v>
      </c>
      <c r="R186" t="s">
        <v>69</v>
      </c>
    </row>
    <row r="187" spans="1:18">
      <c r="A187" t="s">
        <v>9</v>
      </c>
      <c r="B187" t="s">
        <v>10</v>
      </c>
      <c r="C187">
        <v>6.3</v>
      </c>
      <c r="D187" t="s">
        <v>62</v>
      </c>
      <c r="E187" t="s">
        <v>62</v>
      </c>
      <c r="F187" t="s">
        <v>14</v>
      </c>
      <c r="H187" t="s">
        <v>16</v>
      </c>
      <c r="J187" t="s">
        <v>14</v>
      </c>
      <c r="L187" t="s">
        <v>16</v>
      </c>
      <c r="N187" t="s">
        <v>144</v>
      </c>
      <c r="O187" t="s">
        <v>308</v>
      </c>
      <c r="P187" t="s">
        <v>123</v>
      </c>
      <c r="Q187" t="s">
        <v>309</v>
      </c>
      <c r="R187" t="s">
        <v>69</v>
      </c>
    </row>
    <row r="188" spans="1:18">
      <c r="A188" t="s">
        <v>9</v>
      </c>
      <c r="B188" t="s">
        <v>10</v>
      </c>
      <c r="C188">
        <v>3.8</v>
      </c>
      <c r="D188" t="s">
        <v>79</v>
      </c>
      <c r="E188" t="s">
        <v>83</v>
      </c>
      <c r="F188" t="s">
        <v>14</v>
      </c>
      <c r="H188" t="s">
        <v>16</v>
      </c>
      <c r="J188" t="s">
        <v>14</v>
      </c>
      <c r="L188" t="s">
        <v>16</v>
      </c>
      <c r="N188" t="s">
        <v>240</v>
      </c>
      <c r="P188" t="s">
        <v>15</v>
      </c>
      <c r="Q188" t="s">
        <v>310</v>
      </c>
      <c r="R188" t="s">
        <v>69</v>
      </c>
    </row>
    <row r="189" spans="1:18">
      <c r="A189" t="s">
        <v>9</v>
      </c>
      <c r="B189" t="s">
        <v>10</v>
      </c>
      <c r="C189">
        <v>10</v>
      </c>
      <c r="D189" t="s">
        <v>79</v>
      </c>
      <c r="E189" t="s">
        <v>62</v>
      </c>
      <c r="F189" t="s">
        <v>14</v>
      </c>
      <c r="H189" t="s">
        <v>16</v>
      </c>
      <c r="J189" t="s">
        <v>14</v>
      </c>
      <c r="L189" t="s">
        <v>16</v>
      </c>
      <c r="N189" t="s">
        <v>67</v>
      </c>
      <c r="R189" t="s">
        <v>61</v>
      </c>
    </row>
    <row r="190" spans="1:18">
      <c r="A190" t="s">
        <v>9</v>
      </c>
      <c r="B190" t="s">
        <v>10</v>
      </c>
      <c r="C190">
        <v>70</v>
      </c>
      <c r="D190" t="s">
        <v>57</v>
      </c>
      <c r="E190" t="s">
        <v>57</v>
      </c>
      <c r="F190" t="s">
        <v>14</v>
      </c>
      <c r="H190" t="s">
        <v>14</v>
      </c>
      <c r="J190" t="s">
        <v>14</v>
      </c>
      <c r="L190" t="s">
        <v>14</v>
      </c>
      <c r="N190" t="s">
        <v>67</v>
      </c>
      <c r="P190" t="s">
        <v>75</v>
      </c>
      <c r="R190" t="s">
        <v>61</v>
      </c>
    </row>
    <row r="191" spans="1:18">
      <c r="A191" t="s">
        <v>9</v>
      </c>
      <c r="B191" t="s">
        <v>10</v>
      </c>
      <c r="C191">
        <v>5</v>
      </c>
      <c r="D191" t="s">
        <v>62</v>
      </c>
      <c r="E191" t="s">
        <v>95</v>
      </c>
      <c r="F191" t="s">
        <v>14</v>
      </c>
      <c r="H191" t="s">
        <v>16</v>
      </c>
      <c r="J191" t="s">
        <v>14</v>
      </c>
      <c r="L191" t="s">
        <v>16</v>
      </c>
      <c r="N191" t="s">
        <v>15</v>
      </c>
      <c r="O191" t="s">
        <v>311</v>
      </c>
      <c r="P191" t="s">
        <v>65</v>
      </c>
      <c r="R191" t="s">
        <v>69</v>
      </c>
    </row>
    <row r="192" spans="1:18">
      <c r="A192" t="s">
        <v>9</v>
      </c>
      <c r="B192" t="s">
        <v>10</v>
      </c>
      <c r="C192">
        <v>2.2999999999999998</v>
      </c>
      <c r="D192" t="s">
        <v>62</v>
      </c>
      <c r="E192" t="s">
        <v>62</v>
      </c>
      <c r="F192" t="s">
        <v>14</v>
      </c>
      <c r="H192" t="s">
        <v>14</v>
      </c>
      <c r="J192" t="s">
        <v>14</v>
      </c>
      <c r="L192" t="s">
        <v>14</v>
      </c>
      <c r="N192" t="s">
        <v>67</v>
      </c>
      <c r="P192" t="s">
        <v>188</v>
      </c>
      <c r="R192" t="s">
        <v>61</v>
      </c>
    </row>
    <row r="193" spans="1:18">
      <c r="A193" t="s">
        <v>9</v>
      </c>
      <c r="B193" t="s">
        <v>10</v>
      </c>
      <c r="C193">
        <v>13</v>
      </c>
      <c r="F193" t="s">
        <v>14</v>
      </c>
      <c r="H193" t="s">
        <v>16</v>
      </c>
      <c r="J193" t="s">
        <v>14</v>
      </c>
      <c r="L193" t="s">
        <v>14</v>
      </c>
      <c r="N193" t="s">
        <v>74</v>
      </c>
      <c r="P193" t="s">
        <v>75</v>
      </c>
      <c r="R193" t="s">
        <v>69</v>
      </c>
    </row>
    <row r="194" spans="1:18">
      <c r="A194" t="s">
        <v>9</v>
      </c>
      <c r="B194" t="s">
        <v>10</v>
      </c>
      <c r="C194">
        <v>75</v>
      </c>
      <c r="D194" t="s">
        <v>66</v>
      </c>
      <c r="E194" t="s">
        <v>83</v>
      </c>
      <c r="F194" t="s">
        <v>14</v>
      </c>
      <c r="H194" t="s">
        <v>14</v>
      </c>
      <c r="J194" t="s">
        <v>14</v>
      </c>
      <c r="L194" t="s">
        <v>14</v>
      </c>
      <c r="N194" t="s">
        <v>312</v>
      </c>
      <c r="P194" t="s">
        <v>143</v>
      </c>
      <c r="R194" t="s">
        <v>69</v>
      </c>
    </row>
    <row r="195" spans="1:18">
      <c r="A195" t="s">
        <v>9</v>
      </c>
      <c r="B195" t="s">
        <v>10</v>
      </c>
      <c r="C195">
        <v>8</v>
      </c>
      <c r="D195" t="s">
        <v>62</v>
      </c>
      <c r="E195" t="s">
        <v>57</v>
      </c>
      <c r="F195" t="s">
        <v>14</v>
      </c>
      <c r="H195" t="s">
        <v>16</v>
      </c>
      <c r="J195" t="s">
        <v>16</v>
      </c>
      <c r="L195" t="s">
        <v>16</v>
      </c>
      <c r="N195" t="s">
        <v>313</v>
      </c>
      <c r="O195" t="s">
        <v>314</v>
      </c>
      <c r="P195" t="s">
        <v>65</v>
      </c>
      <c r="R195" t="s">
        <v>61</v>
      </c>
    </row>
    <row r="196" spans="1:18">
      <c r="A196" t="s">
        <v>9</v>
      </c>
      <c r="B196" t="s">
        <v>10</v>
      </c>
      <c r="C196">
        <v>1</v>
      </c>
      <c r="D196" t="s">
        <v>62</v>
      </c>
      <c r="E196" t="s">
        <v>62</v>
      </c>
      <c r="F196" t="s">
        <v>14</v>
      </c>
      <c r="H196" t="s">
        <v>16</v>
      </c>
      <c r="J196" t="s">
        <v>14</v>
      </c>
      <c r="L196" t="s">
        <v>16</v>
      </c>
      <c r="N196" t="s">
        <v>15</v>
      </c>
      <c r="O196" t="s">
        <v>315</v>
      </c>
      <c r="P196" t="s">
        <v>75</v>
      </c>
      <c r="R196" t="s">
        <v>69</v>
      </c>
    </row>
    <row r="197" spans="1:18">
      <c r="A197" t="s">
        <v>9</v>
      </c>
      <c r="B197" t="s">
        <v>10</v>
      </c>
      <c r="C197">
        <v>2</v>
      </c>
      <c r="D197" t="s">
        <v>66</v>
      </c>
      <c r="E197" t="s">
        <v>95</v>
      </c>
      <c r="F197" t="s">
        <v>14</v>
      </c>
      <c r="H197" t="s">
        <v>16</v>
      </c>
      <c r="J197" t="s">
        <v>14</v>
      </c>
      <c r="L197" t="s">
        <v>16</v>
      </c>
      <c r="N197" t="s">
        <v>67</v>
      </c>
      <c r="P197" t="s">
        <v>75</v>
      </c>
      <c r="R197" t="s">
        <v>61</v>
      </c>
    </row>
    <row r="198" spans="1:18">
      <c r="A198" t="s">
        <v>9</v>
      </c>
      <c r="B198" t="s">
        <v>10</v>
      </c>
      <c r="C198">
        <v>2</v>
      </c>
      <c r="D198" t="s">
        <v>62</v>
      </c>
      <c r="E198" t="s">
        <v>62</v>
      </c>
      <c r="F198" t="s">
        <v>14</v>
      </c>
      <c r="H198" t="s">
        <v>16</v>
      </c>
      <c r="J198" t="s">
        <v>14</v>
      </c>
      <c r="L198" t="s">
        <v>16</v>
      </c>
      <c r="N198" t="s">
        <v>67</v>
      </c>
      <c r="P198" t="s">
        <v>198</v>
      </c>
      <c r="R198" t="s">
        <v>61</v>
      </c>
    </row>
    <row r="199" spans="1:18">
      <c r="A199" t="s">
        <v>9</v>
      </c>
      <c r="B199" t="s">
        <v>10</v>
      </c>
      <c r="C199">
        <v>3.6</v>
      </c>
      <c r="D199" t="s">
        <v>62</v>
      </c>
      <c r="E199" t="s">
        <v>83</v>
      </c>
      <c r="F199" t="s">
        <v>14</v>
      </c>
      <c r="H199" t="s">
        <v>16</v>
      </c>
      <c r="J199" t="s">
        <v>14</v>
      </c>
      <c r="L199" t="s">
        <v>16</v>
      </c>
      <c r="N199" t="s">
        <v>170</v>
      </c>
      <c r="R199" t="s">
        <v>61</v>
      </c>
    </row>
    <row r="200" spans="1:18">
      <c r="A200" t="s">
        <v>9</v>
      </c>
      <c r="B200" t="s">
        <v>10</v>
      </c>
      <c r="C200">
        <v>2</v>
      </c>
      <c r="D200" t="s">
        <v>62</v>
      </c>
      <c r="E200" t="s">
        <v>66</v>
      </c>
      <c r="F200" t="s">
        <v>14</v>
      </c>
      <c r="H200" t="s">
        <v>14</v>
      </c>
      <c r="J200" t="s">
        <v>14</v>
      </c>
      <c r="L200" t="s">
        <v>14</v>
      </c>
      <c r="N200" t="s">
        <v>15</v>
      </c>
      <c r="O200" t="s">
        <v>316</v>
      </c>
      <c r="P200" t="s">
        <v>65</v>
      </c>
      <c r="R200" t="s">
        <v>61</v>
      </c>
    </row>
    <row r="201" spans="1:18">
      <c r="A201" t="s">
        <v>9</v>
      </c>
      <c r="B201" t="s">
        <v>10</v>
      </c>
      <c r="C201">
        <v>2</v>
      </c>
      <c r="D201" t="s">
        <v>70</v>
      </c>
      <c r="E201" t="s">
        <v>70</v>
      </c>
      <c r="F201" t="s">
        <v>14</v>
      </c>
      <c r="H201" t="s">
        <v>15</v>
      </c>
      <c r="I201" t="s">
        <v>317</v>
      </c>
      <c r="J201" t="s">
        <v>14</v>
      </c>
      <c r="L201" t="s">
        <v>15</v>
      </c>
      <c r="M201" t="s">
        <v>318</v>
      </c>
      <c r="P201" t="s">
        <v>15</v>
      </c>
      <c r="Q201" t="s">
        <v>319</v>
      </c>
      <c r="R201" t="s">
        <v>69</v>
      </c>
    </row>
    <row r="202" spans="1:18">
      <c r="A202" t="s">
        <v>9</v>
      </c>
      <c r="B202" t="s">
        <v>10</v>
      </c>
      <c r="C202">
        <v>3.8</v>
      </c>
      <c r="D202" t="s">
        <v>66</v>
      </c>
      <c r="E202" t="s">
        <v>83</v>
      </c>
      <c r="F202" t="s">
        <v>14</v>
      </c>
      <c r="H202" t="s">
        <v>16</v>
      </c>
      <c r="J202" t="s">
        <v>14</v>
      </c>
      <c r="L202" t="s">
        <v>16</v>
      </c>
      <c r="N202" t="s">
        <v>320</v>
      </c>
      <c r="P202" t="s">
        <v>75</v>
      </c>
      <c r="R202" t="s">
        <v>61</v>
      </c>
    </row>
    <row r="203" spans="1:18">
      <c r="A203" t="s">
        <v>9</v>
      </c>
      <c r="B203" t="s">
        <v>10</v>
      </c>
      <c r="C203">
        <v>12</v>
      </c>
      <c r="D203" t="s">
        <v>66</v>
      </c>
      <c r="E203" t="s">
        <v>83</v>
      </c>
      <c r="F203" t="s">
        <v>14</v>
      </c>
      <c r="H203" t="s">
        <v>16</v>
      </c>
      <c r="J203" t="s">
        <v>14</v>
      </c>
      <c r="L203" t="s">
        <v>16</v>
      </c>
      <c r="N203" t="s">
        <v>144</v>
      </c>
      <c r="O203" t="s">
        <v>321</v>
      </c>
      <c r="P203" t="s">
        <v>15</v>
      </c>
      <c r="Q203" t="s">
        <v>322</v>
      </c>
      <c r="R203" t="s">
        <v>61</v>
      </c>
    </row>
    <row r="204" spans="1:18">
      <c r="A204" t="s">
        <v>9</v>
      </c>
      <c r="B204" t="s">
        <v>10</v>
      </c>
      <c r="C204">
        <v>12</v>
      </c>
      <c r="D204" t="s">
        <v>57</v>
      </c>
      <c r="E204" t="s">
        <v>83</v>
      </c>
      <c r="F204" t="s">
        <v>14</v>
      </c>
      <c r="H204" t="s">
        <v>16</v>
      </c>
      <c r="J204" t="s">
        <v>14</v>
      </c>
      <c r="L204" t="s">
        <v>16</v>
      </c>
      <c r="N204" t="s">
        <v>15</v>
      </c>
      <c r="O204" t="s">
        <v>323</v>
      </c>
      <c r="P204" t="s">
        <v>15</v>
      </c>
      <c r="Q204" t="s">
        <v>324</v>
      </c>
      <c r="R204" t="s">
        <v>61</v>
      </c>
    </row>
    <row r="205" spans="1:18">
      <c r="A205" t="s">
        <v>9</v>
      </c>
      <c r="B205" t="s">
        <v>10</v>
      </c>
      <c r="C205">
        <v>40</v>
      </c>
      <c r="D205" t="s">
        <v>95</v>
      </c>
      <c r="F205" t="s">
        <v>14</v>
      </c>
      <c r="H205" t="s">
        <v>14</v>
      </c>
      <c r="J205" t="s">
        <v>14</v>
      </c>
      <c r="L205" t="s">
        <v>14</v>
      </c>
      <c r="N205" t="s">
        <v>67</v>
      </c>
      <c r="P205" t="s">
        <v>325</v>
      </c>
      <c r="R205" t="s">
        <v>61</v>
      </c>
    </row>
    <row r="206" spans="1:18">
      <c r="A206" t="s">
        <v>9</v>
      </c>
      <c r="B206" t="s">
        <v>10</v>
      </c>
      <c r="C206">
        <v>6.6</v>
      </c>
      <c r="D206" t="s">
        <v>62</v>
      </c>
      <c r="E206" t="s">
        <v>83</v>
      </c>
      <c r="F206" t="s">
        <v>14</v>
      </c>
      <c r="H206" t="s">
        <v>16</v>
      </c>
      <c r="J206" t="s">
        <v>14</v>
      </c>
      <c r="L206" t="s">
        <v>16</v>
      </c>
      <c r="N206" t="s">
        <v>144</v>
      </c>
      <c r="O206" t="s">
        <v>326</v>
      </c>
      <c r="P206" t="s">
        <v>75</v>
      </c>
      <c r="R206" t="s">
        <v>61</v>
      </c>
    </row>
    <row r="207" spans="1:18">
      <c r="A207" t="s">
        <v>9</v>
      </c>
      <c r="B207" t="s">
        <v>10</v>
      </c>
      <c r="C207">
        <v>5</v>
      </c>
      <c r="D207" t="s">
        <v>62</v>
      </c>
      <c r="E207" t="s">
        <v>66</v>
      </c>
      <c r="F207" t="s">
        <v>14</v>
      </c>
      <c r="H207" t="s">
        <v>16</v>
      </c>
      <c r="J207" t="s">
        <v>14</v>
      </c>
      <c r="L207" t="s">
        <v>16</v>
      </c>
      <c r="N207" t="s">
        <v>126</v>
      </c>
      <c r="P207" t="s">
        <v>195</v>
      </c>
      <c r="R207" t="s">
        <v>61</v>
      </c>
    </row>
    <row r="208" spans="1:18">
      <c r="A208" t="s">
        <v>9</v>
      </c>
      <c r="B208" t="s">
        <v>10</v>
      </c>
      <c r="C208">
        <v>9</v>
      </c>
      <c r="D208" t="s">
        <v>62</v>
      </c>
      <c r="E208" t="s">
        <v>83</v>
      </c>
      <c r="F208" t="s">
        <v>14</v>
      </c>
      <c r="H208" t="s">
        <v>16</v>
      </c>
      <c r="J208" t="s">
        <v>14</v>
      </c>
      <c r="L208" t="s">
        <v>16</v>
      </c>
      <c r="N208" t="s">
        <v>15</v>
      </c>
      <c r="O208" t="s">
        <v>327</v>
      </c>
      <c r="R208" t="s">
        <v>69</v>
      </c>
    </row>
    <row r="209" spans="1:18">
      <c r="A209" t="s">
        <v>9</v>
      </c>
      <c r="B209" t="s">
        <v>10</v>
      </c>
      <c r="C209">
        <v>3</v>
      </c>
      <c r="D209" t="s">
        <v>57</v>
      </c>
      <c r="E209" t="s">
        <v>95</v>
      </c>
      <c r="F209" t="s">
        <v>14</v>
      </c>
      <c r="H209" t="s">
        <v>16</v>
      </c>
      <c r="J209" t="s">
        <v>16</v>
      </c>
      <c r="L209" t="s">
        <v>16</v>
      </c>
      <c r="N209" t="s">
        <v>77</v>
      </c>
      <c r="R209" t="s">
        <v>61</v>
      </c>
    </row>
    <row r="210" spans="1:18">
      <c r="A210" t="s">
        <v>9</v>
      </c>
      <c r="B210" t="s">
        <v>10</v>
      </c>
      <c r="C210">
        <v>5</v>
      </c>
      <c r="D210" t="s">
        <v>62</v>
      </c>
      <c r="E210" t="s">
        <v>79</v>
      </c>
      <c r="F210" t="s">
        <v>14</v>
      </c>
      <c r="H210" t="s">
        <v>14</v>
      </c>
      <c r="J210" t="s">
        <v>14</v>
      </c>
      <c r="L210" t="s">
        <v>14</v>
      </c>
      <c r="N210" t="s">
        <v>15</v>
      </c>
      <c r="O210" t="s">
        <v>328</v>
      </c>
      <c r="R210" t="s">
        <v>69</v>
      </c>
    </row>
    <row r="211" spans="1:18">
      <c r="A211" t="s">
        <v>9</v>
      </c>
      <c r="B211" t="s">
        <v>10</v>
      </c>
      <c r="C211">
        <v>9</v>
      </c>
      <c r="D211" t="s">
        <v>57</v>
      </c>
      <c r="E211" t="s">
        <v>83</v>
      </c>
      <c r="F211" t="s">
        <v>14</v>
      </c>
      <c r="H211" t="s">
        <v>16</v>
      </c>
      <c r="J211" t="s">
        <v>14</v>
      </c>
      <c r="L211" t="s">
        <v>14</v>
      </c>
      <c r="N211" t="s">
        <v>329</v>
      </c>
      <c r="O211" t="s">
        <v>330</v>
      </c>
      <c r="P211" t="s">
        <v>331</v>
      </c>
      <c r="Q211" t="s">
        <v>332</v>
      </c>
      <c r="R211" t="s">
        <v>69</v>
      </c>
    </row>
    <row r="212" spans="1:18">
      <c r="A212" t="s">
        <v>9</v>
      </c>
      <c r="B212" t="s">
        <v>10</v>
      </c>
      <c r="C212">
        <v>3</v>
      </c>
      <c r="D212" t="s">
        <v>62</v>
      </c>
      <c r="E212" t="s">
        <v>57</v>
      </c>
      <c r="F212" t="s">
        <v>14</v>
      </c>
      <c r="H212" t="s">
        <v>16</v>
      </c>
      <c r="J212" t="s">
        <v>16</v>
      </c>
      <c r="L212" t="s">
        <v>16</v>
      </c>
      <c r="N212" t="s">
        <v>15</v>
      </c>
      <c r="O212" t="s">
        <v>333</v>
      </c>
      <c r="R212" t="s">
        <v>69</v>
      </c>
    </row>
    <row r="213" spans="1:18">
      <c r="A213" t="s">
        <v>9</v>
      </c>
      <c r="B213" t="s">
        <v>10</v>
      </c>
      <c r="C213">
        <v>90</v>
      </c>
      <c r="D213" t="s">
        <v>66</v>
      </c>
      <c r="E213" t="s">
        <v>95</v>
      </c>
      <c r="F213" t="s">
        <v>14</v>
      </c>
      <c r="H213" t="s">
        <v>14</v>
      </c>
      <c r="J213" t="s">
        <v>14</v>
      </c>
      <c r="L213" t="s">
        <v>14</v>
      </c>
      <c r="N213" t="s">
        <v>334</v>
      </c>
      <c r="P213" t="s">
        <v>15</v>
      </c>
      <c r="Q213" t="s">
        <v>335</v>
      </c>
      <c r="R213" t="s">
        <v>69</v>
      </c>
    </row>
    <row r="214" spans="1:18">
      <c r="A214" t="s">
        <v>9</v>
      </c>
      <c r="B214" t="s">
        <v>10</v>
      </c>
      <c r="C214">
        <v>60</v>
      </c>
      <c r="D214" t="s">
        <v>62</v>
      </c>
      <c r="E214" t="s">
        <v>62</v>
      </c>
      <c r="F214" t="s">
        <v>14</v>
      </c>
      <c r="H214" t="s">
        <v>16</v>
      </c>
      <c r="J214" t="s">
        <v>14</v>
      </c>
      <c r="L214" t="s">
        <v>16</v>
      </c>
      <c r="N214" t="s">
        <v>94</v>
      </c>
      <c r="R214" t="s">
        <v>61</v>
      </c>
    </row>
    <row r="215" spans="1:18">
      <c r="A215" t="s">
        <v>9</v>
      </c>
      <c r="B215" t="s">
        <v>10</v>
      </c>
      <c r="C215">
        <v>6</v>
      </c>
      <c r="D215" t="s">
        <v>79</v>
      </c>
      <c r="E215" t="s">
        <v>62</v>
      </c>
      <c r="F215" t="s">
        <v>14</v>
      </c>
      <c r="H215" t="s">
        <v>16</v>
      </c>
      <c r="J215" t="s">
        <v>14</v>
      </c>
      <c r="L215" t="s">
        <v>16</v>
      </c>
      <c r="N215" t="s">
        <v>126</v>
      </c>
      <c r="P215" t="s">
        <v>15</v>
      </c>
      <c r="Q215" t="s">
        <v>336</v>
      </c>
      <c r="R215" t="s">
        <v>69</v>
      </c>
    </row>
    <row r="216" spans="1:18">
      <c r="A216" t="s">
        <v>9</v>
      </c>
      <c r="B216" t="s">
        <v>10</v>
      </c>
      <c r="C216">
        <v>2</v>
      </c>
      <c r="D216" t="s">
        <v>57</v>
      </c>
      <c r="E216" t="s">
        <v>66</v>
      </c>
      <c r="F216" t="s">
        <v>14</v>
      </c>
      <c r="H216" t="s">
        <v>14</v>
      </c>
      <c r="J216" t="s">
        <v>14</v>
      </c>
      <c r="L216" t="s">
        <v>14</v>
      </c>
      <c r="N216" t="s">
        <v>15</v>
      </c>
      <c r="O216" t="s">
        <v>337</v>
      </c>
      <c r="P216" t="s">
        <v>15</v>
      </c>
      <c r="Q216" t="s">
        <v>338</v>
      </c>
      <c r="R216" t="s">
        <v>69</v>
      </c>
    </row>
    <row r="217" spans="1:18">
      <c r="A217" t="s">
        <v>9</v>
      </c>
      <c r="B217" t="s">
        <v>10</v>
      </c>
      <c r="C217">
        <v>5</v>
      </c>
      <c r="D217" t="s">
        <v>62</v>
      </c>
      <c r="E217" t="s">
        <v>62</v>
      </c>
      <c r="F217" t="s">
        <v>14</v>
      </c>
      <c r="H217" t="s">
        <v>16</v>
      </c>
      <c r="J217" t="s">
        <v>14</v>
      </c>
      <c r="L217" t="s">
        <v>16</v>
      </c>
      <c r="N217" t="s">
        <v>15</v>
      </c>
      <c r="O217" t="s">
        <v>339</v>
      </c>
      <c r="P217" t="s">
        <v>15</v>
      </c>
      <c r="Q217" t="s">
        <v>340</v>
      </c>
      <c r="R217" t="s">
        <v>69</v>
      </c>
    </row>
    <row r="218" spans="1:18">
      <c r="A218" t="s">
        <v>9</v>
      </c>
      <c r="B218" t="s">
        <v>10</v>
      </c>
      <c r="C218">
        <v>7</v>
      </c>
      <c r="D218" t="s">
        <v>62</v>
      </c>
      <c r="E218" t="s">
        <v>57</v>
      </c>
      <c r="F218" t="s">
        <v>14</v>
      </c>
      <c r="H218" t="s">
        <v>16</v>
      </c>
      <c r="J218" t="s">
        <v>14</v>
      </c>
      <c r="L218" t="s">
        <v>16</v>
      </c>
      <c r="N218" t="s">
        <v>341</v>
      </c>
      <c r="O218" t="s">
        <v>342</v>
      </c>
      <c r="R218" t="s">
        <v>69</v>
      </c>
    </row>
    <row r="219" spans="1:18">
      <c r="A219" t="s">
        <v>9</v>
      </c>
      <c r="B219" t="s">
        <v>10</v>
      </c>
      <c r="C219">
        <v>5</v>
      </c>
      <c r="D219" t="s">
        <v>62</v>
      </c>
      <c r="E219" t="s">
        <v>95</v>
      </c>
      <c r="F219" t="s">
        <v>14</v>
      </c>
      <c r="H219" t="s">
        <v>14</v>
      </c>
      <c r="J219" t="s">
        <v>14</v>
      </c>
      <c r="L219" t="s">
        <v>14</v>
      </c>
      <c r="N219" t="s">
        <v>111</v>
      </c>
      <c r="R219" t="s">
        <v>61</v>
      </c>
    </row>
    <row r="220" spans="1:18">
      <c r="A220" t="s">
        <v>9</v>
      </c>
      <c r="B220" t="s">
        <v>10</v>
      </c>
      <c r="C220">
        <v>60</v>
      </c>
      <c r="D220" t="s">
        <v>57</v>
      </c>
      <c r="E220" t="s">
        <v>83</v>
      </c>
      <c r="F220" t="s">
        <v>14</v>
      </c>
      <c r="H220" t="s">
        <v>14</v>
      </c>
      <c r="J220" t="s">
        <v>14</v>
      </c>
      <c r="L220" t="s">
        <v>14</v>
      </c>
      <c r="N220" t="s">
        <v>15</v>
      </c>
      <c r="O220" t="s">
        <v>343</v>
      </c>
      <c r="P220" t="s">
        <v>75</v>
      </c>
      <c r="R220" t="s">
        <v>61</v>
      </c>
    </row>
    <row r="221" spans="1:18">
      <c r="A221" t="s">
        <v>9</v>
      </c>
      <c r="B221" t="s">
        <v>10</v>
      </c>
      <c r="C221">
        <v>20.5</v>
      </c>
      <c r="D221" t="s">
        <v>62</v>
      </c>
      <c r="E221" t="s">
        <v>62</v>
      </c>
      <c r="F221" t="s">
        <v>14</v>
      </c>
      <c r="H221" t="s">
        <v>14</v>
      </c>
      <c r="J221" t="s">
        <v>14</v>
      </c>
      <c r="L221" t="s">
        <v>14</v>
      </c>
      <c r="N221" t="s">
        <v>15</v>
      </c>
      <c r="O221" t="s">
        <v>344</v>
      </c>
      <c r="P221" t="s">
        <v>75</v>
      </c>
      <c r="R221" t="s">
        <v>61</v>
      </c>
    </row>
    <row r="222" spans="1:18">
      <c r="A222" t="s">
        <v>9</v>
      </c>
      <c r="B222" t="s">
        <v>10</v>
      </c>
      <c r="C222">
        <v>6</v>
      </c>
      <c r="D222" t="s">
        <v>62</v>
      </c>
      <c r="E222" t="s">
        <v>83</v>
      </c>
      <c r="F222" t="s">
        <v>14</v>
      </c>
      <c r="H222" t="s">
        <v>16</v>
      </c>
      <c r="J222" t="s">
        <v>14</v>
      </c>
      <c r="L222" t="s">
        <v>16</v>
      </c>
      <c r="N222" t="s">
        <v>345</v>
      </c>
      <c r="P222" t="s">
        <v>15</v>
      </c>
      <c r="Q222" t="s">
        <v>346</v>
      </c>
      <c r="R222" t="s">
        <v>69</v>
      </c>
    </row>
    <row r="223" spans="1:18">
      <c r="A223" t="s">
        <v>9</v>
      </c>
      <c r="B223" t="s">
        <v>10</v>
      </c>
      <c r="C223">
        <v>5.5</v>
      </c>
      <c r="D223" t="s">
        <v>57</v>
      </c>
      <c r="E223" t="s">
        <v>95</v>
      </c>
      <c r="F223" t="s">
        <v>14</v>
      </c>
      <c r="H223" t="s">
        <v>16</v>
      </c>
      <c r="J223" t="s">
        <v>14</v>
      </c>
      <c r="L223" t="s">
        <v>16</v>
      </c>
      <c r="N223" t="s">
        <v>260</v>
      </c>
      <c r="P223" t="s">
        <v>75</v>
      </c>
      <c r="R223" t="s">
        <v>69</v>
      </c>
    </row>
    <row r="224" spans="1:18">
      <c r="A224" t="s">
        <v>9</v>
      </c>
      <c r="B224" t="s">
        <v>10</v>
      </c>
      <c r="C224">
        <v>3</v>
      </c>
      <c r="D224" t="s">
        <v>62</v>
      </c>
      <c r="E224" t="s">
        <v>62</v>
      </c>
      <c r="F224" t="s">
        <v>14</v>
      </c>
      <c r="H224" t="s">
        <v>16</v>
      </c>
      <c r="J224" t="s">
        <v>14</v>
      </c>
      <c r="L224" t="s">
        <v>16</v>
      </c>
      <c r="N224" t="s">
        <v>67</v>
      </c>
      <c r="P224" t="s">
        <v>195</v>
      </c>
      <c r="R224" t="s">
        <v>61</v>
      </c>
    </row>
    <row r="225" spans="1:18">
      <c r="A225" t="s">
        <v>9</v>
      </c>
      <c r="B225" t="s">
        <v>10</v>
      </c>
      <c r="C225">
        <v>3</v>
      </c>
      <c r="D225" t="s">
        <v>62</v>
      </c>
      <c r="E225" t="s">
        <v>57</v>
      </c>
      <c r="F225" t="s">
        <v>14</v>
      </c>
      <c r="H225" t="s">
        <v>14</v>
      </c>
      <c r="J225" t="s">
        <v>14</v>
      </c>
      <c r="L225" t="s">
        <v>14</v>
      </c>
      <c r="N225" t="s">
        <v>15</v>
      </c>
      <c r="O225" t="s">
        <v>347</v>
      </c>
      <c r="P225" t="s">
        <v>15</v>
      </c>
      <c r="Q225" t="s">
        <v>348</v>
      </c>
      <c r="R225" t="s">
        <v>69</v>
      </c>
    </row>
    <row r="226" spans="1:18">
      <c r="A226" t="s">
        <v>9</v>
      </c>
      <c r="B226" t="s">
        <v>10</v>
      </c>
      <c r="C226">
        <v>3.5</v>
      </c>
      <c r="D226" t="s">
        <v>62</v>
      </c>
      <c r="E226" t="s">
        <v>62</v>
      </c>
      <c r="F226" t="s">
        <v>14</v>
      </c>
      <c r="H226" t="s">
        <v>16</v>
      </c>
      <c r="J226" t="s">
        <v>14</v>
      </c>
      <c r="L226" t="s">
        <v>16</v>
      </c>
      <c r="N226" t="s">
        <v>349</v>
      </c>
      <c r="R226" t="s">
        <v>69</v>
      </c>
    </row>
    <row r="227" spans="1:18">
      <c r="A227" t="s">
        <v>9</v>
      </c>
      <c r="B227" t="s">
        <v>10</v>
      </c>
      <c r="C227">
        <v>4</v>
      </c>
      <c r="D227" t="s">
        <v>79</v>
      </c>
      <c r="E227" t="s">
        <v>79</v>
      </c>
      <c r="F227" t="s">
        <v>14</v>
      </c>
      <c r="H227" t="s">
        <v>14</v>
      </c>
      <c r="J227" t="s">
        <v>14</v>
      </c>
      <c r="L227" t="s">
        <v>14</v>
      </c>
      <c r="N227" t="s">
        <v>151</v>
      </c>
      <c r="O227" t="s">
        <v>350</v>
      </c>
      <c r="P227" t="s">
        <v>15</v>
      </c>
      <c r="Q227" t="s">
        <v>224</v>
      </c>
      <c r="R227" t="s">
        <v>61</v>
      </c>
    </row>
    <row r="228" spans="1:18">
      <c r="A228" t="s">
        <v>9</v>
      </c>
      <c r="B228" t="s">
        <v>10</v>
      </c>
      <c r="C228">
        <v>7</v>
      </c>
      <c r="D228" t="s">
        <v>66</v>
      </c>
      <c r="E228" t="s">
        <v>95</v>
      </c>
      <c r="F228" t="s">
        <v>14</v>
      </c>
      <c r="H228" t="s">
        <v>16</v>
      </c>
      <c r="J228" t="s">
        <v>14</v>
      </c>
      <c r="L228" t="s">
        <v>16</v>
      </c>
      <c r="N228" t="s">
        <v>15</v>
      </c>
      <c r="O228" t="s">
        <v>351</v>
      </c>
      <c r="P228" t="s">
        <v>15</v>
      </c>
      <c r="Q228" t="s">
        <v>352</v>
      </c>
      <c r="R228" t="s">
        <v>61</v>
      </c>
    </row>
    <row r="229" spans="1:18">
      <c r="A229" t="s">
        <v>9</v>
      </c>
      <c r="B229" t="s">
        <v>10</v>
      </c>
      <c r="C229">
        <v>36</v>
      </c>
      <c r="D229" t="s">
        <v>62</v>
      </c>
      <c r="E229" t="s">
        <v>62</v>
      </c>
      <c r="F229" t="s">
        <v>14</v>
      </c>
      <c r="H229" t="s">
        <v>14</v>
      </c>
      <c r="J229" t="s">
        <v>14</v>
      </c>
      <c r="L229" t="s">
        <v>14</v>
      </c>
      <c r="N229" t="s">
        <v>114</v>
      </c>
      <c r="R229" t="s">
        <v>61</v>
      </c>
    </row>
    <row r="230" spans="1:18">
      <c r="A230" t="s">
        <v>9</v>
      </c>
      <c r="B230" t="s">
        <v>10</v>
      </c>
      <c r="C230">
        <v>9</v>
      </c>
      <c r="D230" t="s">
        <v>62</v>
      </c>
      <c r="E230" t="s">
        <v>62</v>
      </c>
      <c r="F230" t="s">
        <v>14</v>
      </c>
      <c r="H230" t="s">
        <v>16</v>
      </c>
      <c r="J230" t="s">
        <v>14</v>
      </c>
      <c r="L230" t="s">
        <v>16</v>
      </c>
      <c r="N230" t="s">
        <v>170</v>
      </c>
      <c r="P230" t="s">
        <v>15</v>
      </c>
      <c r="Q230" t="s">
        <v>353</v>
      </c>
      <c r="R230" t="s">
        <v>61</v>
      </c>
    </row>
    <row r="231" spans="1:18">
      <c r="A231" t="s">
        <v>9</v>
      </c>
      <c r="B231" t="s">
        <v>10</v>
      </c>
      <c r="C231">
        <v>5</v>
      </c>
      <c r="D231" t="s">
        <v>57</v>
      </c>
      <c r="E231" t="s">
        <v>57</v>
      </c>
      <c r="F231" t="s">
        <v>14</v>
      </c>
      <c r="H231" t="s">
        <v>16</v>
      </c>
      <c r="J231" t="s">
        <v>14</v>
      </c>
      <c r="L231" t="s">
        <v>16</v>
      </c>
      <c r="N231" t="s">
        <v>67</v>
      </c>
      <c r="P231" t="s">
        <v>15</v>
      </c>
      <c r="Q231" t="s">
        <v>354</v>
      </c>
    </row>
    <row r="232" spans="1:18">
      <c r="A232" t="s">
        <v>9</v>
      </c>
      <c r="B232" t="s">
        <v>10</v>
      </c>
      <c r="C232">
        <v>2.5</v>
      </c>
      <c r="D232" t="s">
        <v>95</v>
      </c>
      <c r="F232" t="s">
        <v>14</v>
      </c>
      <c r="H232" t="s">
        <v>16</v>
      </c>
      <c r="J232" t="s">
        <v>14</v>
      </c>
      <c r="L232" t="s">
        <v>16</v>
      </c>
      <c r="N232" t="s">
        <v>15</v>
      </c>
      <c r="O232" t="s">
        <v>355</v>
      </c>
      <c r="R232" t="s">
        <v>61</v>
      </c>
    </row>
    <row r="233" spans="1:18">
      <c r="A233" t="s">
        <v>9</v>
      </c>
      <c r="B233" t="s">
        <v>10</v>
      </c>
      <c r="C233">
        <v>60</v>
      </c>
      <c r="D233" t="s">
        <v>66</v>
      </c>
      <c r="E233" t="s">
        <v>83</v>
      </c>
      <c r="F233" t="s">
        <v>14</v>
      </c>
      <c r="H233" t="s">
        <v>16</v>
      </c>
      <c r="J233" t="s">
        <v>14</v>
      </c>
      <c r="L233" t="s">
        <v>16</v>
      </c>
      <c r="N233" t="s">
        <v>15</v>
      </c>
      <c r="O233" t="s">
        <v>356</v>
      </c>
      <c r="P233" t="s">
        <v>15</v>
      </c>
      <c r="Q233" t="s">
        <v>357</v>
      </c>
      <c r="R233" t="s">
        <v>69</v>
      </c>
    </row>
    <row r="234" spans="1:18">
      <c r="A234" t="s">
        <v>9</v>
      </c>
      <c r="B234" t="s">
        <v>10</v>
      </c>
      <c r="C234">
        <v>3.2</v>
      </c>
      <c r="D234" t="s">
        <v>62</v>
      </c>
      <c r="E234" t="s">
        <v>66</v>
      </c>
      <c r="F234" t="s">
        <v>14</v>
      </c>
      <c r="H234" t="s">
        <v>16</v>
      </c>
      <c r="J234" t="s">
        <v>14</v>
      </c>
      <c r="L234" t="s">
        <v>16</v>
      </c>
      <c r="N234" t="s">
        <v>358</v>
      </c>
      <c r="P234" t="s">
        <v>359</v>
      </c>
      <c r="R234" t="s">
        <v>61</v>
      </c>
    </row>
    <row r="235" spans="1:18">
      <c r="A235" t="s">
        <v>9</v>
      </c>
      <c r="B235" t="s">
        <v>10</v>
      </c>
      <c r="C235">
        <v>2</v>
      </c>
      <c r="D235" t="s">
        <v>66</v>
      </c>
      <c r="E235" t="s">
        <v>66</v>
      </c>
      <c r="F235" t="s">
        <v>14</v>
      </c>
      <c r="H235" t="s">
        <v>16</v>
      </c>
      <c r="J235" t="s">
        <v>14</v>
      </c>
      <c r="L235" t="s">
        <v>14</v>
      </c>
      <c r="N235" t="s">
        <v>15</v>
      </c>
      <c r="O235" t="s">
        <v>360</v>
      </c>
      <c r="P235" t="s">
        <v>15</v>
      </c>
      <c r="Q235" t="s">
        <v>361</v>
      </c>
      <c r="R235" t="s">
        <v>69</v>
      </c>
    </row>
    <row r="236" spans="1:18">
      <c r="A236" t="s">
        <v>9</v>
      </c>
      <c r="B236" t="s">
        <v>10</v>
      </c>
      <c r="C236">
        <v>5</v>
      </c>
      <c r="D236" t="s">
        <v>62</v>
      </c>
      <c r="E236" t="s">
        <v>62</v>
      </c>
      <c r="F236" t="s">
        <v>14</v>
      </c>
      <c r="H236" t="s">
        <v>16</v>
      </c>
      <c r="J236" t="s">
        <v>14</v>
      </c>
      <c r="L236" t="s">
        <v>16</v>
      </c>
      <c r="N236" t="s">
        <v>151</v>
      </c>
      <c r="O236" t="s">
        <v>362</v>
      </c>
      <c r="P236" t="s">
        <v>363</v>
      </c>
      <c r="Q236" t="s">
        <v>364</v>
      </c>
      <c r="R236" t="s">
        <v>69</v>
      </c>
    </row>
    <row r="237" spans="1:18">
      <c r="A237" t="s">
        <v>9</v>
      </c>
      <c r="B237" t="s">
        <v>10</v>
      </c>
      <c r="C237">
        <v>4</v>
      </c>
      <c r="D237" t="s">
        <v>57</v>
      </c>
      <c r="E237" t="s">
        <v>83</v>
      </c>
      <c r="F237" t="s">
        <v>14</v>
      </c>
      <c r="H237" t="s">
        <v>16</v>
      </c>
      <c r="J237" t="s">
        <v>14</v>
      </c>
      <c r="L237" t="s">
        <v>16</v>
      </c>
      <c r="N237" t="s">
        <v>104</v>
      </c>
      <c r="P237" t="s">
        <v>365</v>
      </c>
      <c r="R237" t="s">
        <v>69</v>
      </c>
    </row>
    <row r="238" spans="1:18">
      <c r="A238" t="s">
        <v>9</v>
      </c>
      <c r="B238" t="s">
        <v>10</v>
      </c>
      <c r="C238">
        <v>40</v>
      </c>
      <c r="D238" t="s">
        <v>62</v>
      </c>
      <c r="E238" t="s">
        <v>66</v>
      </c>
      <c r="F238" t="s">
        <v>14</v>
      </c>
      <c r="H238" t="s">
        <v>16</v>
      </c>
      <c r="J238" t="s">
        <v>14</v>
      </c>
      <c r="L238" t="s">
        <v>16</v>
      </c>
      <c r="N238" t="s">
        <v>67</v>
      </c>
      <c r="R238" t="s">
        <v>69</v>
      </c>
    </row>
    <row r="239" spans="1:18">
      <c r="A239" t="s">
        <v>9</v>
      </c>
      <c r="B239" t="s">
        <v>10</v>
      </c>
      <c r="C239" t="s">
        <v>366</v>
      </c>
      <c r="D239" t="s">
        <v>62</v>
      </c>
      <c r="E239" t="s">
        <v>62</v>
      </c>
      <c r="F239" t="s">
        <v>14</v>
      </c>
      <c r="H239" t="s">
        <v>14</v>
      </c>
      <c r="J239" t="s">
        <v>14</v>
      </c>
      <c r="L239" t="s">
        <v>14</v>
      </c>
      <c r="N239" t="s">
        <v>15</v>
      </c>
      <c r="O239" t="s">
        <v>367</v>
      </c>
      <c r="P239" t="s">
        <v>15</v>
      </c>
      <c r="Q239" t="s">
        <v>368</v>
      </c>
      <c r="R239" t="s">
        <v>69</v>
      </c>
    </row>
    <row r="240" spans="1:18">
      <c r="A240" t="s">
        <v>9</v>
      </c>
      <c r="B240" t="s">
        <v>10</v>
      </c>
      <c r="C240">
        <v>8</v>
      </c>
      <c r="D240" t="s">
        <v>57</v>
      </c>
      <c r="E240" t="s">
        <v>95</v>
      </c>
      <c r="F240" t="s">
        <v>14</v>
      </c>
      <c r="H240" t="s">
        <v>16</v>
      </c>
      <c r="J240" t="s">
        <v>14</v>
      </c>
      <c r="L240" t="s">
        <v>16</v>
      </c>
      <c r="R240" t="s">
        <v>61</v>
      </c>
    </row>
    <row r="241" spans="1:18">
      <c r="A241" t="s">
        <v>9</v>
      </c>
      <c r="B241" t="s">
        <v>10</v>
      </c>
      <c r="C241">
        <v>15</v>
      </c>
      <c r="D241" t="s">
        <v>62</v>
      </c>
      <c r="E241" t="s">
        <v>66</v>
      </c>
      <c r="F241" t="s">
        <v>14</v>
      </c>
      <c r="H241" t="s">
        <v>16</v>
      </c>
      <c r="J241" t="s">
        <v>14</v>
      </c>
      <c r="L241" t="s">
        <v>16</v>
      </c>
      <c r="N241" t="s">
        <v>232</v>
      </c>
      <c r="O241" t="s">
        <v>369</v>
      </c>
      <c r="P241" t="s">
        <v>107</v>
      </c>
      <c r="R241" t="s">
        <v>61</v>
      </c>
    </row>
    <row r="242" spans="1:18">
      <c r="A242" t="s">
        <v>9</v>
      </c>
      <c r="B242" t="s">
        <v>10</v>
      </c>
      <c r="C242">
        <v>5</v>
      </c>
      <c r="D242" t="s">
        <v>79</v>
      </c>
      <c r="E242" t="s">
        <v>62</v>
      </c>
      <c r="F242" t="s">
        <v>14</v>
      </c>
      <c r="H242" t="s">
        <v>14</v>
      </c>
      <c r="J242" t="s">
        <v>14</v>
      </c>
      <c r="L242" t="s">
        <v>14</v>
      </c>
      <c r="N242" t="s">
        <v>15</v>
      </c>
      <c r="O242" t="s">
        <v>370</v>
      </c>
      <c r="R242" t="s">
        <v>61</v>
      </c>
    </row>
    <row r="243" spans="1:18">
      <c r="A243" t="s">
        <v>9</v>
      </c>
      <c r="B243" t="s">
        <v>10</v>
      </c>
      <c r="C243">
        <v>6</v>
      </c>
      <c r="D243" t="s">
        <v>62</v>
      </c>
      <c r="E243" t="s">
        <v>66</v>
      </c>
      <c r="F243" t="s">
        <v>14</v>
      </c>
      <c r="H243" t="s">
        <v>16</v>
      </c>
      <c r="J243" t="s">
        <v>14</v>
      </c>
      <c r="L243" t="s">
        <v>16</v>
      </c>
      <c r="N243" t="s">
        <v>138</v>
      </c>
      <c r="P243" t="s">
        <v>15</v>
      </c>
      <c r="Q243" t="s">
        <v>371</v>
      </c>
      <c r="R243" t="s">
        <v>61</v>
      </c>
    </row>
    <row r="244" spans="1:18">
      <c r="A244" t="s">
        <v>9</v>
      </c>
      <c r="B244" t="s">
        <v>10</v>
      </c>
      <c r="C244">
        <v>7</v>
      </c>
      <c r="D244" t="s">
        <v>62</v>
      </c>
      <c r="E244" t="s">
        <v>62</v>
      </c>
      <c r="F244" t="s">
        <v>14</v>
      </c>
      <c r="H244" t="s">
        <v>16</v>
      </c>
      <c r="J244" t="s">
        <v>16</v>
      </c>
      <c r="L244" t="s">
        <v>16</v>
      </c>
      <c r="N244" t="s">
        <v>372</v>
      </c>
      <c r="P244" t="s">
        <v>15</v>
      </c>
      <c r="Q244" t="s">
        <v>373</v>
      </c>
      <c r="R244" t="s">
        <v>61</v>
      </c>
    </row>
    <row r="245" spans="1:18">
      <c r="A245" t="s">
        <v>9</v>
      </c>
      <c r="B245" t="s">
        <v>10</v>
      </c>
      <c r="C245">
        <v>7.5</v>
      </c>
      <c r="D245" t="s">
        <v>62</v>
      </c>
      <c r="E245" t="s">
        <v>57</v>
      </c>
      <c r="F245" t="s">
        <v>15</v>
      </c>
      <c r="G245" t="s">
        <v>374</v>
      </c>
      <c r="H245" t="s">
        <v>16</v>
      </c>
      <c r="J245" t="s">
        <v>15</v>
      </c>
      <c r="K245" t="s">
        <v>375</v>
      </c>
      <c r="L245" t="s">
        <v>16</v>
      </c>
      <c r="N245" t="s">
        <v>71</v>
      </c>
      <c r="O245" t="s">
        <v>376</v>
      </c>
      <c r="P245" t="s">
        <v>89</v>
      </c>
      <c r="R245" t="s">
        <v>69</v>
      </c>
    </row>
    <row r="246" spans="1:18">
      <c r="A246" t="s">
        <v>9</v>
      </c>
      <c r="B246" t="s">
        <v>10</v>
      </c>
      <c r="C246">
        <v>2</v>
      </c>
      <c r="D246" t="s">
        <v>62</v>
      </c>
      <c r="F246" t="s">
        <v>15</v>
      </c>
      <c r="G246" t="s">
        <v>377</v>
      </c>
      <c r="H246" t="s">
        <v>16</v>
      </c>
      <c r="J246" t="s">
        <v>15</v>
      </c>
      <c r="K246" t="s">
        <v>377</v>
      </c>
      <c r="L246" t="s">
        <v>16</v>
      </c>
      <c r="N246" t="s">
        <v>216</v>
      </c>
      <c r="P246" t="s">
        <v>107</v>
      </c>
      <c r="R246" t="s">
        <v>69</v>
      </c>
    </row>
    <row r="247" spans="1:18">
      <c r="A247" t="s">
        <v>9</v>
      </c>
      <c r="B247" t="s">
        <v>10</v>
      </c>
      <c r="C247">
        <v>2.5</v>
      </c>
      <c r="D247" t="s">
        <v>62</v>
      </c>
      <c r="E247" t="s">
        <v>62</v>
      </c>
      <c r="F247" t="s">
        <v>15</v>
      </c>
      <c r="G247" t="s">
        <v>378</v>
      </c>
      <c r="H247" t="s">
        <v>16</v>
      </c>
      <c r="J247" t="s">
        <v>15</v>
      </c>
      <c r="K247" t="s">
        <v>378</v>
      </c>
      <c r="L247" t="s">
        <v>16</v>
      </c>
      <c r="N247" t="s">
        <v>379</v>
      </c>
      <c r="O247" t="s">
        <v>380</v>
      </c>
      <c r="P247" t="s">
        <v>381</v>
      </c>
      <c r="R247" t="s">
        <v>61</v>
      </c>
    </row>
    <row r="248" spans="1:18">
      <c r="A248" t="s">
        <v>9</v>
      </c>
      <c r="B248" t="s">
        <v>10</v>
      </c>
      <c r="C248">
        <v>2.5</v>
      </c>
      <c r="D248" t="s">
        <v>62</v>
      </c>
      <c r="E248" t="s">
        <v>62</v>
      </c>
      <c r="F248" t="s">
        <v>15</v>
      </c>
      <c r="G248" t="s">
        <v>382</v>
      </c>
      <c r="H248" t="s">
        <v>16</v>
      </c>
      <c r="J248" t="s">
        <v>13</v>
      </c>
      <c r="L248" t="s">
        <v>16</v>
      </c>
      <c r="N248" t="s">
        <v>77</v>
      </c>
      <c r="P248" t="s">
        <v>325</v>
      </c>
      <c r="R248" t="s">
        <v>61</v>
      </c>
    </row>
    <row r="249" spans="1:18">
      <c r="A249" t="s">
        <v>9</v>
      </c>
      <c r="B249" t="s">
        <v>10</v>
      </c>
      <c r="C249">
        <v>1</v>
      </c>
      <c r="D249" t="s">
        <v>79</v>
      </c>
      <c r="E249" t="s">
        <v>57</v>
      </c>
      <c r="F249" t="s">
        <v>15</v>
      </c>
      <c r="G249" t="s">
        <v>383</v>
      </c>
      <c r="H249" t="s">
        <v>16</v>
      </c>
      <c r="J249" t="s">
        <v>16</v>
      </c>
      <c r="L249" t="s">
        <v>16</v>
      </c>
      <c r="N249" t="s">
        <v>94</v>
      </c>
      <c r="P249" t="s">
        <v>384</v>
      </c>
      <c r="Q249" t="s">
        <v>385</v>
      </c>
      <c r="R249" t="s">
        <v>61</v>
      </c>
    </row>
    <row r="250" spans="1:18">
      <c r="A250" t="s">
        <v>9</v>
      </c>
      <c r="B250" t="s">
        <v>10</v>
      </c>
      <c r="C250">
        <v>4</v>
      </c>
      <c r="D250" t="s">
        <v>62</v>
      </c>
      <c r="E250" t="s">
        <v>62</v>
      </c>
      <c r="F250" t="s">
        <v>15</v>
      </c>
      <c r="G250" t="s">
        <v>386</v>
      </c>
      <c r="H250" t="s">
        <v>16</v>
      </c>
      <c r="J250" t="s">
        <v>14</v>
      </c>
      <c r="L250" t="s">
        <v>16</v>
      </c>
      <c r="N250" t="s">
        <v>15</v>
      </c>
      <c r="O250" t="s">
        <v>387</v>
      </c>
      <c r="P250" t="s">
        <v>75</v>
      </c>
      <c r="R250" t="s">
        <v>61</v>
      </c>
    </row>
    <row r="251" spans="1:18">
      <c r="A251" t="s">
        <v>9</v>
      </c>
      <c r="B251" t="s">
        <v>10</v>
      </c>
      <c r="C251">
        <v>0.8</v>
      </c>
      <c r="D251" t="s">
        <v>62</v>
      </c>
      <c r="E251" t="s">
        <v>66</v>
      </c>
      <c r="F251" t="s">
        <v>16</v>
      </c>
      <c r="H251" t="s">
        <v>16</v>
      </c>
      <c r="J251" t="s">
        <v>16</v>
      </c>
      <c r="L251" t="s">
        <v>16</v>
      </c>
      <c r="N251" t="s">
        <v>15</v>
      </c>
      <c r="O251" t="s">
        <v>388</v>
      </c>
      <c r="P251" t="s">
        <v>75</v>
      </c>
      <c r="R251" t="s">
        <v>61</v>
      </c>
    </row>
    <row r="252" spans="1:18">
      <c r="A252" t="s">
        <v>9</v>
      </c>
      <c r="B252" t="s">
        <v>10</v>
      </c>
      <c r="C252">
        <v>1</v>
      </c>
      <c r="D252" t="s">
        <v>62</v>
      </c>
      <c r="E252" t="s">
        <v>66</v>
      </c>
      <c r="F252" t="s">
        <v>16</v>
      </c>
      <c r="H252" t="s">
        <v>16</v>
      </c>
      <c r="J252" t="s">
        <v>16</v>
      </c>
      <c r="L252" t="s">
        <v>16</v>
      </c>
      <c r="N252" t="s">
        <v>15</v>
      </c>
      <c r="O252" t="s">
        <v>389</v>
      </c>
      <c r="P252" t="s">
        <v>75</v>
      </c>
      <c r="R252" t="s">
        <v>61</v>
      </c>
    </row>
    <row r="253" spans="1:18">
      <c r="A253" t="s">
        <v>9</v>
      </c>
      <c r="B253" t="s">
        <v>10</v>
      </c>
      <c r="C253">
        <v>1.5</v>
      </c>
      <c r="D253" t="s">
        <v>62</v>
      </c>
      <c r="E253" t="s">
        <v>62</v>
      </c>
      <c r="F253" t="s">
        <v>16</v>
      </c>
      <c r="H253" t="s">
        <v>16</v>
      </c>
      <c r="J253" t="s">
        <v>16</v>
      </c>
      <c r="L253" t="s">
        <v>16</v>
      </c>
      <c r="N253" t="s">
        <v>94</v>
      </c>
      <c r="P253" t="s">
        <v>65</v>
      </c>
      <c r="R253" t="s">
        <v>69</v>
      </c>
    </row>
    <row r="254" spans="1:18">
      <c r="A254" t="s">
        <v>9</v>
      </c>
      <c r="B254" t="s">
        <v>10</v>
      </c>
      <c r="C254">
        <v>0.7</v>
      </c>
      <c r="D254" t="s">
        <v>57</v>
      </c>
      <c r="E254" t="s">
        <v>66</v>
      </c>
      <c r="F254" t="s">
        <v>16</v>
      </c>
      <c r="H254" t="s">
        <v>16</v>
      </c>
      <c r="J254" t="s">
        <v>16</v>
      </c>
      <c r="L254" t="s">
        <v>16</v>
      </c>
      <c r="N254" t="s">
        <v>235</v>
      </c>
      <c r="P254" t="s">
        <v>15</v>
      </c>
      <c r="Q254" t="s">
        <v>390</v>
      </c>
      <c r="R254" t="s">
        <v>69</v>
      </c>
    </row>
    <row r="255" spans="1:18">
      <c r="A255" t="s">
        <v>9</v>
      </c>
      <c r="B255" t="s">
        <v>10</v>
      </c>
      <c r="C255">
        <v>0.75</v>
      </c>
      <c r="D255" t="s">
        <v>62</v>
      </c>
      <c r="E255" t="s">
        <v>83</v>
      </c>
      <c r="F255" t="s">
        <v>16</v>
      </c>
      <c r="H255" t="s">
        <v>16</v>
      </c>
      <c r="J255" t="s">
        <v>16</v>
      </c>
      <c r="L255" t="s">
        <v>16</v>
      </c>
      <c r="R255" t="s">
        <v>61</v>
      </c>
    </row>
    <row r="256" spans="1:18">
      <c r="A256" t="s">
        <v>9</v>
      </c>
      <c r="B256" t="s">
        <v>10</v>
      </c>
      <c r="C256">
        <v>1</v>
      </c>
      <c r="D256" t="s">
        <v>62</v>
      </c>
      <c r="E256" t="s">
        <v>95</v>
      </c>
      <c r="F256" t="s">
        <v>16</v>
      </c>
      <c r="H256" t="s">
        <v>16</v>
      </c>
      <c r="J256" t="s">
        <v>16</v>
      </c>
      <c r="L256" t="s">
        <v>16</v>
      </c>
      <c r="N256" t="s">
        <v>67</v>
      </c>
      <c r="P256" t="s">
        <v>75</v>
      </c>
      <c r="R256" t="s">
        <v>61</v>
      </c>
    </row>
    <row r="257" spans="1:18">
      <c r="A257" t="s">
        <v>9</v>
      </c>
      <c r="B257" t="s">
        <v>10</v>
      </c>
      <c r="C257">
        <v>1</v>
      </c>
      <c r="D257" t="s">
        <v>62</v>
      </c>
      <c r="E257" t="s">
        <v>57</v>
      </c>
      <c r="F257" t="s">
        <v>16</v>
      </c>
      <c r="H257" t="s">
        <v>16</v>
      </c>
      <c r="L257" t="s">
        <v>16</v>
      </c>
      <c r="N257" t="s">
        <v>77</v>
      </c>
      <c r="P257" t="s">
        <v>75</v>
      </c>
      <c r="R257" t="s">
        <v>69</v>
      </c>
    </row>
    <row r="258" spans="1:18">
      <c r="A258" t="s">
        <v>9</v>
      </c>
      <c r="B258" t="s">
        <v>10</v>
      </c>
      <c r="C258">
        <v>1</v>
      </c>
      <c r="D258" t="s">
        <v>66</v>
      </c>
      <c r="E258" t="s">
        <v>66</v>
      </c>
      <c r="F258" t="s">
        <v>16</v>
      </c>
      <c r="H258" t="s">
        <v>16</v>
      </c>
      <c r="J258" t="s">
        <v>16</v>
      </c>
      <c r="L258" t="s">
        <v>16</v>
      </c>
      <c r="N258" t="s">
        <v>67</v>
      </c>
      <c r="P258" t="s">
        <v>165</v>
      </c>
      <c r="R258" t="s">
        <v>61</v>
      </c>
    </row>
    <row r="259" spans="1:18">
      <c r="A259" t="s">
        <v>9</v>
      </c>
      <c r="B259" t="s">
        <v>10</v>
      </c>
      <c r="C259">
        <v>1.5</v>
      </c>
      <c r="D259" t="s">
        <v>62</v>
      </c>
      <c r="E259" t="s">
        <v>66</v>
      </c>
      <c r="F259" t="s">
        <v>16</v>
      </c>
      <c r="H259" t="s">
        <v>16</v>
      </c>
      <c r="J259" t="s">
        <v>16</v>
      </c>
      <c r="L259" t="s">
        <v>16</v>
      </c>
      <c r="N259" t="s">
        <v>15</v>
      </c>
      <c r="O259" t="s">
        <v>391</v>
      </c>
      <c r="P259" t="s">
        <v>107</v>
      </c>
      <c r="R259" t="s">
        <v>61</v>
      </c>
    </row>
    <row r="260" spans="1:18">
      <c r="A260" t="s">
        <v>9</v>
      </c>
      <c r="B260" t="s">
        <v>10</v>
      </c>
      <c r="C260">
        <v>1</v>
      </c>
      <c r="D260" t="s">
        <v>62</v>
      </c>
      <c r="E260" t="s">
        <v>57</v>
      </c>
      <c r="F260" t="s">
        <v>16</v>
      </c>
      <c r="H260" t="s">
        <v>16</v>
      </c>
      <c r="J260" t="s">
        <v>16</v>
      </c>
      <c r="L260" t="s">
        <v>16</v>
      </c>
      <c r="N260" t="s">
        <v>392</v>
      </c>
      <c r="P260" t="s">
        <v>65</v>
      </c>
      <c r="R260" t="s">
        <v>69</v>
      </c>
    </row>
    <row r="261" spans="1:18">
      <c r="A261" t="s">
        <v>9</v>
      </c>
      <c r="B261" t="s">
        <v>10</v>
      </c>
      <c r="C261">
        <v>1.75</v>
      </c>
      <c r="D261" t="s">
        <v>62</v>
      </c>
      <c r="E261" t="s">
        <v>95</v>
      </c>
      <c r="F261" t="s">
        <v>16</v>
      </c>
      <c r="H261" t="s">
        <v>16</v>
      </c>
      <c r="J261" t="s">
        <v>12</v>
      </c>
      <c r="L261" t="s">
        <v>12</v>
      </c>
      <c r="N261" t="s">
        <v>94</v>
      </c>
      <c r="P261" t="s">
        <v>393</v>
      </c>
      <c r="R261" t="s">
        <v>61</v>
      </c>
    </row>
    <row r="262" spans="1:18">
      <c r="A262" t="s">
        <v>9</v>
      </c>
      <c r="B262" t="s">
        <v>10</v>
      </c>
      <c r="C262">
        <v>1</v>
      </c>
      <c r="D262" t="s">
        <v>62</v>
      </c>
      <c r="E262" t="s">
        <v>62</v>
      </c>
      <c r="F262" t="s">
        <v>16</v>
      </c>
      <c r="H262" t="s">
        <v>16</v>
      </c>
      <c r="J262" t="s">
        <v>16</v>
      </c>
      <c r="L262" t="s">
        <v>16</v>
      </c>
      <c r="N262" t="s">
        <v>260</v>
      </c>
      <c r="P262" t="s">
        <v>15</v>
      </c>
      <c r="Q262" t="s">
        <v>394</v>
      </c>
      <c r="R262" t="s">
        <v>61</v>
      </c>
    </row>
    <row r="263" spans="1:18">
      <c r="A263" t="s">
        <v>9</v>
      </c>
      <c r="B263" t="s">
        <v>10</v>
      </c>
      <c r="C263">
        <v>0</v>
      </c>
      <c r="D263" t="s">
        <v>62</v>
      </c>
      <c r="E263" t="s">
        <v>66</v>
      </c>
      <c r="F263" t="s">
        <v>16</v>
      </c>
      <c r="H263" t="s">
        <v>16</v>
      </c>
      <c r="J263" t="s">
        <v>16</v>
      </c>
      <c r="L263" t="s">
        <v>16</v>
      </c>
      <c r="N263" t="s">
        <v>395</v>
      </c>
      <c r="P263" t="s">
        <v>89</v>
      </c>
      <c r="R263" t="s">
        <v>69</v>
      </c>
    </row>
    <row r="264" spans="1:18">
      <c r="A264" t="s">
        <v>9</v>
      </c>
      <c r="B264" t="s">
        <v>10</v>
      </c>
      <c r="C264">
        <v>2</v>
      </c>
      <c r="D264" t="s">
        <v>62</v>
      </c>
      <c r="E264" t="s">
        <v>62</v>
      </c>
      <c r="F264" t="s">
        <v>16</v>
      </c>
      <c r="H264" t="s">
        <v>16</v>
      </c>
      <c r="J264" t="s">
        <v>16</v>
      </c>
      <c r="L264" t="s">
        <v>16</v>
      </c>
      <c r="N264" t="s">
        <v>15</v>
      </c>
      <c r="O264" t="s">
        <v>396</v>
      </c>
      <c r="P264" t="s">
        <v>15</v>
      </c>
      <c r="Q264" t="s">
        <v>396</v>
      </c>
      <c r="R264" t="s">
        <v>61</v>
      </c>
    </row>
    <row r="265" spans="1:18">
      <c r="A265" t="s">
        <v>9</v>
      </c>
      <c r="B265" t="s">
        <v>10</v>
      </c>
      <c r="C265">
        <v>0.9</v>
      </c>
      <c r="D265" t="s">
        <v>70</v>
      </c>
      <c r="E265" t="s">
        <v>70</v>
      </c>
      <c r="F265" t="s">
        <v>16</v>
      </c>
      <c r="H265" t="s">
        <v>16</v>
      </c>
      <c r="J265" t="s">
        <v>16</v>
      </c>
      <c r="L265" t="s">
        <v>16</v>
      </c>
      <c r="N265" t="s">
        <v>15</v>
      </c>
      <c r="O265" t="s">
        <v>397</v>
      </c>
      <c r="P265" t="s">
        <v>15</v>
      </c>
      <c r="Q265" t="s">
        <v>398</v>
      </c>
      <c r="R265" t="s">
        <v>61</v>
      </c>
    </row>
    <row r="266" spans="1:18">
      <c r="A266" t="s">
        <v>9</v>
      </c>
      <c r="B266" t="s">
        <v>10</v>
      </c>
      <c r="C266">
        <v>0</v>
      </c>
      <c r="D266" t="s">
        <v>57</v>
      </c>
      <c r="E266" t="s">
        <v>57</v>
      </c>
      <c r="F266" t="s">
        <v>16</v>
      </c>
      <c r="H266" t="s">
        <v>16</v>
      </c>
      <c r="J266" t="s">
        <v>16</v>
      </c>
      <c r="L266" t="s">
        <v>16</v>
      </c>
      <c r="N266" t="s">
        <v>399</v>
      </c>
      <c r="P266" t="s">
        <v>143</v>
      </c>
      <c r="R266" t="s">
        <v>69</v>
      </c>
    </row>
    <row r="267" spans="1:18">
      <c r="A267" t="s">
        <v>9</v>
      </c>
      <c r="B267" t="s">
        <v>10</v>
      </c>
      <c r="C267">
        <v>1.5</v>
      </c>
      <c r="D267" t="s">
        <v>79</v>
      </c>
      <c r="E267" t="s">
        <v>62</v>
      </c>
      <c r="F267" t="s">
        <v>16</v>
      </c>
      <c r="H267" t="s">
        <v>16</v>
      </c>
      <c r="J267" t="s">
        <v>16</v>
      </c>
      <c r="L267" t="s">
        <v>16</v>
      </c>
      <c r="N267" t="s">
        <v>15</v>
      </c>
      <c r="O267" t="s">
        <v>400</v>
      </c>
      <c r="P267" t="s">
        <v>143</v>
      </c>
      <c r="R267" t="s">
        <v>61</v>
      </c>
    </row>
    <row r="268" spans="1:18">
      <c r="A268" t="s">
        <v>9</v>
      </c>
      <c r="B268" t="s">
        <v>10</v>
      </c>
      <c r="C268">
        <v>0.75</v>
      </c>
      <c r="D268" t="s">
        <v>95</v>
      </c>
      <c r="E268" t="s">
        <v>83</v>
      </c>
      <c r="F268" t="s">
        <v>16</v>
      </c>
      <c r="H268" t="s">
        <v>16</v>
      </c>
      <c r="J268" t="s">
        <v>14</v>
      </c>
      <c r="L268" t="s">
        <v>16</v>
      </c>
      <c r="N268" t="s">
        <v>401</v>
      </c>
      <c r="R268" t="s">
        <v>61</v>
      </c>
    </row>
    <row r="269" spans="1:18">
      <c r="A269" t="s">
        <v>9</v>
      </c>
      <c r="B269" t="s">
        <v>10</v>
      </c>
      <c r="C269">
        <v>2</v>
      </c>
      <c r="D269" t="s">
        <v>62</v>
      </c>
      <c r="E269" t="s">
        <v>57</v>
      </c>
      <c r="F269" t="s">
        <v>16</v>
      </c>
      <c r="H269" t="s">
        <v>16</v>
      </c>
      <c r="J269" t="s">
        <v>16</v>
      </c>
      <c r="L269" t="s">
        <v>16</v>
      </c>
      <c r="R269" t="s">
        <v>69</v>
      </c>
    </row>
    <row r="270" spans="1:18">
      <c r="A270" t="s">
        <v>9</v>
      </c>
      <c r="B270" t="s">
        <v>10</v>
      </c>
      <c r="C270">
        <v>0.3</v>
      </c>
      <c r="D270" t="s">
        <v>66</v>
      </c>
      <c r="F270" t="s">
        <v>16</v>
      </c>
      <c r="H270" t="s">
        <v>16</v>
      </c>
      <c r="J270" t="s">
        <v>16</v>
      </c>
      <c r="L270" t="s">
        <v>16</v>
      </c>
      <c r="R270" t="s">
        <v>69</v>
      </c>
    </row>
    <row r="271" spans="1:18">
      <c r="A271" t="s">
        <v>9</v>
      </c>
      <c r="B271" t="s">
        <v>10</v>
      </c>
      <c r="C271">
        <v>0.5</v>
      </c>
      <c r="D271" t="s">
        <v>62</v>
      </c>
      <c r="E271" t="s">
        <v>66</v>
      </c>
      <c r="F271" t="s">
        <v>16</v>
      </c>
      <c r="H271" t="s">
        <v>16</v>
      </c>
      <c r="J271" t="s">
        <v>16</v>
      </c>
      <c r="L271" t="s">
        <v>16</v>
      </c>
      <c r="N271" t="s">
        <v>84</v>
      </c>
      <c r="R271" t="s">
        <v>61</v>
      </c>
    </row>
    <row r="272" spans="1:18">
      <c r="A272" t="s">
        <v>9</v>
      </c>
      <c r="B272" t="s">
        <v>10</v>
      </c>
      <c r="C272">
        <v>1.5</v>
      </c>
      <c r="D272" t="s">
        <v>57</v>
      </c>
      <c r="E272" t="s">
        <v>83</v>
      </c>
      <c r="F272" t="s">
        <v>16</v>
      </c>
      <c r="H272" t="s">
        <v>16</v>
      </c>
      <c r="J272" t="s">
        <v>14</v>
      </c>
      <c r="L272" t="s">
        <v>16</v>
      </c>
      <c r="N272" t="s">
        <v>67</v>
      </c>
      <c r="P272" t="s">
        <v>65</v>
      </c>
      <c r="R272" t="s">
        <v>61</v>
      </c>
    </row>
    <row r="273" spans="1:18">
      <c r="A273" t="s">
        <v>9</v>
      </c>
      <c r="B273" t="s">
        <v>10</v>
      </c>
      <c r="C273">
        <v>1</v>
      </c>
      <c r="D273" t="s">
        <v>79</v>
      </c>
      <c r="E273" t="s">
        <v>79</v>
      </c>
      <c r="F273" t="s">
        <v>16</v>
      </c>
      <c r="H273" t="s">
        <v>16</v>
      </c>
      <c r="J273" t="s">
        <v>16</v>
      </c>
      <c r="L273" t="s">
        <v>16</v>
      </c>
      <c r="N273" t="s">
        <v>67</v>
      </c>
      <c r="R273" t="s">
        <v>61</v>
      </c>
    </row>
    <row r="274" spans="1:18">
      <c r="A274" t="s">
        <v>9</v>
      </c>
      <c r="B274" t="s">
        <v>10</v>
      </c>
      <c r="C274">
        <v>7</v>
      </c>
      <c r="D274" t="s">
        <v>70</v>
      </c>
      <c r="E274" t="s">
        <v>62</v>
      </c>
      <c r="H274" t="s">
        <v>13</v>
      </c>
      <c r="J274" t="s">
        <v>14</v>
      </c>
      <c r="L274" t="s">
        <v>16</v>
      </c>
      <c r="N274" t="s">
        <v>402</v>
      </c>
      <c r="P274" t="s">
        <v>165</v>
      </c>
      <c r="R274" t="s">
        <v>61</v>
      </c>
    </row>
    <row r="275" spans="1:18">
      <c r="A275" t="s">
        <v>33</v>
      </c>
      <c r="B275" t="s">
        <v>10</v>
      </c>
      <c r="C275">
        <v>1</v>
      </c>
      <c r="D275" t="s">
        <v>62</v>
      </c>
      <c r="E275" t="s">
        <v>62</v>
      </c>
      <c r="F275" t="s">
        <v>11</v>
      </c>
      <c r="H275" t="s">
        <v>11</v>
      </c>
      <c r="J275" t="s">
        <v>14</v>
      </c>
      <c r="L275" t="s">
        <v>16</v>
      </c>
      <c r="N275" t="s">
        <v>402</v>
      </c>
      <c r="P275" t="s">
        <v>403</v>
      </c>
      <c r="R275" t="s">
        <v>69</v>
      </c>
    </row>
    <row r="276" spans="1:18">
      <c r="A276" t="s">
        <v>33</v>
      </c>
      <c r="B276" t="s">
        <v>10</v>
      </c>
      <c r="C276">
        <v>2.6</v>
      </c>
      <c r="D276" t="s">
        <v>62</v>
      </c>
      <c r="E276" t="s">
        <v>62</v>
      </c>
      <c r="F276" t="s">
        <v>11</v>
      </c>
      <c r="H276" t="s">
        <v>16</v>
      </c>
      <c r="J276" t="s">
        <v>14</v>
      </c>
      <c r="L276" t="s">
        <v>16</v>
      </c>
      <c r="N276" t="s">
        <v>15</v>
      </c>
      <c r="O276" t="s">
        <v>224</v>
      </c>
      <c r="P276" t="s">
        <v>89</v>
      </c>
      <c r="R276" t="s">
        <v>69</v>
      </c>
    </row>
    <row r="277" spans="1:18">
      <c r="A277" t="s">
        <v>33</v>
      </c>
      <c r="B277" t="s">
        <v>10</v>
      </c>
      <c r="C277">
        <v>2.4</v>
      </c>
      <c r="D277" t="s">
        <v>66</v>
      </c>
      <c r="E277" t="s">
        <v>66</v>
      </c>
      <c r="F277" t="s">
        <v>11</v>
      </c>
      <c r="H277" t="s">
        <v>16</v>
      </c>
      <c r="J277" t="s">
        <v>12</v>
      </c>
      <c r="L277" t="s">
        <v>16</v>
      </c>
      <c r="N277" t="s">
        <v>63</v>
      </c>
      <c r="O277" t="s">
        <v>404</v>
      </c>
      <c r="P277" t="s">
        <v>188</v>
      </c>
      <c r="R277" t="s">
        <v>61</v>
      </c>
    </row>
    <row r="278" spans="1:18">
      <c r="A278" t="s">
        <v>33</v>
      </c>
      <c r="B278" t="s">
        <v>10</v>
      </c>
      <c r="C278">
        <v>2.6</v>
      </c>
      <c r="D278" t="s">
        <v>62</v>
      </c>
      <c r="E278" t="s">
        <v>62</v>
      </c>
      <c r="F278" t="s">
        <v>11</v>
      </c>
      <c r="H278" t="s">
        <v>11</v>
      </c>
      <c r="J278" t="s">
        <v>11</v>
      </c>
      <c r="L278" t="s">
        <v>11</v>
      </c>
      <c r="P278" t="s">
        <v>405</v>
      </c>
      <c r="Q278" t="s">
        <v>406</v>
      </c>
      <c r="R278" t="s">
        <v>61</v>
      </c>
    </row>
    <row r="279" spans="1:18">
      <c r="A279" t="s">
        <v>33</v>
      </c>
      <c r="B279" t="s">
        <v>10</v>
      </c>
      <c r="C279">
        <v>1</v>
      </c>
      <c r="D279" t="s">
        <v>62</v>
      </c>
      <c r="E279" t="s">
        <v>62</v>
      </c>
      <c r="F279" t="s">
        <v>11</v>
      </c>
      <c r="H279" t="s">
        <v>16</v>
      </c>
      <c r="J279" t="s">
        <v>11</v>
      </c>
      <c r="L279" t="s">
        <v>16</v>
      </c>
      <c r="N279" t="s">
        <v>15</v>
      </c>
      <c r="O279" t="s">
        <v>407</v>
      </c>
      <c r="P279" t="s">
        <v>408</v>
      </c>
      <c r="Q279" t="s">
        <v>409</v>
      </c>
      <c r="R279" t="s">
        <v>61</v>
      </c>
    </row>
    <row r="280" spans="1:18">
      <c r="A280" t="s">
        <v>33</v>
      </c>
      <c r="B280" t="s">
        <v>10</v>
      </c>
      <c r="C280">
        <v>2</v>
      </c>
      <c r="D280" t="s">
        <v>62</v>
      </c>
      <c r="E280" t="s">
        <v>62</v>
      </c>
      <c r="F280" t="s">
        <v>11</v>
      </c>
      <c r="H280" t="s">
        <v>16</v>
      </c>
      <c r="J280" t="s">
        <v>14</v>
      </c>
      <c r="L280" t="s">
        <v>16</v>
      </c>
      <c r="N280" t="s">
        <v>138</v>
      </c>
      <c r="P280" t="s">
        <v>410</v>
      </c>
      <c r="Q280" t="s">
        <v>411</v>
      </c>
      <c r="R280" t="s">
        <v>61</v>
      </c>
    </row>
    <row r="281" spans="1:18">
      <c r="A281" t="s">
        <v>33</v>
      </c>
      <c r="B281" t="s">
        <v>10</v>
      </c>
      <c r="C281">
        <v>1.3</v>
      </c>
      <c r="D281" t="s">
        <v>62</v>
      </c>
      <c r="E281" t="s">
        <v>62</v>
      </c>
      <c r="F281" t="s">
        <v>11</v>
      </c>
      <c r="H281" t="s">
        <v>11</v>
      </c>
      <c r="J281" t="s">
        <v>14</v>
      </c>
      <c r="L281" t="s">
        <v>16</v>
      </c>
      <c r="N281" t="s">
        <v>77</v>
      </c>
      <c r="P281" t="s">
        <v>412</v>
      </c>
      <c r="R281" t="s">
        <v>69</v>
      </c>
    </row>
    <row r="282" spans="1:18">
      <c r="A282" t="s">
        <v>33</v>
      </c>
      <c r="B282" t="s">
        <v>10</v>
      </c>
      <c r="C282">
        <v>1</v>
      </c>
      <c r="D282" t="s">
        <v>62</v>
      </c>
      <c r="E282" t="s">
        <v>62</v>
      </c>
      <c r="F282" t="s">
        <v>11</v>
      </c>
      <c r="H282" t="s">
        <v>16</v>
      </c>
      <c r="J282" t="s">
        <v>11</v>
      </c>
      <c r="L282" t="s">
        <v>16</v>
      </c>
      <c r="N282" t="s">
        <v>15</v>
      </c>
      <c r="O282" t="s">
        <v>413</v>
      </c>
      <c r="R282" t="s">
        <v>61</v>
      </c>
    </row>
    <row r="283" spans="1:18">
      <c r="A283" t="s">
        <v>33</v>
      </c>
      <c r="B283" t="s">
        <v>10</v>
      </c>
      <c r="C283">
        <v>0</v>
      </c>
      <c r="D283" t="s">
        <v>62</v>
      </c>
      <c r="E283" t="s">
        <v>62</v>
      </c>
      <c r="F283" t="s">
        <v>11</v>
      </c>
      <c r="H283" t="s">
        <v>11</v>
      </c>
      <c r="J283" t="s">
        <v>11</v>
      </c>
      <c r="L283" t="s">
        <v>11</v>
      </c>
      <c r="N283" t="s">
        <v>77</v>
      </c>
      <c r="P283" t="s">
        <v>188</v>
      </c>
      <c r="R283" t="s">
        <v>61</v>
      </c>
    </row>
    <row r="284" spans="1:18">
      <c r="A284" t="s">
        <v>33</v>
      </c>
      <c r="B284" t="s">
        <v>10</v>
      </c>
      <c r="C284">
        <v>1.5</v>
      </c>
      <c r="D284" t="s">
        <v>79</v>
      </c>
      <c r="E284" t="s">
        <v>62</v>
      </c>
      <c r="F284" t="s">
        <v>11</v>
      </c>
      <c r="H284" t="s">
        <v>16</v>
      </c>
      <c r="J284" t="s">
        <v>14</v>
      </c>
      <c r="L284" t="s">
        <v>16</v>
      </c>
      <c r="N284" t="s">
        <v>67</v>
      </c>
      <c r="P284" t="s">
        <v>75</v>
      </c>
      <c r="R284" t="s">
        <v>61</v>
      </c>
    </row>
    <row r="285" spans="1:18">
      <c r="A285" t="s">
        <v>33</v>
      </c>
      <c r="B285" t="s">
        <v>10</v>
      </c>
      <c r="C285">
        <v>2</v>
      </c>
      <c r="D285" t="s">
        <v>62</v>
      </c>
      <c r="E285" t="s">
        <v>62</v>
      </c>
      <c r="F285" t="s">
        <v>11</v>
      </c>
      <c r="H285" t="s">
        <v>11</v>
      </c>
      <c r="J285" t="s">
        <v>16</v>
      </c>
      <c r="L285" t="s">
        <v>16</v>
      </c>
      <c r="N285" t="s">
        <v>172</v>
      </c>
      <c r="O285" t="s">
        <v>414</v>
      </c>
      <c r="P285" t="s">
        <v>415</v>
      </c>
      <c r="Q285" t="s">
        <v>416</v>
      </c>
      <c r="R285" t="s">
        <v>69</v>
      </c>
    </row>
    <row r="286" spans="1:18">
      <c r="A286" t="s">
        <v>33</v>
      </c>
      <c r="B286" t="s">
        <v>10</v>
      </c>
      <c r="C286">
        <v>1.5</v>
      </c>
      <c r="D286" t="s">
        <v>62</v>
      </c>
      <c r="E286" t="s">
        <v>62</v>
      </c>
      <c r="F286" t="s">
        <v>11</v>
      </c>
      <c r="H286" t="s">
        <v>16</v>
      </c>
      <c r="J286" t="s">
        <v>11</v>
      </c>
      <c r="L286" t="s">
        <v>16</v>
      </c>
      <c r="N286" t="s">
        <v>90</v>
      </c>
      <c r="P286" t="s">
        <v>325</v>
      </c>
      <c r="R286" t="s">
        <v>61</v>
      </c>
    </row>
    <row r="287" spans="1:18">
      <c r="A287" t="s">
        <v>33</v>
      </c>
      <c r="B287" t="s">
        <v>10</v>
      </c>
      <c r="C287">
        <v>2.5</v>
      </c>
      <c r="D287" t="s">
        <v>79</v>
      </c>
      <c r="E287" t="s">
        <v>79</v>
      </c>
      <c r="F287" t="s">
        <v>11</v>
      </c>
      <c r="H287" t="s">
        <v>11</v>
      </c>
      <c r="J287" t="s">
        <v>12</v>
      </c>
      <c r="L287" t="s">
        <v>14</v>
      </c>
      <c r="N287" t="s">
        <v>77</v>
      </c>
      <c r="P287" t="s">
        <v>417</v>
      </c>
      <c r="R287" t="s">
        <v>69</v>
      </c>
    </row>
    <row r="288" spans="1:18">
      <c r="A288" t="s">
        <v>33</v>
      </c>
      <c r="B288" t="s">
        <v>10</v>
      </c>
      <c r="C288">
        <v>2</v>
      </c>
      <c r="D288" t="s">
        <v>62</v>
      </c>
      <c r="E288" t="s">
        <v>62</v>
      </c>
      <c r="F288" t="s">
        <v>11</v>
      </c>
      <c r="H288" t="s">
        <v>15</v>
      </c>
      <c r="I288" t="s">
        <v>418</v>
      </c>
      <c r="J288" t="s">
        <v>13</v>
      </c>
      <c r="L288" t="s">
        <v>15</v>
      </c>
      <c r="M288" t="s">
        <v>418</v>
      </c>
      <c r="N288" t="s">
        <v>58</v>
      </c>
      <c r="O288" t="s">
        <v>419</v>
      </c>
      <c r="P288" t="s">
        <v>75</v>
      </c>
      <c r="R288" t="s">
        <v>61</v>
      </c>
    </row>
    <row r="289" spans="1:18">
      <c r="A289" t="s">
        <v>33</v>
      </c>
      <c r="B289" t="s">
        <v>10</v>
      </c>
      <c r="C289">
        <v>2</v>
      </c>
      <c r="D289" t="s">
        <v>62</v>
      </c>
      <c r="E289" t="s">
        <v>62</v>
      </c>
      <c r="F289" t="s">
        <v>11</v>
      </c>
      <c r="H289" t="s">
        <v>16</v>
      </c>
      <c r="J289" t="s">
        <v>11</v>
      </c>
      <c r="L289" t="s">
        <v>16</v>
      </c>
      <c r="N289" t="s">
        <v>420</v>
      </c>
      <c r="O289" t="s">
        <v>421</v>
      </c>
      <c r="P289" t="s">
        <v>65</v>
      </c>
      <c r="R289" t="s">
        <v>69</v>
      </c>
    </row>
    <row r="290" spans="1:18">
      <c r="A290" t="s">
        <v>33</v>
      </c>
      <c r="B290" t="s">
        <v>10</v>
      </c>
      <c r="C290">
        <v>2</v>
      </c>
      <c r="D290" t="s">
        <v>62</v>
      </c>
      <c r="E290" t="s">
        <v>62</v>
      </c>
      <c r="F290" t="s">
        <v>11</v>
      </c>
      <c r="H290" t="s">
        <v>16</v>
      </c>
      <c r="J290" t="s">
        <v>11</v>
      </c>
      <c r="L290" t="s">
        <v>16</v>
      </c>
      <c r="N290" t="s">
        <v>111</v>
      </c>
      <c r="P290" t="s">
        <v>417</v>
      </c>
      <c r="R290" t="s">
        <v>69</v>
      </c>
    </row>
    <row r="291" spans="1:18">
      <c r="A291" t="s">
        <v>33</v>
      </c>
      <c r="B291" t="s">
        <v>10</v>
      </c>
      <c r="C291">
        <v>2</v>
      </c>
      <c r="D291" t="s">
        <v>62</v>
      </c>
      <c r="E291" t="s">
        <v>57</v>
      </c>
      <c r="F291" t="s">
        <v>11</v>
      </c>
      <c r="H291" t="s">
        <v>16</v>
      </c>
      <c r="J291" t="s">
        <v>13</v>
      </c>
      <c r="L291" t="s">
        <v>16</v>
      </c>
      <c r="N291" t="s">
        <v>111</v>
      </c>
      <c r="P291" t="s">
        <v>188</v>
      </c>
      <c r="R291" t="s">
        <v>61</v>
      </c>
    </row>
    <row r="292" spans="1:18">
      <c r="A292" t="s">
        <v>33</v>
      </c>
      <c r="B292" t="s">
        <v>10</v>
      </c>
      <c r="C292">
        <v>2.5</v>
      </c>
      <c r="D292" t="s">
        <v>62</v>
      </c>
      <c r="E292" t="s">
        <v>62</v>
      </c>
      <c r="F292" t="s">
        <v>12</v>
      </c>
      <c r="H292" t="s">
        <v>16</v>
      </c>
      <c r="J292" t="s">
        <v>12</v>
      </c>
      <c r="L292" t="s">
        <v>16</v>
      </c>
      <c r="N292" t="s">
        <v>15</v>
      </c>
      <c r="O292" t="s">
        <v>422</v>
      </c>
      <c r="P292" t="s">
        <v>75</v>
      </c>
      <c r="R292" t="s">
        <v>69</v>
      </c>
    </row>
    <row r="293" spans="1:18">
      <c r="A293" t="s">
        <v>33</v>
      </c>
      <c r="B293" t="s">
        <v>10</v>
      </c>
      <c r="C293">
        <v>1.5</v>
      </c>
      <c r="D293" t="s">
        <v>62</v>
      </c>
      <c r="E293" t="s">
        <v>62</v>
      </c>
      <c r="F293" t="s">
        <v>12</v>
      </c>
      <c r="H293" t="s">
        <v>16</v>
      </c>
      <c r="J293" t="s">
        <v>11</v>
      </c>
      <c r="L293" t="s">
        <v>16</v>
      </c>
      <c r="N293" t="s">
        <v>15</v>
      </c>
      <c r="O293" t="s">
        <v>423</v>
      </c>
      <c r="P293" t="s">
        <v>300</v>
      </c>
      <c r="R293" t="s">
        <v>61</v>
      </c>
    </row>
    <row r="294" spans="1:18">
      <c r="A294" t="s">
        <v>33</v>
      </c>
      <c r="B294" t="s">
        <v>10</v>
      </c>
      <c r="C294">
        <v>135</v>
      </c>
      <c r="D294" t="s">
        <v>83</v>
      </c>
      <c r="E294" t="s">
        <v>83</v>
      </c>
      <c r="F294" t="s">
        <v>12</v>
      </c>
      <c r="H294" t="s">
        <v>16</v>
      </c>
      <c r="J294" t="s">
        <v>12</v>
      </c>
      <c r="L294" t="s">
        <v>16</v>
      </c>
      <c r="N294" t="s">
        <v>67</v>
      </c>
      <c r="P294" t="s">
        <v>107</v>
      </c>
      <c r="R294" t="s">
        <v>61</v>
      </c>
    </row>
    <row r="295" spans="1:18">
      <c r="A295" t="s">
        <v>33</v>
      </c>
      <c r="B295" t="s">
        <v>10</v>
      </c>
      <c r="C295">
        <v>2</v>
      </c>
      <c r="D295" t="s">
        <v>62</v>
      </c>
      <c r="E295" t="s">
        <v>62</v>
      </c>
      <c r="F295" t="s">
        <v>12</v>
      </c>
      <c r="H295" t="s">
        <v>16</v>
      </c>
      <c r="J295" t="s">
        <v>12</v>
      </c>
      <c r="L295" t="s">
        <v>16</v>
      </c>
      <c r="N295" t="s">
        <v>67</v>
      </c>
      <c r="P295" t="s">
        <v>195</v>
      </c>
      <c r="R295" t="s">
        <v>61</v>
      </c>
    </row>
    <row r="296" spans="1:18">
      <c r="A296" t="s">
        <v>33</v>
      </c>
      <c r="B296" t="s">
        <v>10</v>
      </c>
      <c r="C296">
        <v>1.6</v>
      </c>
      <c r="D296" t="s">
        <v>62</v>
      </c>
      <c r="E296" t="s">
        <v>62</v>
      </c>
      <c r="F296" t="s">
        <v>12</v>
      </c>
      <c r="H296" t="s">
        <v>12</v>
      </c>
      <c r="J296" t="s">
        <v>12</v>
      </c>
      <c r="L296" t="s">
        <v>12</v>
      </c>
      <c r="N296" t="s">
        <v>77</v>
      </c>
      <c r="P296" t="s">
        <v>75</v>
      </c>
      <c r="R296" t="s">
        <v>61</v>
      </c>
    </row>
    <row r="297" spans="1:18">
      <c r="A297" t="s">
        <v>33</v>
      </c>
      <c r="B297" t="s">
        <v>10</v>
      </c>
      <c r="C297">
        <v>1.5</v>
      </c>
      <c r="D297" t="s">
        <v>62</v>
      </c>
      <c r="E297" t="s">
        <v>62</v>
      </c>
      <c r="F297" t="s">
        <v>12</v>
      </c>
      <c r="H297" t="s">
        <v>16</v>
      </c>
      <c r="J297" t="s">
        <v>12</v>
      </c>
      <c r="L297" t="s">
        <v>16</v>
      </c>
      <c r="N297" t="s">
        <v>77</v>
      </c>
      <c r="P297" t="s">
        <v>65</v>
      </c>
      <c r="R297" t="s">
        <v>69</v>
      </c>
    </row>
    <row r="298" spans="1:18">
      <c r="A298" t="s">
        <v>33</v>
      </c>
      <c r="B298" t="s">
        <v>10</v>
      </c>
      <c r="C298">
        <v>3</v>
      </c>
      <c r="D298" t="s">
        <v>62</v>
      </c>
      <c r="E298" t="s">
        <v>66</v>
      </c>
      <c r="F298" t="s">
        <v>12</v>
      </c>
      <c r="H298" t="s">
        <v>16</v>
      </c>
      <c r="J298" t="s">
        <v>12</v>
      </c>
      <c r="L298" t="s">
        <v>16</v>
      </c>
      <c r="N298" t="s">
        <v>424</v>
      </c>
      <c r="P298" t="s">
        <v>365</v>
      </c>
      <c r="R298" t="s">
        <v>61</v>
      </c>
    </row>
    <row r="299" spans="1:18">
      <c r="A299" t="s">
        <v>33</v>
      </c>
      <c r="B299" t="s">
        <v>10</v>
      </c>
      <c r="C299">
        <v>2</v>
      </c>
      <c r="D299" t="s">
        <v>62</v>
      </c>
      <c r="E299" t="s">
        <v>62</v>
      </c>
      <c r="F299" t="s">
        <v>12</v>
      </c>
      <c r="H299" t="s">
        <v>16</v>
      </c>
      <c r="J299" t="s">
        <v>12</v>
      </c>
      <c r="L299" t="s">
        <v>16</v>
      </c>
      <c r="N299" t="s">
        <v>84</v>
      </c>
      <c r="P299" t="s">
        <v>295</v>
      </c>
      <c r="R299" t="s">
        <v>61</v>
      </c>
    </row>
    <row r="300" spans="1:18">
      <c r="A300" t="s">
        <v>33</v>
      </c>
      <c r="B300" t="s">
        <v>10</v>
      </c>
      <c r="C300">
        <v>3</v>
      </c>
      <c r="D300" t="s">
        <v>62</v>
      </c>
      <c r="E300" t="s">
        <v>62</v>
      </c>
      <c r="F300" t="s">
        <v>13</v>
      </c>
      <c r="H300" t="s">
        <v>16</v>
      </c>
      <c r="J300" t="s">
        <v>13</v>
      </c>
      <c r="L300" t="s">
        <v>16</v>
      </c>
      <c r="N300" t="s">
        <v>425</v>
      </c>
      <c r="O300" t="s">
        <v>426</v>
      </c>
      <c r="R300" t="s">
        <v>69</v>
      </c>
    </row>
    <row r="301" spans="1:18">
      <c r="A301" t="s">
        <v>33</v>
      </c>
      <c r="B301" t="s">
        <v>10</v>
      </c>
      <c r="C301">
        <v>1.4</v>
      </c>
      <c r="D301" t="s">
        <v>62</v>
      </c>
      <c r="E301" t="s">
        <v>62</v>
      </c>
      <c r="F301" t="s">
        <v>13</v>
      </c>
      <c r="H301" t="s">
        <v>13</v>
      </c>
      <c r="J301" t="s">
        <v>13</v>
      </c>
      <c r="L301" t="s">
        <v>13</v>
      </c>
      <c r="N301" t="s">
        <v>94</v>
      </c>
      <c r="P301" t="s">
        <v>15</v>
      </c>
      <c r="Q301" t="s">
        <v>427</v>
      </c>
      <c r="R301" t="s">
        <v>61</v>
      </c>
    </row>
    <row r="302" spans="1:18">
      <c r="A302" t="s">
        <v>33</v>
      </c>
      <c r="B302" t="s">
        <v>10</v>
      </c>
      <c r="C302">
        <v>2</v>
      </c>
      <c r="D302" t="s">
        <v>62</v>
      </c>
      <c r="E302" t="s">
        <v>62</v>
      </c>
      <c r="F302" t="s">
        <v>13</v>
      </c>
      <c r="H302" t="s">
        <v>16</v>
      </c>
      <c r="J302" t="s">
        <v>13</v>
      </c>
      <c r="L302" t="s">
        <v>16</v>
      </c>
      <c r="N302" t="s">
        <v>428</v>
      </c>
      <c r="P302" t="s">
        <v>261</v>
      </c>
      <c r="R302" t="s">
        <v>69</v>
      </c>
    </row>
    <row r="303" spans="1:18">
      <c r="A303" t="s">
        <v>33</v>
      </c>
      <c r="B303" t="s">
        <v>10</v>
      </c>
      <c r="C303">
        <v>2</v>
      </c>
      <c r="D303" t="s">
        <v>62</v>
      </c>
      <c r="E303" t="s">
        <v>62</v>
      </c>
      <c r="F303" t="s">
        <v>13</v>
      </c>
      <c r="H303" t="s">
        <v>16</v>
      </c>
      <c r="J303" t="s">
        <v>13</v>
      </c>
      <c r="L303" t="s">
        <v>16</v>
      </c>
      <c r="N303" t="s">
        <v>429</v>
      </c>
      <c r="O303" t="s">
        <v>430</v>
      </c>
      <c r="P303" t="s">
        <v>89</v>
      </c>
      <c r="R303" t="s">
        <v>69</v>
      </c>
    </row>
    <row r="304" spans="1:18">
      <c r="A304" t="s">
        <v>33</v>
      </c>
      <c r="B304" t="s">
        <v>10</v>
      </c>
      <c r="C304">
        <v>2</v>
      </c>
      <c r="D304" t="s">
        <v>79</v>
      </c>
      <c r="E304" t="s">
        <v>62</v>
      </c>
      <c r="F304" t="s">
        <v>13</v>
      </c>
      <c r="H304" t="s">
        <v>16</v>
      </c>
      <c r="J304" t="s">
        <v>13</v>
      </c>
      <c r="L304" t="s">
        <v>16</v>
      </c>
      <c r="N304" t="s">
        <v>67</v>
      </c>
      <c r="P304" t="s">
        <v>431</v>
      </c>
      <c r="R304" t="s">
        <v>61</v>
      </c>
    </row>
    <row r="305" spans="1:18">
      <c r="A305" t="s">
        <v>33</v>
      </c>
      <c r="B305" t="s">
        <v>10</v>
      </c>
      <c r="C305">
        <v>5.5</v>
      </c>
      <c r="D305" t="s">
        <v>62</v>
      </c>
      <c r="E305" t="s">
        <v>62</v>
      </c>
      <c r="F305" t="s">
        <v>13</v>
      </c>
      <c r="H305" t="s">
        <v>12</v>
      </c>
      <c r="J305" t="s">
        <v>13</v>
      </c>
      <c r="L305" t="s">
        <v>12</v>
      </c>
      <c r="N305" t="s">
        <v>432</v>
      </c>
      <c r="P305" t="s">
        <v>123</v>
      </c>
      <c r="Q305" t="s">
        <v>433</v>
      </c>
      <c r="R305" t="s">
        <v>69</v>
      </c>
    </row>
    <row r="306" spans="1:18">
      <c r="A306" t="s">
        <v>33</v>
      </c>
      <c r="B306" t="s">
        <v>10</v>
      </c>
      <c r="C306">
        <v>1.1000000000000001</v>
      </c>
      <c r="D306" t="s">
        <v>62</v>
      </c>
      <c r="E306" t="s">
        <v>62</v>
      </c>
      <c r="F306" t="s">
        <v>13</v>
      </c>
      <c r="H306" t="s">
        <v>13</v>
      </c>
      <c r="J306" t="s">
        <v>13</v>
      </c>
      <c r="L306" t="s">
        <v>13</v>
      </c>
      <c r="N306" t="s">
        <v>67</v>
      </c>
      <c r="P306" t="s">
        <v>112</v>
      </c>
      <c r="R306" t="s">
        <v>61</v>
      </c>
    </row>
    <row r="307" spans="1:18">
      <c r="A307" t="s">
        <v>33</v>
      </c>
      <c r="B307" t="s">
        <v>10</v>
      </c>
      <c r="C307">
        <v>5.2</v>
      </c>
      <c r="D307" t="s">
        <v>62</v>
      </c>
      <c r="E307" t="s">
        <v>62</v>
      </c>
      <c r="F307" t="s">
        <v>13</v>
      </c>
      <c r="H307" t="s">
        <v>16</v>
      </c>
      <c r="J307" t="s">
        <v>13</v>
      </c>
      <c r="L307" t="s">
        <v>16</v>
      </c>
      <c r="N307" t="s">
        <v>199</v>
      </c>
      <c r="O307" t="s">
        <v>434</v>
      </c>
      <c r="P307" t="s">
        <v>89</v>
      </c>
      <c r="R307" t="s">
        <v>69</v>
      </c>
    </row>
    <row r="308" spans="1:18">
      <c r="A308" t="s">
        <v>33</v>
      </c>
      <c r="B308" t="s">
        <v>10</v>
      </c>
      <c r="C308">
        <v>15</v>
      </c>
      <c r="D308" t="s">
        <v>62</v>
      </c>
      <c r="E308" t="s">
        <v>62</v>
      </c>
      <c r="F308" t="s">
        <v>13</v>
      </c>
      <c r="H308" t="s">
        <v>12</v>
      </c>
      <c r="J308" t="s">
        <v>13</v>
      </c>
      <c r="L308" t="s">
        <v>12</v>
      </c>
      <c r="N308" t="s">
        <v>67</v>
      </c>
      <c r="P308" t="s">
        <v>75</v>
      </c>
      <c r="R308" t="s">
        <v>61</v>
      </c>
    </row>
    <row r="309" spans="1:18">
      <c r="A309" t="s">
        <v>33</v>
      </c>
      <c r="B309" t="s">
        <v>10</v>
      </c>
      <c r="C309">
        <v>2.5</v>
      </c>
      <c r="D309" t="s">
        <v>62</v>
      </c>
      <c r="E309" t="s">
        <v>62</v>
      </c>
      <c r="F309" t="s">
        <v>13</v>
      </c>
      <c r="H309" t="s">
        <v>16</v>
      </c>
      <c r="J309" t="s">
        <v>13</v>
      </c>
      <c r="L309" t="s">
        <v>16</v>
      </c>
      <c r="N309" t="s">
        <v>167</v>
      </c>
      <c r="P309" t="s">
        <v>65</v>
      </c>
      <c r="R309" t="s">
        <v>69</v>
      </c>
    </row>
    <row r="310" spans="1:18">
      <c r="A310" t="s">
        <v>33</v>
      </c>
      <c r="B310" t="s">
        <v>10</v>
      </c>
      <c r="C310">
        <v>12</v>
      </c>
      <c r="D310" t="s">
        <v>62</v>
      </c>
      <c r="E310" t="s">
        <v>62</v>
      </c>
      <c r="F310" t="s">
        <v>13</v>
      </c>
      <c r="H310" t="s">
        <v>16</v>
      </c>
      <c r="J310" t="s">
        <v>13</v>
      </c>
      <c r="L310" t="s">
        <v>16</v>
      </c>
      <c r="N310" t="s">
        <v>435</v>
      </c>
      <c r="P310" t="s">
        <v>75</v>
      </c>
      <c r="R310" t="s">
        <v>69</v>
      </c>
    </row>
    <row r="311" spans="1:18">
      <c r="A311" t="s">
        <v>33</v>
      </c>
      <c r="B311" t="s">
        <v>10</v>
      </c>
      <c r="C311">
        <v>11</v>
      </c>
      <c r="D311" t="s">
        <v>62</v>
      </c>
      <c r="E311" t="s">
        <v>62</v>
      </c>
      <c r="F311" t="s">
        <v>13</v>
      </c>
      <c r="H311" t="s">
        <v>16</v>
      </c>
      <c r="J311" t="s">
        <v>13</v>
      </c>
      <c r="L311" t="s">
        <v>16</v>
      </c>
      <c r="N311" t="s">
        <v>15</v>
      </c>
      <c r="O311" t="s">
        <v>436</v>
      </c>
      <c r="P311" t="s">
        <v>65</v>
      </c>
      <c r="R311" t="s">
        <v>61</v>
      </c>
    </row>
    <row r="312" spans="1:18">
      <c r="A312" t="s">
        <v>33</v>
      </c>
      <c r="B312" t="s">
        <v>10</v>
      </c>
      <c r="C312">
        <v>40</v>
      </c>
      <c r="D312" t="s">
        <v>62</v>
      </c>
      <c r="E312" t="s">
        <v>62</v>
      </c>
      <c r="F312" t="s">
        <v>13</v>
      </c>
      <c r="H312" t="s">
        <v>16</v>
      </c>
      <c r="J312" t="s">
        <v>13</v>
      </c>
      <c r="L312" t="s">
        <v>12</v>
      </c>
      <c r="N312" t="s">
        <v>437</v>
      </c>
      <c r="P312" t="s">
        <v>195</v>
      </c>
      <c r="R312" t="s">
        <v>61</v>
      </c>
    </row>
    <row r="313" spans="1:18">
      <c r="A313" t="s">
        <v>33</v>
      </c>
      <c r="B313" t="s">
        <v>10</v>
      </c>
      <c r="C313">
        <v>3</v>
      </c>
      <c r="D313" t="s">
        <v>62</v>
      </c>
      <c r="E313" t="s">
        <v>62</v>
      </c>
      <c r="F313" t="s">
        <v>13</v>
      </c>
      <c r="H313" t="s">
        <v>16</v>
      </c>
      <c r="J313" t="s">
        <v>13</v>
      </c>
      <c r="L313" t="s">
        <v>16</v>
      </c>
      <c r="N313" t="s">
        <v>438</v>
      </c>
      <c r="P313" t="s">
        <v>100</v>
      </c>
      <c r="R313" t="s">
        <v>61</v>
      </c>
    </row>
    <row r="314" spans="1:18">
      <c r="A314" t="s">
        <v>33</v>
      </c>
      <c r="B314" t="s">
        <v>10</v>
      </c>
      <c r="C314">
        <v>25</v>
      </c>
      <c r="D314" t="s">
        <v>62</v>
      </c>
      <c r="E314" t="s">
        <v>62</v>
      </c>
      <c r="F314" t="s">
        <v>13</v>
      </c>
      <c r="H314" t="s">
        <v>12</v>
      </c>
      <c r="J314" t="s">
        <v>13</v>
      </c>
      <c r="L314" t="s">
        <v>12</v>
      </c>
      <c r="N314" t="s">
        <v>15</v>
      </c>
      <c r="O314" t="s">
        <v>439</v>
      </c>
      <c r="P314" t="s">
        <v>440</v>
      </c>
      <c r="R314" t="s">
        <v>69</v>
      </c>
    </row>
    <row r="315" spans="1:18">
      <c r="A315" t="s">
        <v>33</v>
      </c>
      <c r="B315" t="s">
        <v>10</v>
      </c>
      <c r="C315">
        <v>1.5</v>
      </c>
      <c r="D315" t="s">
        <v>62</v>
      </c>
      <c r="E315" t="s">
        <v>62</v>
      </c>
      <c r="F315" t="s">
        <v>13</v>
      </c>
      <c r="H315" t="s">
        <v>16</v>
      </c>
      <c r="J315" t="s">
        <v>13</v>
      </c>
      <c r="L315" t="s">
        <v>16</v>
      </c>
      <c r="N315" t="s">
        <v>15</v>
      </c>
      <c r="O315" t="s">
        <v>441</v>
      </c>
      <c r="P315" t="s">
        <v>107</v>
      </c>
      <c r="R315" t="s">
        <v>69</v>
      </c>
    </row>
    <row r="316" spans="1:18">
      <c r="A316" t="s">
        <v>33</v>
      </c>
      <c r="B316" t="s">
        <v>10</v>
      </c>
      <c r="C316">
        <v>12</v>
      </c>
      <c r="D316" t="s">
        <v>62</v>
      </c>
      <c r="E316" t="s">
        <v>62</v>
      </c>
      <c r="F316" t="s">
        <v>13</v>
      </c>
      <c r="H316" t="s">
        <v>15</v>
      </c>
      <c r="I316" t="s">
        <v>442</v>
      </c>
      <c r="J316" t="s">
        <v>13</v>
      </c>
      <c r="L316" t="s">
        <v>15</v>
      </c>
      <c r="M316" t="s">
        <v>443</v>
      </c>
      <c r="N316" t="s">
        <v>114</v>
      </c>
    </row>
    <row r="317" spans="1:18">
      <c r="A317" t="s">
        <v>33</v>
      </c>
      <c r="B317" t="s">
        <v>10</v>
      </c>
      <c r="C317">
        <v>5.5</v>
      </c>
      <c r="D317" t="s">
        <v>62</v>
      </c>
      <c r="E317" t="s">
        <v>62</v>
      </c>
      <c r="F317" t="s">
        <v>13</v>
      </c>
      <c r="H317" t="s">
        <v>16</v>
      </c>
      <c r="J317" t="s">
        <v>13</v>
      </c>
      <c r="L317" t="s">
        <v>16</v>
      </c>
      <c r="N317" t="s">
        <v>395</v>
      </c>
      <c r="P317" t="s">
        <v>444</v>
      </c>
      <c r="R317" t="s">
        <v>61</v>
      </c>
    </row>
    <row r="318" spans="1:18">
      <c r="A318" t="s">
        <v>33</v>
      </c>
      <c r="B318" t="s">
        <v>10</v>
      </c>
      <c r="C318">
        <v>4</v>
      </c>
      <c r="D318" t="s">
        <v>62</v>
      </c>
      <c r="E318" t="s">
        <v>62</v>
      </c>
      <c r="F318" t="s">
        <v>13</v>
      </c>
      <c r="H318" t="s">
        <v>16</v>
      </c>
      <c r="J318" t="s">
        <v>13</v>
      </c>
      <c r="L318" t="s">
        <v>16</v>
      </c>
      <c r="N318" t="s">
        <v>15</v>
      </c>
      <c r="O318" t="s">
        <v>445</v>
      </c>
      <c r="P318" t="s">
        <v>89</v>
      </c>
      <c r="R318" t="s">
        <v>61</v>
      </c>
    </row>
    <row r="319" spans="1:18">
      <c r="A319" t="s">
        <v>33</v>
      </c>
      <c r="B319" t="s">
        <v>10</v>
      </c>
      <c r="C319">
        <v>1.5</v>
      </c>
      <c r="D319" t="s">
        <v>62</v>
      </c>
      <c r="E319" t="s">
        <v>62</v>
      </c>
      <c r="F319" t="s">
        <v>13</v>
      </c>
      <c r="H319" t="s">
        <v>13</v>
      </c>
      <c r="J319" t="s">
        <v>13</v>
      </c>
      <c r="L319" t="s">
        <v>13</v>
      </c>
      <c r="N319" t="s">
        <v>111</v>
      </c>
      <c r="P319" t="s">
        <v>75</v>
      </c>
      <c r="R319" t="s">
        <v>61</v>
      </c>
    </row>
    <row r="320" spans="1:18">
      <c r="A320" t="s">
        <v>33</v>
      </c>
      <c r="B320" t="s">
        <v>10</v>
      </c>
      <c r="C320">
        <v>5</v>
      </c>
      <c r="D320" t="s">
        <v>62</v>
      </c>
      <c r="E320" t="s">
        <v>62</v>
      </c>
      <c r="F320" t="s">
        <v>13</v>
      </c>
      <c r="H320" t="s">
        <v>13</v>
      </c>
      <c r="J320" t="s">
        <v>13</v>
      </c>
      <c r="L320" t="s">
        <v>13</v>
      </c>
      <c r="N320" t="s">
        <v>260</v>
      </c>
      <c r="R320" t="s">
        <v>61</v>
      </c>
    </row>
    <row r="321" spans="1:18">
      <c r="A321" t="s">
        <v>33</v>
      </c>
      <c r="B321" t="s">
        <v>10</v>
      </c>
      <c r="C321">
        <v>2</v>
      </c>
      <c r="D321" t="s">
        <v>62</v>
      </c>
      <c r="E321" t="s">
        <v>62</v>
      </c>
      <c r="F321" t="s">
        <v>13</v>
      </c>
      <c r="H321" t="s">
        <v>16</v>
      </c>
      <c r="J321" t="s">
        <v>13</v>
      </c>
      <c r="L321" t="s">
        <v>16</v>
      </c>
      <c r="N321" t="s">
        <v>67</v>
      </c>
      <c r="R321" t="s">
        <v>61</v>
      </c>
    </row>
    <row r="322" spans="1:18">
      <c r="A322" t="s">
        <v>33</v>
      </c>
      <c r="B322" t="s">
        <v>10</v>
      </c>
      <c r="C322">
        <v>6</v>
      </c>
      <c r="D322" t="s">
        <v>62</v>
      </c>
      <c r="E322" t="s">
        <v>62</v>
      </c>
      <c r="F322" t="s">
        <v>13</v>
      </c>
      <c r="H322" t="s">
        <v>16</v>
      </c>
      <c r="J322" t="s">
        <v>13</v>
      </c>
      <c r="L322" t="s">
        <v>13</v>
      </c>
      <c r="N322" t="s">
        <v>67</v>
      </c>
      <c r="P322" t="s">
        <v>112</v>
      </c>
      <c r="R322" t="s">
        <v>61</v>
      </c>
    </row>
    <row r="323" spans="1:18">
      <c r="A323" t="s">
        <v>33</v>
      </c>
      <c r="B323" t="s">
        <v>10</v>
      </c>
      <c r="C323">
        <v>9.5</v>
      </c>
      <c r="D323" t="s">
        <v>62</v>
      </c>
      <c r="E323" t="s">
        <v>62</v>
      </c>
      <c r="F323" t="s">
        <v>13</v>
      </c>
      <c r="H323" t="s">
        <v>13</v>
      </c>
      <c r="J323" t="s">
        <v>13</v>
      </c>
      <c r="L323" t="s">
        <v>13</v>
      </c>
      <c r="N323" t="s">
        <v>446</v>
      </c>
      <c r="P323" t="s">
        <v>188</v>
      </c>
      <c r="R323" t="s">
        <v>61</v>
      </c>
    </row>
    <row r="324" spans="1:18">
      <c r="A324" t="s">
        <v>33</v>
      </c>
      <c r="B324" t="s">
        <v>10</v>
      </c>
      <c r="C324">
        <v>24</v>
      </c>
      <c r="D324" t="s">
        <v>66</v>
      </c>
      <c r="E324" t="s">
        <v>66</v>
      </c>
      <c r="F324" t="s">
        <v>13</v>
      </c>
      <c r="H324" t="s">
        <v>16</v>
      </c>
      <c r="J324" t="s">
        <v>13</v>
      </c>
      <c r="L324" t="s">
        <v>12</v>
      </c>
      <c r="N324" t="s">
        <v>15</v>
      </c>
      <c r="O324" t="s">
        <v>447</v>
      </c>
      <c r="P324" t="s">
        <v>75</v>
      </c>
      <c r="R324" t="s">
        <v>61</v>
      </c>
    </row>
    <row r="325" spans="1:18">
      <c r="A325" t="s">
        <v>33</v>
      </c>
      <c r="B325" t="s">
        <v>10</v>
      </c>
      <c r="C325">
        <v>4.9000000000000004</v>
      </c>
      <c r="D325" t="s">
        <v>62</v>
      </c>
      <c r="E325" t="s">
        <v>62</v>
      </c>
      <c r="F325" t="s">
        <v>13</v>
      </c>
      <c r="H325" t="s">
        <v>16</v>
      </c>
      <c r="J325" t="s">
        <v>13</v>
      </c>
      <c r="L325" t="s">
        <v>16</v>
      </c>
      <c r="N325" t="s">
        <v>448</v>
      </c>
      <c r="O325" t="s">
        <v>449</v>
      </c>
      <c r="P325" t="s">
        <v>89</v>
      </c>
      <c r="R325" t="s">
        <v>69</v>
      </c>
    </row>
    <row r="326" spans="1:18">
      <c r="A326" t="s">
        <v>33</v>
      </c>
      <c r="B326" t="s">
        <v>10</v>
      </c>
      <c r="C326">
        <v>20</v>
      </c>
      <c r="D326" t="s">
        <v>62</v>
      </c>
      <c r="E326" t="s">
        <v>62</v>
      </c>
      <c r="F326" t="s">
        <v>13</v>
      </c>
      <c r="H326" t="s">
        <v>13</v>
      </c>
      <c r="J326" t="s">
        <v>13</v>
      </c>
      <c r="L326" t="s">
        <v>13</v>
      </c>
      <c r="N326" t="s">
        <v>169</v>
      </c>
      <c r="R326" t="s">
        <v>69</v>
      </c>
    </row>
    <row r="327" spans="1:18">
      <c r="A327" t="s">
        <v>33</v>
      </c>
      <c r="B327" t="s">
        <v>10</v>
      </c>
      <c r="C327">
        <v>20</v>
      </c>
      <c r="D327" t="s">
        <v>62</v>
      </c>
      <c r="E327" t="s">
        <v>62</v>
      </c>
      <c r="F327" t="s">
        <v>13</v>
      </c>
      <c r="H327" t="s">
        <v>16</v>
      </c>
      <c r="J327" t="s">
        <v>13</v>
      </c>
      <c r="L327" t="s">
        <v>16</v>
      </c>
      <c r="P327" t="s">
        <v>393</v>
      </c>
      <c r="R327" t="s">
        <v>69</v>
      </c>
    </row>
    <row r="328" spans="1:18">
      <c r="A328" t="s">
        <v>33</v>
      </c>
      <c r="B328" t="s">
        <v>10</v>
      </c>
      <c r="C328">
        <v>7</v>
      </c>
      <c r="D328" t="s">
        <v>62</v>
      </c>
      <c r="E328" t="s">
        <v>62</v>
      </c>
      <c r="F328" t="s">
        <v>13</v>
      </c>
      <c r="H328" t="s">
        <v>13</v>
      </c>
      <c r="J328" t="s">
        <v>13</v>
      </c>
      <c r="L328" t="s">
        <v>13</v>
      </c>
      <c r="N328" t="s">
        <v>450</v>
      </c>
      <c r="P328" t="s">
        <v>75</v>
      </c>
      <c r="R328" t="s">
        <v>69</v>
      </c>
    </row>
    <row r="329" spans="1:18">
      <c r="A329" t="s">
        <v>33</v>
      </c>
      <c r="B329" t="s">
        <v>10</v>
      </c>
      <c r="C329">
        <v>21</v>
      </c>
      <c r="D329" t="s">
        <v>79</v>
      </c>
      <c r="E329" t="s">
        <v>79</v>
      </c>
      <c r="F329" t="s">
        <v>13</v>
      </c>
      <c r="H329" t="s">
        <v>16</v>
      </c>
      <c r="J329" t="s">
        <v>13</v>
      </c>
      <c r="L329" t="s">
        <v>16</v>
      </c>
      <c r="N329" t="s">
        <v>451</v>
      </c>
      <c r="P329" t="s">
        <v>393</v>
      </c>
      <c r="R329" t="s">
        <v>61</v>
      </c>
    </row>
    <row r="330" spans="1:18">
      <c r="A330" t="s">
        <v>33</v>
      </c>
      <c r="B330" t="s">
        <v>10</v>
      </c>
      <c r="C330">
        <v>32</v>
      </c>
      <c r="D330" t="s">
        <v>62</v>
      </c>
      <c r="E330" t="s">
        <v>62</v>
      </c>
      <c r="F330" t="s">
        <v>13</v>
      </c>
      <c r="H330" t="s">
        <v>16</v>
      </c>
      <c r="J330" t="s">
        <v>13</v>
      </c>
      <c r="L330" t="s">
        <v>16</v>
      </c>
      <c r="N330" t="s">
        <v>94</v>
      </c>
      <c r="P330" t="s">
        <v>75</v>
      </c>
      <c r="R330" t="s">
        <v>69</v>
      </c>
    </row>
    <row r="331" spans="1:18">
      <c r="A331" t="s">
        <v>33</v>
      </c>
      <c r="B331" t="s">
        <v>10</v>
      </c>
      <c r="C331">
        <v>26</v>
      </c>
      <c r="D331" t="s">
        <v>62</v>
      </c>
      <c r="E331" t="s">
        <v>62</v>
      </c>
      <c r="F331" t="s">
        <v>13</v>
      </c>
      <c r="H331" t="s">
        <v>13</v>
      </c>
      <c r="J331" t="s">
        <v>13</v>
      </c>
      <c r="L331" t="s">
        <v>13</v>
      </c>
      <c r="N331" t="s">
        <v>15</v>
      </c>
      <c r="O331" t="s">
        <v>452</v>
      </c>
      <c r="P331" t="s">
        <v>75</v>
      </c>
      <c r="R331" t="s">
        <v>61</v>
      </c>
    </row>
    <row r="332" spans="1:18">
      <c r="A332" t="s">
        <v>33</v>
      </c>
      <c r="B332" t="s">
        <v>10</v>
      </c>
      <c r="C332" t="s">
        <v>453</v>
      </c>
      <c r="D332" t="s">
        <v>62</v>
      </c>
      <c r="E332" t="s">
        <v>62</v>
      </c>
      <c r="F332" t="s">
        <v>13</v>
      </c>
      <c r="H332" t="s">
        <v>16</v>
      </c>
      <c r="J332" t="s">
        <v>13</v>
      </c>
      <c r="L332" t="s">
        <v>16</v>
      </c>
      <c r="N332" t="s">
        <v>15</v>
      </c>
      <c r="O332" t="s">
        <v>454</v>
      </c>
      <c r="R332" t="s">
        <v>69</v>
      </c>
    </row>
    <row r="333" spans="1:18">
      <c r="A333" t="s">
        <v>33</v>
      </c>
      <c r="B333" t="s">
        <v>10</v>
      </c>
      <c r="C333">
        <v>15</v>
      </c>
      <c r="D333" t="s">
        <v>62</v>
      </c>
      <c r="E333" t="s">
        <v>62</v>
      </c>
      <c r="F333" t="s">
        <v>13</v>
      </c>
      <c r="H333" t="s">
        <v>16</v>
      </c>
      <c r="J333" t="s">
        <v>13</v>
      </c>
      <c r="L333" t="s">
        <v>16</v>
      </c>
      <c r="N333" t="s">
        <v>15</v>
      </c>
      <c r="O333" t="s">
        <v>455</v>
      </c>
      <c r="P333" t="s">
        <v>15</v>
      </c>
      <c r="Q333" t="s">
        <v>456</v>
      </c>
      <c r="R333" t="s">
        <v>69</v>
      </c>
    </row>
    <row r="334" spans="1:18">
      <c r="A334" t="s">
        <v>33</v>
      </c>
      <c r="B334" t="s">
        <v>10</v>
      </c>
      <c r="C334">
        <v>8</v>
      </c>
      <c r="D334" t="s">
        <v>62</v>
      </c>
      <c r="E334" t="s">
        <v>62</v>
      </c>
      <c r="F334" t="s">
        <v>14</v>
      </c>
      <c r="H334" t="s">
        <v>14</v>
      </c>
      <c r="J334" t="s">
        <v>14</v>
      </c>
      <c r="L334" t="s">
        <v>14</v>
      </c>
      <c r="N334" t="s">
        <v>114</v>
      </c>
      <c r="P334" t="s">
        <v>15</v>
      </c>
      <c r="Q334" t="s">
        <v>457</v>
      </c>
      <c r="R334" t="s">
        <v>61</v>
      </c>
    </row>
    <row r="335" spans="1:18">
      <c r="A335" t="s">
        <v>33</v>
      </c>
      <c r="B335" t="s">
        <v>10</v>
      </c>
      <c r="C335">
        <v>18</v>
      </c>
      <c r="D335" t="s">
        <v>62</v>
      </c>
      <c r="E335" t="s">
        <v>62</v>
      </c>
      <c r="F335" t="s">
        <v>14</v>
      </c>
      <c r="H335" t="s">
        <v>14</v>
      </c>
      <c r="J335" t="s">
        <v>14</v>
      </c>
      <c r="L335" t="s">
        <v>14</v>
      </c>
      <c r="N335" t="s">
        <v>15</v>
      </c>
      <c r="O335" t="s">
        <v>458</v>
      </c>
      <c r="R335" t="s">
        <v>61</v>
      </c>
    </row>
    <row r="336" spans="1:18">
      <c r="A336" t="s">
        <v>33</v>
      </c>
      <c r="B336" t="s">
        <v>10</v>
      </c>
      <c r="C336">
        <v>20</v>
      </c>
      <c r="D336" t="s">
        <v>62</v>
      </c>
      <c r="E336" t="s">
        <v>62</v>
      </c>
      <c r="F336" t="s">
        <v>14</v>
      </c>
      <c r="H336" t="s">
        <v>16</v>
      </c>
      <c r="J336" t="s">
        <v>14</v>
      </c>
      <c r="L336" t="s">
        <v>16</v>
      </c>
      <c r="N336" t="s">
        <v>74</v>
      </c>
      <c r="P336" t="s">
        <v>15</v>
      </c>
      <c r="Q336" t="s">
        <v>459</v>
      </c>
      <c r="R336" t="s">
        <v>69</v>
      </c>
    </row>
    <row r="337" spans="1:18">
      <c r="A337" t="s">
        <v>33</v>
      </c>
      <c r="B337" t="s">
        <v>10</v>
      </c>
      <c r="C337">
        <v>5</v>
      </c>
      <c r="D337" t="s">
        <v>62</v>
      </c>
      <c r="E337" t="s">
        <v>79</v>
      </c>
      <c r="F337" t="s">
        <v>14</v>
      </c>
      <c r="H337" t="s">
        <v>16</v>
      </c>
      <c r="J337" t="s">
        <v>14</v>
      </c>
      <c r="L337" t="s">
        <v>14</v>
      </c>
      <c r="N337" t="s">
        <v>260</v>
      </c>
      <c r="P337" t="s">
        <v>460</v>
      </c>
      <c r="Q337" t="s">
        <v>461</v>
      </c>
      <c r="R337" t="s">
        <v>69</v>
      </c>
    </row>
    <row r="338" spans="1:18">
      <c r="A338" t="s">
        <v>33</v>
      </c>
      <c r="B338" t="s">
        <v>10</v>
      </c>
      <c r="C338">
        <v>4.2</v>
      </c>
      <c r="D338" t="s">
        <v>62</v>
      </c>
      <c r="E338" t="s">
        <v>62</v>
      </c>
      <c r="F338" t="s">
        <v>14</v>
      </c>
      <c r="H338" t="s">
        <v>14</v>
      </c>
      <c r="J338" t="s">
        <v>14</v>
      </c>
      <c r="L338" t="s">
        <v>14</v>
      </c>
      <c r="N338" t="s">
        <v>111</v>
      </c>
      <c r="P338" t="s">
        <v>65</v>
      </c>
      <c r="R338" t="s">
        <v>69</v>
      </c>
    </row>
    <row r="339" spans="1:18">
      <c r="A339" t="s">
        <v>33</v>
      </c>
      <c r="B339" t="s">
        <v>10</v>
      </c>
      <c r="C339">
        <v>1</v>
      </c>
      <c r="D339" t="s">
        <v>62</v>
      </c>
      <c r="E339" t="s">
        <v>62</v>
      </c>
      <c r="F339" t="s">
        <v>14</v>
      </c>
      <c r="H339" t="s">
        <v>16</v>
      </c>
      <c r="J339" t="s">
        <v>14</v>
      </c>
      <c r="L339" t="s">
        <v>16</v>
      </c>
      <c r="N339" t="s">
        <v>15</v>
      </c>
      <c r="O339" t="s">
        <v>462</v>
      </c>
      <c r="R339" t="s">
        <v>69</v>
      </c>
    </row>
    <row r="340" spans="1:18">
      <c r="A340" t="s">
        <v>33</v>
      </c>
      <c r="B340" t="s">
        <v>10</v>
      </c>
      <c r="C340">
        <v>8</v>
      </c>
      <c r="D340" t="s">
        <v>62</v>
      </c>
      <c r="E340" t="s">
        <v>62</v>
      </c>
      <c r="F340" t="s">
        <v>14</v>
      </c>
      <c r="H340" t="s">
        <v>16</v>
      </c>
      <c r="J340" t="s">
        <v>14</v>
      </c>
      <c r="L340" t="s">
        <v>16</v>
      </c>
      <c r="N340" t="s">
        <v>15</v>
      </c>
      <c r="O340" t="s">
        <v>463</v>
      </c>
      <c r="P340" t="s">
        <v>15</v>
      </c>
      <c r="Q340" t="s">
        <v>464</v>
      </c>
      <c r="R340" t="s">
        <v>61</v>
      </c>
    </row>
    <row r="341" spans="1:18">
      <c r="A341" t="s">
        <v>33</v>
      </c>
      <c r="B341" t="s">
        <v>10</v>
      </c>
      <c r="C341">
        <v>5.3</v>
      </c>
      <c r="D341" t="s">
        <v>62</v>
      </c>
      <c r="E341" t="s">
        <v>62</v>
      </c>
      <c r="F341" t="s">
        <v>14</v>
      </c>
      <c r="H341" t="s">
        <v>16</v>
      </c>
      <c r="J341" t="s">
        <v>14</v>
      </c>
      <c r="L341" t="s">
        <v>16</v>
      </c>
      <c r="N341" t="s">
        <v>465</v>
      </c>
      <c r="O341" t="s">
        <v>466</v>
      </c>
      <c r="P341" t="s">
        <v>467</v>
      </c>
      <c r="R341" t="s">
        <v>69</v>
      </c>
    </row>
    <row r="342" spans="1:18">
      <c r="A342" t="s">
        <v>33</v>
      </c>
      <c r="B342" t="s">
        <v>10</v>
      </c>
      <c r="C342">
        <v>6</v>
      </c>
      <c r="D342" t="s">
        <v>79</v>
      </c>
      <c r="E342" t="s">
        <v>79</v>
      </c>
      <c r="F342" t="s">
        <v>14</v>
      </c>
      <c r="H342" t="s">
        <v>16</v>
      </c>
      <c r="J342" t="s">
        <v>14</v>
      </c>
      <c r="L342" t="s">
        <v>12</v>
      </c>
      <c r="N342" t="s">
        <v>67</v>
      </c>
      <c r="P342" t="s">
        <v>468</v>
      </c>
      <c r="R342" t="s">
        <v>61</v>
      </c>
    </row>
    <row r="343" spans="1:18">
      <c r="A343" t="s">
        <v>33</v>
      </c>
      <c r="B343" t="s">
        <v>10</v>
      </c>
      <c r="C343">
        <v>8</v>
      </c>
      <c r="D343" t="s">
        <v>62</v>
      </c>
      <c r="E343" t="s">
        <v>62</v>
      </c>
      <c r="F343" t="s">
        <v>14</v>
      </c>
      <c r="H343" t="s">
        <v>16</v>
      </c>
      <c r="J343" t="s">
        <v>14</v>
      </c>
      <c r="L343" t="s">
        <v>16</v>
      </c>
      <c r="N343" t="s">
        <v>469</v>
      </c>
      <c r="O343" t="s">
        <v>470</v>
      </c>
      <c r="P343" t="s">
        <v>75</v>
      </c>
      <c r="R343" t="s">
        <v>61</v>
      </c>
    </row>
    <row r="344" spans="1:18">
      <c r="A344" t="s">
        <v>33</v>
      </c>
      <c r="B344" t="s">
        <v>10</v>
      </c>
      <c r="C344">
        <v>14</v>
      </c>
      <c r="D344" t="s">
        <v>62</v>
      </c>
      <c r="E344" t="s">
        <v>62</v>
      </c>
      <c r="F344" t="s">
        <v>14</v>
      </c>
      <c r="H344" t="s">
        <v>14</v>
      </c>
      <c r="J344" t="s">
        <v>14</v>
      </c>
      <c r="L344" t="s">
        <v>14</v>
      </c>
      <c r="N344" t="s">
        <v>260</v>
      </c>
      <c r="P344" t="s">
        <v>75</v>
      </c>
      <c r="R344" t="s">
        <v>61</v>
      </c>
    </row>
    <row r="345" spans="1:18">
      <c r="A345" t="s">
        <v>33</v>
      </c>
      <c r="B345" t="s">
        <v>10</v>
      </c>
      <c r="C345">
        <v>5.9</v>
      </c>
      <c r="D345" t="s">
        <v>62</v>
      </c>
      <c r="E345" t="s">
        <v>62</v>
      </c>
      <c r="F345" t="s">
        <v>14</v>
      </c>
      <c r="H345" t="s">
        <v>16</v>
      </c>
      <c r="J345" t="s">
        <v>14</v>
      </c>
      <c r="L345" t="s">
        <v>16</v>
      </c>
      <c r="N345" t="s">
        <v>395</v>
      </c>
      <c r="P345" t="s">
        <v>471</v>
      </c>
      <c r="R345" t="s">
        <v>61</v>
      </c>
    </row>
    <row r="346" spans="1:18">
      <c r="A346" t="s">
        <v>33</v>
      </c>
      <c r="B346" t="s">
        <v>10</v>
      </c>
      <c r="C346">
        <v>8</v>
      </c>
      <c r="D346" t="s">
        <v>62</v>
      </c>
      <c r="E346" t="s">
        <v>62</v>
      </c>
      <c r="F346" t="s">
        <v>14</v>
      </c>
      <c r="H346" t="s">
        <v>16</v>
      </c>
      <c r="J346" t="s">
        <v>14</v>
      </c>
      <c r="L346" t="s">
        <v>16</v>
      </c>
      <c r="N346" t="s">
        <v>15</v>
      </c>
      <c r="O346" t="s">
        <v>472</v>
      </c>
      <c r="R346" t="s">
        <v>61</v>
      </c>
    </row>
    <row r="347" spans="1:18">
      <c r="A347" t="s">
        <v>33</v>
      </c>
      <c r="B347" t="s">
        <v>10</v>
      </c>
      <c r="C347">
        <v>20</v>
      </c>
      <c r="D347" t="s">
        <v>62</v>
      </c>
      <c r="E347" t="s">
        <v>62</v>
      </c>
      <c r="F347" t="s">
        <v>14</v>
      </c>
      <c r="H347" t="s">
        <v>16</v>
      </c>
      <c r="J347" t="s">
        <v>14</v>
      </c>
      <c r="L347" t="s">
        <v>16</v>
      </c>
      <c r="N347" t="s">
        <v>15</v>
      </c>
      <c r="O347" t="s">
        <v>473</v>
      </c>
      <c r="P347" t="s">
        <v>75</v>
      </c>
      <c r="R347" t="s">
        <v>69</v>
      </c>
    </row>
    <row r="348" spans="1:18">
      <c r="A348" t="s">
        <v>33</v>
      </c>
      <c r="B348" t="s">
        <v>10</v>
      </c>
      <c r="C348">
        <v>5.6</v>
      </c>
      <c r="D348" t="s">
        <v>62</v>
      </c>
      <c r="E348" t="s">
        <v>62</v>
      </c>
      <c r="F348" t="s">
        <v>14</v>
      </c>
      <c r="H348" t="s">
        <v>14</v>
      </c>
      <c r="J348" t="s">
        <v>14</v>
      </c>
      <c r="L348" t="s">
        <v>14</v>
      </c>
      <c r="N348" t="s">
        <v>474</v>
      </c>
      <c r="O348" t="s">
        <v>475</v>
      </c>
      <c r="P348" t="s">
        <v>476</v>
      </c>
      <c r="R348" t="s">
        <v>69</v>
      </c>
    </row>
    <row r="349" spans="1:18">
      <c r="A349" t="s">
        <v>33</v>
      </c>
      <c r="B349" t="s">
        <v>10</v>
      </c>
      <c r="C349">
        <v>9</v>
      </c>
      <c r="D349" t="s">
        <v>62</v>
      </c>
      <c r="E349" t="s">
        <v>62</v>
      </c>
      <c r="F349" t="s">
        <v>14</v>
      </c>
      <c r="H349" t="s">
        <v>16</v>
      </c>
      <c r="J349" t="s">
        <v>14</v>
      </c>
      <c r="L349" t="s">
        <v>16</v>
      </c>
      <c r="N349" t="s">
        <v>477</v>
      </c>
      <c r="O349" t="s">
        <v>478</v>
      </c>
      <c r="P349" t="s">
        <v>15</v>
      </c>
      <c r="Q349" t="s">
        <v>479</v>
      </c>
      <c r="R349" t="s">
        <v>69</v>
      </c>
    </row>
    <row r="350" spans="1:18">
      <c r="A350" t="s">
        <v>33</v>
      </c>
      <c r="B350" t="s">
        <v>10</v>
      </c>
      <c r="C350">
        <v>1</v>
      </c>
      <c r="D350" t="s">
        <v>62</v>
      </c>
      <c r="E350" t="s">
        <v>62</v>
      </c>
      <c r="F350" t="s">
        <v>14</v>
      </c>
      <c r="H350" t="s">
        <v>16</v>
      </c>
      <c r="J350" t="s">
        <v>14</v>
      </c>
      <c r="L350" t="s">
        <v>16</v>
      </c>
      <c r="N350" t="s">
        <v>15</v>
      </c>
      <c r="O350" t="s">
        <v>480</v>
      </c>
      <c r="P350" t="s">
        <v>75</v>
      </c>
      <c r="R350" t="s">
        <v>69</v>
      </c>
    </row>
    <row r="351" spans="1:18">
      <c r="A351" t="s">
        <v>33</v>
      </c>
      <c r="B351" t="s">
        <v>10</v>
      </c>
      <c r="C351">
        <v>20</v>
      </c>
      <c r="D351" t="s">
        <v>62</v>
      </c>
      <c r="E351" t="s">
        <v>62</v>
      </c>
      <c r="F351" t="s">
        <v>14</v>
      </c>
      <c r="H351" t="s">
        <v>16</v>
      </c>
      <c r="J351" t="s">
        <v>14</v>
      </c>
      <c r="L351" t="s">
        <v>16</v>
      </c>
      <c r="N351" t="s">
        <v>216</v>
      </c>
      <c r="R351" t="s">
        <v>61</v>
      </c>
    </row>
    <row r="352" spans="1:18">
      <c r="A352" t="s">
        <v>33</v>
      </c>
      <c r="B352" t="s">
        <v>10</v>
      </c>
      <c r="C352">
        <v>75</v>
      </c>
      <c r="D352" t="s">
        <v>62</v>
      </c>
      <c r="E352" t="s">
        <v>66</v>
      </c>
      <c r="F352" t="s">
        <v>14</v>
      </c>
      <c r="H352" t="s">
        <v>16</v>
      </c>
      <c r="J352" t="s">
        <v>14</v>
      </c>
      <c r="L352" t="s">
        <v>16</v>
      </c>
      <c r="N352" t="s">
        <v>74</v>
      </c>
      <c r="P352" t="s">
        <v>75</v>
      </c>
      <c r="R352" t="s">
        <v>61</v>
      </c>
    </row>
    <row r="353" spans="1:18">
      <c r="A353" t="s">
        <v>33</v>
      </c>
      <c r="B353" t="s">
        <v>10</v>
      </c>
      <c r="C353">
        <v>1.9</v>
      </c>
      <c r="D353" t="s">
        <v>62</v>
      </c>
      <c r="E353" t="s">
        <v>62</v>
      </c>
      <c r="F353" t="s">
        <v>14</v>
      </c>
      <c r="H353" t="s">
        <v>14</v>
      </c>
      <c r="J353" t="s">
        <v>14</v>
      </c>
      <c r="L353" t="s">
        <v>14</v>
      </c>
      <c r="N353" t="s">
        <v>313</v>
      </c>
      <c r="O353" t="s">
        <v>481</v>
      </c>
      <c r="P353" t="s">
        <v>136</v>
      </c>
      <c r="R353" t="s">
        <v>69</v>
      </c>
    </row>
    <row r="354" spans="1:18">
      <c r="A354" t="s">
        <v>33</v>
      </c>
      <c r="B354" t="s">
        <v>10</v>
      </c>
      <c r="C354">
        <v>7</v>
      </c>
      <c r="D354" t="s">
        <v>62</v>
      </c>
      <c r="E354" t="s">
        <v>62</v>
      </c>
      <c r="F354" t="s">
        <v>14</v>
      </c>
      <c r="H354" t="s">
        <v>16</v>
      </c>
      <c r="J354" t="s">
        <v>14</v>
      </c>
      <c r="L354" t="s">
        <v>16</v>
      </c>
      <c r="N354" t="s">
        <v>15</v>
      </c>
      <c r="O354" t="s">
        <v>482</v>
      </c>
      <c r="P354" t="s">
        <v>15</v>
      </c>
      <c r="Q354" t="s">
        <v>483</v>
      </c>
      <c r="R354" t="s">
        <v>61</v>
      </c>
    </row>
    <row r="355" spans="1:18">
      <c r="A355" t="s">
        <v>33</v>
      </c>
      <c r="B355" t="s">
        <v>10</v>
      </c>
      <c r="C355">
        <v>50</v>
      </c>
      <c r="D355" t="s">
        <v>62</v>
      </c>
      <c r="E355" t="s">
        <v>62</v>
      </c>
      <c r="F355" t="s">
        <v>14</v>
      </c>
      <c r="H355" t="s">
        <v>16</v>
      </c>
      <c r="J355" t="s">
        <v>14</v>
      </c>
      <c r="L355" t="s">
        <v>16</v>
      </c>
      <c r="N355" t="s">
        <v>484</v>
      </c>
      <c r="R355" t="s">
        <v>61</v>
      </c>
    </row>
    <row r="356" spans="1:18">
      <c r="A356" t="s">
        <v>33</v>
      </c>
      <c r="B356" t="s">
        <v>10</v>
      </c>
      <c r="C356">
        <v>20</v>
      </c>
      <c r="D356" t="s">
        <v>62</v>
      </c>
      <c r="E356" t="s">
        <v>62</v>
      </c>
      <c r="F356" t="s">
        <v>14</v>
      </c>
      <c r="H356" t="s">
        <v>16</v>
      </c>
      <c r="J356" t="s">
        <v>14</v>
      </c>
      <c r="L356" t="s">
        <v>16</v>
      </c>
      <c r="N356" t="s">
        <v>138</v>
      </c>
    </row>
    <row r="357" spans="1:18">
      <c r="A357" t="s">
        <v>33</v>
      </c>
      <c r="B357" t="s">
        <v>10</v>
      </c>
      <c r="C357">
        <v>5</v>
      </c>
      <c r="D357" t="s">
        <v>62</v>
      </c>
      <c r="E357" t="s">
        <v>62</v>
      </c>
      <c r="F357" t="s">
        <v>14</v>
      </c>
      <c r="H357" t="s">
        <v>16</v>
      </c>
      <c r="J357" t="s">
        <v>16</v>
      </c>
      <c r="L357" t="s">
        <v>16</v>
      </c>
      <c r="N357" t="s">
        <v>15</v>
      </c>
      <c r="O357" t="s">
        <v>485</v>
      </c>
      <c r="P357" t="s">
        <v>15</v>
      </c>
      <c r="Q357" t="s">
        <v>224</v>
      </c>
      <c r="R357" t="s">
        <v>69</v>
      </c>
    </row>
    <row r="358" spans="1:18">
      <c r="A358" t="s">
        <v>33</v>
      </c>
      <c r="B358" t="s">
        <v>10</v>
      </c>
      <c r="C358">
        <v>37</v>
      </c>
      <c r="D358" t="s">
        <v>62</v>
      </c>
      <c r="E358" t="s">
        <v>62</v>
      </c>
      <c r="F358" t="s">
        <v>14</v>
      </c>
      <c r="H358" t="s">
        <v>14</v>
      </c>
      <c r="J358" t="s">
        <v>14</v>
      </c>
      <c r="L358" t="s">
        <v>16</v>
      </c>
      <c r="N358" t="s">
        <v>15</v>
      </c>
      <c r="O358" t="s">
        <v>258</v>
      </c>
      <c r="R358" t="s">
        <v>69</v>
      </c>
    </row>
    <row r="359" spans="1:18">
      <c r="A359" t="s">
        <v>33</v>
      </c>
      <c r="B359" t="s">
        <v>10</v>
      </c>
      <c r="C359">
        <v>25</v>
      </c>
      <c r="D359" t="s">
        <v>62</v>
      </c>
      <c r="E359" t="s">
        <v>62</v>
      </c>
      <c r="F359" t="s">
        <v>14</v>
      </c>
      <c r="H359" t="s">
        <v>14</v>
      </c>
      <c r="J359" t="s">
        <v>14</v>
      </c>
      <c r="L359" t="s">
        <v>14</v>
      </c>
      <c r="N359" t="s">
        <v>67</v>
      </c>
      <c r="P359" t="s">
        <v>269</v>
      </c>
      <c r="R359" t="s">
        <v>69</v>
      </c>
    </row>
    <row r="360" spans="1:18">
      <c r="A360" t="s">
        <v>33</v>
      </c>
      <c r="B360" t="s">
        <v>10</v>
      </c>
      <c r="C360">
        <v>22</v>
      </c>
      <c r="D360" t="s">
        <v>62</v>
      </c>
      <c r="E360" t="s">
        <v>62</v>
      </c>
      <c r="F360" t="s">
        <v>14</v>
      </c>
      <c r="H360" t="s">
        <v>16</v>
      </c>
      <c r="J360" t="s">
        <v>14</v>
      </c>
      <c r="L360" t="s">
        <v>16</v>
      </c>
      <c r="N360" t="s">
        <v>172</v>
      </c>
      <c r="O360" t="s">
        <v>486</v>
      </c>
      <c r="P360" t="s">
        <v>15</v>
      </c>
      <c r="Q360" t="s">
        <v>487</v>
      </c>
      <c r="R360" t="s">
        <v>61</v>
      </c>
    </row>
    <row r="361" spans="1:18">
      <c r="A361" t="s">
        <v>33</v>
      </c>
      <c r="B361" t="s">
        <v>10</v>
      </c>
      <c r="C361">
        <v>2</v>
      </c>
      <c r="D361" t="s">
        <v>62</v>
      </c>
      <c r="E361" t="s">
        <v>62</v>
      </c>
      <c r="F361" t="s">
        <v>14</v>
      </c>
      <c r="H361" t="s">
        <v>16</v>
      </c>
      <c r="J361" t="s">
        <v>14</v>
      </c>
      <c r="L361" t="s">
        <v>16</v>
      </c>
      <c r="N361" t="s">
        <v>77</v>
      </c>
      <c r="P361" t="s">
        <v>269</v>
      </c>
      <c r="R361" t="s">
        <v>61</v>
      </c>
    </row>
    <row r="362" spans="1:18">
      <c r="A362" t="s">
        <v>33</v>
      </c>
      <c r="B362" t="s">
        <v>10</v>
      </c>
      <c r="C362">
        <v>2</v>
      </c>
      <c r="D362" t="s">
        <v>62</v>
      </c>
      <c r="E362" t="s">
        <v>62</v>
      </c>
      <c r="F362" t="s">
        <v>14</v>
      </c>
      <c r="H362" t="s">
        <v>14</v>
      </c>
      <c r="J362" t="s">
        <v>14</v>
      </c>
      <c r="L362" t="s">
        <v>14</v>
      </c>
      <c r="N362" t="s">
        <v>488</v>
      </c>
      <c r="P362" t="s">
        <v>489</v>
      </c>
      <c r="R362" t="s">
        <v>69</v>
      </c>
    </row>
    <row r="363" spans="1:18">
      <c r="A363" t="s">
        <v>33</v>
      </c>
      <c r="B363" t="s">
        <v>10</v>
      </c>
      <c r="C363">
        <v>20</v>
      </c>
      <c r="D363" t="s">
        <v>62</v>
      </c>
      <c r="E363" t="s">
        <v>62</v>
      </c>
      <c r="F363" t="s">
        <v>14</v>
      </c>
      <c r="H363" t="s">
        <v>16</v>
      </c>
      <c r="J363" t="s">
        <v>14</v>
      </c>
      <c r="L363" t="s">
        <v>16</v>
      </c>
      <c r="N363" t="s">
        <v>172</v>
      </c>
      <c r="O363" t="s">
        <v>258</v>
      </c>
      <c r="P363" t="s">
        <v>440</v>
      </c>
      <c r="R363" t="s">
        <v>61</v>
      </c>
    </row>
    <row r="364" spans="1:18">
      <c r="A364" t="s">
        <v>33</v>
      </c>
      <c r="B364" t="s">
        <v>10</v>
      </c>
      <c r="C364">
        <v>25</v>
      </c>
      <c r="D364" t="s">
        <v>62</v>
      </c>
      <c r="E364" t="s">
        <v>62</v>
      </c>
      <c r="F364" t="s">
        <v>14</v>
      </c>
      <c r="H364" t="s">
        <v>13</v>
      </c>
      <c r="J364" t="s">
        <v>14</v>
      </c>
      <c r="L364" t="s">
        <v>13</v>
      </c>
      <c r="N364" t="s">
        <v>144</v>
      </c>
      <c r="O364" t="s">
        <v>259</v>
      </c>
      <c r="R364" t="s">
        <v>61</v>
      </c>
    </row>
    <row r="365" spans="1:18">
      <c r="A365" t="s">
        <v>33</v>
      </c>
      <c r="B365" t="s">
        <v>10</v>
      </c>
      <c r="C365">
        <v>4</v>
      </c>
      <c r="D365" t="s">
        <v>62</v>
      </c>
      <c r="E365" t="s">
        <v>62</v>
      </c>
      <c r="F365" t="s">
        <v>14</v>
      </c>
      <c r="H365" t="s">
        <v>14</v>
      </c>
      <c r="J365" t="s">
        <v>14</v>
      </c>
      <c r="L365" t="s">
        <v>14</v>
      </c>
      <c r="N365" t="s">
        <v>67</v>
      </c>
      <c r="R365" t="s">
        <v>61</v>
      </c>
    </row>
    <row r="366" spans="1:18">
      <c r="A366" t="s">
        <v>33</v>
      </c>
      <c r="B366" t="s">
        <v>10</v>
      </c>
      <c r="C366">
        <v>66.3</v>
      </c>
      <c r="D366" t="s">
        <v>83</v>
      </c>
      <c r="E366" t="s">
        <v>83</v>
      </c>
      <c r="F366" t="s">
        <v>14</v>
      </c>
      <c r="H366" t="s">
        <v>16</v>
      </c>
      <c r="J366" t="s">
        <v>14</v>
      </c>
      <c r="L366" t="s">
        <v>16</v>
      </c>
      <c r="N366" t="s">
        <v>15</v>
      </c>
      <c r="O366" t="s">
        <v>490</v>
      </c>
      <c r="R366" t="s">
        <v>69</v>
      </c>
    </row>
    <row r="367" spans="1:18">
      <c r="A367" t="s">
        <v>33</v>
      </c>
      <c r="B367" t="s">
        <v>10</v>
      </c>
      <c r="C367">
        <v>32</v>
      </c>
      <c r="D367" t="s">
        <v>62</v>
      </c>
      <c r="E367" t="s">
        <v>62</v>
      </c>
      <c r="F367" t="s">
        <v>14</v>
      </c>
      <c r="H367" t="s">
        <v>14</v>
      </c>
      <c r="J367" t="s">
        <v>14</v>
      </c>
      <c r="L367" t="s">
        <v>14</v>
      </c>
      <c r="N367" t="s">
        <v>172</v>
      </c>
      <c r="O367" t="s">
        <v>491</v>
      </c>
      <c r="R367" t="s">
        <v>69</v>
      </c>
    </row>
    <row r="368" spans="1:18">
      <c r="A368" t="s">
        <v>33</v>
      </c>
      <c r="B368" t="s">
        <v>10</v>
      </c>
      <c r="C368">
        <v>5</v>
      </c>
      <c r="D368" t="s">
        <v>62</v>
      </c>
      <c r="E368" t="s">
        <v>62</v>
      </c>
      <c r="F368" t="s">
        <v>14</v>
      </c>
      <c r="H368" t="s">
        <v>16</v>
      </c>
      <c r="J368" t="s">
        <v>14</v>
      </c>
      <c r="L368" t="s">
        <v>16</v>
      </c>
      <c r="N368" t="s">
        <v>492</v>
      </c>
      <c r="P368" t="s">
        <v>493</v>
      </c>
      <c r="R368" t="s">
        <v>69</v>
      </c>
    </row>
    <row r="369" spans="1:18">
      <c r="A369" t="s">
        <v>33</v>
      </c>
      <c r="B369" t="s">
        <v>10</v>
      </c>
      <c r="C369">
        <v>16</v>
      </c>
      <c r="D369" t="s">
        <v>62</v>
      </c>
      <c r="E369" t="s">
        <v>62</v>
      </c>
      <c r="F369" t="s">
        <v>14</v>
      </c>
      <c r="H369" t="s">
        <v>16</v>
      </c>
      <c r="J369" t="s">
        <v>14</v>
      </c>
      <c r="L369" t="s">
        <v>16</v>
      </c>
      <c r="N369" t="s">
        <v>67</v>
      </c>
      <c r="R369" t="s">
        <v>69</v>
      </c>
    </row>
    <row r="370" spans="1:18">
      <c r="A370" t="s">
        <v>33</v>
      </c>
      <c r="B370" t="s">
        <v>10</v>
      </c>
      <c r="C370">
        <v>3</v>
      </c>
      <c r="D370" t="s">
        <v>62</v>
      </c>
      <c r="E370" t="s">
        <v>62</v>
      </c>
      <c r="F370" t="s">
        <v>14</v>
      </c>
      <c r="H370" t="s">
        <v>14</v>
      </c>
      <c r="J370" t="s">
        <v>14</v>
      </c>
      <c r="L370" t="s">
        <v>14</v>
      </c>
      <c r="N370" t="s">
        <v>494</v>
      </c>
      <c r="P370" t="s">
        <v>112</v>
      </c>
      <c r="R370" t="s">
        <v>61</v>
      </c>
    </row>
    <row r="371" spans="1:18">
      <c r="A371" t="s">
        <v>33</v>
      </c>
      <c r="B371" t="s">
        <v>10</v>
      </c>
      <c r="C371">
        <v>4</v>
      </c>
      <c r="D371" t="s">
        <v>62</v>
      </c>
      <c r="E371" t="s">
        <v>62</v>
      </c>
      <c r="F371" t="s">
        <v>14</v>
      </c>
      <c r="H371" t="s">
        <v>16</v>
      </c>
      <c r="J371" t="s">
        <v>14</v>
      </c>
      <c r="L371" t="s">
        <v>16</v>
      </c>
      <c r="N371" t="s">
        <v>297</v>
      </c>
      <c r="P371" t="s">
        <v>471</v>
      </c>
      <c r="R371" t="s">
        <v>61</v>
      </c>
    </row>
    <row r="372" spans="1:18">
      <c r="A372" t="s">
        <v>33</v>
      </c>
      <c r="B372" t="s">
        <v>10</v>
      </c>
      <c r="C372">
        <v>1.5</v>
      </c>
      <c r="D372" t="s">
        <v>62</v>
      </c>
      <c r="E372" t="s">
        <v>62</v>
      </c>
      <c r="F372" t="s">
        <v>14</v>
      </c>
      <c r="H372" t="s">
        <v>16</v>
      </c>
      <c r="J372" t="s">
        <v>14</v>
      </c>
      <c r="L372" t="s">
        <v>16</v>
      </c>
      <c r="N372" t="s">
        <v>15</v>
      </c>
      <c r="O372" t="s">
        <v>495</v>
      </c>
      <c r="R372" t="s">
        <v>61</v>
      </c>
    </row>
    <row r="373" spans="1:18">
      <c r="A373" t="s">
        <v>33</v>
      </c>
      <c r="B373" t="s">
        <v>10</v>
      </c>
      <c r="C373">
        <v>37</v>
      </c>
      <c r="D373" t="s">
        <v>62</v>
      </c>
      <c r="E373" t="s">
        <v>62</v>
      </c>
      <c r="F373" t="s">
        <v>14</v>
      </c>
      <c r="H373" t="s">
        <v>14</v>
      </c>
      <c r="J373" t="s">
        <v>14</v>
      </c>
      <c r="L373" t="s">
        <v>14</v>
      </c>
      <c r="N373" t="s">
        <v>172</v>
      </c>
      <c r="O373" t="s">
        <v>496</v>
      </c>
      <c r="P373" t="s">
        <v>15</v>
      </c>
      <c r="Q373" t="s">
        <v>497</v>
      </c>
      <c r="R373" t="s">
        <v>69</v>
      </c>
    </row>
    <row r="374" spans="1:18">
      <c r="A374" t="s">
        <v>33</v>
      </c>
      <c r="B374" t="s">
        <v>10</v>
      </c>
      <c r="C374">
        <v>1.5</v>
      </c>
      <c r="D374" t="s">
        <v>62</v>
      </c>
      <c r="E374" t="s">
        <v>62</v>
      </c>
      <c r="F374" t="s">
        <v>14</v>
      </c>
      <c r="H374" t="s">
        <v>16</v>
      </c>
      <c r="J374" t="s">
        <v>14</v>
      </c>
      <c r="L374" t="s">
        <v>16</v>
      </c>
      <c r="N374" t="s">
        <v>77</v>
      </c>
      <c r="P374" t="s">
        <v>75</v>
      </c>
      <c r="R374" t="s">
        <v>61</v>
      </c>
    </row>
    <row r="375" spans="1:18">
      <c r="A375" t="s">
        <v>33</v>
      </c>
      <c r="B375" t="s">
        <v>10</v>
      </c>
      <c r="C375">
        <v>28</v>
      </c>
      <c r="D375" t="s">
        <v>62</v>
      </c>
      <c r="E375" t="s">
        <v>62</v>
      </c>
      <c r="F375" t="s">
        <v>14</v>
      </c>
      <c r="H375" t="s">
        <v>16</v>
      </c>
      <c r="J375" t="s">
        <v>14</v>
      </c>
      <c r="L375" t="s">
        <v>16</v>
      </c>
      <c r="N375" t="s">
        <v>77</v>
      </c>
      <c r="P375" t="s">
        <v>188</v>
      </c>
      <c r="R375" t="s">
        <v>69</v>
      </c>
    </row>
    <row r="376" spans="1:18">
      <c r="A376" t="s">
        <v>33</v>
      </c>
      <c r="B376" t="s">
        <v>10</v>
      </c>
      <c r="C376">
        <v>17</v>
      </c>
      <c r="D376" t="s">
        <v>62</v>
      </c>
      <c r="E376" t="s">
        <v>62</v>
      </c>
      <c r="F376" t="s">
        <v>14</v>
      </c>
      <c r="H376" t="s">
        <v>13</v>
      </c>
      <c r="J376" t="s">
        <v>13</v>
      </c>
      <c r="L376" t="s">
        <v>13</v>
      </c>
      <c r="N376" t="s">
        <v>240</v>
      </c>
      <c r="R376" t="s">
        <v>61</v>
      </c>
    </row>
    <row r="377" spans="1:18">
      <c r="A377" t="s">
        <v>33</v>
      </c>
      <c r="B377" t="s">
        <v>10</v>
      </c>
      <c r="C377">
        <v>2</v>
      </c>
      <c r="D377" t="s">
        <v>62</v>
      </c>
      <c r="E377" t="s">
        <v>62</v>
      </c>
      <c r="F377" t="s">
        <v>14</v>
      </c>
      <c r="H377" t="s">
        <v>14</v>
      </c>
      <c r="J377" t="s">
        <v>14</v>
      </c>
      <c r="L377" t="s">
        <v>14</v>
      </c>
      <c r="N377" t="s">
        <v>144</v>
      </c>
      <c r="O377" t="s">
        <v>498</v>
      </c>
      <c r="R377" t="s">
        <v>61</v>
      </c>
    </row>
    <row r="378" spans="1:18">
      <c r="A378" t="s">
        <v>33</v>
      </c>
      <c r="B378" t="s">
        <v>10</v>
      </c>
      <c r="C378">
        <v>28.5</v>
      </c>
      <c r="D378" t="s">
        <v>57</v>
      </c>
      <c r="E378" t="s">
        <v>57</v>
      </c>
      <c r="F378" t="s">
        <v>14</v>
      </c>
      <c r="H378" t="s">
        <v>15</v>
      </c>
      <c r="I378" t="s">
        <v>499</v>
      </c>
      <c r="J378" t="s">
        <v>14</v>
      </c>
      <c r="L378" t="s">
        <v>15</v>
      </c>
      <c r="M378" t="s">
        <v>499</v>
      </c>
      <c r="N378" t="s">
        <v>15</v>
      </c>
      <c r="O378" t="s">
        <v>500</v>
      </c>
      <c r="P378" t="s">
        <v>15</v>
      </c>
      <c r="Q378" t="s">
        <v>224</v>
      </c>
      <c r="R378" t="s">
        <v>61</v>
      </c>
    </row>
    <row r="379" spans="1:18">
      <c r="A379" t="s">
        <v>33</v>
      </c>
      <c r="B379" t="s">
        <v>10</v>
      </c>
      <c r="C379">
        <v>2</v>
      </c>
      <c r="D379" t="s">
        <v>62</v>
      </c>
      <c r="E379" t="s">
        <v>62</v>
      </c>
      <c r="F379" t="s">
        <v>14</v>
      </c>
      <c r="H379" t="s">
        <v>14</v>
      </c>
      <c r="J379" t="s">
        <v>14</v>
      </c>
      <c r="L379" t="s">
        <v>14</v>
      </c>
      <c r="N379" t="s">
        <v>116</v>
      </c>
      <c r="P379" t="s">
        <v>112</v>
      </c>
      <c r="R379" t="s">
        <v>61</v>
      </c>
    </row>
    <row r="380" spans="1:18">
      <c r="A380" t="s">
        <v>33</v>
      </c>
      <c r="B380" t="s">
        <v>10</v>
      </c>
      <c r="C380">
        <v>14.6</v>
      </c>
      <c r="D380" t="s">
        <v>62</v>
      </c>
      <c r="E380" t="s">
        <v>62</v>
      </c>
      <c r="F380" t="s">
        <v>14</v>
      </c>
      <c r="H380" t="s">
        <v>16</v>
      </c>
      <c r="J380" t="s">
        <v>14</v>
      </c>
      <c r="L380" t="s">
        <v>16</v>
      </c>
      <c r="N380" t="s">
        <v>501</v>
      </c>
      <c r="P380" t="s">
        <v>502</v>
      </c>
      <c r="R380" t="s">
        <v>69</v>
      </c>
    </row>
    <row r="381" spans="1:18">
      <c r="A381" t="s">
        <v>33</v>
      </c>
      <c r="B381" t="s">
        <v>10</v>
      </c>
      <c r="C381">
        <v>4</v>
      </c>
      <c r="D381" t="s">
        <v>79</v>
      </c>
      <c r="E381" t="s">
        <v>79</v>
      </c>
      <c r="F381" t="s">
        <v>14</v>
      </c>
      <c r="H381" t="s">
        <v>14</v>
      </c>
      <c r="J381" t="s">
        <v>14</v>
      </c>
      <c r="L381" t="s">
        <v>14</v>
      </c>
      <c r="N381" t="s">
        <v>15</v>
      </c>
      <c r="O381" t="s">
        <v>503</v>
      </c>
      <c r="P381" t="s">
        <v>15</v>
      </c>
      <c r="Q381" t="s">
        <v>224</v>
      </c>
      <c r="R381" t="s">
        <v>61</v>
      </c>
    </row>
    <row r="382" spans="1:18">
      <c r="A382" t="s">
        <v>33</v>
      </c>
      <c r="B382" t="s">
        <v>10</v>
      </c>
      <c r="C382">
        <v>8.3000000000000007</v>
      </c>
      <c r="D382" t="s">
        <v>62</v>
      </c>
      <c r="E382" t="s">
        <v>62</v>
      </c>
      <c r="F382" t="s">
        <v>14</v>
      </c>
      <c r="H382" t="s">
        <v>16</v>
      </c>
      <c r="J382" t="s">
        <v>14</v>
      </c>
      <c r="L382" t="s">
        <v>16</v>
      </c>
      <c r="N382" t="s">
        <v>15</v>
      </c>
      <c r="O382" t="s">
        <v>504</v>
      </c>
      <c r="P382" t="s">
        <v>15</v>
      </c>
      <c r="Q382" t="s">
        <v>505</v>
      </c>
      <c r="R382" t="s">
        <v>61</v>
      </c>
    </row>
    <row r="383" spans="1:18">
      <c r="A383" t="s">
        <v>33</v>
      </c>
      <c r="B383" t="s">
        <v>10</v>
      </c>
      <c r="C383">
        <v>6</v>
      </c>
      <c r="D383" t="s">
        <v>62</v>
      </c>
      <c r="E383" t="s">
        <v>62</v>
      </c>
      <c r="F383" t="s">
        <v>14</v>
      </c>
      <c r="H383" t="s">
        <v>16</v>
      </c>
      <c r="J383" t="s">
        <v>14</v>
      </c>
      <c r="L383" t="s">
        <v>16</v>
      </c>
      <c r="N383" t="s">
        <v>146</v>
      </c>
      <c r="P383" t="s">
        <v>89</v>
      </c>
      <c r="R383" t="s">
        <v>61</v>
      </c>
    </row>
    <row r="384" spans="1:18">
      <c r="A384" t="s">
        <v>33</v>
      </c>
      <c r="B384" t="s">
        <v>10</v>
      </c>
      <c r="C384">
        <v>35</v>
      </c>
      <c r="D384" t="s">
        <v>62</v>
      </c>
      <c r="E384" t="s">
        <v>62</v>
      </c>
      <c r="F384" t="s">
        <v>14</v>
      </c>
      <c r="H384" t="s">
        <v>16</v>
      </c>
      <c r="J384" t="s">
        <v>14</v>
      </c>
      <c r="L384" t="s">
        <v>16</v>
      </c>
      <c r="N384" t="s">
        <v>67</v>
      </c>
      <c r="P384" t="s">
        <v>365</v>
      </c>
      <c r="R384" t="s">
        <v>61</v>
      </c>
    </row>
    <row r="385" spans="1:18">
      <c r="A385" t="s">
        <v>33</v>
      </c>
      <c r="B385" t="s">
        <v>10</v>
      </c>
      <c r="C385">
        <v>2.2999999999999998</v>
      </c>
      <c r="D385" t="s">
        <v>79</v>
      </c>
      <c r="F385" t="s">
        <v>14</v>
      </c>
      <c r="H385" t="s">
        <v>16</v>
      </c>
      <c r="J385" t="s">
        <v>15</v>
      </c>
      <c r="K385" t="s">
        <v>506</v>
      </c>
      <c r="L385" t="s">
        <v>15</v>
      </c>
      <c r="M385" t="s">
        <v>506</v>
      </c>
      <c r="N385" t="s">
        <v>15</v>
      </c>
      <c r="O385" t="s">
        <v>507</v>
      </c>
      <c r="P385" t="s">
        <v>65</v>
      </c>
      <c r="R385" t="s">
        <v>61</v>
      </c>
    </row>
    <row r="386" spans="1:18">
      <c r="A386" t="s">
        <v>33</v>
      </c>
      <c r="B386" t="s">
        <v>10</v>
      </c>
      <c r="C386">
        <v>34</v>
      </c>
      <c r="D386" t="s">
        <v>62</v>
      </c>
      <c r="E386" t="s">
        <v>57</v>
      </c>
      <c r="F386" t="s">
        <v>14</v>
      </c>
      <c r="H386" t="s">
        <v>14</v>
      </c>
      <c r="J386" t="s">
        <v>14</v>
      </c>
      <c r="L386" t="s">
        <v>14</v>
      </c>
      <c r="N386" t="s">
        <v>307</v>
      </c>
      <c r="P386" t="s">
        <v>15</v>
      </c>
      <c r="Q386" t="s">
        <v>508</v>
      </c>
      <c r="R386" t="s">
        <v>69</v>
      </c>
    </row>
    <row r="387" spans="1:18">
      <c r="A387" t="s">
        <v>33</v>
      </c>
      <c r="B387" t="s">
        <v>10</v>
      </c>
      <c r="C387">
        <v>3.9</v>
      </c>
      <c r="D387" t="s">
        <v>62</v>
      </c>
      <c r="E387" t="s">
        <v>62</v>
      </c>
      <c r="F387" t="s">
        <v>14</v>
      </c>
      <c r="H387" t="s">
        <v>14</v>
      </c>
      <c r="J387" t="s">
        <v>14</v>
      </c>
      <c r="L387" t="s">
        <v>14</v>
      </c>
      <c r="N387" t="s">
        <v>94</v>
      </c>
      <c r="P387" t="s">
        <v>381</v>
      </c>
      <c r="R387" t="s">
        <v>61</v>
      </c>
    </row>
    <row r="388" spans="1:18">
      <c r="A388" t="s">
        <v>33</v>
      </c>
      <c r="B388" t="s">
        <v>10</v>
      </c>
      <c r="C388">
        <v>3.9</v>
      </c>
      <c r="D388" t="s">
        <v>62</v>
      </c>
      <c r="E388" t="s">
        <v>62</v>
      </c>
      <c r="F388" t="s">
        <v>14</v>
      </c>
      <c r="H388" t="s">
        <v>16</v>
      </c>
      <c r="J388" t="s">
        <v>14</v>
      </c>
      <c r="L388" t="s">
        <v>16</v>
      </c>
      <c r="N388" t="s">
        <v>509</v>
      </c>
      <c r="P388" t="s">
        <v>15</v>
      </c>
      <c r="Q388" t="s">
        <v>510</v>
      </c>
      <c r="R388" t="s">
        <v>69</v>
      </c>
    </row>
    <row r="389" spans="1:18">
      <c r="A389" t="s">
        <v>33</v>
      </c>
      <c r="B389" t="s">
        <v>10</v>
      </c>
      <c r="C389">
        <v>15</v>
      </c>
      <c r="D389" t="s">
        <v>62</v>
      </c>
      <c r="E389" t="s">
        <v>62</v>
      </c>
      <c r="F389" t="s">
        <v>14</v>
      </c>
      <c r="H389" t="s">
        <v>14</v>
      </c>
      <c r="J389" t="s">
        <v>14</v>
      </c>
      <c r="L389" t="s">
        <v>14</v>
      </c>
      <c r="N389" t="s">
        <v>15</v>
      </c>
      <c r="O389" t="s">
        <v>511</v>
      </c>
      <c r="P389" t="s">
        <v>65</v>
      </c>
      <c r="R389" t="s">
        <v>61</v>
      </c>
    </row>
    <row r="390" spans="1:18">
      <c r="A390" t="s">
        <v>33</v>
      </c>
      <c r="B390" t="s">
        <v>10</v>
      </c>
      <c r="C390">
        <v>38</v>
      </c>
      <c r="D390" t="s">
        <v>62</v>
      </c>
      <c r="E390" t="s">
        <v>62</v>
      </c>
      <c r="F390" t="s">
        <v>14</v>
      </c>
      <c r="H390" t="s">
        <v>16</v>
      </c>
      <c r="J390" t="s">
        <v>14</v>
      </c>
      <c r="L390" t="s">
        <v>16</v>
      </c>
      <c r="N390" t="s">
        <v>74</v>
      </c>
      <c r="P390" t="s">
        <v>269</v>
      </c>
      <c r="R390" t="s">
        <v>61</v>
      </c>
    </row>
    <row r="391" spans="1:18">
      <c r="A391" t="s">
        <v>33</v>
      </c>
      <c r="B391" t="s">
        <v>10</v>
      </c>
      <c r="C391">
        <v>5</v>
      </c>
      <c r="D391" t="s">
        <v>62</v>
      </c>
      <c r="E391" t="s">
        <v>62</v>
      </c>
      <c r="F391" t="s">
        <v>14</v>
      </c>
      <c r="H391" t="s">
        <v>16</v>
      </c>
      <c r="J391" t="s">
        <v>14</v>
      </c>
      <c r="L391" t="s">
        <v>16</v>
      </c>
      <c r="N391" t="s">
        <v>512</v>
      </c>
      <c r="R391" t="s">
        <v>69</v>
      </c>
    </row>
    <row r="392" spans="1:18">
      <c r="A392" t="s">
        <v>33</v>
      </c>
      <c r="B392" t="s">
        <v>10</v>
      </c>
      <c r="C392">
        <v>20</v>
      </c>
      <c r="D392" t="s">
        <v>62</v>
      </c>
      <c r="E392" t="s">
        <v>62</v>
      </c>
      <c r="F392" t="s">
        <v>14</v>
      </c>
      <c r="H392" t="s">
        <v>16</v>
      </c>
      <c r="J392" t="s">
        <v>14</v>
      </c>
      <c r="L392" t="s">
        <v>16</v>
      </c>
      <c r="N392" t="s">
        <v>67</v>
      </c>
      <c r="P392" t="s">
        <v>15</v>
      </c>
      <c r="Q392" t="s">
        <v>513</v>
      </c>
      <c r="R392" t="s">
        <v>69</v>
      </c>
    </row>
    <row r="393" spans="1:18">
      <c r="A393" t="s">
        <v>33</v>
      </c>
      <c r="B393" t="s">
        <v>10</v>
      </c>
      <c r="C393">
        <v>30</v>
      </c>
      <c r="D393" t="s">
        <v>62</v>
      </c>
      <c r="E393" t="s">
        <v>62</v>
      </c>
      <c r="F393" t="s">
        <v>14</v>
      </c>
      <c r="H393" t="s">
        <v>16</v>
      </c>
      <c r="J393" t="s">
        <v>14</v>
      </c>
      <c r="L393" t="s">
        <v>16</v>
      </c>
      <c r="N393" t="s">
        <v>15</v>
      </c>
      <c r="O393" t="s">
        <v>266</v>
      </c>
      <c r="P393" t="s">
        <v>476</v>
      </c>
      <c r="R393" t="s">
        <v>69</v>
      </c>
    </row>
    <row r="394" spans="1:18">
      <c r="A394" t="s">
        <v>33</v>
      </c>
      <c r="B394" t="s">
        <v>10</v>
      </c>
      <c r="C394">
        <v>10</v>
      </c>
      <c r="D394" t="s">
        <v>79</v>
      </c>
      <c r="E394" t="s">
        <v>79</v>
      </c>
      <c r="F394" t="s">
        <v>14</v>
      </c>
      <c r="H394" t="s">
        <v>16</v>
      </c>
      <c r="J394" t="s">
        <v>14</v>
      </c>
      <c r="L394" t="s">
        <v>15</v>
      </c>
      <c r="M394" t="s">
        <v>514</v>
      </c>
      <c r="N394" t="s">
        <v>94</v>
      </c>
      <c r="P394" t="s">
        <v>15</v>
      </c>
      <c r="Q394" t="s">
        <v>515</v>
      </c>
      <c r="R394" t="s">
        <v>61</v>
      </c>
    </row>
    <row r="395" spans="1:18">
      <c r="A395" t="s">
        <v>33</v>
      </c>
      <c r="B395" t="s">
        <v>10</v>
      </c>
      <c r="C395">
        <v>5</v>
      </c>
      <c r="D395" t="s">
        <v>62</v>
      </c>
      <c r="E395" t="s">
        <v>62</v>
      </c>
      <c r="F395" t="s">
        <v>14</v>
      </c>
      <c r="H395" t="s">
        <v>16</v>
      </c>
      <c r="J395" t="s">
        <v>14</v>
      </c>
      <c r="L395" t="s">
        <v>16</v>
      </c>
      <c r="N395" t="s">
        <v>67</v>
      </c>
      <c r="P395" t="s">
        <v>188</v>
      </c>
      <c r="R395" t="s">
        <v>61</v>
      </c>
    </row>
    <row r="396" spans="1:18">
      <c r="A396" t="s">
        <v>33</v>
      </c>
      <c r="B396" t="s">
        <v>10</v>
      </c>
      <c r="C396">
        <v>13</v>
      </c>
      <c r="D396" t="s">
        <v>62</v>
      </c>
      <c r="E396" t="s">
        <v>62</v>
      </c>
      <c r="F396" t="s">
        <v>14</v>
      </c>
      <c r="H396" t="s">
        <v>16</v>
      </c>
      <c r="J396" t="s">
        <v>14</v>
      </c>
      <c r="L396" t="s">
        <v>16</v>
      </c>
      <c r="N396" t="s">
        <v>15</v>
      </c>
      <c r="O396" t="s">
        <v>516</v>
      </c>
      <c r="P396" t="s">
        <v>87</v>
      </c>
      <c r="Q396" t="s">
        <v>517</v>
      </c>
      <c r="R396" t="s">
        <v>61</v>
      </c>
    </row>
    <row r="397" spans="1:18">
      <c r="A397" t="s">
        <v>33</v>
      </c>
      <c r="B397" t="s">
        <v>10</v>
      </c>
      <c r="C397">
        <v>6</v>
      </c>
      <c r="D397" t="s">
        <v>62</v>
      </c>
      <c r="E397" t="s">
        <v>62</v>
      </c>
      <c r="F397" t="s">
        <v>14</v>
      </c>
      <c r="H397" t="s">
        <v>16</v>
      </c>
      <c r="J397" t="s">
        <v>14</v>
      </c>
      <c r="L397" t="s">
        <v>16</v>
      </c>
      <c r="N397" t="s">
        <v>146</v>
      </c>
      <c r="P397" t="s">
        <v>518</v>
      </c>
      <c r="R397" t="s">
        <v>69</v>
      </c>
    </row>
    <row r="398" spans="1:18">
      <c r="A398" t="s">
        <v>33</v>
      </c>
      <c r="B398" t="s">
        <v>10</v>
      </c>
      <c r="C398">
        <v>6</v>
      </c>
      <c r="D398" t="s">
        <v>62</v>
      </c>
      <c r="E398" t="s">
        <v>62</v>
      </c>
      <c r="F398" t="s">
        <v>14</v>
      </c>
      <c r="H398" t="s">
        <v>16</v>
      </c>
      <c r="J398" t="s">
        <v>14</v>
      </c>
      <c r="L398" t="s">
        <v>16</v>
      </c>
      <c r="N398" t="s">
        <v>67</v>
      </c>
      <c r="R398" t="s">
        <v>61</v>
      </c>
    </row>
    <row r="399" spans="1:18">
      <c r="A399" t="s">
        <v>33</v>
      </c>
      <c r="B399" t="s">
        <v>10</v>
      </c>
      <c r="C399">
        <v>6.3</v>
      </c>
      <c r="D399" t="s">
        <v>62</v>
      </c>
      <c r="E399" t="s">
        <v>62</v>
      </c>
      <c r="F399" t="s">
        <v>14</v>
      </c>
      <c r="H399" t="s">
        <v>14</v>
      </c>
      <c r="J399" t="s">
        <v>14</v>
      </c>
      <c r="L399" t="s">
        <v>14</v>
      </c>
      <c r="N399" t="s">
        <v>111</v>
      </c>
      <c r="P399" t="s">
        <v>75</v>
      </c>
      <c r="R399" t="s">
        <v>61</v>
      </c>
    </row>
    <row r="400" spans="1:18">
      <c r="A400" t="s">
        <v>33</v>
      </c>
      <c r="B400" t="s">
        <v>10</v>
      </c>
      <c r="C400">
        <v>26</v>
      </c>
      <c r="D400" t="s">
        <v>62</v>
      </c>
      <c r="E400" t="s">
        <v>62</v>
      </c>
      <c r="F400" t="s">
        <v>14</v>
      </c>
      <c r="H400" t="s">
        <v>14</v>
      </c>
      <c r="J400" t="s">
        <v>14</v>
      </c>
      <c r="L400" t="s">
        <v>14</v>
      </c>
      <c r="N400" t="s">
        <v>15</v>
      </c>
      <c r="O400" t="s">
        <v>519</v>
      </c>
      <c r="P400" t="s">
        <v>269</v>
      </c>
      <c r="R400" t="s">
        <v>69</v>
      </c>
    </row>
    <row r="401" spans="1:18">
      <c r="A401" t="s">
        <v>33</v>
      </c>
      <c r="B401" t="s">
        <v>10</v>
      </c>
      <c r="C401">
        <v>3</v>
      </c>
      <c r="D401" t="s">
        <v>62</v>
      </c>
      <c r="E401" t="s">
        <v>62</v>
      </c>
      <c r="F401" t="s">
        <v>14</v>
      </c>
      <c r="H401" t="s">
        <v>16</v>
      </c>
      <c r="J401" t="s">
        <v>14</v>
      </c>
      <c r="L401" t="s">
        <v>16</v>
      </c>
      <c r="N401" t="s">
        <v>520</v>
      </c>
      <c r="O401" t="s">
        <v>521</v>
      </c>
      <c r="P401" t="s">
        <v>522</v>
      </c>
      <c r="Q401" t="s">
        <v>523</v>
      </c>
      <c r="R401" t="s">
        <v>61</v>
      </c>
    </row>
    <row r="402" spans="1:18">
      <c r="A402" t="s">
        <v>33</v>
      </c>
      <c r="B402" t="s">
        <v>10</v>
      </c>
      <c r="C402">
        <v>49</v>
      </c>
      <c r="D402" t="s">
        <v>62</v>
      </c>
      <c r="E402" t="s">
        <v>62</v>
      </c>
      <c r="F402" t="s">
        <v>14</v>
      </c>
      <c r="H402" t="s">
        <v>14</v>
      </c>
      <c r="J402" t="s">
        <v>14</v>
      </c>
      <c r="L402" t="s">
        <v>14</v>
      </c>
      <c r="N402" t="s">
        <v>15</v>
      </c>
      <c r="O402" t="s">
        <v>259</v>
      </c>
      <c r="R402" t="s">
        <v>61</v>
      </c>
    </row>
    <row r="403" spans="1:18">
      <c r="A403" t="s">
        <v>33</v>
      </c>
      <c r="B403" t="s">
        <v>10</v>
      </c>
      <c r="C403">
        <v>45</v>
      </c>
      <c r="D403" t="s">
        <v>62</v>
      </c>
      <c r="E403" t="s">
        <v>62</v>
      </c>
      <c r="F403" t="s">
        <v>14</v>
      </c>
      <c r="H403" t="s">
        <v>16</v>
      </c>
      <c r="J403" t="s">
        <v>14</v>
      </c>
      <c r="L403" t="s">
        <v>14</v>
      </c>
      <c r="N403" t="s">
        <v>15</v>
      </c>
      <c r="O403" t="s">
        <v>524</v>
      </c>
      <c r="P403" t="s">
        <v>15</v>
      </c>
      <c r="Q403" t="s">
        <v>525</v>
      </c>
      <c r="R403" t="s">
        <v>69</v>
      </c>
    </row>
    <row r="404" spans="1:18">
      <c r="A404" t="s">
        <v>33</v>
      </c>
      <c r="B404" t="s">
        <v>10</v>
      </c>
      <c r="C404">
        <v>25</v>
      </c>
      <c r="D404" t="s">
        <v>62</v>
      </c>
      <c r="E404" t="s">
        <v>62</v>
      </c>
      <c r="F404" t="s">
        <v>14</v>
      </c>
      <c r="H404" t="s">
        <v>16</v>
      </c>
      <c r="J404" t="s">
        <v>14</v>
      </c>
      <c r="L404" t="s">
        <v>16</v>
      </c>
      <c r="N404" t="s">
        <v>15</v>
      </c>
      <c r="O404" t="s">
        <v>526</v>
      </c>
      <c r="P404" t="s">
        <v>15</v>
      </c>
      <c r="Q404" t="s">
        <v>527</v>
      </c>
      <c r="R404" t="s">
        <v>69</v>
      </c>
    </row>
    <row r="405" spans="1:18">
      <c r="A405" t="s">
        <v>33</v>
      </c>
      <c r="B405" t="s">
        <v>10</v>
      </c>
      <c r="C405">
        <v>5.4</v>
      </c>
      <c r="D405" t="s">
        <v>62</v>
      </c>
      <c r="E405" t="s">
        <v>62</v>
      </c>
      <c r="F405" t="s">
        <v>14</v>
      </c>
      <c r="H405" t="s">
        <v>16</v>
      </c>
      <c r="J405" t="s">
        <v>14</v>
      </c>
      <c r="L405" t="s">
        <v>16</v>
      </c>
      <c r="N405" t="s">
        <v>116</v>
      </c>
      <c r="P405" t="s">
        <v>75</v>
      </c>
      <c r="R405" t="s">
        <v>61</v>
      </c>
    </row>
    <row r="406" spans="1:18">
      <c r="A406" t="s">
        <v>33</v>
      </c>
      <c r="B406" t="s">
        <v>10</v>
      </c>
      <c r="C406">
        <v>17.3</v>
      </c>
      <c r="D406" t="s">
        <v>62</v>
      </c>
      <c r="E406" t="s">
        <v>62</v>
      </c>
      <c r="F406" t="s">
        <v>14</v>
      </c>
      <c r="H406" t="s">
        <v>16</v>
      </c>
      <c r="J406" t="s">
        <v>14</v>
      </c>
      <c r="L406" t="s">
        <v>16</v>
      </c>
      <c r="N406" t="s">
        <v>67</v>
      </c>
      <c r="R406" t="s">
        <v>61</v>
      </c>
    </row>
    <row r="407" spans="1:18">
      <c r="A407" t="s">
        <v>33</v>
      </c>
      <c r="B407" t="s">
        <v>10</v>
      </c>
      <c r="C407">
        <v>30</v>
      </c>
      <c r="D407" t="s">
        <v>62</v>
      </c>
      <c r="E407" t="s">
        <v>62</v>
      </c>
      <c r="F407" t="s">
        <v>14</v>
      </c>
      <c r="H407" t="s">
        <v>16</v>
      </c>
      <c r="J407" t="s">
        <v>14</v>
      </c>
      <c r="L407" t="s">
        <v>16</v>
      </c>
      <c r="N407" t="s">
        <v>172</v>
      </c>
      <c r="O407" t="s">
        <v>528</v>
      </c>
      <c r="R407" t="s">
        <v>61</v>
      </c>
    </row>
    <row r="408" spans="1:18">
      <c r="A408" t="s">
        <v>33</v>
      </c>
      <c r="B408" t="s">
        <v>10</v>
      </c>
      <c r="C408">
        <v>7.5</v>
      </c>
      <c r="D408" t="s">
        <v>62</v>
      </c>
      <c r="E408" t="s">
        <v>62</v>
      </c>
      <c r="F408" t="s">
        <v>14</v>
      </c>
      <c r="H408" t="s">
        <v>16</v>
      </c>
      <c r="J408" t="s">
        <v>14</v>
      </c>
      <c r="L408" t="s">
        <v>16</v>
      </c>
      <c r="N408" t="s">
        <v>138</v>
      </c>
      <c r="P408" t="s">
        <v>65</v>
      </c>
      <c r="R408" t="s">
        <v>61</v>
      </c>
    </row>
    <row r="409" spans="1:18">
      <c r="A409" t="s">
        <v>33</v>
      </c>
      <c r="B409" t="s">
        <v>10</v>
      </c>
      <c r="C409">
        <v>5</v>
      </c>
      <c r="D409" t="s">
        <v>62</v>
      </c>
      <c r="E409" t="s">
        <v>62</v>
      </c>
      <c r="F409" t="s">
        <v>14</v>
      </c>
      <c r="H409" t="s">
        <v>16</v>
      </c>
      <c r="J409" t="s">
        <v>14</v>
      </c>
      <c r="L409" t="s">
        <v>16</v>
      </c>
      <c r="N409" t="s">
        <v>94</v>
      </c>
      <c r="P409" t="s">
        <v>89</v>
      </c>
      <c r="R409" t="s">
        <v>61</v>
      </c>
    </row>
    <row r="410" spans="1:18">
      <c r="A410" t="s">
        <v>33</v>
      </c>
      <c r="B410" t="s">
        <v>10</v>
      </c>
      <c r="C410">
        <v>10</v>
      </c>
      <c r="D410" t="s">
        <v>62</v>
      </c>
      <c r="E410" t="s">
        <v>57</v>
      </c>
      <c r="F410" t="s">
        <v>14</v>
      </c>
      <c r="H410" t="s">
        <v>14</v>
      </c>
      <c r="J410" t="s">
        <v>14</v>
      </c>
      <c r="L410" t="s">
        <v>14</v>
      </c>
      <c r="N410" t="s">
        <v>114</v>
      </c>
      <c r="P410" t="s">
        <v>100</v>
      </c>
      <c r="R410" t="s">
        <v>61</v>
      </c>
    </row>
    <row r="411" spans="1:18">
      <c r="A411" t="s">
        <v>33</v>
      </c>
      <c r="B411" t="s">
        <v>10</v>
      </c>
      <c r="C411">
        <v>3</v>
      </c>
      <c r="D411" t="s">
        <v>62</v>
      </c>
      <c r="E411" t="s">
        <v>62</v>
      </c>
      <c r="F411" t="s">
        <v>14</v>
      </c>
      <c r="H411" t="s">
        <v>16</v>
      </c>
      <c r="J411" t="s">
        <v>14</v>
      </c>
      <c r="L411" t="s">
        <v>16</v>
      </c>
      <c r="N411" t="s">
        <v>104</v>
      </c>
      <c r="P411" t="s">
        <v>15</v>
      </c>
      <c r="Q411" t="s">
        <v>529</v>
      </c>
      <c r="R411" t="s">
        <v>61</v>
      </c>
    </row>
    <row r="412" spans="1:18">
      <c r="A412" t="s">
        <v>33</v>
      </c>
      <c r="B412" t="s">
        <v>10</v>
      </c>
      <c r="C412">
        <v>1</v>
      </c>
      <c r="D412" t="s">
        <v>62</v>
      </c>
      <c r="E412" t="s">
        <v>62</v>
      </c>
      <c r="F412" t="s">
        <v>14</v>
      </c>
      <c r="H412" t="s">
        <v>16</v>
      </c>
      <c r="J412" t="s">
        <v>14</v>
      </c>
      <c r="L412" t="s">
        <v>16</v>
      </c>
      <c r="N412" t="s">
        <v>151</v>
      </c>
      <c r="O412" t="s">
        <v>530</v>
      </c>
      <c r="P412" t="s">
        <v>65</v>
      </c>
      <c r="R412" t="s">
        <v>69</v>
      </c>
    </row>
    <row r="413" spans="1:18">
      <c r="A413" t="s">
        <v>33</v>
      </c>
      <c r="B413" t="s">
        <v>10</v>
      </c>
      <c r="C413">
        <v>15</v>
      </c>
      <c r="D413" t="s">
        <v>62</v>
      </c>
      <c r="E413" t="s">
        <v>62</v>
      </c>
      <c r="F413" t="s">
        <v>14</v>
      </c>
      <c r="H413" t="s">
        <v>14</v>
      </c>
      <c r="J413" t="s">
        <v>14</v>
      </c>
      <c r="L413" t="s">
        <v>14</v>
      </c>
      <c r="N413" t="s">
        <v>15</v>
      </c>
      <c r="O413" t="s">
        <v>277</v>
      </c>
      <c r="R413" t="s">
        <v>61</v>
      </c>
    </row>
    <row r="414" spans="1:18">
      <c r="A414" t="s">
        <v>33</v>
      </c>
      <c r="B414" t="s">
        <v>10</v>
      </c>
      <c r="C414">
        <v>14.5</v>
      </c>
      <c r="D414" t="s">
        <v>62</v>
      </c>
      <c r="E414" t="s">
        <v>62</v>
      </c>
      <c r="F414" t="s">
        <v>14</v>
      </c>
      <c r="H414" t="s">
        <v>16</v>
      </c>
      <c r="J414" t="s">
        <v>14</v>
      </c>
      <c r="L414" t="s">
        <v>16</v>
      </c>
      <c r="N414" t="s">
        <v>15</v>
      </c>
      <c r="O414" t="s">
        <v>531</v>
      </c>
      <c r="P414" t="s">
        <v>75</v>
      </c>
      <c r="R414" t="s">
        <v>69</v>
      </c>
    </row>
    <row r="415" spans="1:18">
      <c r="A415" t="s">
        <v>33</v>
      </c>
      <c r="B415" t="s">
        <v>10</v>
      </c>
      <c r="C415">
        <v>30</v>
      </c>
      <c r="D415" t="s">
        <v>62</v>
      </c>
      <c r="E415" t="s">
        <v>62</v>
      </c>
      <c r="F415" t="s">
        <v>14</v>
      </c>
      <c r="H415" t="s">
        <v>14</v>
      </c>
      <c r="J415" t="s">
        <v>14</v>
      </c>
      <c r="L415" t="s">
        <v>14</v>
      </c>
      <c r="N415" t="s">
        <v>15</v>
      </c>
      <c r="O415" t="s">
        <v>532</v>
      </c>
    </row>
    <row r="416" spans="1:18">
      <c r="A416" t="s">
        <v>33</v>
      </c>
      <c r="B416" t="s">
        <v>10</v>
      </c>
      <c r="C416">
        <v>23</v>
      </c>
      <c r="D416" t="s">
        <v>62</v>
      </c>
      <c r="E416" t="s">
        <v>62</v>
      </c>
      <c r="F416" t="s">
        <v>14</v>
      </c>
      <c r="H416" t="s">
        <v>14</v>
      </c>
      <c r="J416" t="s">
        <v>14</v>
      </c>
      <c r="L416" t="s">
        <v>14</v>
      </c>
      <c r="N416" t="s">
        <v>94</v>
      </c>
      <c r="R416" t="s">
        <v>69</v>
      </c>
    </row>
    <row r="417" spans="1:18">
      <c r="A417" t="s">
        <v>33</v>
      </c>
      <c r="B417" t="s">
        <v>10</v>
      </c>
      <c r="C417">
        <v>15</v>
      </c>
      <c r="D417" t="s">
        <v>62</v>
      </c>
      <c r="E417" t="s">
        <v>62</v>
      </c>
      <c r="F417" t="s">
        <v>14</v>
      </c>
      <c r="H417" t="s">
        <v>14</v>
      </c>
      <c r="J417" t="s">
        <v>14</v>
      </c>
      <c r="L417" t="s">
        <v>14</v>
      </c>
      <c r="N417" t="s">
        <v>126</v>
      </c>
      <c r="P417" t="s">
        <v>269</v>
      </c>
      <c r="R417" t="s">
        <v>61</v>
      </c>
    </row>
    <row r="418" spans="1:18">
      <c r="A418" t="s">
        <v>33</v>
      </c>
      <c r="B418" t="s">
        <v>10</v>
      </c>
      <c r="C418">
        <v>8.4</v>
      </c>
      <c r="D418" t="s">
        <v>62</v>
      </c>
      <c r="E418" t="s">
        <v>62</v>
      </c>
      <c r="F418" t="s">
        <v>14</v>
      </c>
      <c r="H418" t="s">
        <v>16</v>
      </c>
      <c r="J418" t="s">
        <v>14</v>
      </c>
      <c r="L418" t="s">
        <v>16</v>
      </c>
      <c r="N418" t="s">
        <v>533</v>
      </c>
      <c r="O418" t="s">
        <v>534</v>
      </c>
      <c r="P418" t="s">
        <v>123</v>
      </c>
      <c r="Q418" t="s">
        <v>535</v>
      </c>
      <c r="R418" t="s">
        <v>69</v>
      </c>
    </row>
    <row r="419" spans="1:18">
      <c r="A419" t="s">
        <v>33</v>
      </c>
      <c r="B419" t="s">
        <v>10</v>
      </c>
      <c r="C419">
        <v>35</v>
      </c>
      <c r="D419" t="s">
        <v>62</v>
      </c>
      <c r="E419" t="s">
        <v>62</v>
      </c>
      <c r="F419" t="s">
        <v>14</v>
      </c>
      <c r="H419" t="s">
        <v>13</v>
      </c>
      <c r="J419" t="s">
        <v>14</v>
      </c>
      <c r="L419" t="s">
        <v>13</v>
      </c>
      <c r="N419" t="s">
        <v>15</v>
      </c>
      <c r="O419" t="s">
        <v>536</v>
      </c>
      <c r="P419" t="s">
        <v>15</v>
      </c>
      <c r="Q419" t="s">
        <v>537</v>
      </c>
      <c r="R419" t="s">
        <v>69</v>
      </c>
    </row>
    <row r="420" spans="1:18">
      <c r="A420" t="s">
        <v>33</v>
      </c>
      <c r="B420" t="s">
        <v>10</v>
      </c>
      <c r="C420">
        <v>10</v>
      </c>
      <c r="D420" t="s">
        <v>66</v>
      </c>
      <c r="E420" t="s">
        <v>57</v>
      </c>
      <c r="F420" t="s">
        <v>14</v>
      </c>
      <c r="H420" t="s">
        <v>16</v>
      </c>
      <c r="J420" t="s">
        <v>14</v>
      </c>
      <c r="L420" t="s">
        <v>16</v>
      </c>
      <c r="N420" t="s">
        <v>260</v>
      </c>
      <c r="R420" t="s">
        <v>69</v>
      </c>
    </row>
    <row r="421" spans="1:18">
      <c r="A421" t="s">
        <v>33</v>
      </c>
      <c r="B421" t="s">
        <v>10</v>
      </c>
      <c r="C421">
        <v>12</v>
      </c>
      <c r="D421" t="s">
        <v>62</v>
      </c>
      <c r="E421" t="s">
        <v>62</v>
      </c>
      <c r="F421" t="s">
        <v>14</v>
      </c>
      <c r="H421" t="s">
        <v>16</v>
      </c>
      <c r="J421" t="s">
        <v>14</v>
      </c>
      <c r="L421" t="s">
        <v>16</v>
      </c>
      <c r="N421" t="s">
        <v>538</v>
      </c>
      <c r="O421" t="s">
        <v>539</v>
      </c>
      <c r="P421" t="s">
        <v>15</v>
      </c>
      <c r="Q421" t="s">
        <v>540</v>
      </c>
      <c r="R421" t="s">
        <v>61</v>
      </c>
    </row>
    <row r="422" spans="1:18">
      <c r="A422" t="s">
        <v>33</v>
      </c>
      <c r="B422" t="s">
        <v>10</v>
      </c>
      <c r="C422">
        <v>58</v>
      </c>
      <c r="D422" t="s">
        <v>62</v>
      </c>
      <c r="E422" t="s">
        <v>62</v>
      </c>
      <c r="F422" t="s">
        <v>14</v>
      </c>
      <c r="H422" t="s">
        <v>14</v>
      </c>
      <c r="J422" t="s">
        <v>14</v>
      </c>
      <c r="L422" t="s">
        <v>14</v>
      </c>
      <c r="R422" t="s">
        <v>69</v>
      </c>
    </row>
    <row r="423" spans="1:18">
      <c r="A423" t="s">
        <v>33</v>
      </c>
      <c r="B423" t="s">
        <v>10</v>
      </c>
      <c r="C423">
        <v>10</v>
      </c>
      <c r="D423" t="s">
        <v>62</v>
      </c>
      <c r="E423" t="s">
        <v>62</v>
      </c>
      <c r="F423" t="s">
        <v>14</v>
      </c>
      <c r="H423" t="s">
        <v>16</v>
      </c>
      <c r="J423" t="s">
        <v>14</v>
      </c>
      <c r="L423" t="s">
        <v>12</v>
      </c>
      <c r="N423" t="s">
        <v>541</v>
      </c>
      <c r="O423" t="s">
        <v>542</v>
      </c>
      <c r="P423" t="s">
        <v>195</v>
      </c>
      <c r="R423" t="s">
        <v>61</v>
      </c>
    </row>
    <row r="424" spans="1:18">
      <c r="A424" t="s">
        <v>33</v>
      </c>
      <c r="B424" t="s">
        <v>10</v>
      </c>
      <c r="C424">
        <v>1.7</v>
      </c>
      <c r="D424" t="s">
        <v>79</v>
      </c>
      <c r="E424" t="s">
        <v>62</v>
      </c>
      <c r="F424" t="s">
        <v>14</v>
      </c>
      <c r="H424" t="s">
        <v>14</v>
      </c>
      <c r="J424" t="s">
        <v>14</v>
      </c>
      <c r="L424" t="s">
        <v>14</v>
      </c>
      <c r="N424" t="s">
        <v>216</v>
      </c>
      <c r="R424" t="s">
        <v>61</v>
      </c>
    </row>
    <row r="425" spans="1:18">
      <c r="A425" t="s">
        <v>33</v>
      </c>
      <c r="B425" t="s">
        <v>10</v>
      </c>
      <c r="C425">
        <v>4</v>
      </c>
      <c r="D425" t="s">
        <v>62</v>
      </c>
      <c r="E425" t="s">
        <v>62</v>
      </c>
      <c r="F425" t="s">
        <v>14</v>
      </c>
      <c r="H425" t="s">
        <v>16</v>
      </c>
      <c r="J425" t="s">
        <v>14</v>
      </c>
      <c r="L425" t="s">
        <v>16</v>
      </c>
      <c r="N425" t="s">
        <v>543</v>
      </c>
      <c r="O425" t="s">
        <v>544</v>
      </c>
      <c r="P425" t="s">
        <v>15</v>
      </c>
      <c r="Q425" t="s">
        <v>545</v>
      </c>
      <c r="R425" t="s">
        <v>61</v>
      </c>
    </row>
    <row r="426" spans="1:18">
      <c r="A426" t="s">
        <v>33</v>
      </c>
      <c r="B426" t="s">
        <v>10</v>
      </c>
      <c r="C426">
        <v>7</v>
      </c>
      <c r="D426" t="s">
        <v>62</v>
      </c>
      <c r="E426" t="s">
        <v>62</v>
      </c>
      <c r="F426" t="s">
        <v>14</v>
      </c>
      <c r="H426" t="s">
        <v>16</v>
      </c>
      <c r="J426" t="s">
        <v>14</v>
      </c>
      <c r="L426" t="s">
        <v>16</v>
      </c>
      <c r="N426" t="s">
        <v>546</v>
      </c>
      <c r="P426" t="s">
        <v>100</v>
      </c>
      <c r="R426" t="s">
        <v>61</v>
      </c>
    </row>
    <row r="427" spans="1:18">
      <c r="A427" t="s">
        <v>33</v>
      </c>
      <c r="B427" t="s">
        <v>10</v>
      </c>
      <c r="C427">
        <v>15.2</v>
      </c>
      <c r="D427" t="s">
        <v>62</v>
      </c>
      <c r="E427" t="s">
        <v>62</v>
      </c>
      <c r="F427" t="s">
        <v>14</v>
      </c>
      <c r="H427" t="s">
        <v>16</v>
      </c>
      <c r="J427" t="s">
        <v>14</v>
      </c>
      <c r="L427" t="s">
        <v>16</v>
      </c>
      <c r="N427" t="s">
        <v>547</v>
      </c>
      <c r="P427" t="s">
        <v>548</v>
      </c>
      <c r="R427" t="s">
        <v>61</v>
      </c>
    </row>
    <row r="428" spans="1:18">
      <c r="A428" t="s">
        <v>33</v>
      </c>
      <c r="B428" t="s">
        <v>10</v>
      </c>
      <c r="C428">
        <v>14</v>
      </c>
      <c r="D428" t="s">
        <v>62</v>
      </c>
      <c r="E428" t="s">
        <v>62</v>
      </c>
      <c r="F428" t="s">
        <v>14</v>
      </c>
      <c r="H428" t="s">
        <v>16</v>
      </c>
      <c r="J428" t="s">
        <v>16</v>
      </c>
      <c r="L428" t="s">
        <v>16</v>
      </c>
      <c r="N428" t="s">
        <v>15</v>
      </c>
      <c r="O428" t="s">
        <v>258</v>
      </c>
      <c r="R428" t="s">
        <v>69</v>
      </c>
    </row>
    <row r="429" spans="1:18">
      <c r="A429" t="s">
        <v>33</v>
      </c>
      <c r="B429" t="s">
        <v>10</v>
      </c>
      <c r="C429">
        <v>12</v>
      </c>
      <c r="D429" t="s">
        <v>62</v>
      </c>
      <c r="F429" t="s">
        <v>14</v>
      </c>
      <c r="H429" t="s">
        <v>16</v>
      </c>
      <c r="J429" t="s">
        <v>14</v>
      </c>
      <c r="L429" t="s">
        <v>14</v>
      </c>
      <c r="N429" t="s">
        <v>94</v>
      </c>
      <c r="P429" t="s">
        <v>549</v>
      </c>
      <c r="R429" t="s">
        <v>61</v>
      </c>
    </row>
    <row r="430" spans="1:18">
      <c r="A430" t="s">
        <v>33</v>
      </c>
      <c r="B430" t="s">
        <v>10</v>
      </c>
      <c r="C430">
        <v>16</v>
      </c>
      <c r="D430" t="s">
        <v>62</v>
      </c>
      <c r="E430" t="s">
        <v>62</v>
      </c>
      <c r="F430" t="s">
        <v>14</v>
      </c>
      <c r="H430" t="s">
        <v>16</v>
      </c>
      <c r="J430" t="s">
        <v>14</v>
      </c>
      <c r="L430" t="s">
        <v>16</v>
      </c>
      <c r="N430" t="s">
        <v>550</v>
      </c>
      <c r="P430" t="s">
        <v>551</v>
      </c>
      <c r="Q430" t="s">
        <v>552</v>
      </c>
      <c r="R430" t="s">
        <v>61</v>
      </c>
    </row>
    <row r="431" spans="1:18">
      <c r="A431" t="s">
        <v>33</v>
      </c>
      <c r="B431" t="s">
        <v>10</v>
      </c>
      <c r="C431">
        <v>7</v>
      </c>
      <c r="D431" t="s">
        <v>62</v>
      </c>
      <c r="E431" t="s">
        <v>62</v>
      </c>
      <c r="F431" t="s">
        <v>14</v>
      </c>
      <c r="H431" t="s">
        <v>16</v>
      </c>
      <c r="J431" t="s">
        <v>14</v>
      </c>
      <c r="L431" t="s">
        <v>16</v>
      </c>
      <c r="N431" t="s">
        <v>126</v>
      </c>
      <c r="P431" t="s">
        <v>65</v>
      </c>
      <c r="R431" t="s">
        <v>69</v>
      </c>
    </row>
    <row r="432" spans="1:18">
      <c r="A432" t="s">
        <v>33</v>
      </c>
      <c r="B432" t="s">
        <v>10</v>
      </c>
      <c r="C432">
        <v>15</v>
      </c>
      <c r="D432" t="s">
        <v>62</v>
      </c>
      <c r="E432" t="s">
        <v>62</v>
      </c>
      <c r="F432" t="s">
        <v>14</v>
      </c>
      <c r="H432" t="s">
        <v>14</v>
      </c>
      <c r="J432" t="s">
        <v>14</v>
      </c>
      <c r="L432" t="s">
        <v>14</v>
      </c>
      <c r="N432" t="s">
        <v>111</v>
      </c>
      <c r="R432" t="s">
        <v>61</v>
      </c>
    </row>
    <row r="433" spans="1:18">
      <c r="A433" t="s">
        <v>33</v>
      </c>
      <c r="B433" t="s">
        <v>10</v>
      </c>
      <c r="C433">
        <v>16</v>
      </c>
      <c r="D433" t="s">
        <v>79</v>
      </c>
      <c r="E433" t="s">
        <v>62</v>
      </c>
      <c r="F433" t="s">
        <v>14</v>
      </c>
      <c r="H433" t="s">
        <v>14</v>
      </c>
      <c r="J433" t="s">
        <v>14</v>
      </c>
      <c r="L433" t="s">
        <v>14</v>
      </c>
      <c r="N433" t="s">
        <v>138</v>
      </c>
      <c r="P433" t="s">
        <v>15</v>
      </c>
      <c r="Q433" t="s">
        <v>553</v>
      </c>
      <c r="R433" t="s">
        <v>69</v>
      </c>
    </row>
    <row r="434" spans="1:18">
      <c r="A434" t="s">
        <v>33</v>
      </c>
      <c r="B434" t="s">
        <v>10</v>
      </c>
      <c r="C434">
        <v>30</v>
      </c>
      <c r="D434" t="s">
        <v>62</v>
      </c>
      <c r="E434" t="s">
        <v>62</v>
      </c>
      <c r="F434" t="s">
        <v>14</v>
      </c>
      <c r="H434" t="s">
        <v>14</v>
      </c>
      <c r="J434" t="s">
        <v>14</v>
      </c>
      <c r="L434" t="s">
        <v>14</v>
      </c>
      <c r="N434" t="s">
        <v>67</v>
      </c>
      <c r="P434" t="s">
        <v>65</v>
      </c>
      <c r="R434" t="s">
        <v>61</v>
      </c>
    </row>
    <row r="435" spans="1:18">
      <c r="A435" t="s">
        <v>33</v>
      </c>
      <c r="B435" t="s">
        <v>10</v>
      </c>
      <c r="C435">
        <v>16</v>
      </c>
      <c r="D435" t="s">
        <v>62</v>
      </c>
      <c r="E435" t="s">
        <v>62</v>
      </c>
      <c r="F435" t="s">
        <v>14</v>
      </c>
      <c r="H435" t="s">
        <v>14</v>
      </c>
      <c r="J435" t="s">
        <v>14</v>
      </c>
      <c r="L435" t="s">
        <v>14</v>
      </c>
      <c r="N435" t="s">
        <v>67</v>
      </c>
      <c r="P435" t="s">
        <v>75</v>
      </c>
      <c r="R435" t="s">
        <v>61</v>
      </c>
    </row>
    <row r="436" spans="1:18">
      <c r="A436" t="s">
        <v>33</v>
      </c>
      <c r="B436" t="s">
        <v>10</v>
      </c>
      <c r="C436">
        <v>3</v>
      </c>
      <c r="D436" t="s">
        <v>62</v>
      </c>
      <c r="E436" t="s">
        <v>62</v>
      </c>
      <c r="F436" t="s">
        <v>14</v>
      </c>
      <c r="H436" t="s">
        <v>16</v>
      </c>
      <c r="J436" t="s">
        <v>14</v>
      </c>
      <c r="L436" t="s">
        <v>16</v>
      </c>
      <c r="N436" t="s">
        <v>90</v>
      </c>
      <c r="P436" t="s">
        <v>195</v>
      </c>
      <c r="R436" t="s">
        <v>69</v>
      </c>
    </row>
    <row r="437" spans="1:18">
      <c r="A437" t="s">
        <v>33</v>
      </c>
      <c r="B437" t="s">
        <v>10</v>
      </c>
      <c r="C437">
        <v>15</v>
      </c>
      <c r="D437" t="s">
        <v>62</v>
      </c>
      <c r="E437" t="s">
        <v>62</v>
      </c>
      <c r="F437" t="s">
        <v>14</v>
      </c>
      <c r="H437" t="s">
        <v>16</v>
      </c>
      <c r="J437" t="s">
        <v>14</v>
      </c>
      <c r="L437" t="s">
        <v>12</v>
      </c>
      <c r="N437" t="s">
        <v>554</v>
      </c>
      <c r="O437" t="s">
        <v>555</v>
      </c>
      <c r="P437" t="s">
        <v>75</v>
      </c>
      <c r="R437" t="s">
        <v>69</v>
      </c>
    </row>
    <row r="438" spans="1:18">
      <c r="A438" t="s">
        <v>33</v>
      </c>
      <c r="B438" t="s">
        <v>10</v>
      </c>
      <c r="C438">
        <v>5</v>
      </c>
      <c r="D438" t="s">
        <v>62</v>
      </c>
      <c r="E438" t="s">
        <v>62</v>
      </c>
      <c r="F438" t="s">
        <v>14</v>
      </c>
      <c r="H438" t="s">
        <v>14</v>
      </c>
      <c r="J438" t="s">
        <v>14</v>
      </c>
      <c r="L438" t="s">
        <v>14</v>
      </c>
      <c r="N438" t="s">
        <v>556</v>
      </c>
      <c r="P438" t="s">
        <v>557</v>
      </c>
      <c r="R438" t="s">
        <v>61</v>
      </c>
    </row>
    <row r="439" spans="1:18">
      <c r="A439" t="s">
        <v>33</v>
      </c>
      <c r="B439" t="s">
        <v>10</v>
      </c>
      <c r="C439">
        <v>30</v>
      </c>
      <c r="D439" t="s">
        <v>62</v>
      </c>
      <c r="E439" t="s">
        <v>62</v>
      </c>
      <c r="F439" t="s">
        <v>14</v>
      </c>
      <c r="H439" t="s">
        <v>14</v>
      </c>
      <c r="J439" t="s">
        <v>14</v>
      </c>
      <c r="L439" t="s">
        <v>16</v>
      </c>
      <c r="N439" t="s">
        <v>172</v>
      </c>
      <c r="O439" t="s">
        <v>558</v>
      </c>
      <c r="R439" t="s">
        <v>61</v>
      </c>
    </row>
    <row r="440" spans="1:18">
      <c r="A440" t="s">
        <v>33</v>
      </c>
      <c r="B440" t="s">
        <v>10</v>
      </c>
      <c r="C440">
        <v>25</v>
      </c>
      <c r="D440" t="s">
        <v>62</v>
      </c>
      <c r="E440" t="s">
        <v>62</v>
      </c>
      <c r="F440" t="s">
        <v>14</v>
      </c>
      <c r="H440" t="s">
        <v>16</v>
      </c>
      <c r="J440" t="s">
        <v>14</v>
      </c>
      <c r="L440" t="s">
        <v>16</v>
      </c>
      <c r="N440" t="s">
        <v>15</v>
      </c>
      <c r="O440" t="s">
        <v>559</v>
      </c>
      <c r="P440" t="s">
        <v>365</v>
      </c>
      <c r="R440" t="s">
        <v>61</v>
      </c>
    </row>
    <row r="441" spans="1:18">
      <c r="A441" t="s">
        <v>33</v>
      </c>
      <c r="B441" t="s">
        <v>10</v>
      </c>
      <c r="C441">
        <v>1.5</v>
      </c>
      <c r="D441" t="s">
        <v>62</v>
      </c>
      <c r="E441" t="s">
        <v>62</v>
      </c>
      <c r="F441" t="s">
        <v>14</v>
      </c>
      <c r="H441" t="s">
        <v>16</v>
      </c>
      <c r="J441" t="s">
        <v>14</v>
      </c>
      <c r="L441" t="s">
        <v>16</v>
      </c>
      <c r="N441" t="s">
        <v>172</v>
      </c>
      <c r="O441" t="s">
        <v>560</v>
      </c>
      <c r="P441" t="s">
        <v>561</v>
      </c>
      <c r="Q441" t="s">
        <v>562</v>
      </c>
      <c r="R441" t="s">
        <v>61</v>
      </c>
    </row>
    <row r="442" spans="1:18">
      <c r="A442" t="s">
        <v>33</v>
      </c>
      <c r="B442" t="s">
        <v>10</v>
      </c>
      <c r="C442">
        <v>1.2</v>
      </c>
      <c r="D442" t="s">
        <v>62</v>
      </c>
      <c r="E442" t="s">
        <v>62</v>
      </c>
      <c r="F442" t="s">
        <v>14</v>
      </c>
      <c r="H442" t="s">
        <v>16</v>
      </c>
      <c r="J442" t="s">
        <v>14</v>
      </c>
      <c r="L442" t="s">
        <v>16</v>
      </c>
      <c r="N442" t="s">
        <v>93</v>
      </c>
      <c r="P442" t="s">
        <v>65</v>
      </c>
      <c r="R442" t="s">
        <v>61</v>
      </c>
    </row>
    <row r="443" spans="1:18">
      <c r="A443" t="s">
        <v>33</v>
      </c>
      <c r="B443" t="s">
        <v>10</v>
      </c>
      <c r="C443">
        <v>33</v>
      </c>
      <c r="D443" t="s">
        <v>62</v>
      </c>
      <c r="E443" t="s">
        <v>62</v>
      </c>
      <c r="F443" t="s">
        <v>14</v>
      </c>
      <c r="H443" t="s">
        <v>14</v>
      </c>
      <c r="J443" t="s">
        <v>14</v>
      </c>
      <c r="L443" t="s">
        <v>14</v>
      </c>
      <c r="N443" t="s">
        <v>114</v>
      </c>
      <c r="P443" t="s">
        <v>75</v>
      </c>
      <c r="R443" t="s">
        <v>61</v>
      </c>
    </row>
    <row r="444" spans="1:18">
      <c r="A444" t="s">
        <v>33</v>
      </c>
      <c r="B444" t="s">
        <v>10</v>
      </c>
      <c r="C444">
        <v>5</v>
      </c>
      <c r="D444" t="s">
        <v>62</v>
      </c>
      <c r="E444" t="s">
        <v>62</v>
      </c>
      <c r="F444" t="s">
        <v>14</v>
      </c>
      <c r="H444" t="s">
        <v>13</v>
      </c>
      <c r="J444" t="s">
        <v>13</v>
      </c>
      <c r="L444" t="s">
        <v>13</v>
      </c>
      <c r="N444" t="s">
        <v>15</v>
      </c>
      <c r="O444" t="s">
        <v>563</v>
      </c>
      <c r="P444" t="s">
        <v>100</v>
      </c>
      <c r="R444" t="s">
        <v>61</v>
      </c>
    </row>
    <row r="445" spans="1:18">
      <c r="A445" t="s">
        <v>33</v>
      </c>
      <c r="B445" t="s">
        <v>10</v>
      </c>
      <c r="C445">
        <v>7</v>
      </c>
      <c r="D445" t="s">
        <v>62</v>
      </c>
      <c r="E445" t="s">
        <v>62</v>
      </c>
      <c r="F445" t="s">
        <v>14</v>
      </c>
      <c r="H445" t="s">
        <v>14</v>
      </c>
      <c r="J445" t="s">
        <v>14</v>
      </c>
      <c r="L445" t="s">
        <v>14</v>
      </c>
      <c r="N445" t="s">
        <v>151</v>
      </c>
      <c r="O445" t="s">
        <v>564</v>
      </c>
      <c r="R445" t="s">
        <v>69</v>
      </c>
    </row>
    <row r="446" spans="1:18">
      <c r="A446" t="s">
        <v>33</v>
      </c>
      <c r="B446" t="s">
        <v>10</v>
      </c>
      <c r="C446">
        <v>5</v>
      </c>
      <c r="D446" t="s">
        <v>57</v>
      </c>
      <c r="E446" t="s">
        <v>66</v>
      </c>
      <c r="F446" t="s">
        <v>14</v>
      </c>
      <c r="H446" t="s">
        <v>16</v>
      </c>
      <c r="J446" t="s">
        <v>14</v>
      </c>
      <c r="L446" t="s">
        <v>16</v>
      </c>
      <c r="N446" t="s">
        <v>270</v>
      </c>
      <c r="O446" t="s">
        <v>565</v>
      </c>
      <c r="R446" t="s">
        <v>61</v>
      </c>
    </row>
    <row r="447" spans="1:18">
      <c r="A447" t="s">
        <v>33</v>
      </c>
      <c r="B447" t="s">
        <v>10</v>
      </c>
      <c r="C447">
        <v>5</v>
      </c>
      <c r="D447" t="s">
        <v>62</v>
      </c>
      <c r="E447" t="s">
        <v>62</v>
      </c>
      <c r="F447" t="s">
        <v>14</v>
      </c>
      <c r="H447" t="s">
        <v>14</v>
      </c>
      <c r="J447" t="s">
        <v>14</v>
      </c>
      <c r="L447" t="s">
        <v>14</v>
      </c>
      <c r="N447" t="s">
        <v>15</v>
      </c>
      <c r="O447" t="s">
        <v>566</v>
      </c>
      <c r="P447" t="s">
        <v>15</v>
      </c>
      <c r="Q447" t="s">
        <v>567</v>
      </c>
      <c r="R447" t="s">
        <v>69</v>
      </c>
    </row>
    <row r="448" spans="1:18">
      <c r="A448" t="s">
        <v>33</v>
      </c>
      <c r="B448" t="s">
        <v>10</v>
      </c>
      <c r="C448">
        <v>24</v>
      </c>
      <c r="D448" t="s">
        <v>62</v>
      </c>
      <c r="E448" t="s">
        <v>62</v>
      </c>
      <c r="F448" t="s">
        <v>14</v>
      </c>
      <c r="H448" t="s">
        <v>14</v>
      </c>
      <c r="J448" t="s">
        <v>14</v>
      </c>
      <c r="L448" t="s">
        <v>14</v>
      </c>
      <c r="N448" t="s">
        <v>568</v>
      </c>
      <c r="P448" t="s">
        <v>269</v>
      </c>
      <c r="R448" t="s">
        <v>61</v>
      </c>
    </row>
    <row r="449" spans="1:18">
      <c r="A449" t="s">
        <v>33</v>
      </c>
      <c r="B449" t="s">
        <v>10</v>
      </c>
      <c r="C449">
        <v>12</v>
      </c>
      <c r="D449" t="s">
        <v>62</v>
      </c>
      <c r="E449" t="s">
        <v>62</v>
      </c>
      <c r="F449" t="s">
        <v>14</v>
      </c>
      <c r="H449" t="s">
        <v>16</v>
      </c>
      <c r="J449" t="s">
        <v>14</v>
      </c>
      <c r="L449" t="s">
        <v>16</v>
      </c>
      <c r="N449" t="s">
        <v>77</v>
      </c>
      <c r="P449" t="s">
        <v>269</v>
      </c>
      <c r="R449" t="s">
        <v>69</v>
      </c>
    </row>
    <row r="450" spans="1:18">
      <c r="A450" t="s">
        <v>33</v>
      </c>
      <c r="B450" t="s">
        <v>10</v>
      </c>
      <c r="C450">
        <v>32</v>
      </c>
      <c r="D450" t="s">
        <v>62</v>
      </c>
      <c r="E450" t="s">
        <v>62</v>
      </c>
      <c r="F450" t="s">
        <v>14</v>
      </c>
      <c r="H450" t="s">
        <v>14</v>
      </c>
      <c r="J450" t="s">
        <v>14</v>
      </c>
      <c r="L450" t="s">
        <v>14</v>
      </c>
      <c r="N450" t="s">
        <v>569</v>
      </c>
      <c r="P450" t="s">
        <v>269</v>
      </c>
      <c r="R450" t="s">
        <v>61</v>
      </c>
    </row>
    <row r="451" spans="1:18">
      <c r="A451" t="s">
        <v>33</v>
      </c>
      <c r="B451" t="s">
        <v>10</v>
      </c>
      <c r="C451">
        <v>10</v>
      </c>
      <c r="D451" t="s">
        <v>57</v>
      </c>
      <c r="E451" t="s">
        <v>57</v>
      </c>
      <c r="F451" t="s">
        <v>14</v>
      </c>
      <c r="H451" t="s">
        <v>14</v>
      </c>
      <c r="J451" t="s">
        <v>14</v>
      </c>
      <c r="L451" t="s">
        <v>16</v>
      </c>
      <c r="N451" t="s">
        <v>570</v>
      </c>
      <c r="O451" t="s">
        <v>571</v>
      </c>
      <c r="R451" t="s">
        <v>69</v>
      </c>
    </row>
    <row r="452" spans="1:18">
      <c r="A452" t="s">
        <v>33</v>
      </c>
      <c r="B452" t="s">
        <v>10</v>
      </c>
      <c r="C452">
        <v>30</v>
      </c>
      <c r="D452" t="s">
        <v>62</v>
      </c>
      <c r="E452" t="s">
        <v>62</v>
      </c>
      <c r="F452" t="s">
        <v>14</v>
      </c>
      <c r="H452" t="s">
        <v>16</v>
      </c>
      <c r="J452" t="s">
        <v>14</v>
      </c>
      <c r="L452" t="s">
        <v>16</v>
      </c>
      <c r="N452" t="s">
        <v>15</v>
      </c>
      <c r="O452" t="s">
        <v>572</v>
      </c>
      <c r="P452" t="s">
        <v>15</v>
      </c>
      <c r="Q452" t="s">
        <v>573</v>
      </c>
      <c r="R452" t="s">
        <v>69</v>
      </c>
    </row>
    <row r="453" spans="1:18">
      <c r="A453" t="s">
        <v>33</v>
      </c>
      <c r="B453" t="s">
        <v>10</v>
      </c>
      <c r="C453">
        <v>12</v>
      </c>
      <c r="D453" t="s">
        <v>62</v>
      </c>
      <c r="E453" t="s">
        <v>62</v>
      </c>
      <c r="F453" t="s">
        <v>14</v>
      </c>
      <c r="H453" t="s">
        <v>14</v>
      </c>
      <c r="J453" t="s">
        <v>14</v>
      </c>
      <c r="L453" t="s">
        <v>14</v>
      </c>
      <c r="N453" t="s">
        <v>15</v>
      </c>
      <c r="O453" t="s">
        <v>258</v>
      </c>
      <c r="P453" t="s">
        <v>15</v>
      </c>
      <c r="Q453" t="s">
        <v>574</v>
      </c>
      <c r="R453" t="s">
        <v>61</v>
      </c>
    </row>
    <row r="454" spans="1:18">
      <c r="A454" t="s">
        <v>33</v>
      </c>
      <c r="B454" t="s">
        <v>10</v>
      </c>
      <c r="C454">
        <v>54</v>
      </c>
      <c r="D454" t="s">
        <v>79</v>
      </c>
      <c r="E454" t="s">
        <v>62</v>
      </c>
      <c r="F454" t="s">
        <v>14</v>
      </c>
      <c r="H454" t="s">
        <v>14</v>
      </c>
      <c r="J454" t="s">
        <v>14</v>
      </c>
      <c r="L454" t="s">
        <v>14</v>
      </c>
      <c r="N454" t="s">
        <v>15</v>
      </c>
      <c r="O454" t="s">
        <v>575</v>
      </c>
      <c r="P454" t="s">
        <v>15</v>
      </c>
      <c r="Q454" t="s">
        <v>576</v>
      </c>
      <c r="R454" t="s">
        <v>69</v>
      </c>
    </row>
    <row r="455" spans="1:18">
      <c r="A455" t="s">
        <v>33</v>
      </c>
      <c r="B455" t="s">
        <v>10</v>
      </c>
      <c r="C455">
        <v>2.5</v>
      </c>
      <c r="D455" t="s">
        <v>62</v>
      </c>
      <c r="E455" t="s">
        <v>62</v>
      </c>
      <c r="F455" t="s">
        <v>14</v>
      </c>
      <c r="H455" t="s">
        <v>16</v>
      </c>
      <c r="J455" t="s">
        <v>14</v>
      </c>
      <c r="L455" t="s">
        <v>16</v>
      </c>
      <c r="N455" t="s">
        <v>577</v>
      </c>
      <c r="O455" t="s">
        <v>578</v>
      </c>
      <c r="P455" t="s">
        <v>15</v>
      </c>
      <c r="Q455" t="s">
        <v>579</v>
      </c>
      <c r="R455" t="s">
        <v>61</v>
      </c>
    </row>
    <row r="456" spans="1:18">
      <c r="A456" t="s">
        <v>33</v>
      </c>
      <c r="B456" t="s">
        <v>10</v>
      </c>
      <c r="C456">
        <v>5</v>
      </c>
      <c r="D456" t="s">
        <v>62</v>
      </c>
      <c r="E456" t="s">
        <v>62</v>
      </c>
      <c r="F456" t="s">
        <v>14</v>
      </c>
      <c r="H456" t="s">
        <v>16</v>
      </c>
      <c r="J456" t="s">
        <v>14</v>
      </c>
      <c r="L456" t="s">
        <v>16</v>
      </c>
      <c r="N456" t="s">
        <v>15</v>
      </c>
      <c r="O456" t="s">
        <v>580</v>
      </c>
      <c r="P456" t="s">
        <v>65</v>
      </c>
      <c r="R456" t="s">
        <v>61</v>
      </c>
    </row>
    <row r="457" spans="1:18">
      <c r="A457" t="s">
        <v>33</v>
      </c>
      <c r="B457" t="s">
        <v>10</v>
      </c>
      <c r="C457">
        <v>40</v>
      </c>
      <c r="D457" t="s">
        <v>62</v>
      </c>
      <c r="E457" t="s">
        <v>62</v>
      </c>
      <c r="F457" t="s">
        <v>14</v>
      </c>
      <c r="H457" t="s">
        <v>16</v>
      </c>
      <c r="J457" t="s">
        <v>14</v>
      </c>
      <c r="L457" t="s">
        <v>16</v>
      </c>
      <c r="N457" t="s">
        <v>15</v>
      </c>
      <c r="O457" t="s">
        <v>258</v>
      </c>
      <c r="P457" t="s">
        <v>15</v>
      </c>
      <c r="Q457" t="s">
        <v>581</v>
      </c>
      <c r="R457" t="s">
        <v>69</v>
      </c>
    </row>
    <row r="458" spans="1:18">
      <c r="A458" t="s">
        <v>33</v>
      </c>
      <c r="B458" t="s">
        <v>10</v>
      </c>
      <c r="C458">
        <v>12</v>
      </c>
      <c r="D458" t="s">
        <v>62</v>
      </c>
      <c r="E458" t="s">
        <v>62</v>
      </c>
      <c r="F458" t="s">
        <v>14</v>
      </c>
      <c r="H458" t="s">
        <v>16</v>
      </c>
      <c r="J458" t="s">
        <v>14</v>
      </c>
      <c r="L458" t="s">
        <v>14</v>
      </c>
      <c r="N458" t="s">
        <v>67</v>
      </c>
      <c r="P458" t="s">
        <v>15</v>
      </c>
      <c r="R458" t="s">
        <v>69</v>
      </c>
    </row>
    <row r="459" spans="1:18">
      <c r="A459" t="s">
        <v>33</v>
      </c>
      <c r="B459" t="s">
        <v>10</v>
      </c>
      <c r="C459">
        <v>24</v>
      </c>
      <c r="D459" t="s">
        <v>62</v>
      </c>
      <c r="E459" t="s">
        <v>62</v>
      </c>
      <c r="F459" t="s">
        <v>14</v>
      </c>
      <c r="H459" t="s">
        <v>16</v>
      </c>
      <c r="J459" t="s">
        <v>14</v>
      </c>
      <c r="L459" t="s">
        <v>15</v>
      </c>
      <c r="M459" t="s">
        <v>582</v>
      </c>
      <c r="N459" t="s">
        <v>104</v>
      </c>
      <c r="P459" t="s">
        <v>75</v>
      </c>
      <c r="R459" t="s">
        <v>61</v>
      </c>
    </row>
    <row r="460" spans="1:18">
      <c r="A460" t="s">
        <v>33</v>
      </c>
      <c r="B460" t="s">
        <v>10</v>
      </c>
      <c r="C460">
        <v>10</v>
      </c>
      <c r="D460" t="s">
        <v>62</v>
      </c>
      <c r="E460" t="s">
        <v>62</v>
      </c>
      <c r="F460" t="s">
        <v>14</v>
      </c>
      <c r="H460" t="s">
        <v>16</v>
      </c>
      <c r="J460" t="s">
        <v>14</v>
      </c>
      <c r="L460" t="s">
        <v>16</v>
      </c>
      <c r="N460" t="s">
        <v>583</v>
      </c>
      <c r="P460" t="s">
        <v>584</v>
      </c>
      <c r="R460" t="s">
        <v>69</v>
      </c>
    </row>
    <row r="461" spans="1:18">
      <c r="A461" t="s">
        <v>33</v>
      </c>
      <c r="B461" t="s">
        <v>10</v>
      </c>
      <c r="C461">
        <v>12.5</v>
      </c>
      <c r="D461" t="s">
        <v>62</v>
      </c>
      <c r="E461" t="s">
        <v>62</v>
      </c>
      <c r="F461" t="s">
        <v>14</v>
      </c>
      <c r="H461" t="s">
        <v>15</v>
      </c>
      <c r="I461" t="s">
        <v>585</v>
      </c>
      <c r="J461" t="s">
        <v>14</v>
      </c>
      <c r="L461" t="s">
        <v>15</v>
      </c>
      <c r="M461" t="s">
        <v>586</v>
      </c>
      <c r="N461" t="s">
        <v>15</v>
      </c>
      <c r="O461" t="s">
        <v>587</v>
      </c>
      <c r="P461" t="s">
        <v>15</v>
      </c>
      <c r="Q461" t="s">
        <v>588</v>
      </c>
      <c r="R461" t="s">
        <v>69</v>
      </c>
    </row>
    <row r="462" spans="1:18">
      <c r="A462" t="s">
        <v>33</v>
      </c>
      <c r="B462" t="s">
        <v>10</v>
      </c>
      <c r="C462">
        <v>2</v>
      </c>
      <c r="D462" t="s">
        <v>62</v>
      </c>
      <c r="E462" t="s">
        <v>62</v>
      </c>
      <c r="F462" t="s">
        <v>14</v>
      </c>
      <c r="H462" t="s">
        <v>14</v>
      </c>
      <c r="J462" t="s">
        <v>14</v>
      </c>
      <c r="L462" t="s">
        <v>16</v>
      </c>
      <c r="N462" t="s">
        <v>589</v>
      </c>
      <c r="P462" t="s">
        <v>75</v>
      </c>
      <c r="R462" t="s">
        <v>69</v>
      </c>
    </row>
    <row r="463" spans="1:18">
      <c r="A463" t="s">
        <v>33</v>
      </c>
      <c r="B463" t="s">
        <v>10</v>
      </c>
      <c r="C463">
        <v>8</v>
      </c>
      <c r="D463" t="s">
        <v>62</v>
      </c>
      <c r="E463" t="s">
        <v>62</v>
      </c>
      <c r="F463" t="s">
        <v>14</v>
      </c>
      <c r="H463" t="s">
        <v>16</v>
      </c>
      <c r="J463" t="s">
        <v>14</v>
      </c>
      <c r="L463" t="s">
        <v>16</v>
      </c>
      <c r="N463" t="s">
        <v>67</v>
      </c>
      <c r="P463" t="s">
        <v>381</v>
      </c>
      <c r="R463" t="s">
        <v>61</v>
      </c>
    </row>
    <row r="464" spans="1:18">
      <c r="A464" t="s">
        <v>33</v>
      </c>
      <c r="B464" t="s">
        <v>10</v>
      </c>
      <c r="C464" t="s">
        <v>590</v>
      </c>
      <c r="D464" t="s">
        <v>62</v>
      </c>
      <c r="E464" t="s">
        <v>62</v>
      </c>
      <c r="F464" t="s">
        <v>14</v>
      </c>
      <c r="H464" t="s">
        <v>16</v>
      </c>
      <c r="J464" t="s">
        <v>14</v>
      </c>
      <c r="L464" t="s">
        <v>16</v>
      </c>
      <c r="N464" t="s">
        <v>134</v>
      </c>
      <c r="O464" t="s">
        <v>591</v>
      </c>
      <c r="P464" t="s">
        <v>65</v>
      </c>
      <c r="R464" t="s">
        <v>69</v>
      </c>
    </row>
    <row r="465" spans="1:18">
      <c r="A465" t="s">
        <v>33</v>
      </c>
      <c r="B465" t="s">
        <v>10</v>
      </c>
      <c r="C465">
        <v>5.5</v>
      </c>
      <c r="D465" t="s">
        <v>62</v>
      </c>
      <c r="E465" t="s">
        <v>62</v>
      </c>
      <c r="F465" t="s">
        <v>14</v>
      </c>
      <c r="H465" t="s">
        <v>14</v>
      </c>
      <c r="J465" t="s">
        <v>14</v>
      </c>
      <c r="L465" t="s">
        <v>14</v>
      </c>
      <c r="N465" t="s">
        <v>15</v>
      </c>
      <c r="P465" t="s">
        <v>15</v>
      </c>
      <c r="R465" t="s">
        <v>69</v>
      </c>
    </row>
    <row r="466" spans="1:18">
      <c r="A466" t="s">
        <v>33</v>
      </c>
      <c r="B466" t="s">
        <v>10</v>
      </c>
      <c r="C466">
        <v>8.5</v>
      </c>
      <c r="D466" t="s">
        <v>62</v>
      </c>
      <c r="E466" t="s">
        <v>62</v>
      </c>
      <c r="F466" t="s">
        <v>14</v>
      </c>
      <c r="H466" t="s">
        <v>14</v>
      </c>
      <c r="J466" t="s">
        <v>14</v>
      </c>
      <c r="L466" t="s">
        <v>14</v>
      </c>
      <c r="N466" t="s">
        <v>15</v>
      </c>
      <c r="O466" t="s">
        <v>592</v>
      </c>
      <c r="P466" t="s">
        <v>15</v>
      </c>
      <c r="Q466" t="s">
        <v>593</v>
      </c>
      <c r="R466" t="s">
        <v>61</v>
      </c>
    </row>
    <row r="467" spans="1:18">
      <c r="A467" t="s">
        <v>33</v>
      </c>
      <c r="B467" t="s">
        <v>10</v>
      </c>
      <c r="C467">
        <v>9</v>
      </c>
      <c r="D467" t="s">
        <v>79</v>
      </c>
      <c r="E467" t="s">
        <v>62</v>
      </c>
      <c r="F467" t="s">
        <v>14</v>
      </c>
      <c r="H467" t="s">
        <v>16</v>
      </c>
      <c r="J467" t="s">
        <v>14</v>
      </c>
      <c r="L467" t="s">
        <v>16</v>
      </c>
      <c r="N467" t="s">
        <v>105</v>
      </c>
      <c r="O467" t="s">
        <v>594</v>
      </c>
      <c r="R467" t="s">
        <v>61</v>
      </c>
    </row>
    <row r="468" spans="1:18">
      <c r="A468" t="s">
        <v>33</v>
      </c>
      <c r="B468" t="s">
        <v>10</v>
      </c>
      <c r="C468">
        <v>2.7</v>
      </c>
      <c r="D468" t="s">
        <v>79</v>
      </c>
      <c r="E468" t="s">
        <v>79</v>
      </c>
      <c r="F468" t="s">
        <v>14</v>
      </c>
      <c r="H468" t="s">
        <v>16</v>
      </c>
      <c r="J468" t="s">
        <v>14</v>
      </c>
      <c r="L468" t="s">
        <v>16</v>
      </c>
      <c r="N468" t="s">
        <v>167</v>
      </c>
      <c r="P468" t="s">
        <v>222</v>
      </c>
      <c r="R468" t="s">
        <v>69</v>
      </c>
    </row>
    <row r="469" spans="1:18">
      <c r="A469" t="s">
        <v>33</v>
      </c>
      <c r="B469" t="s">
        <v>10</v>
      </c>
      <c r="C469">
        <v>10</v>
      </c>
      <c r="D469" t="s">
        <v>79</v>
      </c>
      <c r="E469" t="s">
        <v>62</v>
      </c>
      <c r="F469" t="s">
        <v>14</v>
      </c>
      <c r="H469" t="s">
        <v>14</v>
      </c>
      <c r="J469" t="s">
        <v>14</v>
      </c>
      <c r="L469" t="s">
        <v>14</v>
      </c>
      <c r="N469" t="s">
        <v>595</v>
      </c>
      <c r="O469" t="s">
        <v>596</v>
      </c>
      <c r="R469" t="s">
        <v>69</v>
      </c>
    </row>
    <row r="470" spans="1:18">
      <c r="A470" t="s">
        <v>33</v>
      </c>
      <c r="B470" t="s">
        <v>10</v>
      </c>
      <c r="C470">
        <v>25</v>
      </c>
      <c r="D470" t="s">
        <v>62</v>
      </c>
      <c r="E470" t="s">
        <v>62</v>
      </c>
      <c r="F470" t="s">
        <v>14</v>
      </c>
      <c r="H470" t="s">
        <v>14</v>
      </c>
      <c r="J470" t="s">
        <v>14</v>
      </c>
      <c r="L470" t="s">
        <v>14</v>
      </c>
      <c r="N470" t="s">
        <v>597</v>
      </c>
      <c r="R470" t="s">
        <v>69</v>
      </c>
    </row>
    <row r="471" spans="1:18">
      <c r="A471" t="s">
        <v>33</v>
      </c>
      <c r="B471" t="s">
        <v>10</v>
      </c>
      <c r="C471">
        <v>13</v>
      </c>
      <c r="D471" t="s">
        <v>62</v>
      </c>
      <c r="E471" t="s">
        <v>62</v>
      </c>
      <c r="F471" t="s">
        <v>14</v>
      </c>
      <c r="H471" t="s">
        <v>16</v>
      </c>
      <c r="J471" t="s">
        <v>14</v>
      </c>
      <c r="L471" t="s">
        <v>16</v>
      </c>
      <c r="N471" t="s">
        <v>598</v>
      </c>
      <c r="P471" t="s">
        <v>599</v>
      </c>
      <c r="R471" t="s">
        <v>61</v>
      </c>
    </row>
    <row r="472" spans="1:18">
      <c r="A472" t="s">
        <v>33</v>
      </c>
      <c r="B472" t="s">
        <v>10</v>
      </c>
      <c r="C472">
        <v>3.6</v>
      </c>
      <c r="D472" t="s">
        <v>62</v>
      </c>
      <c r="E472" t="s">
        <v>62</v>
      </c>
      <c r="F472" t="s">
        <v>14</v>
      </c>
      <c r="H472" t="s">
        <v>16</v>
      </c>
      <c r="J472" t="s">
        <v>14</v>
      </c>
      <c r="L472" t="s">
        <v>16</v>
      </c>
      <c r="N472" t="s">
        <v>15</v>
      </c>
      <c r="O472" t="s">
        <v>600</v>
      </c>
      <c r="P472" t="s">
        <v>65</v>
      </c>
      <c r="R472" t="s">
        <v>61</v>
      </c>
    </row>
    <row r="473" spans="1:18">
      <c r="A473" t="s">
        <v>33</v>
      </c>
      <c r="B473" t="s">
        <v>10</v>
      </c>
      <c r="C473">
        <v>19.100000000000001</v>
      </c>
      <c r="D473" t="s">
        <v>62</v>
      </c>
      <c r="E473" t="s">
        <v>62</v>
      </c>
      <c r="F473" t="s">
        <v>14</v>
      </c>
      <c r="H473" t="s">
        <v>14</v>
      </c>
      <c r="J473" t="s">
        <v>14</v>
      </c>
      <c r="L473" t="s">
        <v>14</v>
      </c>
      <c r="N473" t="s">
        <v>307</v>
      </c>
      <c r="P473" t="s">
        <v>601</v>
      </c>
      <c r="Q473" t="s">
        <v>602</v>
      </c>
      <c r="R473" t="s">
        <v>61</v>
      </c>
    </row>
    <row r="474" spans="1:18">
      <c r="A474" t="s">
        <v>33</v>
      </c>
      <c r="B474" t="s">
        <v>10</v>
      </c>
      <c r="C474">
        <v>3</v>
      </c>
      <c r="D474" t="s">
        <v>62</v>
      </c>
      <c r="E474" t="s">
        <v>62</v>
      </c>
      <c r="F474" t="s">
        <v>14</v>
      </c>
      <c r="H474" t="s">
        <v>16</v>
      </c>
      <c r="J474" t="s">
        <v>14</v>
      </c>
      <c r="L474" t="s">
        <v>16</v>
      </c>
      <c r="N474" t="s">
        <v>15</v>
      </c>
      <c r="O474" t="s">
        <v>603</v>
      </c>
      <c r="P474" t="s">
        <v>15</v>
      </c>
      <c r="Q474" t="s">
        <v>604</v>
      </c>
      <c r="R474" t="s">
        <v>61</v>
      </c>
    </row>
    <row r="475" spans="1:18">
      <c r="A475" t="s">
        <v>33</v>
      </c>
      <c r="B475" t="s">
        <v>10</v>
      </c>
      <c r="C475">
        <v>15</v>
      </c>
      <c r="D475" t="s">
        <v>62</v>
      </c>
      <c r="E475" t="s">
        <v>62</v>
      </c>
      <c r="F475" t="s">
        <v>14</v>
      </c>
      <c r="H475" t="s">
        <v>16</v>
      </c>
      <c r="J475" t="s">
        <v>14</v>
      </c>
      <c r="L475" t="s">
        <v>16</v>
      </c>
      <c r="N475" t="s">
        <v>170</v>
      </c>
      <c r="P475" t="s">
        <v>188</v>
      </c>
      <c r="R475" t="s">
        <v>61</v>
      </c>
    </row>
    <row r="476" spans="1:18">
      <c r="A476" t="s">
        <v>33</v>
      </c>
      <c r="B476" t="s">
        <v>10</v>
      </c>
      <c r="C476">
        <v>47</v>
      </c>
      <c r="D476" t="s">
        <v>95</v>
      </c>
      <c r="E476" t="s">
        <v>95</v>
      </c>
      <c r="F476" t="s">
        <v>14</v>
      </c>
      <c r="H476" t="s">
        <v>16</v>
      </c>
      <c r="J476" t="s">
        <v>14</v>
      </c>
      <c r="L476" t="s">
        <v>16</v>
      </c>
      <c r="N476" t="s">
        <v>605</v>
      </c>
      <c r="P476" t="s">
        <v>195</v>
      </c>
      <c r="R476" t="s">
        <v>69</v>
      </c>
    </row>
    <row r="477" spans="1:18">
      <c r="A477" t="s">
        <v>33</v>
      </c>
      <c r="B477" t="s">
        <v>10</v>
      </c>
      <c r="C477">
        <v>10</v>
      </c>
      <c r="D477" t="s">
        <v>62</v>
      </c>
      <c r="E477" t="s">
        <v>62</v>
      </c>
      <c r="F477" t="s">
        <v>14</v>
      </c>
      <c r="H477" t="s">
        <v>16</v>
      </c>
      <c r="J477" t="s">
        <v>16</v>
      </c>
      <c r="L477" t="s">
        <v>16</v>
      </c>
      <c r="N477" t="s">
        <v>606</v>
      </c>
      <c r="R477" t="s">
        <v>61</v>
      </c>
    </row>
    <row r="478" spans="1:18">
      <c r="A478" t="s">
        <v>33</v>
      </c>
      <c r="B478" t="s">
        <v>10</v>
      </c>
      <c r="C478">
        <v>15</v>
      </c>
      <c r="D478" t="s">
        <v>62</v>
      </c>
      <c r="E478" t="s">
        <v>62</v>
      </c>
      <c r="F478" t="s">
        <v>14</v>
      </c>
      <c r="H478" t="s">
        <v>14</v>
      </c>
      <c r="J478" t="s">
        <v>14</v>
      </c>
      <c r="L478" t="s">
        <v>14</v>
      </c>
      <c r="N478" t="s">
        <v>74</v>
      </c>
      <c r="P478" t="s">
        <v>607</v>
      </c>
      <c r="R478" t="s">
        <v>69</v>
      </c>
    </row>
    <row r="479" spans="1:18">
      <c r="A479" t="s">
        <v>33</v>
      </c>
      <c r="B479" t="s">
        <v>10</v>
      </c>
      <c r="C479">
        <v>16</v>
      </c>
      <c r="D479" t="s">
        <v>62</v>
      </c>
      <c r="E479" t="s">
        <v>62</v>
      </c>
      <c r="F479" t="s">
        <v>14</v>
      </c>
      <c r="H479" t="s">
        <v>16</v>
      </c>
      <c r="J479" t="s">
        <v>14</v>
      </c>
      <c r="L479" t="s">
        <v>16</v>
      </c>
      <c r="N479" t="s">
        <v>74</v>
      </c>
      <c r="R479" t="s">
        <v>69</v>
      </c>
    </row>
    <row r="480" spans="1:18">
      <c r="A480" t="s">
        <v>33</v>
      </c>
      <c r="B480" t="s">
        <v>10</v>
      </c>
      <c r="C480">
        <v>1.8</v>
      </c>
      <c r="D480" t="s">
        <v>62</v>
      </c>
      <c r="E480" t="s">
        <v>62</v>
      </c>
      <c r="F480" t="s">
        <v>14</v>
      </c>
      <c r="H480" t="s">
        <v>16</v>
      </c>
      <c r="J480" t="s">
        <v>14</v>
      </c>
      <c r="L480" t="s">
        <v>16</v>
      </c>
      <c r="N480" t="s">
        <v>111</v>
      </c>
      <c r="P480" t="s">
        <v>15</v>
      </c>
      <c r="Q480" t="s">
        <v>608</v>
      </c>
      <c r="R480" t="s">
        <v>69</v>
      </c>
    </row>
    <row r="481" spans="1:18">
      <c r="A481" t="s">
        <v>33</v>
      </c>
      <c r="B481" t="s">
        <v>10</v>
      </c>
      <c r="C481">
        <v>4.9000000000000004</v>
      </c>
      <c r="D481" t="s">
        <v>62</v>
      </c>
      <c r="E481" t="s">
        <v>62</v>
      </c>
      <c r="F481" t="s">
        <v>14</v>
      </c>
      <c r="H481" t="s">
        <v>16</v>
      </c>
      <c r="J481" t="s">
        <v>14</v>
      </c>
      <c r="L481" t="s">
        <v>16</v>
      </c>
      <c r="N481" t="s">
        <v>589</v>
      </c>
      <c r="P481" t="s">
        <v>15</v>
      </c>
      <c r="Q481" t="s">
        <v>609</v>
      </c>
      <c r="R481" t="s">
        <v>61</v>
      </c>
    </row>
    <row r="482" spans="1:18">
      <c r="A482" t="s">
        <v>33</v>
      </c>
      <c r="B482" t="s">
        <v>10</v>
      </c>
      <c r="C482">
        <v>27</v>
      </c>
      <c r="D482" t="s">
        <v>57</v>
      </c>
      <c r="E482" t="s">
        <v>57</v>
      </c>
      <c r="F482" t="s">
        <v>14</v>
      </c>
      <c r="H482" t="s">
        <v>14</v>
      </c>
      <c r="J482" t="s">
        <v>14</v>
      </c>
      <c r="L482" t="s">
        <v>14</v>
      </c>
      <c r="N482" t="s">
        <v>151</v>
      </c>
      <c r="O482" t="s">
        <v>610</v>
      </c>
      <c r="R482" t="s">
        <v>69</v>
      </c>
    </row>
    <row r="483" spans="1:18">
      <c r="A483" t="s">
        <v>33</v>
      </c>
      <c r="B483" t="s">
        <v>10</v>
      </c>
      <c r="C483">
        <v>37.6</v>
      </c>
      <c r="D483" t="s">
        <v>62</v>
      </c>
      <c r="E483" t="s">
        <v>57</v>
      </c>
      <c r="F483" t="s">
        <v>14</v>
      </c>
      <c r="H483" t="s">
        <v>16</v>
      </c>
      <c r="J483" t="s">
        <v>14</v>
      </c>
      <c r="L483" t="s">
        <v>14</v>
      </c>
      <c r="N483" t="s">
        <v>611</v>
      </c>
      <c r="P483" t="s">
        <v>269</v>
      </c>
      <c r="R483" t="s">
        <v>61</v>
      </c>
    </row>
    <row r="484" spans="1:18">
      <c r="A484" t="s">
        <v>33</v>
      </c>
      <c r="B484" t="s">
        <v>10</v>
      </c>
      <c r="C484">
        <v>2.5</v>
      </c>
      <c r="D484" t="s">
        <v>79</v>
      </c>
      <c r="E484" t="s">
        <v>79</v>
      </c>
      <c r="F484" t="s">
        <v>14</v>
      </c>
      <c r="H484" t="s">
        <v>16</v>
      </c>
      <c r="J484" t="s">
        <v>14</v>
      </c>
      <c r="L484" t="s">
        <v>16</v>
      </c>
      <c r="N484" t="s">
        <v>67</v>
      </c>
      <c r="P484" t="s">
        <v>188</v>
      </c>
      <c r="R484" t="s">
        <v>61</v>
      </c>
    </row>
    <row r="485" spans="1:18">
      <c r="A485" t="s">
        <v>33</v>
      </c>
      <c r="B485" t="s">
        <v>10</v>
      </c>
      <c r="C485">
        <v>1.1000000000000001</v>
      </c>
      <c r="D485" t="s">
        <v>62</v>
      </c>
      <c r="E485" t="s">
        <v>62</v>
      </c>
      <c r="F485" t="s">
        <v>14</v>
      </c>
      <c r="H485" t="s">
        <v>16</v>
      </c>
      <c r="J485" t="s">
        <v>14</v>
      </c>
      <c r="L485" t="s">
        <v>16</v>
      </c>
      <c r="N485" t="s">
        <v>437</v>
      </c>
      <c r="P485" t="s">
        <v>195</v>
      </c>
      <c r="R485" t="s">
        <v>61</v>
      </c>
    </row>
    <row r="486" spans="1:18">
      <c r="A486" t="s">
        <v>33</v>
      </c>
      <c r="B486" t="s">
        <v>10</v>
      </c>
      <c r="C486">
        <v>25</v>
      </c>
      <c r="D486" t="s">
        <v>62</v>
      </c>
      <c r="E486" t="s">
        <v>62</v>
      </c>
      <c r="F486" t="s">
        <v>14</v>
      </c>
      <c r="H486" t="s">
        <v>13</v>
      </c>
      <c r="J486" t="s">
        <v>14</v>
      </c>
      <c r="L486" t="s">
        <v>13</v>
      </c>
      <c r="N486" t="s">
        <v>126</v>
      </c>
      <c r="R486" t="s">
        <v>61</v>
      </c>
    </row>
    <row r="487" spans="1:18">
      <c r="A487" t="s">
        <v>33</v>
      </c>
      <c r="B487" t="s">
        <v>10</v>
      </c>
      <c r="C487" t="s">
        <v>612</v>
      </c>
      <c r="D487" t="s">
        <v>62</v>
      </c>
      <c r="E487" t="s">
        <v>62</v>
      </c>
      <c r="F487" t="s">
        <v>14</v>
      </c>
      <c r="H487" t="s">
        <v>16</v>
      </c>
      <c r="J487" t="s">
        <v>14</v>
      </c>
      <c r="L487" t="s">
        <v>16</v>
      </c>
      <c r="N487" t="s">
        <v>260</v>
      </c>
      <c r="P487" t="s">
        <v>188</v>
      </c>
      <c r="R487" t="s">
        <v>61</v>
      </c>
    </row>
    <row r="488" spans="1:18">
      <c r="A488" t="s">
        <v>33</v>
      </c>
      <c r="B488" t="s">
        <v>10</v>
      </c>
      <c r="C488">
        <v>13</v>
      </c>
      <c r="D488" t="s">
        <v>62</v>
      </c>
      <c r="E488" t="s">
        <v>62</v>
      </c>
      <c r="F488" t="s">
        <v>14</v>
      </c>
      <c r="H488" t="s">
        <v>14</v>
      </c>
      <c r="J488" t="s">
        <v>14</v>
      </c>
      <c r="L488" t="s">
        <v>14</v>
      </c>
      <c r="N488" t="s">
        <v>67</v>
      </c>
      <c r="R488" t="s">
        <v>61</v>
      </c>
    </row>
    <row r="489" spans="1:18">
      <c r="A489" t="s">
        <v>33</v>
      </c>
      <c r="B489" t="s">
        <v>10</v>
      </c>
      <c r="C489">
        <v>1</v>
      </c>
      <c r="D489" t="s">
        <v>62</v>
      </c>
      <c r="E489" t="s">
        <v>62</v>
      </c>
      <c r="F489" t="s">
        <v>14</v>
      </c>
      <c r="H489" t="s">
        <v>14</v>
      </c>
      <c r="J489" t="s">
        <v>14</v>
      </c>
      <c r="L489" t="s">
        <v>14</v>
      </c>
      <c r="N489" t="s">
        <v>172</v>
      </c>
      <c r="O489" t="s">
        <v>613</v>
      </c>
      <c r="P489" t="s">
        <v>15</v>
      </c>
      <c r="Q489" t="s">
        <v>614</v>
      </c>
      <c r="R489" t="s">
        <v>69</v>
      </c>
    </row>
    <row r="490" spans="1:18">
      <c r="A490" t="s">
        <v>33</v>
      </c>
      <c r="B490" t="s">
        <v>10</v>
      </c>
      <c r="C490">
        <v>3</v>
      </c>
      <c r="D490" t="s">
        <v>62</v>
      </c>
      <c r="E490" t="s">
        <v>62</v>
      </c>
      <c r="F490" t="s">
        <v>14</v>
      </c>
      <c r="H490" t="s">
        <v>15</v>
      </c>
      <c r="I490" t="s">
        <v>615</v>
      </c>
      <c r="J490" t="s">
        <v>14</v>
      </c>
      <c r="L490" t="s">
        <v>15</v>
      </c>
      <c r="M490" t="s">
        <v>616</v>
      </c>
      <c r="N490" t="s">
        <v>15</v>
      </c>
      <c r="O490" t="s">
        <v>617</v>
      </c>
      <c r="P490" t="s">
        <v>15</v>
      </c>
      <c r="Q490" t="s">
        <v>110</v>
      </c>
      <c r="R490" t="s">
        <v>61</v>
      </c>
    </row>
    <row r="491" spans="1:18">
      <c r="A491" t="s">
        <v>33</v>
      </c>
      <c r="B491" t="s">
        <v>10</v>
      </c>
      <c r="C491">
        <v>20</v>
      </c>
      <c r="D491" t="s">
        <v>62</v>
      </c>
      <c r="E491" t="s">
        <v>62</v>
      </c>
      <c r="F491" t="s">
        <v>14</v>
      </c>
      <c r="H491" t="s">
        <v>16</v>
      </c>
      <c r="J491" t="s">
        <v>14</v>
      </c>
      <c r="L491" t="s">
        <v>16</v>
      </c>
      <c r="N491" t="s">
        <v>74</v>
      </c>
      <c r="P491" t="s">
        <v>100</v>
      </c>
      <c r="R491" t="s">
        <v>69</v>
      </c>
    </row>
    <row r="492" spans="1:18">
      <c r="A492" t="s">
        <v>33</v>
      </c>
      <c r="B492" t="s">
        <v>10</v>
      </c>
      <c r="C492">
        <v>15</v>
      </c>
      <c r="D492" t="s">
        <v>62</v>
      </c>
      <c r="E492" t="s">
        <v>62</v>
      </c>
      <c r="F492" t="s">
        <v>14</v>
      </c>
      <c r="H492" t="s">
        <v>16</v>
      </c>
      <c r="J492" t="s">
        <v>14</v>
      </c>
      <c r="L492" t="s">
        <v>16</v>
      </c>
      <c r="N492" t="s">
        <v>446</v>
      </c>
      <c r="P492" t="s">
        <v>15</v>
      </c>
      <c r="Q492" t="s">
        <v>618</v>
      </c>
      <c r="R492" t="s">
        <v>61</v>
      </c>
    </row>
    <row r="493" spans="1:18">
      <c r="A493" t="s">
        <v>33</v>
      </c>
      <c r="B493" t="s">
        <v>10</v>
      </c>
      <c r="C493">
        <v>51</v>
      </c>
      <c r="D493" t="s">
        <v>62</v>
      </c>
      <c r="E493" t="s">
        <v>62</v>
      </c>
      <c r="F493" t="s">
        <v>14</v>
      </c>
      <c r="H493" t="s">
        <v>16</v>
      </c>
      <c r="J493" t="s">
        <v>14</v>
      </c>
      <c r="L493" t="s">
        <v>16</v>
      </c>
      <c r="N493" t="s">
        <v>71</v>
      </c>
      <c r="O493" t="s">
        <v>619</v>
      </c>
      <c r="P493" t="s">
        <v>188</v>
      </c>
      <c r="R493" t="s">
        <v>61</v>
      </c>
    </row>
    <row r="494" spans="1:18">
      <c r="A494" t="s">
        <v>33</v>
      </c>
      <c r="B494" t="s">
        <v>10</v>
      </c>
      <c r="C494">
        <v>2</v>
      </c>
      <c r="D494" t="s">
        <v>62</v>
      </c>
      <c r="E494" t="s">
        <v>62</v>
      </c>
      <c r="F494" t="s">
        <v>14</v>
      </c>
      <c r="H494" t="s">
        <v>14</v>
      </c>
      <c r="J494" t="s">
        <v>14</v>
      </c>
      <c r="L494" t="s">
        <v>14</v>
      </c>
      <c r="N494" t="s">
        <v>67</v>
      </c>
      <c r="P494" t="s">
        <v>269</v>
      </c>
      <c r="R494" t="s">
        <v>61</v>
      </c>
    </row>
    <row r="495" spans="1:18">
      <c r="A495" t="s">
        <v>33</v>
      </c>
      <c r="B495" t="s">
        <v>10</v>
      </c>
      <c r="C495">
        <v>25</v>
      </c>
      <c r="D495" t="s">
        <v>62</v>
      </c>
      <c r="E495" t="s">
        <v>62</v>
      </c>
      <c r="F495" t="s">
        <v>14</v>
      </c>
      <c r="H495" t="s">
        <v>14</v>
      </c>
      <c r="J495" t="s">
        <v>14</v>
      </c>
      <c r="L495" t="s">
        <v>14</v>
      </c>
      <c r="N495" t="s">
        <v>15</v>
      </c>
      <c r="O495" t="s">
        <v>620</v>
      </c>
      <c r="R495" t="s">
        <v>61</v>
      </c>
    </row>
    <row r="496" spans="1:18">
      <c r="A496" t="s">
        <v>33</v>
      </c>
      <c r="B496" t="s">
        <v>10</v>
      </c>
      <c r="C496">
        <v>10.199999999999999</v>
      </c>
      <c r="D496" t="s">
        <v>62</v>
      </c>
      <c r="E496" t="s">
        <v>62</v>
      </c>
      <c r="F496" t="s">
        <v>14</v>
      </c>
      <c r="H496" t="s">
        <v>16</v>
      </c>
      <c r="J496" t="s">
        <v>16</v>
      </c>
      <c r="L496" t="s">
        <v>16</v>
      </c>
      <c r="N496" t="s">
        <v>151</v>
      </c>
      <c r="O496" t="s">
        <v>621</v>
      </c>
      <c r="P496" t="s">
        <v>15</v>
      </c>
      <c r="Q496" t="s">
        <v>622</v>
      </c>
      <c r="R496" t="s">
        <v>69</v>
      </c>
    </row>
    <row r="497" spans="1:18">
      <c r="A497" t="s">
        <v>33</v>
      </c>
      <c r="B497" t="s">
        <v>10</v>
      </c>
      <c r="C497">
        <v>2</v>
      </c>
      <c r="D497" t="s">
        <v>62</v>
      </c>
      <c r="E497" t="s">
        <v>62</v>
      </c>
      <c r="F497" t="s">
        <v>14</v>
      </c>
      <c r="H497" t="s">
        <v>16</v>
      </c>
      <c r="J497" t="s">
        <v>14</v>
      </c>
      <c r="L497" t="s">
        <v>16</v>
      </c>
      <c r="N497" t="s">
        <v>172</v>
      </c>
      <c r="O497" t="s">
        <v>623</v>
      </c>
      <c r="P497" t="s">
        <v>295</v>
      </c>
      <c r="R497" t="s">
        <v>69</v>
      </c>
    </row>
    <row r="498" spans="1:18">
      <c r="A498" t="s">
        <v>33</v>
      </c>
      <c r="B498" t="s">
        <v>10</v>
      </c>
      <c r="C498">
        <v>2.2999999999999998</v>
      </c>
      <c r="D498" t="s">
        <v>62</v>
      </c>
      <c r="E498" t="s">
        <v>62</v>
      </c>
      <c r="F498" t="s">
        <v>14</v>
      </c>
      <c r="H498" t="s">
        <v>16</v>
      </c>
      <c r="J498" t="s">
        <v>14</v>
      </c>
      <c r="L498" t="s">
        <v>16</v>
      </c>
      <c r="N498" t="s">
        <v>74</v>
      </c>
      <c r="P498" t="s">
        <v>15</v>
      </c>
      <c r="Q498" t="s">
        <v>12</v>
      </c>
      <c r="R498" t="s">
        <v>69</v>
      </c>
    </row>
    <row r="499" spans="1:18">
      <c r="A499" t="s">
        <v>33</v>
      </c>
      <c r="B499" t="s">
        <v>10</v>
      </c>
      <c r="C499">
        <v>4</v>
      </c>
      <c r="D499" t="s">
        <v>62</v>
      </c>
      <c r="E499" t="s">
        <v>62</v>
      </c>
      <c r="F499" t="s">
        <v>14</v>
      </c>
      <c r="H499" t="s">
        <v>15</v>
      </c>
      <c r="I499" t="s">
        <v>624</v>
      </c>
      <c r="J499" t="s">
        <v>14</v>
      </c>
      <c r="L499" t="s">
        <v>15</v>
      </c>
      <c r="M499" t="s">
        <v>625</v>
      </c>
      <c r="N499" t="s">
        <v>15</v>
      </c>
      <c r="O499" t="s">
        <v>626</v>
      </c>
      <c r="P499" t="s">
        <v>15</v>
      </c>
      <c r="Q499" t="s">
        <v>627</v>
      </c>
      <c r="R499" t="s">
        <v>61</v>
      </c>
    </row>
    <row r="500" spans="1:18">
      <c r="A500" t="s">
        <v>33</v>
      </c>
      <c r="B500" t="s">
        <v>10</v>
      </c>
      <c r="C500">
        <v>7</v>
      </c>
      <c r="D500" t="s">
        <v>62</v>
      </c>
      <c r="E500" t="s">
        <v>62</v>
      </c>
      <c r="F500" t="s">
        <v>14</v>
      </c>
      <c r="H500" t="s">
        <v>14</v>
      </c>
      <c r="J500" t="s">
        <v>14</v>
      </c>
      <c r="L500" t="s">
        <v>14</v>
      </c>
      <c r="N500" t="s">
        <v>307</v>
      </c>
      <c r="R500" t="s">
        <v>69</v>
      </c>
    </row>
    <row r="501" spans="1:18">
      <c r="A501" t="s">
        <v>33</v>
      </c>
      <c r="B501" t="s">
        <v>10</v>
      </c>
      <c r="C501">
        <v>55</v>
      </c>
      <c r="D501" t="s">
        <v>57</v>
      </c>
      <c r="E501" t="s">
        <v>57</v>
      </c>
      <c r="F501" t="s">
        <v>14</v>
      </c>
      <c r="H501" t="s">
        <v>16</v>
      </c>
      <c r="J501" t="s">
        <v>14</v>
      </c>
      <c r="L501" t="s">
        <v>13</v>
      </c>
      <c r="N501" t="s">
        <v>15</v>
      </c>
      <c r="O501" t="s">
        <v>628</v>
      </c>
      <c r="P501" t="s">
        <v>365</v>
      </c>
      <c r="R501" t="s">
        <v>61</v>
      </c>
    </row>
    <row r="502" spans="1:18">
      <c r="A502" t="s">
        <v>33</v>
      </c>
      <c r="B502" t="s">
        <v>10</v>
      </c>
      <c r="C502">
        <v>10</v>
      </c>
      <c r="D502" t="s">
        <v>62</v>
      </c>
      <c r="E502" t="s">
        <v>62</v>
      </c>
      <c r="F502" t="s">
        <v>14</v>
      </c>
      <c r="H502" t="s">
        <v>16</v>
      </c>
      <c r="J502" t="s">
        <v>14</v>
      </c>
      <c r="L502" t="s">
        <v>16</v>
      </c>
      <c r="N502" t="s">
        <v>629</v>
      </c>
      <c r="O502" t="s">
        <v>630</v>
      </c>
      <c r="R502" t="s">
        <v>61</v>
      </c>
    </row>
    <row r="503" spans="1:18">
      <c r="A503" t="s">
        <v>33</v>
      </c>
      <c r="B503" t="s">
        <v>10</v>
      </c>
      <c r="C503">
        <v>2</v>
      </c>
      <c r="D503" t="s">
        <v>62</v>
      </c>
      <c r="E503" t="s">
        <v>62</v>
      </c>
      <c r="F503" t="s">
        <v>14</v>
      </c>
      <c r="H503" t="s">
        <v>15</v>
      </c>
      <c r="I503" t="s">
        <v>631</v>
      </c>
      <c r="J503" t="s">
        <v>14</v>
      </c>
      <c r="L503" t="s">
        <v>15</v>
      </c>
      <c r="M503" t="s">
        <v>632</v>
      </c>
      <c r="N503" t="s">
        <v>199</v>
      </c>
      <c r="O503" t="s">
        <v>633</v>
      </c>
      <c r="P503" t="s">
        <v>75</v>
      </c>
      <c r="R503" t="s">
        <v>69</v>
      </c>
    </row>
    <row r="504" spans="1:18">
      <c r="A504" t="s">
        <v>33</v>
      </c>
      <c r="B504" t="s">
        <v>10</v>
      </c>
      <c r="C504">
        <v>7</v>
      </c>
      <c r="D504" t="s">
        <v>62</v>
      </c>
      <c r="E504" t="s">
        <v>62</v>
      </c>
      <c r="F504" t="s">
        <v>14</v>
      </c>
      <c r="H504" t="s">
        <v>16</v>
      </c>
      <c r="J504" t="s">
        <v>14</v>
      </c>
      <c r="L504" t="s">
        <v>16</v>
      </c>
      <c r="N504" t="s">
        <v>15</v>
      </c>
      <c r="O504" t="s">
        <v>634</v>
      </c>
      <c r="P504" t="s">
        <v>15</v>
      </c>
      <c r="Q504" t="s">
        <v>635</v>
      </c>
      <c r="R504" t="s">
        <v>69</v>
      </c>
    </row>
    <row r="505" spans="1:18">
      <c r="A505" t="s">
        <v>33</v>
      </c>
      <c r="B505" t="s">
        <v>10</v>
      </c>
      <c r="C505">
        <v>20</v>
      </c>
      <c r="D505" t="s">
        <v>62</v>
      </c>
      <c r="E505" t="s">
        <v>62</v>
      </c>
      <c r="F505" t="s">
        <v>14</v>
      </c>
      <c r="H505" t="s">
        <v>14</v>
      </c>
      <c r="J505" t="s">
        <v>14</v>
      </c>
      <c r="L505" t="s">
        <v>14</v>
      </c>
      <c r="N505" t="s">
        <v>94</v>
      </c>
      <c r="P505" t="s">
        <v>269</v>
      </c>
      <c r="R505" t="s">
        <v>61</v>
      </c>
    </row>
    <row r="506" spans="1:18">
      <c r="A506" t="s">
        <v>33</v>
      </c>
      <c r="B506" t="s">
        <v>10</v>
      </c>
      <c r="C506">
        <v>45</v>
      </c>
      <c r="D506" t="s">
        <v>62</v>
      </c>
      <c r="E506" t="s">
        <v>62</v>
      </c>
      <c r="F506" t="s">
        <v>14</v>
      </c>
      <c r="H506" t="s">
        <v>14</v>
      </c>
      <c r="J506" t="s">
        <v>14</v>
      </c>
      <c r="L506" t="s">
        <v>14</v>
      </c>
      <c r="N506" t="s">
        <v>15</v>
      </c>
      <c r="O506" t="s">
        <v>636</v>
      </c>
      <c r="P506" t="s">
        <v>15</v>
      </c>
      <c r="Q506" t="s">
        <v>637</v>
      </c>
      <c r="R506" t="s">
        <v>69</v>
      </c>
    </row>
    <row r="507" spans="1:18">
      <c r="A507" t="s">
        <v>33</v>
      </c>
      <c r="B507" t="s">
        <v>10</v>
      </c>
      <c r="C507">
        <v>12</v>
      </c>
      <c r="D507" t="s">
        <v>62</v>
      </c>
      <c r="E507" t="s">
        <v>62</v>
      </c>
      <c r="F507" t="s">
        <v>14</v>
      </c>
      <c r="H507" t="s">
        <v>16</v>
      </c>
      <c r="J507" t="s">
        <v>14</v>
      </c>
      <c r="L507" t="s">
        <v>16</v>
      </c>
      <c r="N507" t="s">
        <v>94</v>
      </c>
      <c r="P507" t="s">
        <v>15</v>
      </c>
      <c r="Q507" t="s">
        <v>638</v>
      </c>
      <c r="R507" t="s">
        <v>69</v>
      </c>
    </row>
    <row r="508" spans="1:18">
      <c r="A508" t="s">
        <v>33</v>
      </c>
      <c r="B508" t="s">
        <v>10</v>
      </c>
      <c r="C508">
        <v>7</v>
      </c>
      <c r="D508" t="s">
        <v>62</v>
      </c>
      <c r="E508" t="s">
        <v>62</v>
      </c>
      <c r="F508" t="s">
        <v>14</v>
      </c>
      <c r="H508" t="s">
        <v>14</v>
      </c>
      <c r="J508" t="s">
        <v>14</v>
      </c>
      <c r="L508" t="s">
        <v>14</v>
      </c>
      <c r="N508" t="s">
        <v>91</v>
      </c>
      <c r="P508" t="s">
        <v>639</v>
      </c>
      <c r="R508" t="s">
        <v>69</v>
      </c>
    </row>
    <row r="509" spans="1:18">
      <c r="A509" t="s">
        <v>33</v>
      </c>
      <c r="B509" t="s">
        <v>10</v>
      </c>
      <c r="C509">
        <v>2</v>
      </c>
      <c r="D509" t="s">
        <v>62</v>
      </c>
      <c r="E509" t="s">
        <v>62</v>
      </c>
      <c r="F509" t="s">
        <v>14</v>
      </c>
      <c r="H509" t="s">
        <v>14</v>
      </c>
      <c r="J509" t="s">
        <v>14</v>
      </c>
      <c r="L509" t="s">
        <v>14</v>
      </c>
      <c r="N509" t="s">
        <v>15</v>
      </c>
      <c r="O509" t="s">
        <v>640</v>
      </c>
      <c r="P509" t="s">
        <v>15</v>
      </c>
      <c r="Q509" t="s">
        <v>641</v>
      </c>
      <c r="R509" t="s">
        <v>61</v>
      </c>
    </row>
    <row r="510" spans="1:18">
      <c r="A510" t="s">
        <v>33</v>
      </c>
      <c r="B510" t="s">
        <v>10</v>
      </c>
      <c r="C510">
        <v>25</v>
      </c>
      <c r="D510" t="s">
        <v>62</v>
      </c>
      <c r="E510" t="s">
        <v>62</v>
      </c>
      <c r="F510" t="s">
        <v>14</v>
      </c>
      <c r="H510" t="s">
        <v>16</v>
      </c>
      <c r="J510" t="s">
        <v>14</v>
      </c>
      <c r="L510" t="s">
        <v>16</v>
      </c>
      <c r="N510" t="s">
        <v>15</v>
      </c>
      <c r="O510" t="s">
        <v>642</v>
      </c>
      <c r="P510" t="s">
        <v>15</v>
      </c>
      <c r="Q510" t="s">
        <v>643</v>
      </c>
      <c r="R510" t="s">
        <v>69</v>
      </c>
    </row>
    <row r="511" spans="1:18">
      <c r="A511" t="s">
        <v>33</v>
      </c>
      <c r="B511" t="s">
        <v>10</v>
      </c>
      <c r="C511">
        <v>1.8</v>
      </c>
      <c r="D511" t="s">
        <v>62</v>
      </c>
      <c r="E511" t="s">
        <v>62</v>
      </c>
      <c r="F511" t="s">
        <v>14</v>
      </c>
      <c r="H511" t="s">
        <v>14</v>
      </c>
      <c r="J511" t="s">
        <v>14</v>
      </c>
      <c r="L511" t="s">
        <v>14</v>
      </c>
      <c r="N511" t="s">
        <v>93</v>
      </c>
      <c r="P511" t="s">
        <v>113</v>
      </c>
      <c r="R511" t="s">
        <v>61</v>
      </c>
    </row>
    <row r="512" spans="1:18">
      <c r="A512" t="s">
        <v>33</v>
      </c>
      <c r="B512" t="s">
        <v>10</v>
      </c>
      <c r="C512">
        <v>5</v>
      </c>
      <c r="D512" t="s">
        <v>62</v>
      </c>
      <c r="E512" t="s">
        <v>62</v>
      </c>
      <c r="F512" t="s">
        <v>14</v>
      </c>
      <c r="H512" t="s">
        <v>16</v>
      </c>
      <c r="J512" t="s">
        <v>14</v>
      </c>
      <c r="L512" t="s">
        <v>16</v>
      </c>
      <c r="N512" t="s">
        <v>402</v>
      </c>
      <c r="P512" t="s">
        <v>195</v>
      </c>
      <c r="R512" t="s">
        <v>69</v>
      </c>
    </row>
    <row r="513" spans="1:18">
      <c r="A513" t="s">
        <v>33</v>
      </c>
      <c r="B513" t="s">
        <v>10</v>
      </c>
      <c r="C513">
        <v>60</v>
      </c>
      <c r="D513" t="s">
        <v>62</v>
      </c>
      <c r="E513" t="s">
        <v>62</v>
      </c>
      <c r="F513" t="s">
        <v>14</v>
      </c>
      <c r="H513" t="s">
        <v>16</v>
      </c>
      <c r="J513" t="s">
        <v>14</v>
      </c>
      <c r="L513" t="s">
        <v>16</v>
      </c>
      <c r="N513" t="s">
        <v>67</v>
      </c>
      <c r="R513" t="s">
        <v>69</v>
      </c>
    </row>
    <row r="514" spans="1:18">
      <c r="A514" t="s">
        <v>33</v>
      </c>
      <c r="B514" t="s">
        <v>10</v>
      </c>
      <c r="C514">
        <v>5</v>
      </c>
      <c r="D514" t="s">
        <v>62</v>
      </c>
      <c r="E514" t="s">
        <v>62</v>
      </c>
      <c r="F514" t="s">
        <v>14</v>
      </c>
      <c r="H514" t="s">
        <v>16</v>
      </c>
      <c r="J514" t="s">
        <v>14</v>
      </c>
      <c r="L514" t="s">
        <v>16</v>
      </c>
      <c r="N514" t="s">
        <v>15</v>
      </c>
      <c r="O514" t="s">
        <v>644</v>
      </c>
      <c r="P514" t="s">
        <v>15</v>
      </c>
      <c r="Q514" t="s">
        <v>110</v>
      </c>
      <c r="R514" t="s">
        <v>61</v>
      </c>
    </row>
    <row r="515" spans="1:18">
      <c r="A515" t="s">
        <v>33</v>
      </c>
      <c r="B515" t="s">
        <v>10</v>
      </c>
      <c r="C515">
        <v>37.299999999999997</v>
      </c>
      <c r="D515" t="s">
        <v>62</v>
      </c>
      <c r="E515" t="s">
        <v>62</v>
      </c>
      <c r="F515" t="s">
        <v>14</v>
      </c>
      <c r="H515" t="s">
        <v>15</v>
      </c>
      <c r="I515" t="s">
        <v>645</v>
      </c>
      <c r="J515" t="s">
        <v>14</v>
      </c>
      <c r="L515" t="s">
        <v>15</v>
      </c>
      <c r="M515" t="s">
        <v>646</v>
      </c>
      <c r="N515" t="s">
        <v>15</v>
      </c>
      <c r="O515" t="s">
        <v>258</v>
      </c>
      <c r="R515" t="s">
        <v>61</v>
      </c>
    </row>
    <row r="516" spans="1:18">
      <c r="A516" t="s">
        <v>33</v>
      </c>
      <c r="B516" t="s">
        <v>10</v>
      </c>
      <c r="C516">
        <v>6</v>
      </c>
      <c r="D516" t="s">
        <v>62</v>
      </c>
      <c r="E516" t="s">
        <v>62</v>
      </c>
      <c r="F516" t="s">
        <v>14</v>
      </c>
      <c r="H516" t="s">
        <v>16</v>
      </c>
      <c r="J516" t="s">
        <v>16</v>
      </c>
      <c r="L516" t="s">
        <v>16</v>
      </c>
      <c r="N516" t="s">
        <v>77</v>
      </c>
      <c r="P516" t="s">
        <v>15</v>
      </c>
      <c r="Q516" t="s">
        <v>647</v>
      </c>
      <c r="R516" t="s">
        <v>69</v>
      </c>
    </row>
    <row r="517" spans="1:18">
      <c r="A517" t="s">
        <v>33</v>
      </c>
      <c r="B517" t="s">
        <v>10</v>
      </c>
      <c r="C517">
        <v>3</v>
      </c>
      <c r="D517" t="s">
        <v>62</v>
      </c>
      <c r="E517" t="s">
        <v>62</v>
      </c>
      <c r="F517" t="s">
        <v>14</v>
      </c>
      <c r="H517" t="s">
        <v>14</v>
      </c>
      <c r="J517" t="s">
        <v>14</v>
      </c>
      <c r="L517" t="s">
        <v>14</v>
      </c>
      <c r="N517" t="s">
        <v>260</v>
      </c>
      <c r="P517" t="s">
        <v>188</v>
      </c>
      <c r="R517" t="s">
        <v>61</v>
      </c>
    </row>
    <row r="518" spans="1:18">
      <c r="A518" t="s">
        <v>33</v>
      </c>
      <c r="B518" t="s">
        <v>10</v>
      </c>
      <c r="C518">
        <v>4.7</v>
      </c>
      <c r="D518" t="s">
        <v>62</v>
      </c>
      <c r="E518" t="s">
        <v>62</v>
      </c>
      <c r="F518" t="s">
        <v>14</v>
      </c>
      <c r="H518" t="s">
        <v>16</v>
      </c>
      <c r="J518" t="s">
        <v>14</v>
      </c>
      <c r="L518" t="s">
        <v>14</v>
      </c>
      <c r="N518" t="s">
        <v>94</v>
      </c>
      <c r="P518" t="s">
        <v>108</v>
      </c>
      <c r="Q518" t="s">
        <v>648</v>
      </c>
      <c r="R518" t="s">
        <v>69</v>
      </c>
    </row>
    <row r="519" spans="1:18">
      <c r="A519" t="s">
        <v>33</v>
      </c>
      <c r="B519" t="s">
        <v>10</v>
      </c>
      <c r="C519">
        <v>21</v>
      </c>
      <c r="D519" t="s">
        <v>62</v>
      </c>
      <c r="E519" t="s">
        <v>62</v>
      </c>
      <c r="F519" t="s">
        <v>14</v>
      </c>
      <c r="H519" t="s">
        <v>16</v>
      </c>
      <c r="J519" t="s">
        <v>14</v>
      </c>
      <c r="L519" t="s">
        <v>16</v>
      </c>
      <c r="N519" t="s">
        <v>151</v>
      </c>
      <c r="O519" t="s">
        <v>649</v>
      </c>
      <c r="P519" t="s">
        <v>15</v>
      </c>
      <c r="Q519" t="s">
        <v>650</v>
      </c>
      <c r="R519" t="s">
        <v>69</v>
      </c>
    </row>
    <row r="520" spans="1:18">
      <c r="A520" t="s">
        <v>33</v>
      </c>
      <c r="B520" t="s">
        <v>10</v>
      </c>
      <c r="C520">
        <v>30</v>
      </c>
      <c r="D520" t="s">
        <v>62</v>
      </c>
      <c r="E520" t="s">
        <v>62</v>
      </c>
      <c r="F520" t="s">
        <v>14</v>
      </c>
      <c r="H520" t="s">
        <v>16</v>
      </c>
      <c r="J520" t="s">
        <v>14</v>
      </c>
      <c r="L520" t="s">
        <v>15</v>
      </c>
      <c r="M520" t="s">
        <v>651</v>
      </c>
      <c r="P520" t="s">
        <v>15</v>
      </c>
      <c r="Q520" t="s">
        <v>652</v>
      </c>
      <c r="R520" t="s">
        <v>61</v>
      </c>
    </row>
    <row r="521" spans="1:18">
      <c r="A521" t="s">
        <v>33</v>
      </c>
      <c r="B521" t="s">
        <v>10</v>
      </c>
      <c r="C521">
        <v>12</v>
      </c>
      <c r="D521" t="s">
        <v>62</v>
      </c>
      <c r="E521" t="s">
        <v>62</v>
      </c>
      <c r="F521" t="s">
        <v>14</v>
      </c>
      <c r="H521" t="s">
        <v>14</v>
      </c>
      <c r="J521" t="s">
        <v>14</v>
      </c>
      <c r="L521" t="s">
        <v>14</v>
      </c>
      <c r="N521" t="s">
        <v>653</v>
      </c>
      <c r="P521" t="s">
        <v>15</v>
      </c>
      <c r="Q521" t="s">
        <v>654</v>
      </c>
      <c r="R521" t="s">
        <v>61</v>
      </c>
    </row>
    <row r="522" spans="1:18">
      <c r="A522" t="s">
        <v>33</v>
      </c>
      <c r="B522" t="s">
        <v>10</v>
      </c>
      <c r="C522">
        <v>2</v>
      </c>
      <c r="D522" t="s">
        <v>62</v>
      </c>
      <c r="E522" t="s">
        <v>62</v>
      </c>
      <c r="F522" t="s">
        <v>14</v>
      </c>
      <c r="H522" t="s">
        <v>16</v>
      </c>
      <c r="J522" t="s">
        <v>14</v>
      </c>
      <c r="L522" t="s">
        <v>16</v>
      </c>
      <c r="N522" t="s">
        <v>15</v>
      </c>
      <c r="O522" t="s">
        <v>655</v>
      </c>
      <c r="P522" t="s">
        <v>656</v>
      </c>
      <c r="Q522" t="s">
        <v>657</v>
      </c>
      <c r="R522" t="s">
        <v>61</v>
      </c>
    </row>
    <row r="523" spans="1:18">
      <c r="A523" t="s">
        <v>33</v>
      </c>
      <c r="B523" t="s">
        <v>10</v>
      </c>
      <c r="C523">
        <v>3</v>
      </c>
      <c r="D523" t="s">
        <v>62</v>
      </c>
      <c r="E523" t="s">
        <v>62</v>
      </c>
      <c r="F523" t="s">
        <v>14</v>
      </c>
      <c r="H523" t="s">
        <v>16</v>
      </c>
      <c r="J523" t="s">
        <v>14</v>
      </c>
      <c r="L523" t="s">
        <v>16</v>
      </c>
      <c r="N523" t="s">
        <v>15</v>
      </c>
      <c r="O523" t="s">
        <v>658</v>
      </c>
      <c r="P523" t="s">
        <v>659</v>
      </c>
      <c r="R523" t="s">
        <v>61</v>
      </c>
    </row>
    <row r="524" spans="1:18">
      <c r="A524" t="s">
        <v>33</v>
      </c>
      <c r="B524" t="s">
        <v>10</v>
      </c>
      <c r="C524">
        <v>40</v>
      </c>
      <c r="D524" t="s">
        <v>62</v>
      </c>
      <c r="E524" t="s">
        <v>62</v>
      </c>
      <c r="F524" t="s">
        <v>14</v>
      </c>
      <c r="H524" t="s">
        <v>16</v>
      </c>
      <c r="J524" t="s">
        <v>14</v>
      </c>
      <c r="L524" t="s">
        <v>16</v>
      </c>
      <c r="N524" t="s">
        <v>15</v>
      </c>
      <c r="O524" t="s">
        <v>258</v>
      </c>
      <c r="R524" t="s">
        <v>61</v>
      </c>
    </row>
    <row r="525" spans="1:18">
      <c r="A525" t="s">
        <v>33</v>
      </c>
      <c r="B525" t="s">
        <v>10</v>
      </c>
      <c r="C525">
        <v>5</v>
      </c>
      <c r="D525" t="s">
        <v>62</v>
      </c>
      <c r="E525" t="s">
        <v>62</v>
      </c>
      <c r="F525" t="s">
        <v>14</v>
      </c>
      <c r="H525" t="s">
        <v>16</v>
      </c>
      <c r="J525" t="s">
        <v>14</v>
      </c>
      <c r="L525" t="s">
        <v>16</v>
      </c>
      <c r="N525" t="s">
        <v>93</v>
      </c>
      <c r="P525" t="s">
        <v>65</v>
      </c>
      <c r="R525" t="s">
        <v>61</v>
      </c>
    </row>
    <row r="526" spans="1:18">
      <c r="A526" t="s">
        <v>33</v>
      </c>
      <c r="B526" t="s">
        <v>10</v>
      </c>
      <c r="C526">
        <v>3</v>
      </c>
      <c r="D526" t="s">
        <v>62</v>
      </c>
      <c r="E526" t="s">
        <v>62</v>
      </c>
      <c r="F526" t="s">
        <v>14</v>
      </c>
      <c r="H526" t="s">
        <v>16</v>
      </c>
      <c r="J526" t="s">
        <v>14</v>
      </c>
      <c r="L526" t="s">
        <v>16</v>
      </c>
      <c r="N526" t="s">
        <v>660</v>
      </c>
      <c r="P526" t="s">
        <v>331</v>
      </c>
      <c r="Q526" t="s">
        <v>661</v>
      </c>
      <c r="R526" t="s">
        <v>61</v>
      </c>
    </row>
    <row r="527" spans="1:18">
      <c r="A527" t="s">
        <v>33</v>
      </c>
      <c r="B527" t="s">
        <v>10</v>
      </c>
      <c r="C527">
        <v>13</v>
      </c>
      <c r="D527" t="s">
        <v>62</v>
      </c>
      <c r="E527" t="s">
        <v>62</v>
      </c>
      <c r="F527" t="s">
        <v>14</v>
      </c>
      <c r="H527" t="s">
        <v>14</v>
      </c>
      <c r="J527" t="s">
        <v>14</v>
      </c>
      <c r="L527" t="s">
        <v>14</v>
      </c>
      <c r="N527" t="s">
        <v>15</v>
      </c>
      <c r="O527" t="s">
        <v>259</v>
      </c>
      <c r="R527" t="s">
        <v>69</v>
      </c>
    </row>
    <row r="528" spans="1:18">
      <c r="A528" t="s">
        <v>33</v>
      </c>
      <c r="B528" t="s">
        <v>10</v>
      </c>
      <c r="C528">
        <v>53</v>
      </c>
      <c r="D528" t="s">
        <v>62</v>
      </c>
      <c r="E528" t="s">
        <v>62</v>
      </c>
      <c r="F528" t="s">
        <v>14</v>
      </c>
      <c r="H528" t="s">
        <v>14</v>
      </c>
      <c r="J528" t="s">
        <v>14</v>
      </c>
      <c r="L528" t="s">
        <v>14</v>
      </c>
      <c r="N528" t="s">
        <v>67</v>
      </c>
      <c r="P528" t="s">
        <v>15</v>
      </c>
      <c r="Q528" t="s">
        <v>662</v>
      </c>
      <c r="R528" t="s">
        <v>61</v>
      </c>
    </row>
    <row r="529" spans="1:18">
      <c r="A529" t="s">
        <v>33</v>
      </c>
      <c r="B529" t="s">
        <v>10</v>
      </c>
      <c r="C529">
        <v>25</v>
      </c>
      <c r="D529" t="s">
        <v>62</v>
      </c>
      <c r="E529" t="s">
        <v>62</v>
      </c>
      <c r="F529" t="s">
        <v>14</v>
      </c>
      <c r="H529" t="s">
        <v>16</v>
      </c>
      <c r="J529" t="s">
        <v>14</v>
      </c>
      <c r="L529" t="s">
        <v>16</v>
      </c>
      <c r="N529" t="s">
        <v>15</v>
      </c>
      <c r="O529" t="s">
        <v>663</v>
      </c>
      <c r="P529" t="s">
        <v>75</v>
      </c>
      <c r="R529" t="s">
        <v>61</v>
      </c>
    </row>
    <row r="530" spans="1:18">
      <c r="A530" t="s">
        <v>33</v>
      </c>
      <c r="B530" t="s">
        <v>10</v>
      </c>
      <c r="C530">
        <v>5</v>
      </c>
      <c r="D530" t="s">
        <v>62</v>
      </c>
      <c r="E530" t="s">
        <v>62</v>
      </c>
      <c r="F530" t="s">
        <v>14</v>
      </c>
      <c r="H530" t="s">
        <v>16</v>
      </c>
      <c r="J530" t="s">
        <v>14</v>
      </c>
      <c r="L530" t="s">
        <v>16</v>
      </c>
      <c r="N530" t="s">
        <v>15</v>
      </c>
      <c r="O530" t="s">
        <v>664</v>
      </c>
      <c r="P530" t="s">
        <v>65</v>
      </c>
      <c r="R530" t="s">
        <v>61</v>
      </c>
    </row>
    <row r="531" spans="1:18">
      <c r="A531" t="s">
        <v>33</v>
      </c>
      <c r="B531" t="s">
        <v>10</v>
      </c>
      <c r="C531">
        <v>20</v>
      </c>
      <c r="D531" t="s">
        <v>62</v>
      </c>
      <c r="E531" t="s">
        <v>62</v>
      </c>
      <c r="F531" t="s">
        <v>14</v>
      </c>
      <c r="H531" t="s">
        <v>16</v>
      </c>
      <c r="J531" t="s">
        <v>16</v>
      </c>
      <c r="L531" t="s">
        <v>16</v>
      </c>
      <c r="N531" t="s">
        <v>665</v>
      </c>
      <c r="P531" t="s">
        <v>255</v>
      </c>
      <c r="R531" t="s">
        <v>61</v>
      </c>
    </row>
    <row r="532" spans="1:18">
      <c r="A532" t="s">
        <v>33</v>
      </c>
      <c r="B532" t="s">
        <v>10</v>
      </c>
      <c r="C532">
        <v>2.9</v>
      </c>
      <c r="D532" t="s">
        <v>70</v>
      </c>
      <c r="E532" t="s">
        <v>70</v>
      </c>
      <c r="F532" t="s">
        <v>14</v>
      </c>
      <c r="H532" t="s">
        <v>11</v>
      </c>
      <c r="J532" t="s">
        <v>14</v>
      </c>
      <c r="L532" t="s">
        <v>16</v>
      </c>
      <c r="N532" t="s">
        <v>260</v>
      </c>
      <c r="P532" t="s">
        <v>65</v>
      </c>
      <c r="R532" t="s">
        <v>69</v>
      </c>
    </row>
    <row r="533" spans="1:18">
      <c r="A533" t="s">
        <v>33</v>
      </c>
      <c r="B533" t="s">
        <v>10</v>
      </c>
      <c r="C533">
        <v>2.1</v>
      </c>
      <c r="D533" t="s">
        <v>62</v>
      </c>
      <c r="E533" t="s">
        <v>62</v>
      </c>
      <c r="F533" t="s">
        <v>14</v>
      </c>
      <c r="H533" t="s">
        <v>14</v>
      </c>
      <c r="J533" t="s">
        <v>14</v>
      </c>
      <c r="L533" t="s">
        <v>14</v>
      </c>
      <c r="N533" t="s">
        <v>151</v>
      </c>
      <c r="O533" t="s">
        <v>666</v>
      </c>
      <c r="P533" t="s">
        <v>365</v>
      </c>
      <c r="R533" t="s">
        <v>61</v>
      </c>
    </row>
    <row r="534" spans="1:18">
      <c r="A534" t="s">
        <v>33</v>
      </c>
      <c r="B534" t="s">
        <v>10</v>
      </c>
      <c r="C534">
        <v>48.5</v>
      </c>
      <c r="D534" t="s">
        <v>62</v>
      </c>
      <c r="E534" t="s">
        <v>62</v>
      </c>
      <c r="F534" t="s">
        <v>14</v>
      </c>
      <c r="H534" t="s">
        <v>16</v>
      </c>
      <c r="J534" t="s">
        <v>14</v>
      </c>
      <c r="L534" t="s">
        <v>12</v>
      </c>
      <c r="N534" t="s">
        <v>172</v>
      </c>
      <c r="O534" t="s">
        <v>667</v>
      </c>
      <c r="P534" t="s">
        <v>108</v>
      </c>
      <c r="Q534" t="s">
        <v>668</v>
      </c>
      <c r="R534" t="s">
        <v>69</v>
      </c>
    </row>
    <row r="535" spans="1:18">
      <c r="A535" t="s">
        <v>33</v>
      </c>
      <c r="B535" t="s">
        <v>10</v>
      </c>
      <c r="C535">
        <v>1</v>
      </c>
      <c r="D535" t="s">
        <v>62</v>
      </c>
      <c r="E535" t="s">
        <v>62</v>
      </c>
      <c r="F535" t="s">
        <v>14</v>
      </c>
      <c r="H535" t="s">
        <v>16</v>
      </c>
      <c r="J535" t="s">
        <v>14</v>
      </c>
      <c r="L535" t="s">
        <v>16</v>
      </c>
      <c r="N535" t="s">
        <v>172</v>
      </c>
      <c r="O535" t="s">
        <v>669</v>
      </c>
      <c r="P535" t="s">
        <v>65</v>
      </c>
      <c r="R535" t="s">
        <v>61</v>
      </c>
    </row>
    <row r="536" spans="1:18">
      <c r="A536" t="s">
        <v>33</v>
      </c>
      <c r="B536" t="s">
        <v>10</v>
      </c>
      <c r="C536">
        <v>26</v>
      </c>
      <c r="D536" t="s">
        <v>62</v>
      </c>
      <c r="E536" t="s">
        <v>62</v>
      </c>
      <c r="F536" t="s">
        <v>14</v>
      </c>
      <c r="H536" t="s">
        <v>16</v>
      </c>
      <c r="J536" t="s">
        <v>14</v>
      </c>
      <c r="L536" t="s">
        <v>15</v>
      </c>
      <c r="M536" t="s">
        <v>670</v>
      </c>
      <c r="N536" t="s">
        <v>151</v>
      </c>
      <c r="O536" t="s">
        <v>671</v>
      </c>
      <c r="P536" t="s">
        <v>672</v>
      </c>
      <c r="R536" t="s">
        <v>61</v>
      </c>
    </row>
    <row r="537" spans="1:18">
      <c r="A537" t="s">
        <v>33</v>
      </c>
      <c r="B537" t="s">
        <v>10</v>
      </c>
      <c r="C537">
        <v>10.4</v>
      </c>
      <c r="D537" t="s">
        <v>62</v>
      </c>
      <c r="E537" t="s">
        <v>62</v>
      </c>
      <c r="F537" t="s">
        <v>14</v>
      </c>
      <c r="H537" t="s">
        <v>16</v>
      </c>
      <c r="J537" t="s">
        <v>14</v>
      </c>
      <c r="L537" t="s">
        <v>16</v>
      </c>
      <c r="N537" t="s">
        <v>15</v>
      </c>
      <c r="O537" t="s">
        <v>673</v>
      </c>
      <c r="P537" t="s">
        <v>255</v>
      </c>
      <c r="R537" t="s">
        <v>61</v>
      </c>
    </row>
    <row r="538" spans="1:18">
      <c r="A538" t="s">
        <v>33</v>
      </c>
      <c r="B538" t="s">
        <v>10</v>
      </c>
      <c r="C538">
        <v>10</v>
      </c>
      <c r="D538" t="s">
        <v>79</v>
      </c>
      <c r="E538" t="s">
        <v>62</v>
      </c>
      <c r="F538" t="s">
        <v>14</v>
      </c>
      <c r="H538" t="s">
        <v>13</v>
      </c>
      <c r="J538" t="s">
        <v>14</v>
      </c>
      <c r="L538" t="s">
        <v>16</v>
      </c>
      <c r="N538" t="s">
        <v>674</v>
      </c>
      <c r="P538" t="s">
        <v>365</v>
      </c>
      <c r="R538" t="s">
        <v>61</v>
      </c>
    </row>
    <row r="539" spans="1:18">
      <c r="A539" t="s">
        <v>33</v>
      </c>
      <c r="B539" t="s">
        <v>10</v>
      </c>
      <c r="C539">
        <v>12</v>
      </c>
      <c r="D539" t="s">
        <v>62</v>
      </c>
      <c r="E539" t="s">
        <v>57</v>
      </c>
      <c r="F539" t="s">
        <v>14</v>
      </c>
      <c r="H539" t="s">
        <v>12</v>
      </c>
      <c r="J539" t="s">
        <v>14</v>
      </c>
      <c r="L539" t="s">
        <v>12</v>
      </c>
      <c r="N539" t="s">
        <v>67</v>
      </c>
      <c r="R539" t="s">
        <v>69</v>
      </c>
    </row>
    <row r="540" spans="1:18">
      <c r="A540" t="s">
        <v>33</v>
      </c>
      <c r="B540" t="s">
        <v>10</v>
      </c>
      <c r="C540">
        <v>15</v>
      </c>
      <c r="D540" t="s">
        <v>62</v>
      </c>
      <c r="E540" t="s">
        <v>62</v>
      </c>
      <c r="F540" t="s">
        <v>14</v>
      </c>
      <c r="H540" t="s">
        <v>16</v>
      </c>
      <c r="J540" t="s">
        <v>14</v>
      </c>
      <c r="L540" t="s">
        <v>16</v>
      </c>
      <c r="N540" t="s">
        <v>151</v>
      </c>
      <c r="O540" t="s">
        <v>675</v>
      </c>
      <c r="P540" t="s">
        <v>15</v>
      </c>
      <c r="Q540" t="s">
        <v>676</v>
      </c>
      <c r="R540" t="s">
        <v>61</v>
      </c>
    </row>
    <row r="541" spans="1:18">
      <c r="A541" t="s">
        <v>33</v>
      </c>
      <c r="B541" t="s">
        <v>10</v>
      </c>
      <c r="C541">
        <v>8</v>
      </c>
      <c r="D541" t="s">
        <v>57</v>
      </c>
      <c r="E541" t="s">
        <v>57</v>
      </c>
      <c r="F541" t="s">
        <v>14</v>
      </c>
      <c r="H541" t="s">
        <v>16</v>
      </c>
      <c r="J541" t="s">
        <v>14</v>
      </c>
      <c r="L541" t="s">
        <v>16</v>
      </c>
      <c r="N541" t="s">
        <v>114</v>
      </c>
      <c r="R541" t="s">
        <v>69</v>
      </c>
    </row>
    <row r="542" spans="1:18">
      <c r="A542" t="s">
        <v>33</v>
      </c>
      <c r="B542" t="s">
        <v>10</v>
      </c>
      <c r="C542">
        <v>15</v>
      </c>
      <c r="D542" t="s">
        <v>62</v>
      </c>
      <c r="E542" t="s">
        <v>62</v>
      </c>
      <c r="F542" t="s">
        <v>14</v>
      </c>
      <c r="H542" t="s">
        <v>14</v>
      </c>
      <c r="J542" t="s">
        <v>14</v>
      </c>
      <c r="L542" t="s">
        <v>14</v>
      </c>
      <c r="N542" t="s">
        <v>554</v>
      </c>
      <c r="O542" t="s">
        <v>677</v>
      </c>
      <c r="P542" t="s">
        <v>15</v>
      </c>
      <c r="Q542" t="s">
        <v>678</v>
      </c>
      <c r="R542" t="s">
        <v>69</v>
      </c>
    </row>
    <row r="543" spans="1:18">
      <c r="A543" t="s">
        <v>33</v>
      </c>
      <c r="B543" t="s">
        <v>10</v>
      </c>
      <c r="C543">
        <v>4</v>
      </c>
      <c r="D543" t="s">
        <v>70</v>
      </c>
      <c r="E543" t="s">
        <v>79</v>
      </c>
      <c r="F543" t="s">
        <v>14</v>
      </c>
      <c r="H543" t="s">
        <v>16</v>
      </c>
      <c r="J543" t="s">
        <v>14</v>
      </c>
      <c r="L543" t="s">
        <v>16</v>
      </c>
      <c r="N543" t="s">
        <v>297</v>
      </c>
      <c r="P543" t="s">
        <v>300</v>
      </c>
      <c r="R543" t="s">
        <v>69</v>
      </c>
    </row>
    <row r="544" spans="1:18">
      <c r="A544" t="s">
        <v>33</v>
      </c>
      <c r="B544" t="s">
        <v>10</v>
      </c>
      <c r="C544">
        <v>14</v>
      </c>
      <c r="D544" t="s">
        <v>57</v>
      </c>
      <c r="E544" t="s">
        <v>57</v>
      </c>
      <c r="F544" t="s">
        <v>14</v>
      </c>
      <c r="H544" t="s">
        <v>14</v>
      </c>
      <c r="J544" t="s">
        <v>14</v>
      </c>
      <c r="L544" t="s">
        <v>14</v>
      </c>
      <c r="N544" t="s">
        <v>629</v>
      </c>
      <c r="O544" t="s">
        <v>679</v>
      </c>
      <c r="R544" t="s">
        <v>61</v>
      </c>
    </row>
    <row r="545" spans="1:18">
      <c r="A545" t="s">
        <v>33</v>
      </c>
      <c r="B545" t="s">
        <v>10</v>
      </c>
      <c r="C545">
        <v>3</v>
      </c>
      <c r="D545" t="s">
        <v>62</v>
      </c>
      <c r="E545" t="s">
        <v>62</v>
      </c>
      <c r="F545" t="s">
        <v>14</v>
      </c>
      <c r="H545" t="s">
        <v>16</v>
      </c>
      <c r="J545" t="s">
        <v>14</v>
      </c>
      <c r="L545" t="s">
        <v>16</v>
      </c>
      <c r="N545" t="s">
        <v>15</v>
      </c>
      <c r="O545" t="s">
        <v>680</v>
      </c>
      <c r="P545" t="s">
        <v>681</v>
      </c>
      <c r="R545" t="s">
        <v>61</v>
      </c>
    </row>
    <row r="546" spans="1:18">
      <c r="A546" t="s">
        <v>33</v>
      </c>
      <c r="B546" t="s">
        <v>10</v>
      </c>
      <c r="C546">
        <v>24</v>
      </c>
      <c r="D546" t="s">
        <v>62</v>
      </c>
      <c r="E546" t="s">
        <v>62</v>
      </c>
      <c r="F546" t="s">
        <v>14</v>
      </c>
      <c r="H546" t="s">
        <v>14</v>
      </c>
      <c r="J546" t="s">
        <v>14</v>
      </c>
      <c r="L546" t="s">
        <v>14</v>
      </c>
      <c r="N546" t="s">
        <v>15</v>
      </c>
      <c r="O546" t="s">
        <v>682</v>
      </c>
      <c r="P546" t="s">
        <v>15</v>
      </c>
      <c r="Q546" t="s">
        <v>683</v>
      </c>
      <c r="R546" t="s">
        <v>69</v>
      </c>
    </row>
    <row r="547" spans="1:18">
      <c r="A547" t="s">
        <v>33</v>
      </c>
      <c r="B547" t="s">
        <v>10</v>
      </c>
      <c r="C547">
        <v>4.3</v>
      </c>
      <c r="D547" t="s">
        <v>62</v>
      </c>
      <c r="E547" t="s">
        <v>62</v>
      </c>
      <c r="F547" t="s">
        <v>14</v>
      </c>
      <c r="H547" t="s">
        <v>16</v>
      </c>
      <c r="J547" t="s">
        <v>14</v>
      </c>
      <c r="L547" t="s">
        <v>16</v>
      </c>
      <c r="N547" t="s">
        <v>684</v>
      </c>
      <c r="O547" t="s">
        <v>685</v>
      </c>
      <c r="P547" t="s">
        <v>639</v>
      </c>
      <c r="R547" t="s">
        <v>69</v>
      </c>
    </row>
    <row r="548" spans="1:18">
      <c r="A548" t="s">
        <v>33</v>
      </c>
      <c r="B548" t="s">
        <v>10</v>
      </c>
      <c r="C548">
        <v>15</v>
      </c>
      <c r="D548" t="s">
        <v>62</v>
      </c>
      <c r="E548" t="s">
        <v>62</v>
      </c>
      <c r="F548" t="s">
        <v>14</v>
      </c>
      <c r="H548" t="s">
        <v>16</v>
      </c>
      <c r="J548" t="s">
        <v>14</v>
      </c>
      <c r="L548" t="s">
        <v>16</v>
      </c>
      <c r="N548" t="s">
        <v>170</v>
      </c>
      <c r="R548" t="s">
        <v>69</v>
      </c>
    </row>
    <row r="549" spans="1:18">
      <c r="A549" t="s">
        <v>33</v>
      </c>
      <c r="B549" t="s">
        <v>10</v>
      </c>
      <c r="C549">
        <v>5</v>
      </c>
      <c r="D549" t="s">
        <v>62</v>
      </c>
      <c r="E549" t="s">
        <v>62</v>
      </c>
      <c r="F549" t="s">
        <v>14</v>
      </c>
      <c r="H549" t="s">
        <v>16</v>
      </c>
      <c r="J549" t="s">
        <v>14</v>
      </c>
      <c r="L549" t="s">
        <v>16</v>
      </c>
      <c r="N549" t="s">
        <v>151</v>
      </c>
      <c r="O549" t="s">
        <v>686</v>
      </c>
      <c r="R549" t="s">
        <v>69</v>
      </c>
    </row>
    <row r="550" spans="1:18">
      <c r="A550" t="s">
        <v>33</v>
      </c>
      <c r="B550" t="s">
        <v>10</v>
      </c>
      <c r="C550">
        <v>5.2</v>
      </c>
      <c r="D550" t="s">
        <v>62</v>
      </c>
      <c r="E550" t="s">
        <v>62</v>
      </c>
      <c r="F550" t="s">
        <v>14</v>
      </c>
      <c r="H550" t="s">
        <v>16</v>
      </c>
      <c r="J550" t="s">
        <v>14</v>
      </c>
      <c r="L550" t="s">
        <v>16</v>
      </c>
      <c r="N550" t="s">
        <v>687</v>
      </c>
      <c r="P550" t="s">
        <v>165</v>
      </c>
      <c r="R550" t="s">
        <v>61</v>
      </c>
    </row>
    <row r="551" spans="1:18">
      <c r="A551" t="s">
        <v>33</v>
      </c>
      <c r="B551" t="s">
        <v>10</v>
      </c>
      <c r="C551">
        <v>5.6</v>
      </c>
      <c r="D551" t="s">
        <v>62</v>
      </c>
      <c r="E551" t="s">
        <v>62</v>
      </c>
      <c r="F551" t="s">
        <v>14</v>
      </c>
      <c r="H551" t="s">
        <v>16</v>
      </c>
      <c r="J551" t="s">
        <v>14</v>
      </c>
      <c r="L551" t="s">
        <v>16</v>
      </c>
      <c r="N551" t="s">
        <v>232</v>
      </c>
      <c r="O551" t="s">
        <v>688</v>
      </c>
      <c r="R551" t="s">
        <v>69</v>
      </c>
    </row>
    <row r="552" spans="1:18">
      <c r="A552" t="s">
        <v>33</v>
      </c>
      <c r="B552" t="s">
        <v>10</v>
      </c>
      <c r="C552">
        <v>1.5</v>
      </c>
      <c r="D552" t="s">
        <v>79</v>
      </c>
      <c r="E552" t="s">
        <v>79</v>
      </c>
      <c r="F552" t="s">
        <v>14</v>
      </c>
      <c r="H552" t="s">
        <v>16</v>
      </c>
      <c r="J552" t="s">
        <v>14</v>
      </c>
      <c r="L552" t="s">
        <v>16</v>
      </c>
      <c r="N552" t="s">
        <v>114</v>
      </c>
      <c r="P552" t="s">
        <v>689</v>
      </c>
      <c r="R552" t="s">
        <v>61</v>
      </c>
    </row>
    <row r="553" spans="1:18">
      <c r="A553" t="s">
        <v>33</v>
      </c>
      <c r="B553" t="s">
        <v>10</v>
      </c>
      <c r="C553">
        <v>10.6</v>
      </c>
      <c r="D553" t="s">
        <v>62</v>
      </c>
      <c r="E553" t="s">
        <v>62</v>
      </c>
      <c r="F553" t="s">
        <v>14</v>
      </c>
      <c r="H553" t="s">
        <v>16</v>
      </c>
      <c r="J553" t="s">
        <v>14</v>
      </c>
      <c r="L553" t="s">
        <v>16</v>
      </c>
      <c r="N553" t="s">
        <v>15</v>
      </c>
      <c r="O553" t="s">
        <v>690</v>
      </c>
      <c r="R553" t="s">
        <v>61</v>
      </c>
    </row>
    <row r="554" spans="1:18">
      <c r="A554" t="s">
        <v>33</v>
      </c>
      <c r="B554" t="s">
        <v>10</v>
      </c>
      <c r="C554">
        <v>3</v>
      </c>
      <c r="D554" t="s">
        <v>62</v>
      </c>
      <c r="E554" t="s">
        <v>62</v>
      </c>
      <c r="F554" t="s">
        <v>14</v>
      </c>
      <c r="H554" t="s">
        <v>16</v>
      </c>
      <c r="J554" t="s">
        <v>14</v>
      </c>
      <c r="L554" t="s">
        <v>16</v>
      </c>
      <c r="N554" t="s">
        <v>172</v>
      </c>
      <c r="O554" t="s">
        <v>691</v>
      </c>
      <c r="R554" t="s">
        <v>61</v>
      </c>
    </row>
    <row r="555" spans="1:18">
      <c r="A555" t="s">
        <v>33</v>
      </c>
      <c r="B555" t="s">
        <v>10</v>
      </c>
      <c r="C555">
        <v>1</v>
      </c>
      <c r="D555" t="s">
        <v>62</v>
      </c>
      <c r="E555" t="s">
        <v>62</v>
      </c>
      <c r="F555" t="s">
        <v>14</v>
      </c>
      <c r="H555" t="s">
        <v>16</v>
      </c>
      <c r="J555" t="s">
        <v>16</v>
      </c>
      <c r="L555" t="s">
        <v>16</v>
      </c>
      <c r="N555" t="s">
        <v>692</v>
      </c>
      <c r="P555" t="s">
        <v>693</v>
      </c>
      <c r="R555" t="s">
        <v>61</v>
      </c>
    </row>
    <row r="556" spans="1:18">
      <c r="A556" t="s">
        <v>33</v>
      </c>
      <c r="B556" t="s">
        <v>10</v>
      </c>
      <c r="C556">
        <v>2.5</v>
      </c>
      <c r="D556" t="s">
        <v>62</v>
      </c>
      <c r="E556" t="s">
        <v>62</v>
      </c>
      <c r="F556" t="s">
        <v>14</v>
      </c>
      <c r="H556" t="s">
        <v>16</v>
      </c>
      <c r="J556" t="s">
        <v>14</v>
      </c>
      <c r="L556" t="s">
        <v>16</v>
      </c>
      <c r="N556" t="s">
        <v>260</v>
      </c>
      <c r="P556" t="s">
        <v>65</v>
      </c>
      <c r="R556" t="s">
        <v>69</v>
      </c>
    </row>
    <row r="557" spans="1:18">
      <c r="A557" t="s">
        <v>33</v>
      </c>
      <c r="B557" t="s">
        <v>10</v>
      </c>
      <c r="C557">
        <v>15.7</v>
      </c>
      <c r="D557" t="s">
        <v>62</v>
      </c>
      <c r="E557" t="s">
        <v>62</v>
      </c>
      <c r="F557" t="s">
        <v>14</v>
      </c>
      <c r="H557" t="s">
        <v>16</v>
      </c>
      <c r="J557" t="s">
        <v>14</v>
      </c>
      <c r="L557" t="s">
        <v>16</v>
      </c>
      <c r="N557" t="s">
        <v>15</v>
      </c>
      <c r="O557" t="s">
        <v>694</v>
      </c>
      <c r="P557" t="s">
        <v>15</v>
      </c>
      <c r="Q557" t="s">
        <v>695</v>
      </c>
      <c r="R557" t="s">
        <v>61</v>
      </c>
    </row>
    <row r="558" spans="1:18">
      <c r="A558" t="s">
        <v>33</v>
      </c>
      <c r="B558" t="s">
        <v>10</v>
      </c>
      <c r="C558">
        <v>18</v>
      </c>
      <c r="D558" t="s">
        <v>62</v>
      </c>
      <c r="E558" t="s">
        <v>62</v>
      </c>
      <c r="F558" t="s">
        <v>14</v>
      </c>
      <c r="H558" t="s">
        <v>16</v>
      </c>
      <c r="J558" t="s">
        <v>14</v>
      </c>
      <c r="L558" t="s">
        <v>16</v>
      </c>
      <c r="N558" t="s">
        <v>144</v>
      </c>
      <c r="O558" t="s">
        <v>266</v>
      </c>
      <c r="P558" t="s">
        <v>15</v>
      </c>
      <c r="Q558" t="s">
        <v>696</v>
      </c>
      <c r="R558" t="s">
        <v>61</v>
      </c>
    </row>
    <row r="559" spans="1:18">
      <c r="A559" t="s">
        <v>33</v>
      </c>
      <c r="B559" t="s">
        <v>10</v>
      </c>
      <c r="C559">
        <v>21</v>
      </c>
      <c r="D559" t="s">
        <v>62</v>
      </c>
      <c r="E559" t="s">
        <v>62</v>
      </c>
      <c r="F559" t="s">
        <v>14</v>
      </c>
      <c r="H559" t="s">
        <v>16</v>
      </c>
      <c r="J559" t="s">
        <v>14</v>
      </c>
      <c r="L559" t="s">
        <v>16</v>
      </c>
      <c r="N559" t="s">
        <v>15</v>
      </c>
      <c r="O559" t="s">
        <v>697</v>
      </c>
      <c r="R559" t="s">
        <v>69</v>
      </c>
    </row>
    <row r="560" spans="1:18">
      <c r="A560" t="s">
        <v>33</v>
      </c>
      <c r="B560" t="s">
        <v>10</v>
      </c>
      <c r="C560">
        <v>6</v>
      </c>
      <c r="D560" t="s">
        <v>62</v>
      </c>
      <c r="E560" t="s">
        <v>62</v>
      </c>
      <c r="F560" t="s">
        <v>14</v>
      </c>
      <c r="H560" t="s">
        <v>14</v>
      </c>
      <c r="J560" t="s">
        <v>14</v>
      </c>
      <c r="L560" t="s">
        <v>14</v>
      </c>
      <c r="N560" t="s">
        <v>276</v>
      </c>
      <c r="R560" t="s">
        <v>61</v>
      </c>
    </row>
    <row r="561" spans="1:18">
      <c r="A561" t="s">
        <v>33</v>
      </c>
      <c r="B561" t="s">
        <v>10</v>
      </c>
      <c r="C561">
        <v>6.2</v>
      </c>
      <c r="D561" t="s">
        <v>62</v>
      </c>
      <c r="E561" t="s">
        <v>62</v>
      </c>
      <c r="F561" t="s">
        <v>14</v>
      </c>
      <c r="H561" t="s">
        <v>16</v>
      </c>
      <c r="J561" t="s">
        <v>14</v>
      </c>
      <c r="L561" t="s">
        <v>16</v>
      </c>
      <c r="N561" t="s">
        <v>698</v>
      </c>
      <c r="P561" t="s">
        <v>699</v>
      </c>
      <c r="Q561" t="s">
        <v>700</v>
      </c>
      <c r="R561" t="s">
        <v>69</v>
      </c>
    </row>
    <row r="562" spans="1:18">
      <c r="A562" t="s">
        <v>33</v>
      </c>
      <c r="B562" t="s">
        <v>10</v>
      </c>
      <c r="C562">
        <v>18</v>
      </c>
      <c r="D562" t="s">
        <v>79</v>
      </c>
      <c r="E562" t="s">
        <v>62</v>
      </c>
      <c r="F562" t="s">
        <v>14</v>
      </c>
      <c r="H562" t="s">
        <v>16</v>
      </c>
      <c r="J562" t="s">
        <v>14</v>
      </c>
      <c r="L562" t="s">
        <v>16</v>
      </c>
      <c r="N562" t="s">
        <v>15</v>
      </c>
      <c r="O562" t="s">
        <v>701</v>
      </c>
      <c r="P562" t="s">
        <v>112</v>
      </c>
      <c r="R562" t="s">
        <v>61</v>
      </c>
    </row>
    <row r="563" spans="1:18">
      <c r="A563" t="s">
        <v>33</v>
      </c>
      <c r="B563" t="s">
        <v>10</v>
      </c>
      <c r="C563">
        <v>35</v>
      </c>
      <c r="D563" t="s">
        <v>62</v>
      </c>
      <c r="E563" t="s">
        <v>62</v>
      </c>
      <c r="F563" t="s">
        <v>14</v>
      </c>
      <c r="H563" t="s">
        <v>16</v>
      </c>
      <c r="J563" t="s">
        <v>14</v>
      </c>
      <c r="L563" t="s">
        <v>16</v>
      </c>
      <c r="N563" t="s">
        <v>15</v>
      </c>
      <c r="O563" t="s">
        <v>702</v>
      </c>
      <c r="R563" t="s">
        <v>69</v>
      </c>
    </row>
    <row r="564" spans="1:18">
      <c r="A564" t="s">
        <v>33</v>
      </c>
      <c r="B564" t="s">
        <v>10</v>
      </c>
      <c r="C564">
        <v>2</v>
      </c>
      <c r="D564" t="s">
        <v>62</v>
      </c>
      <c r="E564" t="s">
        <v>62</v>
      </c>
      <c r="F564" t="s">
        <v>14</v>
      </c>
      <c r="H564" t="s">
        <v>16</v>
      </c>
      <c r="J564" t="s">
        <v>14</v>
      </c>
      <c r="L564" t="s">
        <v>16</v>
      </c>
      <c r="N564" t="s">
        <v>589</v>
      </c>
      <c r="P564" t="s">
        <v>703</v>
      </c>
      <c r="R564" t="s">
        <v>69</v>
      </c>
    </row>
    <row r="565" spans="1:18">
      <c r="A565" t="s">
        <v>33</v>
      </c>
      <c r="B565" t="s">
        <v>10</v>
      </c>
      <c r="C565">
        <v>1</v>
      </c>
      <c r="D565" t="s">
        <v>62</v>
      </c>
      <c r="E565" t="s">
        <v>62</v>
      </c>
      <c r="F565" t="s">
        <v>14</v>
      </c>
      <c r="H565" t="s">
        <v>16</v>
      </c>
      <c r="J565" t="s">
        <v>14</v>
      </c>
      <c r="L565" t="s">
        <v>16</v>
      </c>
      <c r="N565" t="s">
        <v>67</v>
      </c>
      <c r="P565" t="s">
        <v>15</v>
      </c>
      <c r="Q565" t="s">
        <v>110</v>
      </c>
      <c r="R565" t="s">
        <v>61</v>
      </c>
    </row>
    <row r="566" spans="1:18">
      <c r="A566" t="s">
        <v>33</v>
      </c>
      <c r="B566" t="s">
        <v>10</v>
      </c>
      <c r="C566" t="s">
        <v>704</v>
      </c>
      <c r="D566" t="s">
        <v>62</v>
      </c>
      <c r="E566" t="s">
        <v>62</v>
      </c>
      <c r="F566" t="s">
        <v>14</v>
      </c>
      <c r="H566" t="s">
        <v>14</v>
      </c>
      <c r="J566" t="s">
        <v>14</v>
      </c>
      <c r="L566" t="s">
        <v>14</v>
      </c>
      <c r="N566" t="s">
        <v>15</v>
      </c>
      <c r="O566" t="s">
        <v>705</v>
      </c>
      <c r="P566" t="s">
        <v>75</v>
      </c>
      <c r="R566" t="s">
        <v>69</v>
      </c>
    </row>
    <row r="567" spans="1:18">
      <c r="A567" t="s">
        <v>33</v>
      </c>
      <c r="B567" t="s">
        <v>10</v>
      </c>
      <c r="C567">
        <v>35</v>
      </c>
      <c r="D567" t="s">
        <v>62</v>
      </c>
      <c r="E567" t="s">
        <v>62</v>
      </c>
      <c r="F567" t="s">
        <v>14</v>
      </c>
      <c r="H567" t="s">
        <v>16</v>
      </c>
      <c r="J567" t="s">
        <v>14</v>
      </c>
      <c r="L567" t="s">
        <v>16</v>
      </c>
      <c r="N567" t="s">
        <v>15</v>
      </c>
      <c r="O567" t="s">
        <v>258</v>
      </c>
      <c r="P567" t="s">
        <v>15</v>
      </c>
      <c r="Q567" t="s">
        <v>706</v>
      </c>
      <c r="R567" t="s">
        <v>61</v>
      </c>
    </row>
    <row r="568" spans="1:18">
      <c r="A568" t="s">
        <v>33</v>
      </c>
      <c r="B568" t="s">
        <v>10</v>
      </c>
      <c r="C568">
        <v>50</v>
      </c>
      <c r="D568" t="s">
        <v>62</v>
      </c>
      <c r="E568" t="s">
        <v>62</v>
      </c>
      <c r="F568" t="s">
        <v>14</v>
      </c>
      <c r="H568" t="s">
        <v>16</v>
      </c>
      <c r="J568" t="s">
        <v>12</v>
      </c>
      <c r="L568" t="s">
        <v>12</v>
      </c>
      <c r="N568" t="s">
        <v>484</v>
      </c>
      <c r="P568" t="s">
        <v>607</v>
      </c>
      <c r="R568" t="s">
        <v>61</v>
      </c>
    </row>
    <row r="569" spans="1:18">
      <c r="A569" t="s">
        <v>33</v>
      </c>
      <c r="B569" t="s">
        <v>10</v>
      </c>
      <c r="C569">
        <v>12</v>
      </c>
      <c r="D569" t="s">
        <v>62</v>
      </c>
      <c r="E569" t="s">
        <v>79</v>
      </c>
      <c r="F569" t="s">
        <v>14</v>
      </c>
      <c r="H569" t="s">
        <v>14</v>
      </c>
      <c r="J569" t="s">
        <v>14</v>
      </c>
      <c r="L569" t="s">
        <v>14</v>
      </c>
      <c r="N569" t="s">
        <v>589</v>
      </c>
      <c r="P569" t="s">
        <v>100</v>
      </c>
      <c r="R569" t="s">
        <v>69</v>
      </c>
    </row>
    <row r="570" spans="1:18">
      <c r="A570" t="s">
        <v>33</v>
      </c>
      <c r="B570" t="s">
        <v>10</v>
      </c>
      <c r="C570">
        <v>3</v>
      </c>
      <c r="D570" t="s">
        <v>62</v>
      </c>
      <c r="E570" t="s">
        <v>62</v>
      </c>
      <c r="F570" t="s">
        <v>14</v>
      </c>
      <c r="H570" t="s">
        <v>16</v>
      </c>
      <c r="J570" t="s">
        <v>14</v>
      </c>
      <c r="L570" t="s">
        <v>16</v>
      </c>
      <c r="N570" t="s">
        <v>707</v>
      </c>
      <c r="P570" t="s">
        <v>403</v>
      </c>
      <c r="R570" t="s">
        <v>69</v>
      </c>
    </row>
    <row r="571" spans="1:18">
      <c r="A571" t="s">
        <v>33</v>
      </c>
      <c r="B571" t="s">
        <v>10</v>
      </c>
      <c r="C571">
        <v>48</v>
      </c>
      <c r="D571" t="s">
        <v>62</v>
      </c>
      <c r="E571" t="s">
        <v>62</v>
      </c>
      <c r="F571" t="s">
        <v>14</v>
      </c>
      <c r="H571" t="s">
        <v>16</v>
      </c>
      <c r="J571" t="s">
        <v>14</v>
      </c>
      <c r="L571" t="s">
        <v>16</v>
      </c>
      <c r="N571" t="s">
        <v>15</v>
      </c>
      <c r="O571" t="s">
        <v>708</v>
      </c>
      <c r="P571" t="s">
        <v>15</v>
      </c>
      <c r="Q571" t="s">
        <v>709</v>
      </c>
      <c r="R571" t="s">
        <v>69</v>
      </c>
    </row>
    <row r="572" spans="1:18">
      <c r="A572" t="s">
        <v>33</v>
      </c>
      <c r="B572" t="s">
        <v>10</v>
      </c>
      <c r="C572">
        <v>12</v>
      </c>
      <c r="D572" t="s">
        <v>62</v>
      </c>
      <c r="E572" t="s">
        <v>62</v>
      </c>
      <c r="F572" t="s">
        <v>14</v>
      </c>
      <c r="H572" t="s">
        <v>16</v>
      </c>
      <c r="J572" t="s">
        <v>14</v>
      </c>
      <c r="L572" t="s">
        <v>16</v>
      </c>
      <c r="N572" t="s">
        <v>58</v>
      </c>
      <c r="O572" t="s">
        <v>710</v>
      </c>
      <c r="P572" t="s">
        <v>15</v>
      </c>
      <c r="Q572" t="s">
        <v>711</v>
      </c>
      <c r="R572" t="s">
        <v>61</v>
      </c>
    </row>
    <row r="573" spans="1:18">
      <c r="A573" t="s">
        <v>33</v>
      </c>
      <c r="B573" t="s">
        <v>10</v>
      </c>
      <c r="C573">
        <v>50</v>
      </c>
      <c r="D573" t="s">
        <v>62</v>
      </c>
      <c r="E573" t="s">
        <v>62</v>
      </c>
      <c r="F573" t="s">
        <v>14</v>
      </c>
      <c r="H573" t="s">
        <v>11</v>
      </c>
      <c r="J573" t="s">
        <v>14</v>
      </c>
      <c r="L573" t="s">
        <v>14</v>
      </c>
      <c r="N573" t="s">
        <v>15</v>
      </c>
      <c r="O573" t="s">
        <v>712</v>
      </c>
      <c r="P573" t="s">
        <v>15</v>
      </c>
      <c r="Q573" t="s">
        <v>713</v>
      </c>
      <c r="R573" t="s">
        <v>61</v>
      </c>
    </row>
    <row r="574" spans="1:18">
      <c r="A574" t="s">
        <v>33</v>
      </c>
      <c r="B574" t="s">
        <v>10</v>
      </c>
      <c r="C574">
        <v>5</v>
      </c>
      <c r="D574" t="s">
        <v>62</v>
      </c>
      <c r="E574" t="s">
        <v>62</v>
      </c>
      <c r="F574" t="s">
        <v>14</v>
      </c>
      <c r="H574" t="s">
        <v>16</v>
      </c>
      <c r="J574" t="s">
        <v>14</v>
      </c>
      <c r="L574" t="s">
        <v>16</v>
      </c>
      <c r="N574" t="s">
        <v>170</v>
      </c>
      <c r="R574" t="s">
        <v>61</v>
      </c>
    </row>
    <row r="575" spans="1:18">
      <c r="A575" t="s">
        <v>33</v>
      </c>
      <c r="B575" t="s">
        <v>10</v>
      </c>
      <c r="C575">
        <v>18</v>
      </c>
      <c r="D575" t="s">
        <v>62</v>
      </c>
      <c r="E575" t="s">
        <v>62</v>
      </c>
      <c r="F575" t="s">
        <v>14</v>
      </c>
      <c r="H575" t="s">
        <v>14</v>
      </c>
      <c r="J575" t="s">
        <v>14</v>
      </c>
      <c r="L575" t="s">
        <v>14</v>
      </c>
      <c r="N575" t="s">
        <v>714</v>
      </c>
      <c r="P575" t="s">
        <v>715</v>
      </c>
      <c r="R575" t="s">
        <v>61</v>
      </c>
    </row>
    <row r="576" spans="1:18">
      <c r="A576" t="s">
        <v>33</v>
      </c>
      <c r="B576" t="s">
        <v>10</v>
      </c>
      <c r="C576">
        <v>10</v>
      </c>
      <c r="D576" t="s">
        <v>62</v>
      </c>
      <c r="E576" t="s">
        <v>62</v>
      </c>
      <c r="F576" t="s">
        <v>14</v>
      </c>
      <c r="H576" t="s">
        <v>16</v>
      </c>
      <c r="J576" t="s">
        <v>14</v>
      </c>
      <c r="L576" t="s">
        <v>16</v>
      </c>
      <c r="N576" t="s">
        <v>138</v>
      </c>
      <c r="P576" t="s">
        <v>15</v>
      </c>
      <c r="Q576" t="s">
        <v>716</v>
      </c>
      <c r="R576" t="s">
        <v>61</v>
      </c>
    </row>
    <row r="577" spans="1:18">
      <c r="A577" t="s">
        <v>33</v>
      </c>
      <c r="B577" t="s">
        <v>10</v>
      </c>
      <c r="C577">
        <v>6</v>
      </c>
      <c r="D577" t="s">
        <v>57</v>
      </c>
      <c r="E577" t="s">
        <v>57</v>
      </c>
      <c r="F577" t="s">
        <v>14</v>
      </c>
      <c r="H577" t="s">
        <v>14</v>
      </c>
      <c r="J577" t="s">
        <v>14</v>
      </c>
      <c r="L577" t="s">
        <v>14</v>
      </c>
      <c r="N577" t="s">
        <v>94</v>
      </c>
      <c r="R577" t="s">
        <v>69</v>
      </c>
    </row>
    <row r="578" spans="1:18">
      <c r="A578" t="s">
        <v>33</v>
      </c>
      <c r="B578" t="s">
        <v>10</v>
      </c>
      <c r="C578">
        <v>10</v>
      </c>
      <c r="D578" t="s">
        <v>62</v>
      </c>
      <c r="E578" t="s">
        <v>62</v>
      </c>
      <c r="F578" t="s">
        <v>14</v>
      </c>
      <c r="H578" t="s">
        <v>15</v>
      </c>
      <c r="I578" t="s">
        <v>717</v>
      </c>
      <c r="J578" t="s">
        <v>14</v>
      </c>
      <c r="L578" t="s">
        <v>15</v>
      </c>
      <c r="M578" t="s">
        <v>718</v>
      </c>
      <c r="N578" t="s">
        <v>15</v>
      </c>
      <c r="O578" t="s">
        <v>719</v>
      </c>
      <c r="P578" t="s">
        <v>15</v>
      </c>
      <c r="Q578" t="s">
        <v>720</v>
      </c>
      <c r="R578" t="s">
        <v>61</v>
      </c>
    </row>
    <row r="579" spans="1:18">
      <c r="A579" t="s">
        <v>33</v>
      </c>
      <c r="B579" t="s">
        <v>10</v>
      </c>
      <c r="C579">
        <v>8</v>
      </c>
      <c r="D579" t="s">
        <v>62</v>
      </c>
      <c r="E579" t="s">
        <v>62</v>
      </c>
      <c r="F579" t="s">
        <v>14</v>
      </c>
      <c r="H579" t="s">
        <v>16</v>
      </c>
      <c r="J579" t="s">
        <v>14</v>
      </c>
      <c r="L579" t="s">
        <v>16</v>
      </c>
      <c r="N579" t="s">
        <v>67</v>
      </c>
      <c r="P579" t="s">
        <v>65</v>
      </c>
      <c r="R579" t="s">
        <v>69</v>
      </c>
    </row>
    <row r="580" spans="1:18">
      <c r="A580" t="s">
        <v>33</v>
      </c>
      <c r="B580" t="s">
        <v>10</v>
      </c>
      <c r="C580">
        <v>35</v>
      </c>
      <c r="D580" t="s">
        <v>62</v>
      </c>
      <c r="E580" t="s">
        <v>62</v>
      </c>
      <c r="F580" t="s">
        <v>14</v>
      </c>
      <c r="H580" t="s">
        <v>16</v>
      </c>
      <c r="J580" t="s">
        <v>14</v>
      </c>
      <c r="L580" t="s">
        <v>16</v>
      </c>
      <c r="N580" t="s">
        <v>172</v>
      </c>
      <c r="O580" t="s">
        <v>266</v>
      </c>
      <c r="R580" t="s">
        <v>61</v>
      </c>
    </row>
    <row r="581" spans="1:18">
      <c r="A581" t="s">
        <v>33</v>
      </c>
      <c r="B581" t="s">
        <v>10</v>
      </c>
      <c r="C581">
        <v>5</v>
      </c>
      <c r="D581" t="s">
        <v>62</v>
      </c>
      <c r="E581" t="s">
        <v>62</v>
      </c>
      <c r="F581" t="s">
        <v>14</v>
      </c>
      <c r="H581" t="s">
        <v>16</v>
      </c>
      <c r="J581" t="s">
        <v>14</v>
      </c>
      <c r="L581" t="s">
        <v>16</v>
      </c>
      <c r="N581" t="s">
        <v>105</v>
      </c>
      <c r="O581" t="s">
        <v>721</v>
      </c>
      <c r="P581" t="s">
        <v>408</v>
      </c>
      <c r="Q581" t="s">
        <v>722</v>
      </c>
      <c r="R581" t="s">
        <v>61</v>
      </c>
    </row>
    <row r="582" spans="1:18">
      <c r="A582" t="s">
        <v>33</v>
      </c>
      <c r="B582" t="s">
        <v>10</v>
      </c>
      <c r="C582">
        <v>26</v>
      </c>
      <c r="D582" t="s">
        <v>62</v>
      </c>
      <c r="E582" t="s">
        <v>62</v>
      </c>
      <c r="F582" t="s">
        <v>14</v>
      </c>
      <c r="H582" t="s">
        <v>16</v>
      </c>
      <c r="J582" t="s">
        <v>14</v>
      </c>
      <c r="L582" t="s">
        <v>12</v>
      </c>
      <c r="N582" t="s">
        <v>67</v>
      </c>
      <c r="P582" t="s">
        <v>65</v>
      </c>
      <c r="R582" t="s">
        <v>69</v>
      </c>
    </row>
    <row r="583" spans="1:18">
      <c r="A583" t="s">
        <v>33</v>
      </c>
      <c r="B583" t="s">
        <v>10</v>
      </c>
      <c r="C583">
        <v>10</v>
      </c>
      <c r="D583" t="s">
        <v>62</v>
      </c>
      <c r="E583" t="s">
        <v>62</v>
      </c>
      <c r="F583" t="s">
        <v>14</v>
      </c>
      <c r="H583" t="s">
        <v>14</v>
      </c>
      <c r="J583" t="s">
        <v>14</v>
      </c>
      <c r="L583" t="s">
        <v>14</v>
      </c>
      <c r="N583" t="s">
        <v>67</v>
      </c>
      <c r="P583" t="s">
        <v>440</v>
      </c>
      <c r="R583" t="s">
        <v>69</v>
      </c>
    </row>
    <row r="584" spans="1:18">
      <c r="A584" t="s">
        <v>33</v>
      </c>
      <c r="B584" t="s">
        <v>10</v>
      </c>
      <c r="C584">
        <v>10</v>
      </c>
      <c r="D584" t="s">
        <v>62</v>
      </c>
      <c r="E584" t="s">
        <v>62</v>
      </c>
      <c r="F584" t="s">
        <v>14</v>
      </c>
      <c r="H584" t="s">
        <v>16</v>
      </c>
      <c r="J584" t="s">
        <v>14</v>
      </c>
      <c r="L584" t="s">
        <v>16</v>
      </c>
      <c r="N584" t="s">
        <v>67</v>
      </c>
      <c r="P584" t="s">
        <v>15</v>
      </c>
      <c r="Q584" t="s">
        <v>723</v>
      </c>
      <c r="R584" t="s">
        <v>61</v>
      </c>
    </row>
    <row r="585" spans="1:18">
      <c r="A585" t="s">
        <v>33</v>
      </c>
      <c r="B585" t="s">
        <v>10</v>
      </c>
      <c r="C585">
        <v>3</v>
      </c>
      <c r="D585" t="s">
        <v>62</v>
      </c>
      <c r="E585" t="s">
        <v>62</v>
      </c>
      <c r="F585" t="s">
        <v>14</v>
      </c>
      <c r="H585" t="s">
        <v>16</v>
      </c>
      <c r="J585" t="s">
        <v>14</v>
      </c>
      <c r="L585" t="s">
        <v>16</v>
      </c>
      <c r="N585" t="s">
        <v>138</v>
      </c>
      <c r="P585" t="s">
        <v>15</v>
      </c>
      <c r="Q585" t="s">
        <v>724</v>
      </c>
      <c r="R585" t="s">
        <v>61</v>
      </c>
    </row>
    <row r="586" spans="1:18">
      <c r="A586" t="s">
        <v>33</v>
      </c>
      <c r="B586" t="s">
        <v>10</v>
      </c>
      <c r="C586">
        <v>5</v>
      </c>
      <c r="D586" t="s">
        <v>62</v>
      </c>
      <c r="E586" t="s">
        <v>62</v>
      </c>
      <c r="F586" t="s">
        <v>14</v>
      </c>
      <c r="H586" t="s">
        <v>14</v>
      </c>
      <c r="J586" t="s">
        <v>14</v>
      </c>
      <c r="L586" t="s">
        <v>14</v>
      </c>
      <c r="N586" t="s">
        <v>15</v>
      </c>
      <c r="O586" t="s">
        <v>725</v>
      </c>
      <c r="P586" t="s">
        <v>150</v>
      </c>
      <c r="R586" t="s">
        <v>69</v>
      </c>
    </row>
    <row r="587" spans="1:18">
      <c r="A587" t="s">
        <v>33</v>
      </c>
      <c r="B587" t="s">
        <v>10</v>
      </c>
      <c r="C587">
        <v>50</v>
      </c>
      <c r="D587" t="s">
        <v>62</v>
      </c>
      <c r="E587" t="s">
        <v>62</v>
      </c>
      <c r="F587" t="s">
        <v>14</v>
      </c>
      <c r="H587" t="s">
        <v>14</v>
      </c>
      <c r="J587" t="s">
        <v>14</v>
      </c>
      <c r="L587" t="s">
        <v>14</v>
      </c>
      <c r="N587" t="s">
        <v>15</v>
      </c>
      <c r="O587" t="s">
        <v>726</v>
      </c>
      <c r="R587" t="s">
        <v>69</v>
      </c>
    </row>
    <row r="588" spans="1:18">
      <c r="A588" t="s">
        <v>33</v>
      </c>
      <c r="B588" t="s">
        <v>10</v>
      </c>
      <c r="C588">
        <v>20</v>
      </c>
      <c r="D588" t="s">
        <v>62</v>
      </c>
      <c r="E588" t="s">
        <v>62</v>
      </c>
      <c r="F588" t="s">
        <v>14</v>
      </c>
      <c r="H588" t="s">
        <v>14</v>
      </c>
      <c r="J588" t="s">
        <v>14</v>
      </c>
      <c r="L588" t="s">
        <v>14</v>
      </c>
      <c r="N588" t="s">
        <v>232</v>
      </c>
      <c r="O588" t="s">
        <v>258</v>
      </c>
      <c r="P588" t="s">
        <v>269</v>
      </c>
      <c r="R588" t="s">
        <v>69</v>
      </c>
    </row>
    <row r="589" spans="1:18">
      <c r="A589" t="s">
        <v>33</v>
      </c>
      <c r="B589" t="s">
        <v>10</v>
      </c>
      <c r="C589">
        <v>3.4</v>
      </c>
      <c r="D589" t="s">
        <v>62</v>
      </c>
      <c r="E589" t="s">
        <v>62</v>
      </c>
      <c r="F589" t="s">
        <v>14</v>
      </c>
      <c r="H589" t="s">
        <v>16</v>
      </c>
      <c r="J589" t="s">
        <v>14</v>
      </c>
      <c r="L589" t="s">
        <v>16</v>
      </c>
      <c r="N589" t="s">
        <v>93</v>
      </c>
      <c r="P589" t="s">
        <v>65</v>
      </c>
      <c r="R589" t="s">
        <v>61</v>
      </c>
    </row>
    <row r="590" spans="1:18">
      <c r="A590" t="s">
        <v>33</v>
      </c>
      <c r="B590" t="s">
        <v>10</v>
      </c>
      <c r="C590">
        <v>7.5</v>
      </c>
      <c r="D590" t="s">
        <v>62</v>
      </c>
      <c r="E590" t="s">
        <v>62</v>
      </c>
      <c r="F590" t="s">
        <v>14</v>
      </c>
      <c r="H590" t="s">
        <v>16</v>
      </c>
      <c r="J590" t="s">
        <v>14</v>
      </c>
      <c r="L590" t="s">
        <v>14</v>
      </c>
      <c r="N590" t="s">
        <v>94</v>
      </c>
      <c r="R590" t="s">
        <v>61</v>
      </c>
    </row>
    <row r="591" spans="1:18">
      <c r="A591" t="s">
        <v>33</v>
      </c>
      <c r="B591" t="s">
        <v>10</v>
      </c>
      <c r="C591">
        <v>4</v>
      </c>
      <c r="D591" t="s">
        <v>62</v>
      </c>
      <c r="E591" t="s">
        <v>62</v>
      </c>
      <c r="F591" t="s">
        <v>14</v>
      </c>
      <c r="H591" t="s">
        <v>14</v>
      </c>
      <c r="J591" t="s">
        <v>14</v>
      </c>
      <c r="L591" t="s">
        <v>14</v>
      </c>
      <c r="N591" t="s">
        <v>67</v>
      </c>
      <c r="P591" t="s">
        <v>188</v>
      </c>
      <c r="R591" t="s">
        <v>61</v>
      </c>
    </row>
    <row r="592" spans="1:18">
      <c r="A592" t="s">
        <v>33</v>
      </c>
      <c r="B592" t="s">
        <v>10</v>
      </c>
      <c r="C592">
        <v>2</v>
      </c>
      <c r="D592" t="s">
        <v>62</v>
      </c>
      <c r="E592" t="s">
        <v>62</v>
      </c>
      <c r="F592" t="s">
        <v>14</v>
      </c>
      <c r="H592" t="s">
        <v>16</v>
      </c>
      <c r="J592" t="s">
        <v>14</v>
      </c>
      <c r="L592" t="s">
        <v>16</v>
      </c>
      <c r="N592" t="s">
        <v>84</v>
      </c>
      <c r="P592" t="s">
        <v>107</v>
      </c>
      <c r="R592" t="s">
        <v>69</v>
      </c>
    </row>
    <row r="593" spans="1:18">
      <c r="A593" t="s">
        <v>33</v>
      </c>
      <c r="B593" t="s">
        <v>10</v>
      </c>
      <c r="C593">
        <v>15</v>
      </c>
      <c r="D593" t="s">
        <v>62</v>
      </c>
      <c r="E593" t="s">
        <v>62</v>
      </c>
      <c r="F593" t="s">
        <v>14</v>
      </c>
      <c r="H593" t="s">
        <v>14</v>
      </c>
      <c r="J593" t="s">
        <v>14</v>
      </c>
      <c r="L593" t="s">
        <v>14</v>
      </c>
      <c r="N593" t="s">
        <v>15</v>
      </c>
      <c r="O593" t="s">
        <v>727</v>
      </c>
      <c r="P593" t="s">
        <v>15</v>
      </c>
      <c r="Q593" t="s">
        <v>728</v>
      </c>
      <c r="R593" t="s">
        <v>69</v>
      </c>
    </row>
    <row r="594" spans="1:18">
      <c r="A594" t="s">
        <v>33</v>
      </c>
      <c r="B594" t="s">
        <v>10</v>
      </c>
      <c r="C594">
        <v>3</v>
      </c>
      <c r="D594" t="s">
        <v>62</v>
      </c>
      <c r="E594" t="s">
        <v>62</v>
      </c>
      <c r="F594" t="s">
        <v>14</v>
      </c>
      <c r="H594" t="s">
        <v>16</v>
      </c>
      <c r="J594" t="s">
        <v>16</v>
      </c>
      <c r="L594" t="s">
        <v>16</v>
      </c>
      <c r="N594" t="s">
        <v>15</v>
      </c>
      <c r="O594" t="s">
        <v>729</v>
      </c>
      <c r="P594" t="s">
        <v>75</v>
      </c>
      <c r="R594" t="s">
        <v>61</v>
      </c>
    </row>
    <row r="595" spans="1:18">
      <c r="A595" t="s">
        <v>33</v>
      </c>
      <c r="B595" t="s">
        <v>10</v>
      </c>
      <c r="C595">
        <v>1</v>
      </c>
      <c r="D595" t="s">
        <v>62</v>
      </c>
      <c r="E595" t="s">
        <v>62</v>
      </c>
      <c r="F595" t="s">
        <v>14</v>
      </c>
      <c r="H595" t="s">
        <v>16</v>
      </c>
      <c r="J595" t="s">
        <v>14</v>
      </c>
      <c r="L595" t="s">
        <v>16</v>
      </c>
      <c r="N595" t="s">
        <v>15</v>
      </c>
      <c r="O595" t="s">
        <v>730</v>
      </c>
      <c r="P595" t="s">
        <v>15</v>
      </c>
      <c r="Q595" t="s">
        <v>731</v>
      </c>
      <c r="R595" t="s">
        <v>69</v>
      </c>
    </row>
    <row r="596" spans="1:18">
      <c r="A596" t="s">
        <v>33</v>
      </c>
      <c r="B596" t="s">
        <v>10</v>
      </c>
      <c r="C596">
        <v>48</v>
      </c>
      <c r="D596" t="s">
        <v>62</v>
      </c>
      <c r="E596" t="s">
        <v>62</v>
      </c>
      <c r="F596" t="s">
        <v>14</v>
      </c>
      <c r="H596" t="s">
        <v>16</v>
      </c>
      <c r="J596" t="s">
        <v>14</v>
      </c>
      <c r="L596" t="s">
        <v>16</v>
      </c>
      <c r="N596" t="s">
        <v>67</v>
      </c>
      <c r="P596" t="s">
        <v>75</v>
      </c>
      <c r="R596" t="s">
        <v>61</v>
      </c>
    </row>
    <row r="597" spans="1:18">
      <c r="A597" t="s">
        <v>33</v>
      </c>
      <c r="B597" t="s">
        <v>10</v>
      </c>
      <c r="C597">
        <v>3.5</v>
      </c>
      <c r="D597" t="s">
        <v>62</v>
      </c>
      <c r="E597" t="s">
        <v>62</v>
      </c>
      <c r="F597" t="s">
        <v>14</v>
      </c>
      <c r="H597" t="s">
        <v>14</v>
      </c>
      <c r="J597" t="s">
        <v>14</v>
      </c>
      <c r="L597" t="s">
        <v>14</v>
      </c>
      <c r="N597" t="s">
        <v>15</v>
      </c>
      <c r="O597" t="s">
        <v>732</v>
      </c>
      <c r="R597" t="s">
        <v>69</v>
      </c>
    </row>
    <row r="598" spans="1:18">
      <c r="A598" t="s">
        <v>33</v>
      </c>
      <c r="B598" t="s">
        <v>10</v>
      </c>
      <c r="C598">
        <v>28</v>
      </c>
      <c r="D598" t="s">
        <v>62</v>
      </c>
      <c r="E598" t="s">
        <v>62</v>
      </c>
      <c r="F598" t="s">
        <v>14</v>
      </c>
      <c r="H598" t="s">
        <v>14</v>
      </c>
      <c r="J598" t="s">
        <v>14</v>
      </c>
      <c r="L598" t="s">
        <v>14</v>
      </c>
      <c r="N598" t="s">
        <v>67</v>
      </c>
      <c r="P598" t="s">
        <v>75</v>
      </c>
      <c r="R598" t="s">
        <v>61</v>
      </c>
    </row>
    <row r="599" spans="1:18">
      <c r="A599" t="s">
        <v>33</v>
      </c>
      <c r="B599" t="s">
        <v>10</v>
      </c>
      <c r="C599">
        <v>10</v>
      </c>
      <c r="D599" t="s">
        <v>62</v>
      </c>
      <c r="E599" t="s">
        <v>62</v>
      </c>
      <c r="F599" t="s">
        <v>14</v>
      </c>
      <c r="H599" t="s">
        <v>14</v>
      </c>
      <c r="J599" t="s">
        <v>14</v>
      </c>
      <c r="L599" t="s">
        <v>14</v>
      </c>
      <c r="N599" t="s">
        <v>116</v>
      </c>
      <c r="P599" t="s">
        <v>188</v>
      </c>
      <c r="R599" t="s">
        <v>61</v>
      </c>
    </row>
    <row r="600" spans="1:18">
      <c r="A600" t="s">
        <v>33</v>
      </c>
      <c r="B600" t="s">
        <v>10</v>
      </c>
      <c r="C600">
        <v>16</v>
      </c>
      <c r="D600" t="s">
        <v>62</v>
      </c>
      <c r="E600" t="s">
        <v>62</v>
      </c>
      <c r="F600" t="s">
        <v>14</v>
      </c>
      <c r="H600" t="s">
        <v>16</v>
      </c>
      <c r="J600" t="s">
        <v>14</v>
      </c>
      <c r="L600" t="s">
        <v>16</v>
      </c>
      <c r="N600" t="s">
        <v>170</v>
      </c>
      <c r="P600" t="s">
        <v>269</v>
      </c>
      <c r="R600" t="s">
        <v>69</v>
      </c>
    </row>
    <row r="601" spans="1:18">
      <c r="A601" t="s">
        <v>33</v>
      </c>
      <c r="B601" t="s">
        <v>10</v>
      </c>
      <c r="C601">
        <v>2</v>
      </c>
      <c r="D601" t="s">
        <v>62</v>
      </c>
      <c r="E601" t="s">
        <v>62</v>
      </c>
      <c r="F601" t="s">
        <v>14</v>
      </c>
      <c r="H601" t="s">
        <v>14</v>
      </c>
      <c r="J601" t="s">
        <v>14</v>
      </c>
      <c r="L601" t="s">
        <v>14</v>
      </c>
      <c r="N601" t="s">
        <v>134</v>
      </c>
      <c r="O601" t="s">
        <v>733</v>
      </c>
      <c r="P601" t="s">
        <v>108</v>
      </c>
      <c r="Q601" t="s">
        <v>734</v>
      </c>
      <c r="R601" t="s">
        <v>69</v>
      </c>
    </row>
    <row r="602" spans="1:18">
      <c r="A602" t="s">
        <v>33</v>
      </c>
      <c r="B602" t="s">
        <v>10</v>
      </c>
      <c r="C602">
        <v>4.8</v>
      </c>
      <c r="D602" t="s">
        <v>79</v>
      </c>
      <c r="E602" t="s">
        <v>62</v>
      </c>
      <c r="F602" t="s">
        <v>14</v>
      </c>
      <c r="H602" t="s">
        <v>16</v>
      </c>
      <c r="J602" t="s">
        <v>14</v>
      </c>
      <c r="L602" t="s">
        <v>14</v>
      </c>
      <c r="N602" t="s">
        <v>260</v>
      </c>
      <c r="P602" t="s">
        <v>15</v>
      </c>
      <c r="Q602" t="s">
        <v>735</v>
      </c>
      <c r="R602" t="s">
        <v>69</v>
      </c>
    </row>
    <row r="603" spans="1:18">
      <c r="A603" t="s">
        <v>33</v>
      </c>
      <c r="B603" t="s">
        <v>10</v>
      </c>
      <c r="C603">
        <v>4</v>
      </c>
      <c r="D603" t="s">
        <v>62</v>
      </c>
      <c r="E603" t="s">
        <v>57</v>
      </c>
      <c r="F603" t="s">
        <v>14</v>
      </c>
      <c r="H603" t="s">
        <v>16</v>
      </c>
      <c r="J603" t="s">
        <v>14</v>
      </c>
      <c r="L603" t="s">
        <v>16</v>
      </c>
      <c r="N603" t="s">
        <v>484</v>
      </c>
      <c r="R603" t="s">
        <v>61</v>
      </c>
    </row>
    <row r="604" spans="1:18">
      <c r="A604" t="s">
        <v>33</v>
      </c>
      <c r="B604" t="s">
        <v>10</v>
      </c>
      <c r="C604">
        <v>5</v>
      </c>
      <c r="D604" t="s">
        <v>62</v>
      </c>
      <c r="E604" t="s">
        <v>62</v>
      </c>
      <c r="F604" t="s">
        <v>14</v>
      </c>
      <c r="H604" t="s">
        <v>16</v>
      </c>
      <c r="J604" t="s">
        <v>14</v>
      </c>
      <c r="L604" t="s">
        <v>16</v>
      </c>
      <c r="N604" t="s">
        <v>67</v>
      </c>
      <c r="P604" t="s">
        <v>15</v>
      </c>
      <c r="Q604" t="s">
        <v>736</v>
      </c>
      <c r="R604" t="s">
        <v>61</v>
      </c>
    </row>
    <row r="605" spans="1:18">
      <c r="A605" t="s">
        <v>33</v>
      </c>
      <c r="B605" t="s">
        <v>10</v>
      </c>
      <c r="C605">
        <v>7.4</v>
      </c>
      <c r="D605" t="s">
        <v>62</v>
      </c>
      <c r="E605" t="s">
        <v>62</v>
      </c>
      <c r="F605" t="s">
        <v>14</v>
      </c>
      <c r="H605" t="s">
        <v>16</v>
      </c>
      <c r="J605" t="s">
        <v>14</v>
      </c>
      <c r="L605" t="s">
        <v>16</v>
      </c>
      <c r="N605" t="s">
        <v>67</v>
      </c>
      <c r="P605" t="s">
        <v>188</v>
      </c>
      <c r="R605" t="s">
        <v>69</v>
      </c>
    </row>
    <row r="606" spans="1:18">
      <c r="A606" t="s">
        <v>33</v>
      </c>
      <c r="B606" t="s">
        <v>10</v>
      </c>
      <c r="C606">
        <v>7</v>
      </c>
      <c r="D606" t="s">
        <v>62</v>
      </c>
      <c r="E606" t="s">
        <v>62</v>
      </c>
      <c r="F606" t="s">
        <v>14</v>
      </c>
      <c r="H606" t="s">
        <v>16</v>
      </c>
      <c r="J606" t="s">
        <v>14</v>
      </c>
      <c r="L606" t="s">
        <v>16</v>
      </c>
      <c r="N606" t="s">
        <v>451</v>
      </c>
      <c r="P606" t="s">
        <v>737</v>
      </c>
      <c r="R606" t="s">
        <v>61</v>
      </c>
    </row>
    <row r="607" spans="1:18">
      <c r="A607" t="s">
        <v>33</v>
      </c>
      <c r="B607" t="s">
        <v>10</v>
      </c>
      <c r="C607">
        <v>20</v>
      </c>
      <c r="D607" t="s">
        <v>79</v>
      </c>
      <c r="E607" t="s">
        <v>79</v>
      </c>
      <c r="F607" t="s">
        <v>14</v>
      </c>
      <c r="H607" t="s">
        <v>16</v>
      </c>
      <c r="J607" t="s">
        <v>14</v>
      </c>
      <c r="L607" t="s">
        <v>16</v>
      </c>
      <c r="N607" t="s">
        <v>94</v>
      </c>
      <c r="P607" t="s">
        <v>75</v>
      </c>
      <c r="R607" t="s">
        <v>61</v>
      </c>
    </row>
    <row r="608" spans="1:18">
      <c r="A608" t="s">
        <v>33</v>
      </c>
      <c r="B608" t="s">
        <v>10</v>
      </c>
      <c r="C608">
        <v>35</v>
      </c>
      <c r="D608" t="s">
        <v>62</v>
      </c>
      <c r="E608" t="s">
        <v>62</v>
      </c>
      <c r="F608" t="s">
        <v>14</v>
      </c>
      <c r="H608" t="s">
        <v>16</v>
      </c>
      <c r="J608" t="s">
        <v>14</v>
      </c>
      <c r="L608" t="s">
        <v>16</v>
      </c>
      <c r="N608" t="s">
        <v>94</v>
      </c>
      <c r="P608" t="s">
        <v>15</v>
      </c>
      <c r="Q608" t="s">
        <v>738</v>
      </c>
      <c r="R608" t="s">
        <v>69</v>
      </c>
    </row>
    <row r="609" spans="1:18">
      <c r="A609" t="s">
        <v>33</v>
      </c>
      <c r="B609" t="s">
        <v>10</v>
      </c>
      <c r="C609">
        <v>16</v>
      </c>
      <c r="D609" t="s">
        <v>62</v>
      </c>
      <c r="E609" t="s">
        <v>62</v>
      </c>
      <c r="F609" t="s">
        <v>14</v>
      </c>
      <c r="H609" t="s">
        <v>14</v>
      </c>
      <c r="J609" t="s">
        <v>14</v>
      </c>
      <c r="L609" t="s">
        <v>14</v>
      </c>
      <c r="N609" t="s">
        <v>739</v>
      </c>
      <c r="P609" t="s">
        <v>15</v>
      </c>
      <c r="Q609" t="s">
        <v>740</v>
      </c>
      <c r="R609" t="s">
        <v>69</v>
      </c>
    </row>
    <row r="610" spans="1:18">
      <c r="A610" t="s">
        <v>33</v>
      </c>
      <c r="B610" t="s">
        <v>10</v>
      </c>
      <c r="C610">
        <v>7</v>
      </c>
      <c r="D610" t="s">
        <v>62</v>
      </c>
      <c r="E610" t="s">
        <v>62</v>
      </c>
      <c r="F610" t="s">
        <v>14</v>
      </c>
      <c r="H610" t="s">
        <v>16</v>
      </c>
      <c r="J610" t="s">
        <v>14</v>
      </c>
      <c r="L610" t="s">
        <v>16</v>
      </c>
      <c r="N610" t="s">
        <v>94</v>
      </c>
      <c r="R610" t="s">
        <v>69</v>
      </c>
    </row>
    <row r="611" spans="1:18">
      <c r="A611" t="s">
        <v>33</v>
      </c>
      <c r="B611" t="s">
        <v>10</v>
      </c>
      <c r="C611">
        <v>35</v>
      </c>
      <c r="D611" t="s">
        <v>62</v>
      </c>
      <c r="E611" t="s">
        <v>62</v>
      </c>
      <c r="F611" t="s">
        <v>14</v>
      </c>
      <c r="H611" t="s">
        <v>14</v>
      </c>
      <c r="J611" t="s">
        <v>14</v>
      </c>
      <c r="L611" t="s">
        <v>14</v>
      </c>
      <c r="N611" t="s">
        <v>144</v>
      </c>
      <c r="O611" t="s">
        <v>258</v>
      </c>
      <c r="P611" t="s">
        <v>15</v>
      </c>
      <c r="Q611" t="s">
        <v>741</v>
      </c>
      <c r="R611" t="s">
        <v>61</v>
      </c>
    </row>
    <row r="612" spans="1:18">
      <c r="A612" t="s">
        <v>33</v>
      </c>
      <c r="B612" t="s">
        <v>10</v>
      </c>
      <c r="C612">
        <v>5</v>
      </c>
      <c r="D612" t="s">
        <v>62</v>
      </c>
      <c r="E612" t="s">
        <v>62</v>
      </c>
      <c r="F612" t="s">
        <v>14</v>
      </c>
      <c r="H612" t="s">
        <v>14</v>
      </c>
      <c r="J612" t="s">
        <v>14</v>
      </c>
      <c r="L612" t="s">
        <v>14</v>
      </c>
      <c r="N612" t="s">
        <v>147</v>
      </c>
      <c r="O612" t="s">
        <v>742</v>
      </c>
      <c r="P612" t="s">
        <v>743</v>
      </c>
      <c r="R612" t="s">
        <v>61</v>
      </c>
    </row>
    <row r="613" spans="1:18">
      <c r="A613" t="s">
        <v>33</v>
      </c>
      <c r="B613" t="s">
        <v>10</v>
      </c>
      <c r="C613">
        <v>24</v>
      </c>
      <c r="D613" t="s">
        <v>62</v>
      </c>
      <c r="E613" t="s">
        <v>62</v>
      </c>
      <c r="F613" t="s">
        <v>14</v>
      </c>
      <c r="H613" t="s">
        <v>16</v>
      </c>
      <c r="J613" t="s">
        <v>14</v>
      </c>
      <c r="L613" t="s">
        <v>16</v>
      </c>
      <c r="N613" t="s">
        <v>172</v>
      </c>
      <c r="O613" t="s">
        <v>258</v>
      </c>
      <c r="R613" t="s">
        <v>69</v>
      </c>
    </row>
    <row r="614" spans="1:18">
      <c r="A614" t="s">
        <v>33</v>
      </c>
      <c r="B614" t="s">
        <v>10</v>
      </c>
      <c r="C614">
        <v>45</v>
      </c>
      <c r="D614" t="s">
        <v>62</v>
      </c>
      <c r="E614" t="s">
        <v>62</v>
      </c>
      <c r="F614" t="s">
        <v>14</v>
      </c>
      <c r="H614" t="s">
        <v>16</v>
      </c>
      <c r="J614" t="s">
        <v>14</v>
      </c>
      <c r="L614" t="s">
        <v>16</v>
      </c>
      <c r="N614" t="s">
        <v>15</v>
      </c>
      <c r="O614" t="s">
        <v>744</v>
      </c>
      <c r="P614" t="s">
        <v>15</v>
      </c>
      <c r="Q614" t="s">
        <v>745</v>
      </c>
      <c r="R614" t="s">
        <v>69</v>
      </c>
    </row>
    <row r="615" spans="1:18">
      <c r="A615" t="s">
        <v>33</v>
      </c>
      <c r="B615" t="s">
        <v>10</v>
      </c>
      <c r="C615">
        <v>2.5</v>
      </c>
      <c r="D615" t="s">
        <v>79</v>
      </c>
      <c r="E615" t="s">
        <v>79</v>
      </c>
      <c r="F615" t="s">
        <v>14</v>
      </c>
      <c r="H615" t="s">
        <v>16</v>
      </c>
      <c r="J615" t="s">
        <v>14</v>
      </c>
      <c r="L615" t="s">
        <v>16</v>
      </c>
      <c r="N615" t="s">
        <v>67</v>
      </c>
      <c r="P615" t="s">
        <v>188</v>
      </c>
      <c r="R615" t="s">
        <v>69</v>
      </c>
    </row>
    <row r="616" spans="1:18">
      <c r="A616" t="s">
        <v>33</v>
      </c>
      <c r="B616" t="s">
        <v>10</v>
      </c>
      <c r="C616">
        <v>12.5</v>
      </c>
      <c r="D616" t="s">
        <v>62</v>
      </c>
      <c r="E616" t="s">
        <v>62</v>
      </c>
      <c r="F616" t="s">
        <v>14</v>
      </c>
      <c r="H616" t="s">
        <v>16</v>
      </c>
      <c r="J616" t="s">
        <v>14</v>
      </c>
      <c r="L616" t="s">
        <v>16</v>
      </c>
      <c r="N616" t="s">
        <v>395</v>
      </c>
      <c r="P616" t="s">
        <v>65</v>
      </c>
      <c r="R616" t="s">
        <v>69</v>
      </c>
    </row>
    <row r="617" spans="1:18">
      <c r="A617" t="s">
        <v>33</v>
      </c>
      <c r="B617" t="s">
        <v>10</v>
      </c>
      <c r="C617">
        <v>5</v>
      </c>
      <c r="D617" t="s">
        <v>62</v>
      </c>
      <c r="E617" t="s">
        <v>62</v>
      </c>
      <c r="F617" t="s">
        <v>14</v>
      </c>
      <c r="H617" t="s">
        <v>16</v>
      </c>
      <c r="J617" t="s">
        <v>14</v>
      </c>
      <c r="L617" t="s">
        <v>16</v>
      </c>
      <c r="N617" t="s">
        <v>144</v>
      </c>
      <c r="O617" t="s">
        <v>746</v>
      </c>
      <c r="P617" t="s">
        <v>15</v>
      </c>
      <c r="Q617" t="s">
        <v>110</v>
      </c>
      <c r="R617" t="s">
        <v>61</v>
      </c>
    </row>
    <row r="618" spans="1:18">
      <c r="A618" t="s">
        <v>33</v>
      </c>
      <c r="B618" t="s">
        <v>10</v>
      </c>
      <c r="C618">
        <v>5</v>
      </c>
      <c r="D618" t="s">
        <v>62</v>
      </c>
      <c r="E618" t="s">
        <v>62</v>
      </c>
      <c r="F618" t="s">
        <v>14</v>
      </c>
      <c r="H618" t="s">
        <v>16</v>
      </c>
      <c r="J618" t="s">
        <v>14</v>
      </c>
      <c r="L618" t="s">
        <v>16</v>
      </c>
      <c r="N618" t="s">
        <v>111</v>
      </c>
      <c r="P618" t="s">
        <v>195</v>
      </c>
      <c r="R618" t="s">
        <v>61</v>
      </c>
    </row>
    <row r="619" spans="1:18">
      <c r="A619" t="s">
        <v>33</v>
      </c>
      <c r="B619" t="s">
        <v>10</v>
      </c>
      <c r="C619">
        <v>6.5</v>
      </c>
      <c r="D619" t="s">
        <v>70</v>
      </c>
      <c r="E619" t="s">
        <v>79</v>
      </c>
      <c r="F619" t="s">
        <v>14</v>
      </c>
      <c r="H619" t="s">
        <v>16</v>
      </c>
      <c r="J619" t="s">
        <v>14</v>
      </c>
      <c r="L619" t="s">
        <v>14</v>
      </c>
      <c r="N619" t="s">
        <v>15</v>
      </c>
      <c r="O619" t="s">
        <v>747</v>
      </c>
      <c r="P619" t="s">
        <v>65</v>
      </c>
      <c r="R619" t="s">
        <v>69</v>
      </c>
    </row>
    <row r="620" spans="1:18">
      <c r="A620" t="s">
        <v>33</v>
      </c>
      <c r="B620" t="s">
        <v>10</v>
      </c>
      <c r="C620">
        <v>2</v>
      </c>
      <c r="D620" t="s">
        <v>62</v>
      </c>
      <c r="E620" t="s">
        <v>62</v>
      </c>
      <c r="F620" t="s">
        <v>14</v>
      </c>
      <c r="H620" t="s">
        <v>14</v>
      </c>
      <c r="J620" t="s">
        <v>14</v>
      </c>
      <c r="L620" t="s">
        <v>14</v>
      </c>
      <c r="N620" t="s">
        <v>748</v>
      </c>
      <c r="P620" t="s">
        <v>331</v>
      </c>
      <c r="R620" t="s">
        <v>61</v>
      </c>
    </row>
    <row r="621" spans="1:18">
      <c r="A621" t="s">
        <v>33</v>
      </c>
      <c r="B621" t="s">
        <v>10</v>
      </c>
      <c r="C621">
        <v>40</v>
      </c>
      <c r="D621" t="s">
        <v>62</v>
      </c>
      <c r="E621" t="s">
        <v>62</v>
      </c>
      <c r="F621" t="s">
        <v>14</v>
      </c>
      <c r="H621" t="s">
        <v>16</v>
      </c>
      <c r="J621" t="s">
        <v>14</v>
      </c>
      <c r="L621" t="s">
        <v>16</v>
      </c>
      <c r="N621" t="s">
        <v>15</v>
      </c>
      <c r="O621" t="s">
        <v>749</v>
      </c>
      <c r="R621" t="s">
        <v>69</v>
      </c>
    </row>
    <row r="622" spans="1:18">
      <c r="A622" t="s">
        <v>33</v>
      </c>
      <c r="B622" t="s">
        <v>10</v>
      </c>
      <c r="C622">
        <v>15</v>
      </c>
      <c r="D622" t="s">
        <v>62</v>
      </c>
      <c r="E622" t="s">
        <v>62</v>
      </c>
      <c r="F622" t="s">
        <v>14</v>
      </c>
      <c r="H622" t="s">
        <v>14</v>
      </c>
      <c r="J622" t="s">
        <v>14</v>
      </c>
      <c r="L622" t="s">
        <v>14</v>
      </c>
      <c r="N622" t="s">
        <v>138</v>
      </c>
      <c r="R622" t="s">
        <v>69</v>
      </c>
    </row>
    <row r="623" spans="1:18">
      <c r="A623" t="s">
        <v>33</v>
      </c>
      <c r="B623" t="s">
        <v>10</v>
      </c>
      <c r="C623">
        <v>4</v>
      </c>
      <c r="D623" t="s">
        <v>62</v>
      </c>
      <c r="E623" t="s">
        <v>62</v>
      </c>
      <c r="F623" t="s">
        <v>14</v>
      </c>
      <c r="H623" t="s">
        <v>16</v>
      </c>
      <c r="J623" t="s">
        <v>14</v>
      </c>
      <c r="L623" t="s">
        <v>16</v>
      </c>
      <c r="N623" t="s">
        <v>254</v>
      </c>
      <c r="P623" t="s">
        <v>65</v>
      </c>
      <c r="R623" t="s">
        <v>69</v>
      </c>
    </row>
    <row r="624" spans="1:18">
      <c r="A624" t="s">
        <v>33</v>
      </c>
      <c r="B624" t="s">
        <v>10</v>
      </c>
      <c r="C624">
        <v>40</v>
      </c>
      <c r="D624" t="s">
        <v>62</v>
      </c>
      <c r="E624" t="s">
        <v>62</v>
      </c>
      <c r="F624" t="s">
        <v>14</v>
      </c>
      <c r="H624" t="s">
        <v>16</v>
      </c>
      <c r="J624" t="s">
        <v>14</v>
      </c>
      <c r="L624" t="s">
        <v>16</v>
      </c>
      <c r="N624" t="s">
        <v>15</v>
      </c>
      <c r="O624" t="s">
        <v>750</v>
      </c>
      <c r="P624" t="s">
        <v>15</v>
      </c>
      <c r="Q624" t="s">
        <v>751</v>
      </c>
      <c r="R624" t="s">
        <v>69</v>
      </c>
    </row>
    <row r="625" spans="1:18">
      <c r="A625" t="s">
        <v>33</v>
      </c>
      <c r="B625" t="s">
        <v>10</v>
      </c>
      <c r="C625">
        <v>8</v>
      </c>
      <c r="D625" t="s">
        <v>62</v>
      </c>
      <c r="E625" t="s">
        <v>62</v>
      </c>
      <c r="F625" t="s">
        <v>14</v>
      </c>
      <c r="H625" t="s">
        <v>16</v>
      </c>
      <c r="J625" t="s">
        <v>14</v>
      </c>
      <c r="L625" t="s">
        <v>16</v>
      </c>
      <c r="N625" t="s">
        <v>15</v>
      </c>
      <c r="O625" t="s">
        <v>752</v>
      </c>
      <c r="P625" t="s">
        <v>15</v>
      </c>
      <c r="Q625" t="s">
        <v>110</v>
      </c>
      <c r="R625" t="s">
        <v>69</v>
      </c>
    </row>
    <row r="626" spans="1:18">
      <c r="A626" t="s">
        <v>33</v>
      </c>
      <c r="B626" t="s">
        <v>10</v>
      </c>
      <c r="C626">
        <v>4.5</v>
      </c>
      <c r="D626" t="s">
        <v>62</v>
      </c>
      <c r="E626" t="s">
        <v>62</v>
      </c>
      <c r="F626" t="s">
        <v>14</v>
      </c>
      <c r="H626" t="s">
        <v>14</v>
      </c>
      <c r="J626" t="s">
        <v>14</v>
      </c>
      <c r="L626" t="s">
        <v>14</v>
      </c>
      <c r="N626" t="s">
        <v>67</v>
      </c>
      <c r="P626" t="s">
        <v>15</v>
      </c>
      <c r="Q626" t="s">
        <v>753</v>
      </c>
      <c r="R626" t="s">
        <v>61</v>
      </c>
    </row>
    <row r="627" spans="1:18">
      <c r="A627" t="s">
        <v>33</v>
      </c>
      <c r="B627" t="s">
        <v>10</v>
      </c>
      <c r="C627">
        <v>40</v>
      </c>
      <c r="D627" t="s">
        <v>62</v>
      </c>
      <c r="E627" t="s">
        <v>62</v>
      </c>
      <c r="F627" t="s">
        <v>14</v>
      </c>
      <c r="H627" t="s">
        <v>16</v>
      </c>
      <c r="J627" t="s">
        <v>14</v>
      </c>
      <c r="L627" t="s">
        <v>13</v>
      </c>
      <c r="N627" t="s">
        <v>260</v>
      </c>
      <c r="P627" t="s">
        <v>112</v>
      </c>
      <c r="R627" t="s">
        <v>61</v>
      </c>
    </row>
    <row r="628" spans="1:18">
      <c r="A628" t="s">
        <v>33</v>
      </c>
      <c r="B628" t="s">
        <v>10</v>
      </c>
      <c r="C628">
        <v>5</v>
      </c>
      <c r="D628" t="s">
        <v>62</v>
      </c>
      <c r="E628" t="s">
        <v>62</v>
      </c>
      <c r="F628" t="s">
        <v>14</v>
      </c>
      <c r="H628" t="s">
        <v>14</v>
      </c>
      <c r="J628" t="s">
        <v>14</v>
      </c>
      <c r="L628" t="s">
        <v>16</v>
      </c>
      <c r="N628" t="s">
        <v>114</v>
      </c>
      <c r="P628" t="s">
        <v>365</v>
      </c>
      <c r="R628" t="s">
        <v>69</v>
      </c>
    </row>
    <row r="629" spans="1:18">
      <c r="A629" t="s">
        <v>33</v>
      </c>
      <c r="B629" t="s">
        <v>10</v>
      </c>
      <c r="C629">
        <v>3</v>
      </c>
      <c r="D629" t="s">
        <v>62</v>
      </c>
      <c r="E629" t="s">
        <v>62</v>
      </c>
      <c r="F629" t="s">
        <v>14</v>
      </c>
      <c r="H629" t="s">
        <v>14</v>
      </c>
      <c r="J629" t="s">
        <v>14</v>
      </c>
      <c r="L629" t="s">
        <v>16</v>
      </c>
      <c r="N629" t="s">
        <v>74</v>
      </c>
      <c r="P629" t="s">
        <v>548</v>
      </c>
      <c r="R629" t="s">
        <v>61</v>
      </c>
    </row>
    <row r="630" spans="1:18">
      <c r="A630" t="s">
        <v>33</v>
      </c>
      <c r="B630" t="s">
        <v>10</v>
      </c>
      <c r="C630">
        <v>15</v>
      </c>
      <c r="D630" t="s">
        <v>62</v>
      </c>
      <c r="E630" t="s">
        <v>62</v>
      </c>
      <c r="F630" t="s">
        <v>14</v>
      </c>
      <c r="H630" t="s">
        <v>16</v>
      </c>
      <c r="J630" t="s">
        <v>14</v>
      </c>
      <c r="L630" t="s">
        <v>16</v>
      </c>
      <c r="N630" t="s">
        <v>15</v>
      </c>
      <c r="O630" t="s">
        <v>667</v>
      </c>
      <c r="R630" t="s">
        <v>61</v>
      </c>
    </row>
    <row r="631" spans="1:18">
      <c r="A631" t="s">
        <v>33</v>
      </c>
      <c r="B631" t="s">
        <v>10</v>
      </c>
      <c r="C631">
        <v>25</v>
      </c>
      <c r="D631" t="s">
        <v>62</v>
      </c>
      <c r="E631" t="s">
        <v>62</v>
      </c>
      <c r="F631" t="s">
        <v>14</v>
      </c>
      <c r="H631" t="s">
        <v>16</v>
      </c>
      <c r="J631" t="s">
        <v>14</v>
      </c>
      <c r="L631" t="s">
        <v>16</v>
      </c>
      <c r="N631" t="s">
        <v>111</v>
      </c>
      <c r="P631" t="s">
        <v>75</v>
      </c>
      <c r="R631" t="s">
        <v>61</v>
      </c>
    </row>
    <row r="632" spans="1:18">
      <c r="A632" t="s">
        <v>33</v>
      </c>
      <c r="B632" t="s">
        <v>10</v>
      </c>
      <c r="C632">
        <v>5</v>
      </c>
      <c r="D632" t="s">
        <v>62</v>
      </c>
      <c r="E632" t="s">
        <v>62</v>
      </c>
      <c r="F632" t="s">
        <v>14</v>
      </c>
      <c r="H632" t="s">
        <v>16</v>
      </c>
      <c r="J632" t="s">
        <v>14</v>
      </c>
      <c r="L632" t="s">
        <v>16</v>
      </c>
      <c r="N632" t="s">
        <v>67</v>
      </c>
      <c r="P632" t="s">
        <v>325</v>
      </c>
      <c r="R632" t="s">
        <v>69</v>
      </c>
    </row>
    <row r="633" spans="1:18">
      <c r="A633" t="s">
        <v>33</v>
      </c>
      <c r="B633" t="s">
        <v>10</v>
      </c>
      <c r="C633">
        <v>4.5999999999999996</v>
      </c>
      <c r="D633" t="s">
        <v>79</v>
      </c>
      <c r="E633" t="s">
        <v>62</v>
      </c>
      <c r="F633" t="s">
        <v>14</v>
      </c>
      <c r="H633" t="s">
        <v>16</v>
      </c>
      <c r="J633" t="s">
        <v>14</v>
      </c>
      <c r="L633" t="s">
        <v>16</v>
      </c>
      <c r="N633" t="s">
        <v>707</v>
      </c>
      <c r="P633" t="s">
        <v>150</v>
      </c>
      <c r="R633" t="s">
        <v>69</v>
      </c>
    </row>
    <row r="634" spans="1:18">
      <c r="A634" t="s">
        <v>33</v>
      </c>
      <c r="B634" t="s">
        <v>10</v>
      </c>
      <c r="C634" t="s">
        <v>754</v>
      </c>
      <c r="D634" t="s">
        <v>62</v>
      </c>
      <c r="E634" t="s">
        <v>62</v>
      </c>
      <c r="F634" t="s">
        <v>14</v>
      </c>
      <c r="H634" t="s">
        <v>16</v>
      </c>
      <c r="J634" t="s">
        <v>14</v>
      </c>
      <c r="L634" t="s">
        <v>16</v>
      </c>
      <c r="N634" t="s">
        <v>597</v>
      </c>
      <c r="P634" t="s">
        <v>412</v>
      </c>
      <c r="R634" t="s">
        <v>61</v>
      </c>
    </row>
    <row r="635" spans="1:18">
      <c r="A635" t="s">
        <v>33</v>
      </c>
      <c r="B635" t="s">
        <v>10</v>
      </c>
      <c r="C635">
        <v>10</v>
      </c>
      <c r="D635" t="s">
        <v>62</v>
      </c>
      <c r="E635" t="s">
        <v>62</v>
      </c>
      <c r="F635" t="s">
        <v>14</v>
      </c>
      <c r="H635" t="s">
        <v>16</v>
      </c>
      <c r="J635" t="s">
        <v>14</v>
      </c>
      <c r="L635" t="s">
        <v>16</v>
      </c>
      <c r="N635" t="s">
        <v>15</v>
      </c>
      <c r="O635" t="s">
        <v>755</v>
      </c>
      <c r="P635" t="s">
        <v>15</v>
      </c>
      <c r="Q635" t="s">
        <v>756</v>
      </c>
      <c r="R635" t="s">
        <v>61</v>
      </c>
    </row>
    <row r="636" spans="1:18">
      <c r="A636" t="s">
        <v>33</v>
      </c>
      <c r="B636" t="s">
        <v>10</v>
      </c>
      <c r="C636">
        <v>6.1</v>
      </c>
      <c r="D636" t="s">
        <v>62</v>
      </c>
      <c r="E636" t="s">
        <v>62</v>
      </c>
      <c r="F636" t="s">
        <v>14</v>
      </c>
      <c r="H636" t="s">
        <v>16</v>
      </c>
      <c r="J636" t="s">
        <v>14</v>
      </c>
      <c r="L636" t="s">
        <v>16</v>
      </c>
      <c r="N636" t="s">
        <v>15</v>
      </c>
      <c r="O636" t="s">
        <v>757</v>
      </c>
      <c r="P636" t="s">
        <v>65</v>
      </c>
      <c r="R636" t="s">
        <v>69</v>
      </c>
    </row>
    <row r="637" spans="1:18">
      <c r="A637" t="s">
        <v>33</v>
      </c>
      <c r="B637" t="s">
        <v>10</v>
      </c>
      <c r="C637">
        <v>1.5</v>
      </c>
      <c r="D637" t="s">
        <v>62</v>
      </c>
      <c r="E637" t="s">
        <v>62</v>
      </c>
      <c r="F637" t="s">
        <v>14</v>
      </c>
      <c r="H637" t="s">
        <v>14</v>
      </c>
      <c r="J637" t="s">
        <v>14</v>
      </c>
      <c r="L637" t="s">
        <v>14</v>
      </c>
      <c r="N637" t="s">
        <v>114</v>
      </c>
      <c r="R637" t="s">
        <v>61</v>
      </c>
    </row>
    <row r="638" spans="1:18">
      <c r="A638" t="s">
        <v>33</v>
      </c>
      <c r="B638" t="s">
        <v>10</v>
      </c>
      <c r="C638">
        <v>6</v>
      </c>
      <c r="D638" t="s">
        <v>62</v>
      </c>
      <c r="E638" t="s">
        <v>62</v>
      </c>
      <c r="F638" t="s">
        <v>14</v>
      </c>
      <c r="H638" t="s">
        <v>16</v>
      </c>
      <c r="J638" t="s">
        <v>14</v>
      </c>
      <c r="L638" t="s">
        <v>16</v>
      </c>
      <c r="N638" t="s">
        <v>758</v>
      </c>
      <c r="O638" t="s">
        <v>759</v>
      </c>
      <c r="R638" t="s">
        <v>69</v>
      </c>
    </row>
    <row r="639" spans="1:18">
      <c r="A639" t="s">
        <v>33</v>
      </c>
      <c r="B639" t="s">
        <v>10</v>
      </c>
      <c r="C639">
        <v>60</v>
      </c>
      <c r="D639" t="s">
        <v>57</v>
      </c>
      <c r="E639" t="s">
        <v>57</v>
      </c>
      <c r="F639" t="s">
        <v>14</v>
      </c>
      <c r="H639" t="s">
        <v>14</v>
      </c>
      <c r="J639" t="s">
        <v>14</v>
      </c>
      <c r="L639" t="s">
        <v>14</v>
      </c>
      <c r="N639" t="s">
        <v>67</v>
      </c>
      <c r="P639" t="s">
        <v>75</v>
      </c>
      <c r="R639" t="s">
        <v>61</v>
      </c>
    </row>
    <row r="640" spans="1:18">
      <c r="A640" t="s">
        <v>33</v>
      </c>
      <c r="B640" t="s">
        <v>10</v>
      </c>
      <c r="C640">
        <v>3</v>
      </c>
      <c r="D640" t="s">
        <v>62</v>
      </c>
      <c r="E640" t="s">
        <v>62</v>
      </c>
      <c r="F640" t="s">
        <v>14</v>
      </c>
      <c r="H640" t="s">
        <v>16</v>
      </c>
      <c r="J640" t="s">
        <v>14</v>
      </c>
      <c r="L640" t="s">
        <v>15</v>
      </c>
      <c r="M640" t="s">
        <v>760</v>
      </c>
      <c r="N640" t="s">
        <v>15</v>
      </c>
      <c r="O640" t="s">
        <v>761</v>
      </c>
      <c r="P640" t="s">
        <v>15</v>
      </c>
      <c r="Q640" t="s">
        <v>224</v>
      </c>
      <c r="R640" t="s">
        <v>69</v>
      </c>
    </row>
    <row r="641" spans="1:18">
      <c r="A641" t="s">
        <v>33</v>
      </c>
      <c r="B641" t="s">
        <v>10</v>
      </c>
      <c r="C641">
        <v>7</v>
      </c>
      <c r="D641" t="s">
        <v>62</v>
      </c>
      <c r="E641" t="s">
        <v>62</v>
      </c>
      <c r="F641" t="s">
        <v>14</v>
      </c>
      <c r="H641" t="s">
        <v>16</v>
      </c>
      <c r="J641" t="s">
        <v>14</v>
      </c>
      <c r="L641" t="s">
        <v>16</v>
      </c>
      <c r="N641" t="s">
        <v>307</v>
      </c>
      <c r="P641" t="s">
        <v>188</v>
      </c>
      <c r="R641" t="s">
        <v>61</v>
      </c>
    </row>
    <row r="642" spans="1:18">
      <c r="A642" t="s">
        <v>33</v>
      </c>
      <c r="B642" t="s">
        <v>10</v>
      </c>
      <c r="C642">
        <v>4.2</v>
      </c>
      <c r="D642" t="s">
        <v>62</v>
      </c>
      <c r="E642" t="s">
        <v>62</v>
      </c>
      <c r="F642" t="s">
        <v>14</v>
      </c>
      <c r="H642" t="s">
        <v>16</v>
      </c>
      <c r="J642" t="s">
        <v>14</v>
      </c>
      <c r="L642" t="s">
        <v>16</v>
      </c>
      <c r="N642" t="s">
        <v>762</v>
      </c>
      <c r="O642" t="s">
        <v>763</v>
      </c>
      <c r="P642" t="s">
        <v>269</v>
      </c>
      <c r="R642" t="s">
        <v>61</v>
      </c>
    </row>
    <row r="643" spans="1:18">
      <c r="A643" t="s">
        <v>33</v>
      </c>
      <c r="B643" t="s">
        <v>10</v>
      </c>
      <c r="C643">
        <v>25</v>
      </c>
      <c r="D643" t="s">
        <v>62</v>
      </c>
      <c r="E643" t="s">
        <v>62</v>
      </c>
      <c r="F643" t="s">
        <v>14</v>
      </c>
      <c r="H643" t="s">
        <v>16</v>
      </c>
      <c r="J643" t="s">
        <v>14</v>
      </c>
      <c r="L643" t="s">
        <v>16</v>
      </c>
      <c r="N643" t="s">
        <v>67</v>
      </c>
      <c r="R643" t="s">
        <v>69</v>
      </c>
    </row>
    <row r="644" spans="1:18">
      <c r="A644" t="s">
        <v>33</v>
      </c>
      <c r="B644" t="s">
        <v>10</v>
      </c>
      <c r="C644">
        <v>0.4</v>
      </c>
      <c r="D644" t="s">
        <v>79</v>
      </c>
      <c r="E644" t="s">
        <v>62</v>
      </c>
      <c r="F644" t="s">
        <v>14</v>
      </c>
      <c r="H644" t="s">
        <v>16</v>
      </c>
      <c r="J644" t="s">
        <v>14</v>
      </c>
      <c r="L644" t="s">
        <v>14</v>
      </c>
      <c r="N644" t="s">
        <v>15</v>
      </c>
      <c r="O644" t="s">
        <v>764</v>
      </c>
      <c r="P644" t="s">
        <v>765</v>
      </c>
      <c r="Q644" t="s">
        <v>766</v>
      </c>
      <c r="R644" t="s">
        <v>61</v>
      </c>
    </row>
    <row r="645" spans="1:18">
      <c r="A645" t="s">
        <v>33</v>
      </c>
      <c r="B645" t="s">
        <v>10</v>
      </c>
      <c r="C645">
        <v>3</v>
      </c>
      <c r="D645" t="s">
        <v>62</v>
      </c>
      <c r="E645" t="s">
        <v>62</v>
      </c>
      <c r="F645" t="s">
        <v>14</v>
      </c>
      <c r="H645" t="s">
        <v>16</v>
      </c>
      <c r="J645" t="s">
        <v>14</v>
      </c>
      <c r="L645" t="s">
        <v>16</v>
      </c>
      <c r="N645" t="s">
        <v>767</v>
      </c>
      <c r="O645" t="s">
        <v>768</v>
      </c>
      <c r="P645" t="s">
        <v>237</v>
      </c>
      <c r="Q645" t="s">
        <v>769</v>
      </c>
      <c r="R645" t="s">
        <v>69</v>
      </c>
    </row>
    <row r="646" spans="1:18">
      <c r="A646" t="s">
        <v>33</v>
      </c>
      <c r="B646" t="s">
        <v>10</v>
      </c>
      <c r="C646">
        <v>12</v>
      </c>
      <c r="D646" t="s">
        <v>62</v>
      </c>
      <c r="E646" t="s">
        <v>62</v>
      </c>
      <c r="F646" t="s">
        <v>14</v>
      </c>
      <c r="H646" t="s">
        <v>16</v>
      </c>
      <c r="J646" t="s">
        <v>14</v>
      </c>
      <c r="L646" t="s">
        <v>16</v>
      </c>
      <c r="N646" t="s">
        <v>216</v>
      </c>
      <c r="P646" t="s">
        <v>365</v>
      </c>
      <c r="R646" t="s">
        <v>69</v>
      </c>
    </row>
    <row r="647" spans="1:18">
      <c r="A647" t="s">
        <v>33</v>
      </c>
      <c r="B647" t="s">
        <v>10</v>
      </c>
      <c r="C647">
        <v>27</v>
      </c>
      <c r="D647" t="s">
        <v>62</v>
      </c>
      <c r="E647" t="s">
        <v>62</v>
      </c>
      <c r="F647" t="s">
        <v>14</v>
      </c>
      <c r="H647" t="s">
        <v>14</v>
      </c>
      <c r="J647" t="s">
        <v>14</v>
      </c>
      <c r="L647" t="s">
        <v>14</v>
      </c>
      <c r="N647" t="s">
        <v>15</v>
      </c>
      <c r="O647" t="s">
        <v>770</v>
      </c>
      <c r="R647" t="s">
        <v>61</v>
      </c>
    </row>
    <row r="648" spans="1:18">
      <c r="A648" t="s">
        <v>33</v>
      </c>
      <c r="B648" t="s">
        <v>10</v>
      </c>
      <c r="C648">
        <v>7</v>
      </c>
      <c r="D648" t="s">
        <v>62</v>
      </c>
      <c r="E648" t="s">
        <v>62</v>
      </c>
      <c r="F648" t="s">
        <v>14</v>
      </c>
      <c r="H648" t="s">
        <v>16</v>
      </c>
      <c r="J648" t="s">
        <v>14</v>
      </c>
      <c r="L648" t="s">
        <v>16</v>
      </c>
      <c r="N648" t="s">
        <v>74</v>
      </c>
      <c r="P648" t="s">
        <v>112</v>
      </c>
      <c r="R648" t="s">
        <v>61</v>
      </c>
    </row>
    <row r="649" spans="1:18">
      <c r="A649" t="s">
        <v>33</v>
      </c>
      <c r="B649" t="s">
        <v>10</v>
      </c>
      <c r="C649">
        <v>45</v>
      </c>
      <c r="D649" t="s">
        <v>62</v>
      </c>
      <c r="E649" t="s">
        <v>62</v>
      </c>
      <c r="F649" t="s">
        <v>14</v>
      </c>
      <c r="H649" t="s">
        <v>12</v>
      </c>
      <c r="J649" t="s">
        <v>14</v>
      </c>
      <c r="L649" t="s">
        <v>12</v>
      </c>
      <c r="N649" t="s">
        <v>114</v>
      </c>
      <c r="R649" t="s">
        <v>61</v>
      </c>
    </row>
    <row r="650" spans="1:18">
      <c r="A650" t="s">
        <v>33</v>
      </c>
      <c r="B650" t="s">
        <v>10</v>
      </c>
      <c r="C650">
        <v>5.8</v>
      </c>
      <c r="D650" t="s">
        <v>62</v>
      </c>
      <c r="E650" t="s">
        <v>62</v>
      </c>
      <c r="F650" t="s">
        <v>14</v>
      </c>
      <c r="H650" t="s">
        <v>16</v>
      </c>
      <c r="J650" t="s">
        <v>14</v>
      </c>
      <c r="L650" t="s">
        <v>12</v>
      </c>
      <c r="N650" t="s">
        <v>771</v>
      </c>
      <c r="O650" t="s">
        <v>772</v>
      </c>
      <c r="P650" t="s">
        <v>15</v>
      </c>
      <c r="Q650" t="s">
        <v>773</v>
      </c>
      <c r="R650" t="s">
        <v>61</v>
      </c>
    </row>
    <row r="651" spans="1:18">
      <c r="A651" t="s">
        <v>33</v>
      </c>
      <c r="B651" t="s">
        <v>10</v>
      </c>
      <c r="C651">
        <v>30</v>
      </c>
      <c r="D651" t="s">
        <v>62</v>
      </c>
      <c r="E651" t="s">
        <v>62</v>
      </c>
      <c r="F651" t="s">
        <v>14</v>
      </c>
      <c r="H651" t="s">
        <v>16</v>
      </c>
      <c r="L651" t="s">
        <v>16</v>
      </c>
      <c r="N651" t="s">
        <v>15</v>
      </c>
      <c r="O651" t="s">
        <v>719</v>
      </c>
      <c r="R651" t="s">
        <v>69</v>
      </c>
    </row>
    <row r="652" spans="1:18">
      <c r="A652" t="s">
        <v>33</v>
      </c>
      <c r="B652" t="s">
        <v>10</v>
      </c>
      <c r="C652">
        <v>35</v>
      </c>
      <c r="D652" t="s">
        <v>62</v>
      </c>
      <c r="E652" t="s">
        <v>62</v>
      </c>
      <c r="F652" t="s">
        <v>14</v>
      </c>
      <c r="H652" t="s">
        <v>14</v>
      </c>
      <c r="J652" t="s">
        <v>14</v>
      </c>
      <c r="L652" t="s">
        <v>14</v>
      </c>
      <c r="N652" t="s">
        <v>15</v>
      </c>
      <c r="O652" t="s">
        <v>774</v>
      </c>
      <c r="P652" t="s">
        <v>100</v>
      </c>
      <c r="R652" t="s">
        <v>61</v>
      </c>
    </row>
    <row r="653" spans="1:18">
      <c r="A653" t="s">
        <v>33</v>
      </c>
      <c r="B653" t="s">
        <v>10</v>
      </c>
      <c r="C653">
        <v>1</v>
      </c>
      <c r="D653" t="s">
        <v>62</v>
      </c>
      <c r="E653" t="s">
        <v>62</v>
      </c>
      <c r="F653" t="s">
        <v>14</v>
      </c>
      <c r="H653" t="s">
        <v>16</v>
      </c>
      <c r="J653" t="s">
        <v>14</v>
      </c>
      <c r="L653" t="s">
        <v>16</v>
      </c>
      <c r="N653" t="s">
        <v>74</v>
      </c>
      <c r="P653" t="s">
        <v>75</v>
      </c>
      <c r="R653" t="s">
        <v>69</v>
      </c>
    </row>
    <row r="654" spans="1:18">
      <c r="A654" t="s">
        <v>33</v>
      </c>
      <c r="B654" t="s">
        <v>10</v>
      </c>
      <c r="C654">
        <v>1</v>
      </c>
      <c r="D654" t="s">
        <v>79</v>
      </c>
      <c r="E654" t="s">
        <v>79</v>
      </c>
      <c r="F654" t="s">
        <v>14</v>
      </c>
      <c r="H654" t="s">
        <v>16</v>
      </c>
      <c r="J654" t="s">
        <v>14</v>
      </c>
      <c r="L654" t="s">
        <v>16</v>
      </c>
      <c r="N654" t="s">
        <v>94</v>
      </c>
      <c r="P654" t="s">
        <v>639</v>
      </c>
      <c r="R654" t="s">
        <v>69</v>
      </c>
    </row>
    <row r="655" spans="1:18">
      <c r="A655" t="s">
        <v>33</v>
      </c>
      <c r="B655" t="s">
        <v>10</v>
      </c>
      <c r="C655">
        <v>8.4</v>
      </c>
      <c r="D655" t="s">
        <v>62</v>
      </c>
      <c r="E655" t="s">
        <v>62</v>
      </c>
      <c r="F655" t="s">
        <v>14</v>
      </c>
      <c r="H655" t="s">
        <v>16</v>
      </c>
      <c r="J655" t="s">
        <v>14</v>
      </c>
      <c r="L655" t="s">
        <v>16</v>
      </c>
      <c r="N655" t="s">
        <v>775</v>
      </c>
      <c r="P655" t="s">
        <v>231</v>
      </c>
      <c r="R655" t="s">
        <v>61</v>
      </c>
    </row>
    <row r="656" spans="1:18">
      <c r="A656" t="s">
        <v>33</v>
      </c>
      <c r="B656" t="s">
        <v>10</v>
      </c>
      <c r="C656">
        <v>7</v>
      </c>
      <c r="D656" t="s">
        <v>62</v>
      </c>
      <c r="E656" t="s">
        <v>62</v>
      </c>
      <c r="F656" t="s">
        <v>14</v>
      </c>
      <c r="H656" t="s">
        <v>16</v>
      </c>
      <c r="J656" t="s">
        <v>14</v>
      </c>
      <c r="L656" t="s">
        <v>12</v>
      </c>
      <c r="N656" t="s">
        <v>15</v>
      </c>
      <c r="O656" t="s">
        <v>776</v>
      </c>
      <c r="P656" t="s">
        <v>703</v>
      </c>
      <c r="R656" t="s">
        <v>61</v>
      </c>
    </row>
    <row r="657" spans="1:18">
      <c r="A657" t="s">
        <v>33</v>
      </c>
      <c r="B657" t="s">
        <v>10</v>
      </c>
      <c r="C657">
        <v>7</v>
      </c>
      <c r="D657" t="s">
        <v>62</v>
      </c>
      <c r="E657" t="s">
        <v>62</v>
      </c>
      <c r="F657" t="s">
        <v>14</v>
      </c>
      <c r="H657" t="s">
        <v>16</v>
      </c>
      <c r="J657" t="s">
        <v>14</v>
      </c>
      <c r="L657" t="s">
        <v>16</v>
      </c>
      <c r="N657" t="s">
        <v>67</v>
      </c>
      <c r="P657" t="s">
        <v>112</v>
      </c>
      <c r="R657" t="s">
        <v>69</v>
      </c>
    </row>
    <row r="658" spans="1:18">
      <c r="A658" t="s">
        <v>33</v>
      </c>
      <c r="B658" t="s">
        <v>10</v>
      </c>
      <c r="C658">
        <v>22</v>
      </c>
      <c r="D658" t="s">
        <v>62</v>
      </c>
      <c r="E658" t="s">
        <v>62</v>
      </c>
      <c r="F658" t="s">
        <v>14</v>
      </c>
      <c r="H658" t="s">
        <v>16</v>
      </c>
      <c r="J658" t="s">
        <v>14</v>
      </c>
      <c r="L658" t="s">
        <v>12</v>
      </c>
      <c r="N658" t="s">
        <v>67</v>
      </c>
      <c r="P658" t="s">
        <v>195</v>
      </c>
      <c r="R658" t="s">
        <v>61</v>
      </c>
    </row>
    <row r="659" spans="1:18">
      <c r="A659" t="s">
        <v>33</v>
      </c>
      <c r="B659" t="s">
        <v>10</v>
      </c>
      <c r="C659">
        <v>2</v>
      </c>
      <c r="D659" t="s">
        <v>62</v>
      </c>
      <c r="E659" t="s">
        <v>62</v>
      </c>
      <c r="F659" t="s">
        <v>14</v>
      </c>
      <c r="H659" t="s">
        <v>16</v>
      </c>
      <c r="J659" t="s">
        <v>14</v>
      </c>
      <c r="L659" t="s">
        <v>16</v>
      </c>
      <c r="N659" t="s">
        <v>172</v>
      </c>
      <c r="O659" t="s">
        <v>777</v>
      </c>
      <c r="P659" t="s">
        <v>15</v>
      </c>
      <c r="Q659" t="s">
        <v>778</v>
      </c>
      <c r="R659" t="s">
        <v>61</v>
      </c>
    </row>
    <row r="660" spans="1:18">
      <c r="A660" t="s">
        <v>33</v>
      </c>
      <c r="B660" t="s">
        <v>10</v>
      </c>
      <c r="C660">
        <v>25</v>
      </c>
      <c r="D660" t="s">
        <v>62</v>
      </c>
      <c r="E660" t="s">
        <v>62</v>
      </c>
      <c r="F660" t="s">
        <v>14</v>
      </c>
      <c r="H660" t="s">
        <v>14</v>
      </c>
      <c r="J660" t="s">
        <v>14</v>
      </c>
      <c r="L660" t="s">
        <v>14</v>
      </c>
      <c r="N660" t="s">
        <v>240</v>
      </c>
      <c r="R660" t="s">
        <v>61</v>
      </c>
    </row>
    <row r="661" spans="1:18">
      <c r="A661" t="s">
        <v>33</v>
      </c>
      <c r="B661" t="s">
        <v>10</v>
      </c>
      <c r="C661">
        <v>14</v>
      </c>
      <c r="D661" t="s">
        <v>70</v>
      </c>
      <c r="E661" t="s">
        <v>62</v>
      </c>
      <c r="F661" t="s">
        <v>14</v>
      </c>
      <c r="H661" t="s">
        <v>14</v>
      </c>
      <c r="J661" t="s">
        <v>14</v>
      </c>
      <c r="L661" t="s">
        <v>14</v>
      </c>
      <c r="N661" t="s">
        <v>779</v>
      </c>
      <c r="O661" t="s">
        <v>780</v>
      </c>
      <c r="P661" t="s">
        <v>15</v>
      </c>
      <c r="Q661" t="s">
        <v>781</v>
      </c>
      <c r="R661" t="s">
        <v>61</v>
      </c>
    </row>
    <row r="662" spans="1:18">
      <c r="A662" t="s">
        <v>33</v>
      </c>
      <c r="B662" t="s">
        <v>10</v>
      </c>
      <c r="C662" t="s">
        <v>612</v>
      </c>
      <c r="D662" t="s">
        <v>62</v>
      </c>
      <c r="E662" t="s">
        <v>62</v>
      </c>
      <c r="F662" t="s">
        <v>14</v>
      </c>
      <c r="H662" t="s">
        <v>16</v>
      </c>
      <c r="J662" t="s">
        <v>14</v>
      </c>
      <c r="L662" t="s">
        <v>16</v>
      </c>
      <c r="N662" t="s">
        <v>111</v>
      </c>
      <c r="P662" t="s">
        <v>108</v>
      </c>
      <c r="Q662" t="s">
        <v>608</v>
      </c>
      <c r="R662" t="s">
        <v>69</v>
      </c>
    </row>
    <row r="663" spans="1:18">
      <c r="A663" t="s">
        <v>33</v>
      </c>
      <c r="B663" t="s">
        <v>10</v>
      </c>
      <c r="C663">
        <v>38</v>
      </c>
      <c r="D663" t="s">
        <v>62</v>
      </c>
      <c r="E663" t="s">
        <v>62</v>
      </c>
      <c r="F663" t="s">
        <v>14</v>
      </c>
      <c r="H663" t="s">
        <v>16</v>
      </c>
      <c r="J663" t="s">
        <v>14</v>
      </c>
      <c r="L663" t="s">
        <v>14</v>
      </c>
      <c r="N663" t="s">
        <v>134</v>
      </c>
      <c r="O663" t="s">
        <v>782</v>
      </c>
      <c r="P663" t="s">
        <v>15</v>
      </c>
      <c r="Q663" t="s">
        <v>783</v>
      </c>
      <c r="R663" t="s">
        <v>69</v>
      </c>
    </row>
    <row r="664" spans="1:18">
      <c r="A664" t="s">
        <v>33</v>
      </c>
      <c r="B664" t="s">
        <v>10</v>
      </c>
      <c r="C664">
        <v>10</v>
      </c>
      <c r="D664" t="s">
        <v>62</v>
      </c>
      <c r="E664" t="s">
        <v>62</v>
      </c>
      <c r="F664" t="s">
        <v>14</v>
      </c>
      <c r="H664" t="s">
        <v>16</v>
      </c>
      <c r="J664" t="s">
        <v>14</v>
      </c>
      <c r="L664" t="s">
        <v>16</v>
      </c>
      <c r="N664" t="s">
        <v>784</v>
      </c>
      <c r="P664" t="s">
        <v>607</v>
      </c>
      <c r="R664" t="s">
        <v>69</v>
      </c>
    </row>
    <row r="665" spans="1:18">
      <c r="A665" t="s">
        <v>33</v>
      </c>
      <c r="B665" t="s">
        <v>10</v>
      </c>
      <c r="C665">
        <v>40</v>
      </c>
      <c r="D665" t="s">
        <v>62</v>
      </c>
      <c r="E665" t="s">
        <v>57</v>
      </c>
      <c r="F665" t="s">
        <v>14</v>
      </c>
      <c r="H665" t="s">
        <v>16</v>
      </c>
      <c r="J665" t="s">
        <v>14</v>
      </c>
      <c r="L665" t="s">
        <v>16</v>
      </c>
      <c r="N665" t="s">
        <v>172</v>
      </c>
      <c r="O665" t="s">
        <v>785</v>
      </c>
      <c r="P665" t="s">
        <v>108</v>
      </c>
      <c r="Q665" t="s">
        <v>786</v>
      </c>
      <c r="R665" t="s">
        <v>69</v>
      </c>
    </row>
    <row r="666" spans="1:18">
      <c r="A666" t="s">
        <v>33</v>
      </c>
      <c r="B666" t="s">
        <v>10</v>
      </c>
      <c r="C666">
        <v>15</v>
      </c>
      <c r="D666" t="s">
        <v>62</v>
      </c>
      <c r="E666" t="s">
        <v>62</v>
      </c>
      <c r="F666" t="s">
        <v>14</v>
      </c>
      <c r="H666" t="s">
        <v>13</v>
      </c>
      <c r="J666" t="s">
        <v>14</v>
      </c>
      <c r="L666" t="s">
        <v>13</v>
      </c>
      <c r="N666" t="s">
        <v>114</v>
      </c>
      <c r="R666" t="s">
        <v>61</v>
      </c>
    </row>
    <row r="667" spans="1:18">
      <c r="A667" t="s">
        <v>33</v>
      </c>
      <c r="B667" t="s">
        <v>10</v>
      </c>
      <c r="C667">
        <v>1</v>
      </c>
      <c r="D667" t="s">
        <v>62</v>
      </c>
      <c r="E667" t="s">
        <v>62</v>
      </c>
      <c r="F667" t="s">
        <v>14</v>
      </c>
      <c r="H667" t="s">
        <v>16</v>
      </c>
      <c r="J667" t="s">
        <v>14</v>
      </c>
      <c r="L667" t="s">
        <v>16</v>
      </c>
      <c r="N667" t="s">
        <v>15</v>
      </c>
      <c r="O667" t="s">
        <v>787</v>
      </c>
      <c r="P667" t="s">
        <v>15</v>
      </c>
      <c r="Q667" t="s">
        <v>788</v>
      </c>
      <c r="R667" t="s">
        <v>61</v>
      </c>
    </row>
    <row r="668" spans="1:18">
      <c r="A668" t="s">
        <v>33</v>
      </c>
      <c r="B668" t="s">
        <v>10</v>
      </c>
      <c r="C668">
        <v>7</v>
      </c>
      <c r="D668" t="s">
        <v>79</v>
      </c>
      <c r="E668" t="s">
        <v>62</v>
      </c>
      <c r="F668" t="s">
        <v>14</v>
      </c>
      <c r="H668" t="s">
        <v>16</v>
      </c>
      <c r="J668" t="s">
        <v>14</v>
      </c>
      <c r="L668" t="s">
        <v>16</v>
      </c>
      <c r="N668" t="s">
        <v>93</v>
      </c>
      <c r="P668" t="s">
        <v>65</v>
      </c>
      <c r="R668" t="s">
        <v>61</v>
      </c>
    </row>
    <row r="669" spans="1:18">
      <c r="A669" t="s">
        <v>33</v>
      </c>
      <c r="B669" t="s">
        <v>10</v>
      </c>
      <c r="C669">
        <v>30</v>
      </c>
      <c r="D669" t="s">
        <v>62</v>
      </c>
      <c r="E669" t="s">
        <v>62</v>
      </c>
      <c r="F669" t="s">
        <v>14</v>
      </c>
      <c r="H669" t="s">
        <v>16</v>
      </c>
      <c r="J669" t="s">
        <v>14</v>
      </c>
      <c r="L669" t="s">
        <v>16</v>
      </c>
      <c r="N669" t="s">
        <v>94</v>
      </c>
      <c r="P669" t="s">
        <v>607</v>
      </c>
      <c r="R669" t="s">
        <v>61</v>
      </c>
    </row>
    <row r="670" spans="1:18">
      <c r="A670" t="s">
        <v>33</v>
      </c>
      <c r="B670" t="s">
        <v>10</v>
      </c>
      <c r="C670">
        <v>27.3</v>
      </c>
      <c r="D670" t="s">
        <v>62</v>
      </c>
      <c r="E670" t="s">
        <v>62</v>
      </c>
      <c r="F670" t="s">
        <v>14</v>
      </c>
      <c r="H670" t="s">
        <v>16</v>
      </c>
      <c r="J670" t="s">
        <v>14</v>
      </c>
      <c r="L670" t="s">
        <v>16</v>
      </c>
      <c r="N670" t="s">
        <v>789</v>
      </c>
      <c r="R670" t="s">
        <v>69</v>
      </c>
    </row>
    <row r="671" spans="1:18">
      <c r="A671" t="s">
        <v>33</v>
      </c>
      <c r="B671" t="s">
        <v>10</v>
      </c>
      <c r="C671">
        <v>8</v>
      </c>
      <c r="D671" t="s">
        <v>62</v>
      </c>
      <c r="E671" t="s">
        <v>62</v>
      </c>
      <c r="F671" t="s">
        <v>14</v>
      </c>
      <c r="H671" t="s">
        <v>16</v>
      </c>
      <c r="J671" t="s">
        <v>14</v>
      </c>
      <c r="L671" t="s">
        <v>12</v>
      </c>
      <c r="N671" t="s">
        <v>151</v>
      </c>
      <c r="O671" t="s">
        <v>790</v>
      </c>
      <c r="P671" t="s">
        <v>15</v>
      </c>
      <c r="Q671" t="s">
        <v>791</v>
      </c>
      <c r="R671" t="s">
        <v>61</v>
      </c>
    </row>
    <row r="672" spans="1:18">
      <c r="A672" t="s">
        <v>33</v>
      </c>
      <c r="B672" t="s">
        <v>10</v>
      </c>
      <c r="C672">
        <v>16.2</v>
      </c>
      <c r="D672" t="s">
        <v>62</v>
      </c>
      <c r="E672" t="s">
        <v>62</v>
      </c>
      <c r="F672" t="s">
        <v>14</v>
      </c>
      <c r="H672" t="s">
        <v>14</v>
      </c>
      <c r="J672" t="s">
        <v>14</v>
      </c>
      <c r="L672" t="s">
        <v>14</v>
      </c>
      <c r="N672" t="s">
        <v>114</v>
      </c>
      <c r="P672" t="s">
        <v>15</v>
      </c>
      <c r="Q672" t="s">
        <v>792</v>
      </c>
      <c r="R672" t="s">
        <v>61</v>
      </c>
    </row>
    <row r="673" spans="1:18">
      <c r="A673" t="s">
        <v>33</v>
      </c>
      <c r="B673" t="s">
        <v>10</v>
      </c>
      <c r="C673">
        <v>20</v>
      </c>
      <c r="D673" t="s">
        <v>62</v>
      </c>
      <c r="E673" t="s">
        <v>62</v>
      </c>
      <c r="F673" t="s">
        <v>14</v>
      </c>
      <c r="H673" t="s">
        <v>16</v>
      </c>
      <c r="J673" t="s">
        <v>13</v>
      </c>
      <c r="L673" t="s">
        <v>16</v>
      </c>
      <c r="N673" t="s">
        <v>94</v>
      </c>
      <c r="P673" t="s">
        <v>269</v>
      </c>
      <c r="R673" t="s">
        <v>69</v>
      </c>
    </row>
    <row r="674" spans="1:18">
      <c r="A674" t="s">
        <v>33</v>
      </c>
      <c r="B674" t="s">
        <v>10</v>
      </c>
      <c r="C674">
        <v>12</v>
      </c>
      <c r="D674" t="s">
        <v>62</v>
      </c>
      <c r="E674" t="s">
        <v>62</v>
      </c>
      <c r="F674" t="s">
        <v>14</v>
      </c>
      <c r="H674" t="s">
        <v>16</v>
      </c>
      <c r="J674" t="s">
        <v>14</v>
      </c>
      <c r="L674" t="s">
        <v>16</v>
      </c>
      <c r="N674" t="s">
        <v>90</v>
      </c>
      <c r="P674" t="s">
        <v>100</v>
      </c>
      <c r="R674" t="s">
        <v>61</v>
      </c>
    </row>
    <row r="675" spans="1:18">
      <c r="A675" t="s">
        <v>33</v>
      </c>
      <c r="B675" t="s">
        <v>10</v>
      </c>
      <c r="C675">
        <v>4</v>
      </c>
      <c r="D675" t="s">
        <v>62</v>
      </c>
      <c r="E675" t="s">
        <v>62</v>
      </c>
      <c r="F675" t="s">
        <v>14</v>
      </c>
      <c r="H675" t="s">
        <v>14</v>
      </c>
      <c r="J675" t="s">
        <v>14</v>
      </c>
      <c r="L675" t="s">
        <v>14</v>
      </c>
      <c r="N675" t="s">
        <v>216</v>
      </c>
      <c r="P675" t="s">
        <v>15</v>
      </c>
      <c r="Q675" t="s">
        <v>793</v>
      </c>
      <c r="R675" t="s">
        <v>61</v>
      </c>
    </row>
    <row r="676" spans="1:18">
      <c r="A676" t="s">
        <v>33</v>
      </c>
      <c r="B676" t="s">
        <v>10</v>
      </c>
      <c r="C676">
        <v>35</v>
      </c>
      <c r="D676" t="s">
        <v>62</v>
      </c>
      <c r="E676" t="s">
        <v>62</v>
      </c>
      <c r="F676" t="s">
        <v>14</v>
      </c>
      <c r="H676" t="s">
        <v>16</v>
      </c>
      <c r="J676" t="s">
        <v>14</v>
      </c>
      <c r="L676" t="s">
        <v>16</v>
      </c>
      <c r="N676" t="s">
        <v>172</v>
      </c>
      <c r="O676" t="s">
        <v>266</v>
      </c>
      <c r="P676" t="s">
        <v>15</v>
      </c>
      <c r="Q676" t="s">
        <v>794</v>
      </c>
      <c r="R676" t="s">
        <v>69</v>
      </c>
    </row>
    <row r="677" spans="1:18">
      <c r="A677" t="s">
        <v>33</v>
      </c>
      <c r="B677" t="s">
        <v>10</v>
      </c>
      <c r="C677">
        <v>28</v>
      </c>
      <c r="D677" t="s">
        <v>62</v>
      </c>
      <c r="E677" t="s">
        <v>62</v>
      </c>
      <c r="F677" t="s">
        <v>14</v>
      </c>
      <c r="H677" t="s">
        <v>14</v>
      </c>
      <c r="J677" t="s">
        <v>14</v>
      </c>
      <c r="L677" t="s">
        <v>16</v>
      </c>
      <c r="N677" t="s">
        <v>15</v>
      </c>
      <c r="O677" t="s">
        <v>795</v>
      </c>
      <c r="P677" t="s">
        <v>108</v>
      </c>
      <c r="Q677" t="s">
        <v>796</v>
      </c>
      <c r="R677" t="s">
        <v>61</v>
      </c>
    </row>
    <row r="678" spans="1:18">
      <c r="A678" t="s">
        <v>33</v>
      </c>
      <c r="B678" t="s">
        <v>10</v>
      </c>
      <c r="C678">
        <v>1.5</v>
      </c>
      <c r="D678" t="s">
        <v>62</v>
      </c>
      <c r="E678" t="s">
        <v>62</v>
      </c>
      <c r="F678" t="s">
        <v>14</v>
      </c>
      <c r="H678" t="s">
        <v>16</v>
      </c>
      <c r="J678" t="s">
        <v>14</v>
      </c>
      <c r="L678" t="s">
        <v>16</v>
      </c>
      <c r="N678" t="s">
        <v>797</v>
      </c>
      <c r="O678" t="s">
        <v>798</v>
      </c>
      <c r="P678" t="s">
        <v>799</v>
      </c>
      <c r="R678" t="s">
        <v>69</v>
      </c>
    </row>
    <row r="679" spans="1:18">
      <c r="A679" t="s">
        <v>33</v>
      </c>
      <c r="B679" t="s">
        <v>10</v>
      </c>
      <c r="C679">
        <v>3</v>
      </c>
      <c r="D679" t="s">
        <v>62</v>
      </c>
      <c r="E679" t="s">
        <v>62</v>
      </c>
      <c r="F679" t="s">
        <v>14</v>
      </c>
      <c r="H679" t="s">
        <v>14</v>
      </c>
      <c r="J679" t="s">
        <v>14</v>
      </c>
      <c r="L679" t="s">
        <v>14</v>
      </c>
      <c r="N679" t="s">
        <v>77</v>
      </c>
      <c r="P679" t="s">
        <v>75</v>
      </c>
      <c r="R679" t="s">
        <v>69</v>
      </c>
    </row>
    <row r="680" spans="1:18">
      <c r="A680" t="s">
        <v>33</v>
      </c>
      <c r="B680" t="s">
        <v>10</v>
      </c>
      <c r="C680">
        <v>6.3</v>
      </c>
      <c r="D680" t="s">
        <v>62</v>
      </c>
      <c r="E680" t="s">
        <v>62</v>
      </c>
      <c r="F680" t="s">
        <v>14</v>
      </c>
      <c r="H680" t="s">
        <v>14</v>
      </c>
      <c r="J680" t="s">
        <v>14</v>
      </c>
      <c r="L680" t="s">
        <v>14</v>
      </c>
      <c r="N680" t="s">
        <v>15</v>
      </c>
      <c r="O680" t="s">
        <v>800</v>
      </c>
      <c r="R680" t="s">
        <v>69</v>
      </c>
    </row>
    <row r="681" spans="1:18">
      <c r="A681" t="s">
        <v>33</v>
      </c>
      <c r="B681" t="s">
        <v>10</v>
      </c>
      <c r="C681">
        <v>22</v>
      </c>
      <c r="D681" t="s">
        <v>62</v>
      </c>
      <c r="E681" t="s">
        <v>62</v>
      </c>
      <c r="F681" t="s">
        <v>14</v>
      </c>
      <c r="H681" t="s">
        <v>16</v>
      </c>
      <c r="J681" t="s">
        <v>14</v>
      </c>
      <c r="L681" t="s">
        <v>16</v>
      </c>
      <c r="N681" t="s">
        <v>67</v>
      </c>
      <c r="P681" t="s">
        <v>195</v>
      </c>
      <c r="R681" t="s">
        <v>61</v>
      </c>
    </row>
    <row r="682" spans="1:18">
      <c r="A682" t="s">
        <v>33</v>
      </c>
      <c r="B682" t="s">
        <v>10</v>
      </c>
      <c r="C682">
        <v>3</v>
      </c>
      <c r="D682" t="s">
        <v>62</v>
      </c>
      <c r="E682" t="s">
        <v>62</v>
      </c>
      <c r="F682" t="s">
        <v>14</v>
      </c>
      <c r="H682" t="s">
        <v>16</v>
      </c>
      <c r="J682" t="s">
        <v>16</v>
      </c>
      <c r="L682" t="s">
        <v>16</v>
      </c>
      <c r="N682" t="s">
        <v>15</v>
      </c>
      <c r="O682" t="s">
        <v>801</v>
      </c>
      <c r="P682" t="s">
        <v>65</v>
      </c>
      <c r="R682" t="s">
        <v>69</v>
      </c>
    </row>
    <row r="683" spans="1:18">
      <c r="A683" t="s">
        <v>33</v>
      </c>
      <c r="B683" t="s">
        <v>10</v>
      </c>
      <c r="C683">
        <v>16</v>
      </c>
      <c r="D683" t="s">
        <v>62</v>
      </c>
      <c r="E683" t="s">
        <v>62</v>
      </c>
      <c r="F683" t="s">
        <v>14</v>
      </c>
      <c r="H683" t="s">
        <v>16</v>
      </c>
      <c r="J683" t="s">
        <v>14</v>
      </c>
      <c r="L683" t="s">
        <v>16</v>
      </c>
      <c r="N683" t="s">
        <v>15</v>
      </c>
      <c r="O683" t="s">
        <v>802</v>
      </c>
    </row>
    <row r="684" spans="1:18">
      <c r="A684" t="s">
        <v>33</v>
      </c>
      <c r="B684" t="s">
        <v>10</v>
      </c>
      <c r="C684">
        <v>31</v>
      </c>
      <c r="D684" t="s">
        <v>62</v>
      </c>
      <c r="E684" t="s">
        <v>62</v>
      </c>
      <c r="F684" t="s">
        <v>14</v>
      </c>
      <c r="H684" t="s">
        <v>14</v>
      </c>
      <c r="J684" t="s">
        <v>14</v>
      </c>
      <c r="L684" t="s">
        <v>14</v>
      </c>
      <c r="N684" t="s">
        <v>114</v>
      </c>
      <c r="R684" t="s">
        <v>61</v>
      </c>
    </row>
    <row r="685" spans="1:18">
      <c r="A685" t="s">
        <v>33</v>
      </c>
      <c r="B685" t="s">
        <v>10</v>
      </c>
      <c r="C685">
        <v>8</v>
      </c>
      <c r="D685" t="s">
        <v>62</v>
      </c>
      <c r="E685" t="s">
        <v>62</v>
      </c>
      <c r="F685" t="s">
        <v>14</v>
      </c>
      <c r="H685" t="s">
        <v>14</v>
      </c>
      <c r="J685" t="s">
        <v>14</v>
      </c>
      <c r="L685" t="s">
        <v>14</v>
      </c>
      <c r="N685" t="s">
        <v>138</v>
      </c>
      <c r="R685" t="s">
        <v>69</v>
      </c>
    </row>
    <row r="686" spans="1:18">
      <c r="A686" t="s">
        <v>33</v>
      </c>
      <c r="B686" t="s">
        <v>10</v>
      </c>
      <c r="C686">
        <v>10</v>
      </c>
      <c r="D686" t="s">
        <v>62</v>
      </c>
      <c r="E686" t="s">
        <v>62</v>
      </c>
      <c r="F686" t="s">
        <v>14</v>
      </c>
      <c r="H686" t="s">
        <v>14</v>
      </c>
      <c r="J686" t="s">
        <v>14</v>
      </c>
      <c r="L686" t="s">
        <v>14</v>
      </c>
      <c r="N686" t="s">
        <v>803</v>
      </c>
      <c r="R686" t="s">
        <v>61</v>
      </c>
    </row>
    <row r="687" spans="1:18">
      <c r="A687" t="s">
        <v>33</v>
      </c>
      <c r="B687" t="s">
        <v>10</v>
      </c>
      <c r="C687">
        <v>16</v>
      </c>
      <c r="D687" t="s">
        <v>62</v>
      </c>
      <c r="E687" t="s">
        <v>62</v>
      </c>
      <c r="F687" t="s">
        <v>14</v>
      </c>
      <c r="H687" t="s">
        <v>16</v>
      </c>
      <c r="J687" t="s">
        <v>14</v>
      </c>
      <c r="L687" t="s">
        <v>16</v>
      </c>
      <c r="N687" t="s">
        <v>15</v>
      </c>
      <c r="O687" t="s">
        <v>258</v>
      </c>
      <c r="P687" t="s">
        <v>100</v>
      </c>
      <c r="R687" t="s">
        <v>61</v>
      </c>
    </row>
    <row r="688" spans="1:18">
      <c r="A688" t="s">
        <v>33</v>
      </c>
      <c r="B688" t="s">
        <v>10</v>
      </c>
      <c r="C688">
        <v>13</v>
      </c>
      <c r="D688" t="s">
        <v>62</v>
      </c>
      <c r="E688" t="s">
        <v>62</v>
      </c>
      <c r="F688" t="s">
        <v>14</v>
      </c>
      <c r="H688" t="s">
        <v>16</v>
      </c>
      <c r="J688" t="s">
        <v>14</v>
      </c>
      <c r="L688" t="s">
        <v>14</v>
      </c>
      <c r="N688" t="s">
        <v>138</v>
      </c>
      <c r="R688" t="s">
        <v>61</v>
      </c>
    </row>
    <row r="689" spans="1:18">
      <c r="A689" t="s">
        <v>33</v>
      </c>
      <c r="B689" t="s">
        <v>10</v>
      </c>
      <c r="C689">
        <v>3</v>
      </c>
      <c r="D689" t="s">
        <v>62</v>
      </c>
      <c r="E689" t="s">
        <v>62</v>
      </c>
      <c r="F689" t="s">
        <v>14</v>
      </c>
      <c r="H689" t="s">
        <v>13</v>
      </c>
      <c r="J689" t="s">
        <v>13</v>
      </c>
      <c r="L689" t="s">
        <v>13</v>
      </c>
      <c r="N689" t="s">
        <v>77</v>
      </c>
      <c r="P689" t="s">
        <v>75</v>
      </c>
      <c r="R689" t="s">
        <v>61</v>
      </c>
    </row>
    <row r="690" spans="1:18">
      <c r="A690" t="s">
        <v>33</v>
      </c>
      <c r="B690" t="s">
        <v>10</v>
      </c>
      <c r="C690">
        <v>40</v>
      </c>
      <c r="D690" t="s">
        <v>62</v>
      </c>
      <c r="E690" t="s">
        <v>57</v>
      </c>
      <c r="F690" t="s">
        <v>14</v>
      </c>
      <c r="H690" t="s">
        <v>15</v>
      </c>
      <c r="I690" t="s">
        <v>804</v>
      </c>
      <c r="J690" t="s">
        <v>14</v>
      </c>
      <c r="L690" t="s">
        <v>12</v>
      </c>
      <c r="N690" t="s">
        <v>67</v>
      </c>
      <c r="R690" t="s">
        <v>61</v>
      </c>
    </row>
    <row r="691" spans="1:18">
      <c r="A691" t="s">
        <v>33</v>
      </c>
      <c r="B691" t="s">
        <v>10</v>
      </c>
      <c r="C691">
        <v>39</v>
      </c>
      <c r="D691" t="s">
        <v>62</v>
      </c>
      <c r="E691" t="s">
        <v>62</v>
      </c>
      <c r="F691" t="s">
        <v>14</v>
      </c>
      <c r="H691" t="s">
        <v>16</v>
      </c>
      <c r="J691" t="s">
        <v>14</v>
      </c>
      <c r="L691" t="s">
        <v>16</v>
      </c>
      <c r="N691" t="s">
        <v>805</v>
      </c>
      <c r="O691" t="s">
        <v>806</v>
      </c>
      <c r="P691" t="s">
        <v>807</v>
      </c>
      <c r="Q691" t="s">
        <v>808</v>
      </c>
      <c r="R691" t="s">
        <v>69</v>
      </c>
    </row>
    <row r="692" spans="1:18">
      <c r="A692" t="s">
        <v>33</v>
      </c>
      <c r="B692" t="s">
        <v>10</v>
      </c>
      <c r="C692">
        <v>8</v>
      </c>
      <c r="D692" t="s">
        <v>62</v>
      </c>
      <c r="E692" t="s">
        <v>62</v>
      </c>
      <c r="F692" t="s">
        <v>14</v>
      </c>
      <c r="H692" t="s">
        <v>16</v>
      </c>
      <c r="J692" t="s">
        <v>14</v>
      </c>
      <c r="L692" t="s">
        <v>16</v>
      </c>
      <c r="N692" t="s">
        <v>15</v>
      </c>
      <c r="O692" t="s">
        <v>809</v>
      </c>
      <c r="P692" t="s">
        <v>15</v>
      </c>
      <c r="Q692" t="s">
        <v>810</v>
      </c>
      <c r="R692" t="s">
        <v>61</v>
      </c>
    </row>
    <row r="693" spans="1:18">
      <c r="A693" t="s">
        <v>33</v>
      </c>
      <c r="B693" t="s">
        <v>10</v>
      </c>
      <c r="C693">
        <v>3</v>
      </c>
      <c r="D693" t="s">
        <v>62</v>
      </c>
      <c r="E693" t="s">
        <v>62</v>
      </c>
      <c r="F693" t="s">
        <v>14</v>
      </c>
      <c r="H693" t="s">
        <v>16</v>
      </c>
      <c r="J693" t="s">
        <v>14</v>
      </c>
      <c r="L693" t="s">
        <v>16</v>
      </c>
      <c r="N693" t="s">
        <v>15</v>
      </c>
      <c r="O693" t="s">
        <v>811</v>
      </c>
      <c r="R693" t="s">
        <v>69</v>
      </c>
    </row>
    <row r="694" spans="1:18">
      <c r="A694" t="s">
        <v>33</v>
      </c>
      <c r="B694" t="s">
        <v>10</v>
      </c>
      <c r="C694">
        <v>10</v>
      </c>
      <c r="D694" t="s">
        <v>62</v>
      </c>
      <c r="E694" t="s">
        <v>62</v>
      </c>
      <c r="F694" t="s">
        <v>14</v>
      </c>
      <c r="H694" t="s">
        <v>16</v>
      </c>
      <c r="J694" t="s">
        <v>14</v>
      </c>
      <c r="L694" t="s">
        <v>14</v>
      </c>
      <c r="N694" t="s">
        <v>432</v>
      </c>
      <c r="P694" t="s">
        <v>269</v>
      </c>
      <c r="R694" t="s">
        <v>61</v>
      </c>
    </row>
    <row r="695" spans="1:18">
      <c r="A695" t="s">
        <v>33</v>
      </c>
      <c r="B695" t="s">
        <v>10</v>
      </c>
      <c r="C695">
        <v>10</v>
      </c>
      <c r="D695" t="s">
        <v>62</v>
      </c>
      <c r="E695" t="s">
        <v>62</v>
      </c>
      <c r="F695" t="s">
        <v>14</v>
      </c>
      <c r="H695" t="s">
        <v>14</v>
      </c>
      <c r="J695" t="s">
        <v>14</v>
      </c>
      <c r="L695" t="s">
        <v>14</v>
      </c>
      <c r="N695" t="s">
        <v>812</v>
      </c>
      <c r="O695" t="s">
        <v>813</v>
      </c>
      <c r="R695" t="s">
        <v>61</v>
      </c>
    </row>
    <row r="696" spans="1:18">
      <c r="A696" t="s">
        <v>33</v>
      </c>
      <c r="B696" t="s">
        <v>10</v>
      </c>
      <c r="C696">
        <v>3</v>
      </c>
      <c r="D696" t="s">
        <v>79</v>
      </c>
      <c r="E696" t="s">
        <v>62</v>
      </c>
      <c r="F696" t="s">
        <v>14</v>
      </c>
      <c r="H696" t="s">
        <v>16</v>
      </c>
      <c r="J696" t="s">
        <v>14</v>
      </c>
      <c r="L696" t="s">
        <v>16</v>
      </c>
      <c r="N696" t="s">
        <v>15</v>
      </c>
      <c r="O696" t="s">
        <v>814</v>
      </c>
      <c r="P696" t="s">
        <v>15</v>
      </c>
      <c r="Q696" t="s">
        <v>815</v>
      </c>
      <c r="R696" t="s">
        <v>61</v>
      </c>
    </row>
    <row r="697" spans="1:18">
      <c r="A697" t="s">
        <v>33</v>
      </c>
      <c r="B697" t="s">
        <v>10</v>
      </c>
      <c r="C697">
        <v>12</v>
      </c>
      <c r="D697" t="s">
        <v>62</v>
      </c>
      <c r="E697" t="s">
        <v>62</v>
      </c>
      <c r="F697" t="s">
        <v>14</v>
      </c>
      <c r="H697" t="s">
        <v>16</v>
      </c>
      <c r="J697" t="s">
        <v>14</v>
      </c>
      <c r="L697" t="s">
        <v>16</v>
      </c>
      <c r="N697" t="s">
        <v>67</v>
      </c>
      <c r="P697" t="s">
        <v>188</v>
      </c>
      <c r="R697" t="s">
        <v>69</v>
      </c>
    </row>
    <row r="698" spans="1:18">
      <c r="A698" t="s">
        <v>33</v>
      </c>
      <c r="B698" t="s">
        <v>10</v>
      </c>
      <c r="C698">
        <v>1.2</v>
      </c>
      <c r="D698" t="s">
        <v>62</v>
      </c>
      <c r="E698" t="s">
        <v>62</v>
      </c>
      <c r="F698" t="s">
        <v>14</v>
      </c>
      <c r="H698" t="s">
        <v>14</v>
      </c>
      <c r="J698" t="s">
        <v>14</v>
      </c>
      <c r="L698" t="s">
        <v>16</v>
      </c>
      <c r="N698" t="s">
        <v>172</v>
      </c>
      <c r="O698" t="s">
        <v>816</v>
      </c>
      <c r="P698" t="s">
        <v>188</v>
      </c>
      <c r="R698" t="s">
        <v>61</v>
      </c>
    </row>
    <row r="699" spans="1:18">
      <c r="A699" t="s">
        <v>33</v>
      </c>
      <c r="B699" t="s">
        <v>10</v>
      </c>
      <c r="C699">
        <v>11</v>
      </c>
      <c r="D699" t="s">
        <v>62</v>
      </c>
      <c r="E699" t="s">
        <v>62</v>
      </c>
      <c r="F699" t="s">
        <v>14</v>
      </c>
      <c r="H699" t="s">
        <v>16</v>
      </c>
      <c r="J699" t="s">
        <v>14</v>
      </c>
      <c r="L699" t="s">
        <v>14</v>
      </c>
      <c r="N699" t="s">
        <v>147</v>
      </c>
      <c r="O699" t="s">
        <v>817</v>
      </c>
      <c r="P699" t="s">
        <v>365</v>
      </c>
      <c r="R699" t="s">
        <v>69</v>
      </c>
    </row>
    <row r="700" spans="1:18">
      <c r="A700" t="s">
        <v>33</v>
      </c>
      <c r="B700" t="s">
        <v>10</v>
      </c>
      <c r="C700">
        <v>61</v>
      </c>
      <c r="D700" t="s">
        <v>62</v>
      </c>
      <c r="E700" t="s">
        <v>62</v>
      </c>
      <c r="F700" t="s">
        <v>14</v>
      </c>
      <c r="H700" t="s">
        <v>16</v>
      </c>
      <c r="J700" t="s">
        <v>14</v>
      </c>
      <c r="L700" t="s">
        <v>16</v>
      </c>
      <c r="N700" t="s">
        <v>15</v>
      </c>
      <c r="O700" t="s">
        <v>818</v>
      </c>
      <c r="R700" t="s">
        <v>61</v>
      </c>
    </row>
    <row r="701" spans="1:18">
      <c r="A701" t="s">
        <v>33</v>
      </c>
      <c r="B701" t="s">
        <v>10</v>
      </c>
      <c r="C701">
        <v>25</v>
      </c>
      <c r="D701" t="s">
        <v>62</v>
      </c>
      <c r="E701" t="s">
        <v>62</v>
      </c>
      <c r="F701" t="s">
        <v>14</v>
      </c>
      <c r="H701" t="s">
        <v>16</v>
      </c>
      <c r="J701" t="s">
        <v>14</v>
      </c>
      <c r="L701" t="s">
        <v>16</v>
      </c>
      <c r="N701" t="s">
        <v>15</v>
      </c>
      <c r="O701" t="s">
        <v>819</v>
      </c>
      <c r="R701" t="s">
        <v>61</v>
      </c>
    </row>
    <row r="702" spans="1:18">
      <c r="A702" t="s">
        <v>33</v>
      </c>
      <c r="B702" t="s">
        <v>10</v>
      </c>
      <c r="C702">
        <v>9</v>
      </c>
      <c r="D702" t="s">
        <v>62</v>
      </c>
      <c r="E702" t="s">
        <v>62</v>
      </c>
      <c r="F702" t="s">
        <v>14</v>
      </c>
      <c r="J702" t="s">
        <v>13</v>
      </c>
      <c r="N702" t="s">
        <v>93</v>
      </c>
      <c r="P702" t="s">
        <v>15</v>
      </c>
      <c r="Q702" t="s">
        <v>110</v>
      </c>
      <c r="R702" t="s">
        <v>61</v>
      </c>
    </row>
    <row r="703" spans="1:18">
      <c r="A703" t="s">
        <v>33</v>
      </c>
      <c r="B703" t="s">
        <v>10</v>
      </c>
      <c r="C703">
        <v>1</v>
      </c>
      <c r="D703" t="s">
        <v>62</v>
      </c>
      <c r="E703" t="s">
        <v>62</v>
      </c>
      <c r="F703" t="s">
        <v>14</v>
      </c>
      <c r="H703" t="s">
        <v>16</v>
      </c>
      <c r="J703" t="s">
        <v>14</v>
      </c>
      <c r="L703" t="s">
        <v>16</v>
      </c>
      <c r="N703" t="s">
        <v>15</v>
      </c>
      <c r="O703" t="s">
        <v>820</v>
      </c>
      <c r="P703" t="s">
        <v>89</v>
      </c>
      <c r="R703" t="s">
        <v>69</v>
      </c>
    </row>
    <row r="704" spans="1:18">
      <c r="A704" t="s">
        <v>33</v>
      </c>
      <c r="B704" t="s">
        <v>10</v>
      </c>
      <c r="C704">
        <v>6</v>
      </c>
      <c r="D704" t="s">
        <v>62</v>
      </c>
      <c r="E704" t="s">
        <v>62</v>
      </c>
      <c r="F704" t="s">
        <v>14</v>
      </c>
      <c r="H704" t="s">
        <v>16</v>
      </c>
      <c r="J704" t="s">
        <v>14</v>
      </c>
      <c r="L704" t="s">
        <v>16</v>
      </c>
      <c r="N704" t="s">
        <v>71</v>
      </c>
      <c r="O704" t="s">
        <v>821</v>
      </c>
      <c r="P704" t="s">
        <v>112</v>
      </c>
      <c r="R704" t="s">
        <v>69</v>
      </c>
    </row>
    <row r="705" spans="1:18">
      <c r="A705" t="s">
        <v>33</v>
      </c>
      <c r="B705" t="s">
        <v>10</v>
      </c>
      <c r="C705">
        <v>30</v>
      </c>
      <c r="D705" t="s">
        <v>62</v>
      </c>
      <c r="E705" t="s">
        <v>62</v>
      </c>
      <c r="F705" t="s">
        <v>14</v>
      </c>
      <c r="H705" t="s">
        <v>16</v>
      </c>
      <c r="J705" t="s">
        <v>14</v>
      </c>
      <c r="L705" t="s">
        <v>16</v>
      </c>
      <c r="N705" t="s">
        <v>15</v>
      </c>
      <c r="O705" t="s">
        <v>822</v>
      </c>
      <c r="R705" t="s">
        <v>61</v>
      </c>
    </row>
    <row r="706" spans="1:18">
      <c r="A706" t="s">
        <v>33</v>
      </c>
      <c r="B706" t="s">
        <v>10</v>
      </c>
      <c r="C706">
        <v>15</v>
      </c>
      <c r="D706" t="s">
        <v>62</v>
      </c>
      <c r="E706" t="s">
        <v>62</v>
      </c>
      <c r="F706" t="s">
        <v>14</v>
      </c>
      <c r="H706" t="s">
        <v>15</v>
      </c>
      <c r="I706" t="s">
        <v>823</v>
      </c>
      <c r="J706" t="s">
        <v>13</v>
      </c>
      <c r="L706" t="s">
        <v>15</v>
      </c>
      <c r="M706" t="s">
        <v>823</v>
      </c>
      <c r="N706" t="s">
        <v>94</v>
      </c>
      <c r="P706" t="s">
        <v>75</v>
      </c>
      <c r="R706" t="s">
        <v>61</v>
      </c>
    </row>
    <row r="707" spans="1:18">
      <c r="A707" t="s">
        <v>33</v>
      </c>
      <c r="B707" t="s">
        <v>10</v>
      </c>
      <c r="C707">
        <v>32</v>
      </c>
      <c r="D707" t="s">
        <v>62</v>
      </c>
      <c r="E707" t="s">
        <v>62</v>
      </c>
      <c r="F707" t="s">
        <v>14</v>
      </c>
      <c r="H707" t="s">
        <v>16</v>
      </c>
      <c r="J707" t="s">
        <v>14</v>
      </c>
      <c r="L707" t="s">
        <v>16</v>
      </c>
      <c r="N707" t="s">
        <v>172</v>
      </c>
      <c r="O707" t="s">
        <v>824</v>
      </c>
      <c r="P707" t="s">
        <v>15</v>
      </c>
      <c r="Q707" t="s">
        <v>825</v>
      </c>
      <c r="R707" t="s">
        <v>61</v>
      </c>
    </row>
    <row r="708" spans="1:18">
      <c r="A708" t="s">
        <v>33</v>
      </c>
      <c r="B708" t="s">
        <v>10</v>
      </c>
      <c r="C708">
        <v>3</v>
      </c>
      <c r="D708" t="s">
        <v>62</v>
      </c>
      <c r="E708" t="s">
        <v>62</v>
      </c>
      <c r="F708" t="s">
        <v>14</v>
      </c>
      <c r="H708" t="s">
        <v>16</v>
      </c>
      <c r="J708" t="s">
        <v>14</v>
      </c>
      <c r="L708" t="s">
        <v>16</v>
      </c>
      <c r="N708" t="s">
        <v>826</v>
      </c>
      <c r="P708" t="s">
        <v>827</v>
      </c>
      <c r="Q708" t="s">
        <v>828</v>
      </c>
      <c r="R708" t="s">
        <v>61</v>
      </c>
    </row>
    <row r="709" spans="1:18">
      <c r="A709" t="s">
        <v>33</v>
      </c>
      <c r="B709" t="s">
        <v>10</v>
      </c>
      <c r="C709">
        <v>16.5</v>
      </c>
      <c r="D709" t="s">
        <v>62</v>
      </c>
      <c r="E709" t="s">
        <v>62</v>
      </c>
      <c r="F709" t="s">
        <v>14</v>
      </c>
      <c r="H709" t="s">
        <v>16</v>
      </c>
      <c r="J709" t="s">
        <v>16</v>
      </c>
      <c r="L709" t="s">
        <v>16</v>
      </c>
      <c r="N709" t="s">
        <v>114</v>
      </c>
      <c r="P709" t="s">
        <v>188</v>
      </c>
      <c r="R709" t="s">
        <v>61</v>
      </c>
    </row>
    <row r="710" spans="1:18">
      <c r="A710" t="s">
        <v>33</v>
      </c>
      <c r="B710" t="s">
        <v>10</v>
      </c>
      <c r="C710">
        <v>28</v>
      </c>
      <c r="D710" t="s">
        <v>62</v>
      </c>
      <c r="E710" t="s">
        <v>62</v>
      </c>
      <c r="F710" t="s">
        <v>14</v>
      </c>
      <c r="H710" t="s">
        <v>14</v>
      </c>
      <c r="J710" t="s">
        <v>14</v>
      </c>
      <c r="L710" t="s">
        <v>14</v>
      </c>
      <c r="N710" t="s">
        <v>240</v>
      </c>
      <c r="P710" t="s">
        <v>15</v>
      </c>
      <c r="Q710" t="s">
        <v>829</v>
      </c>
      <c r="R710" t="s">
        <v>69</v>
      </c>
    </row>
    <row r="711" spans="1:18">
      <c r="A711" t="s">
        <v>33</v>
      </c>
      <c r="B711" t="s">
        <v>10</v>
      </c>
      <c r="C711">
        <v>30</v>
      </c>
      <c r="D711" t="s">
        <v>62</v>
      </c>
      <c r="E711" t="s">
        <v>62</v>
      </c>
      <c r="F711" t="s">
        <v>14</v>
      </c>
      <c r="H711" t="s">
        <v>14</v>
      </c>
      <c r="J711" t="s">
        <v>14</v>
      </c>
      <c r="L711" t="s">
        <v>14</v>
      </c>
      <c r="N711" t="s">
        <v>395</v>
      </c>
      <c r="P711" t="s">
        <v>188</v>
      </c>
      <c r="R711" t="s">
        <v>69</v>
      </c>
    </row>
    <row r="712" spans="1:18">
      <c r="A712" t="s">
        <v>33</v>
      </c>
      <c r="B712" t="s">
        <v>10</v>
      </c>
      <c r="C712">
        <v>5.5</v>
      </c>
      <c r="D712" t="s">
        <v>62</v>
      </c>
      <c r="E712" t="s">
        <v>62</v>
      </c>
      <c r="F712" t="s">
        <v>14</v>
      </c>
      <c r="H712" t="s">
        <v>11</v>
      </c>
      <c r="J712" t="s">
        <v>16</v>
      </c>
      <c r="L712" t="s">
        <v>16</v>
      </c>
      <c r="N712" t="s">
        <v>235</v>
      </c>
      <c r="P712" t="s">
        <v>98</v>
      </c>
      <c r="R712" t="s">
        <v>61</v>
      </c>
    </row>
    <row r="713" spans="1:18">
      <c r="A713" t="s">
        <v>33</v>
      </c>
      <c r="B713" t="s">
        <v>10</v>
      </c>
      <c r="C713">
        <v>2</v>
      </c>
      <c r="D713" t="s">
        <v>62</v>
      </c>
      <c r="E713" t="s">
        <v>62</v>
      </c>
      <c r="F713" t="s">
        <v>14</v>
      </c>
      <c r="H713" t="s">
        <v>16</v>
      </c>
      <c r="J713" t="s">
        <v>14</v>
      </c>
      <c r="L713" t="s">
        <v>16</v>
      </c>
      <c r="N713" t="s">
        <v>151</v>
      </c>
      <c r="O713" t="s">
        <v>830</v>
      </c>
      <c r="P713" t="s">
        <v>15</v>
      </c>
      <c r="Q713" t="s">
        <v>831</v>
      </c>
      <c r="R713" t="s">
        <v>69</v>
      </c>
    </row>
    <row r="714" spans="1:18">
      <c r="A714" t="s">
        <v>33</v>
      </c>
      <c r="B714" t="s">
        <v>10</v>
      </c>
      <c r="C714">
        <v>5</v>
      </c>
      <c r="D714" t="s">
        <v>95</v>
      </c>
      <c r="E714" t="s">
        <v>83</v>
      </c>
      <c r="F714" t="s">
        <v>14</v>
      </c>
      <c r="H714" t="s">
        <v>14</v>
      </c>
      <c r="J714" t="s">
        <v>14</v>
      </c>
      <c r="L714" t="s">
        <v>14</v>
      </c>
      <c r="N714" t="s">
        <v>77</v>
      </c>
      <c r="P714" t="s">
        <v>100</v>
      </c>
      <c r="R714" t="s">
        <v>61</v>
      </c>
    </row>
    <row r="715" spans="1:18">
      <c r="A715" t="s">
        <v>33</v>
      </c>
      <c r="B715" t="s">
        <v>10</v>
      </c>
      <c r="C715">
        <v>5.9</v>
      </c>
      <c r="D715" t="s">
        <v>79</v>
      </c>
      <c r="E715" t="s">
        <v>62</v>
      </c>
      <c r="F715" t="s">
        <v>14</v>
      </c>
      <c r="H715" t="s">
        <v>16</v>
      </c>
      <c r="J715" t="s">
        <v>14</v>
      </c>
      <c r="L715" t="s">
        <v>16</v>
      </c>
      <c r="N715" t="s">
        <v>15</v>
      </c>
      <c r="O715" t="s">
        <v>832</v>
      </c>
      <c r="P715" t="s">
        <v>65</v>
      </c>
      <c r="R715" t="s">
        <v>69</v>
      </c>
    </row>
    <row r="716" spans="1:18">
      <c r="A716" t="s">
        <v>33</v>
      </c>
      <c r="B716" t="s">
        <v>10</v>
      </c>
      <c r="C716">
        <v>25</v>
      </c>
      <c r="D716" t="s">
        <v>62</v>
      </c>
      <c r="E716" t="s">
        <v>62</v>
      </c>
      <c r="F716" t="s">
        <v>14</v>
      </c>
      <c r="H716" t="s">
        <v>16</v>
      </c>
      <c r="J716" t="s">
        <v>14</v>
      </c>
      <c r="L716" t="s">
        <v>16</v>
      </c>
      <c r="N716" t="s">
        <v>833</v>
      </c>
      <c r="O716" t="s">
        <v>834</v>
      </c>
      <c r="P716" t="s">
        <v>15</v>
      </c>
      <c r="Q716" t="s">
        <v>835</v>
      </c>
      <c r="R716" t="s">
        <v>69</v>
      </c>
    </row>
    <row r="717" spans="1:18">
      <c r="A717" t="s">
        <v>33</v>
      </c>
      <c r="B717" t="s">
        <v>10</v>
      </c>
      <c r="C717">
        <v>8</v>
      </c>
      <c r="D717" t="s">
        <v>62</v>
      </c>
      <c r="E717" t="s">
        <v>62</v>
      </c>
      <c r="F717" t="s">
        <v>14</v>
      </c>
      <c r="H717" t="s">
        <v>14</v>
      </c>
      <c r="J717" t="s">
        <v>14</v>
      </c>
      <c r="L717" t="s">
        <v>16</v>
      </c>
      <c r="N717" t="s">
        <v>240</v>
      </c>
      <c r="R717" t="s">
        <v>69</v>
      </c>
    </row>
    <row r="718" spans="1:18">
      <c r="A718" t="s">
        <v>33</v>
      </c>
      <c r="B718" t="s">
        <v>10</v>
      </c>
      <c r="C718">
        <v>11</v>
      </c>
      <c r="D718" t="s">
        <v>62</v>
      </c>
      <c r="E718" t="s">
        <v>62</v>
      </c>
      <c r="F718" t="s">
        <v>14</v>
      </c>
      <c r="H718" t="s">
        <v>16</v>
      </c>
      <c r="J718" t="s">
        <v>14</v>
      </c>
      <c r="L718" t="s">
        <v>16</v>
      </c>
      <c r="N718" t="s">
        <v>93</v>
      </c>
      <c r="R718" t="s">
        <v>69</v>
      </c>
    </row>
    <row r="719" spans="1:18">
      <c r="A719" t="s">
        <v>33</v>
      </c>
      <c r="B719" t="s">
        <v>10</v>
      </c>
      <c r="C719">
        <v>17</v>
      </c>
      <c r="D719" t="s">
        <v>62</v>
      </c>
      <c r="E719" t="s">
        <v>62</v>
      </c>
      <c r="F719" t="s">
        <v>14</v>
      </c>
      <c r="H719" t="s">
        <v>14</v>
      </c>
      <c r="J719" t="s">
        <v>14</v>
      </c>
      <c r="L719" t="s">
        <v>14</v>
      </c>
      <c r="N719" t="s">
        <v>15</v>
      </c>
      <c r="O719" t="s">
        <v>836</v>
      </c>
      <c r="P719" t="s">
        <v>15</v>
      </c>
      <c r="Q719" t="s">
        <v>837</v>
      </c>
      <c r="R719" t="s">
        <v>61</v>
      </c>
    </row>
    <row r="720" spans="1:18">
      <c r="A720" t="s">
        <v>33</v>
      </c>
      <c r="B720" t="s">
        <v>10</v>
      </c>
      <c r="C720">
        <v>20</v>
      </c>
      <c r="D720" t="s">
        <v>62</v>
      </c>
      <c r="E720" t="s">
        <v>62</v>
      </c>
      <c r="F720" t="s">
        <v>14</v>
      </c>
      <c r="H720" t="s">
        <v>16</v>
      </c>
      <c r="J720" t="s">
        <v>14</v>
      </c>
      <c r="L720" t="s">
        <v>16</v>
      </c>
      <c r="N720" t="s">
        <v>15</v>
      </c>
      <c r="O720" t="s">
        <v>836</v>
      </c>
      <c r="P720" t="s">
        <v>75</v>
      </c>
      <c r="R720" t="s">
        <v>61</v>
      </c>
    </row>
    <row r="721" spans="1:18">
      <c r="A721" t="s">
        <v>33</v>
      </c>
      <c r="B721" t="s">
        <v>10</v>
      </c>
      <c r="C721">
        <v>5.5</v>
      </c>
      <c r="D721" t="s">
        <v>62</v>
      </c>
      <c r="E721" t="s">
        <v>62</v>
      </c>
      <c r="F721" t="s">
        <v>14</v>
      </c>
      <c r="H721" t="s">
        <v>16</v>
      </c>
      <c r="J721" t="s">
        <v>14</v>
      </c>
      <c r="L721" t="s">
        <v>16</v>
      </c>
      <c r="N721" t="s">
        <v>838</v>
      </c>
      <c r="O721" t="s">
        <v>839</v>
      </c>
      <c r="R721" t="s">
        <v>69</v>
      </c>
    </row>
    <row r="722" spans="1:18">
      <c r="A722" t="s">
        <v>33</v>
      </c>
      <c r="B722" t="s">
        <v>10</v>
      </c>
      <c r="C722">
        <v>5</v>
      </c>
      <c r="D722" t="s">
        <v>57</v>
      </c>
      <c r="E722" t="s">
        <v>57</v>
      </c>
      <c r="F722" t="s">
        <v>14</v>
      </c>
      <c r="H722" t="s">
        <v>14</v>
      </c>
      <c r="J722" t="s">
        <v>14</v>
      </c>
      <c r="L722" t="s">
        <v>14</v>
      </c>
      <c r="N722" t="s">
        <v>15</v>
      </c>
      <c r="O722" t="s">
        <v>840</v>
      </c>
      <c r="P722" t="s">
        <v>15</v>
      </c>
      <c r="Q722" t="s">
        <v>841</v>
      </c>
      <c r="R722" t="s">
        <v>61</v>
      </c>
    </row>
    <row r="723" spans="1:18">
      <c r="A723" t="s">
        <v>33</v>
      </c>
      <c r="B723" t="s">
        <v>10</v>
      </c>
      <c r="C723">
        <v>82</v>
      </c>
      <c r="D723" t="s">
        <v>62</v>
      </c>
      <c r="E723" t="s">
        <v>62</v>
      </c>
      <c r="F723" t="s">
        <v>14</v>
      </c>
      <c r="H723" t="s">
        <v>14</v>
      </c>
      <c r="J723" t="s">
        <v>14</v>
      </c>
      <c r="L723" t="s">
        <v>14</v>
      </c>
      <c r="N723" t="s">
        <v>15</v>
      </c>
      <c r="O723" t="s">
        <v>842</v>
      </c>
      <c r="R723" t="s">
        <v>69</v>
      </c>
    </row>
    <row r="724" spans="1:18">
      <c r="A724" t="s">
        <v>33</v>
      </c>
      <c r="B724" t="s">
        <v>10</v>
      </c>
      <c r="C724">
        <v>15</v>
      </c>
      <c r="D724" t="s">
        <v>62</v>
      </c>
      <c r="E724" t="s">
        <v>62</v>
      </c>
      <c r="F724" t="s">
        <v>14</v>
      </c>
      <c r="H724" t="s">
        <v>16</v>
      </c>
      <c r="J724" t="s">
        <v>14</v>
      </c>
      <c r="L724" t="s">
        <v>14</v>
      </c>
      <c r="N724" t="s">
        <v>15</v>
      </c>
      <c r="O724" t="s">
        <v>843</v>
      </c>
      <c r="R724" t="s">
        <v>61</v>
      </c>
    </row>
    <row r="725" spans="1:18">
      <c r="A725" t="s">
        <v>33</v>
      </c>
      <c r="B725" t="s">
        <v>10</v>
      </c>
      <c r="C725">
        <v>20</v>
      </c>
      <c r="D725" t="s">
        <v>62</v>
      </c>
      <c r="E725" t="s">
        <v>62</v>
      </c>
      <c r="F725" t="s">
        <v>14</v>
      </c>
      <c r="H725" t="s">
        <v>16</v>
      </c>
      <c r="J725" t="s">
        <v>14</v>
      </c>
      <c r="L725" t="s">
        <v>16</v>
      </c>
      <c r="N725" t="s">
        <v>15</v>
      </c>
      <c r="O725" t="s">
        <v>258</v>
      </c>
      <c r="P725" t="s">
        <v>15</v>
      </c>
      <c r="Q725" t="s">
        <v>844</v>
      </c>
      <c r="R725" t="s">
        <v>61</v>
      </c>
    </row>
    <row r="726" spans="1:18">
      <c r="A726" t="s">
        <v>33</v>
      </c>
      <c r="B726" t="s">
        <v>10</v>
      </c>
      <c r="C726">
        <v>32</v>
      </c>
      <c r="D726" t="s">
        <v>62</v>
      </c>
      <c r="E726" t="s">
        <v>57</v>
      </c>
      <c r="F726" t="s">
        <v>14</v>
      </c>
      <c r="H726" t="s">
        <v>15</v>
      </c>
      <c r="I726" t="s">
        <v>845</v>
      </c>
      <c r="J726" t="s">
        <v>14</v>
      </c>
      <c r="L726" t="s">
        <v>15</v>
      </c>
      <c r="M726" t="s">
        <v>846</v>
      </c>
      <c r="N726" t="s">
        <v>15</v>
      </c>
      <c r="O726" t="s">
        <v>847</v>
      </c>
      <c r="P726" t="s">
        <v>15</v>
      </c>
      <c r="Q726" t="s">
        <v>848</v>
      </c>
      <c r="R726" t="s">
        <v>61</v>
      </c>
    </row>
    <row r="727" spans="1:18">
      <c r="A727" t="s">
        <v>33</v>
      </c>
      <c r="B727" t="s">
        <v>10</v>
      </c>
      <c r="C727">
        <v>35</v>
      </c>
      <c r="D727" t="s">
        <v>62</v>
      </c>
      <c r="E727" t="s">
        <v>62</v>
      </c>
      <c r="F727" t="s">
        <v>14</v>
      </c>
      <c r="H727" t="s">
        <v>16</v>
      </c>
      <c r="J727" t="s">
        <v>14</v>
      </c>
      <c r="L727" t="s">
        <v>16</v>
      </c>
      <c r="P727" t="s">
        <v>100</v>
      </c>
      <c r="R727" t="s">
        <v>61</v>
      </c>
    </row>
    <row r="728" spans="1:18">
      <c r="A728" t="s">
        <v>33</v>
      </c>
      <c r="B728" t="s">
        <v>10</v>
      </c>
      <c r="C728">
        <v>5</v>
      </c>
      <c r="D728" t="s">
        <v>62</v>
      </c>
      <c r="E728" t="s">
        <v>62</v>
      </c>
      <c r="F728" t="s">
        <v>14</v>
      </c>
      <c r="H728" t="s">
        <v>16</v>
      </c>
      <c r="J728" t="s">
        <v>14</v>
      </c>
      <c r="L728" t="s">
        <v>12</v>
      </c>
      <c r="N728" t="s">
        <v>111</v>
      </c>
      <c r="P728" t="s">
        <v>65</v>
      </c>
      <c r="R728" t="s">
        <v>61</v>
      </c>
    </row>
    <row r="729" spans="1:18">
      <c r="A729" t="s">
        <v>33</v>
      </c>
      <c r="B729" t="s">
        <v>10</v>
      </c>
      <c r="C729">
        <v>3.3</v>
      </c>
      <c r="D729" t="s">
        <v>62</v>
      </c>
      <c r="E729" t="s">
        <v>62</v>
      </c>
      <c r="F729" t="s">
        <v>14</v>
      </c>
      <c r="H729" t="s">
        <v>15</v>
      </c>
      <c r="I729" t="s">
        <v>849</v>
      </c>
      <c r="J729" t="s">
        <v>14</v>
      </c>
      <c r="L729" t="s">
        <v>15</v>
      </c>
      <c r="M729" t="s">
        <v>849</v>
      </c>
      <c r="N729" t="s">
        <v>850</v>
      </c>
      <c r="O729" t="s">
        <v>851</v>
      </c>
      <c r="P729" t="s">
        <v>15</v>
      </c>
      <c r="Q729" t="s">
        <v>852</v>
      </c>
      <c r="R729" t="s">
        <v>61</v>
      </c>
    </row>
    <row r="730" spans="1:18">
      <c r="A730" t="s">
        <v>33</v>
      </c>
      <c r="B730" t="s">
        <v>10</v>
      </c>
      <c r="C730">
        <v>5</v>
      </c>
      <c r="D730" t="s">
        <v>62</v>
      </c>
      <c r="E730" t="s">
        <v>62</v>
      </c>
      <c r="F730" t="s">
        <v>14</v>
      </c>
      <c r="H730" t="s">
        <v>16</v>
      </c>
      <c r="J730" t="s">
        <v>14</v>
      </c>
      <c r="L730" t="s">
        <v>16</v>
      </c>
      <c r="N730" t="s">
        <v>94</v>
      </c>
      <c r="R730" t="s">
        <v>69</v>
      </c>
    </row>
    <row r="731" spans="1:18">
      <c r="A731" t="s">
        <v>33</v>
      </c>
      <c r="B731" t="s">
        <v>10</v>
      </c>
      <c r="C731">
        <v>7</v>
      </c>
      <c r="D731" t="s">
        <v>62</v>
      </c>
      <c r="E731" t="s">
        <v>62</v>
      </c>
      <c r="F731" t="s">
        <v>14</v>
      </c>
      <c r="H731" t="s">
        <v>16</v>
      </c>
      <c r="J731" t="s">
        <v>14</v>
      </c>
      <c r="L731" t="s">
        <v>16</v>
      </c>
      <c r="N731" t="s">
        <v>67</v>
      </c>
      <c r="P731" t="s">
        <v>108</v>
      </c>
      <c r="Q731" t="s">
        <v>853</v>
      </c>
      <c r="R731" t="s">
        <v>69</v>
      </c>
    </row>
    <row r="732" spans="1:18">
      <c r="A732" t="s">
        <v>33</v>
      </c>
      <c r="B732" t="s">
        <v>10</v>
      </c>
      <c r="C732">
        <v>40</v>
      </c>
      <c r="D732" t="s">
        <v>62</v>
      </c>
      <c r="E732" t="s">
        <v>62</v>
      </c>
      <c r="F732" t="s">
        <v>14</v>
      </c>
      <c r="H732" t="s">
        <v>16</v>
      </c>
      <c r="J732" t="s">
        <v>14</v>
      </c>
      <c r="L732" t="s">
        <v>16</v>
      </c>
      <c r="N732" t="s">
        <v>15</v>
      </c>
      <c r="O732" t="s">
        <v>854</v>
      </c>
      <c r="P732" t="s">
        <v>15</v>
      </c>
      <c r="Q732" t="s">
        <v>855</v>
      </c>
      <c r="R732" t="s">
        <v>69</v>
      </c>
    </row>
    <row r="733" spans="1:18">
      <c r="A733" t="s">
        <v>33</v>
      </c>
      <c r="B733" t="s">
        <v>10</v>
      </c>
      <c r="C733">
        <v>32</v>
      </c>
      <c r="D733" t="s">
        <v>62</v>
      </c>
      <c r="E733" t="s">
        <v>62</v>
      </c>
      <c r="F733" t="s">
        <v>14</v>
      </c>
      <c r="H733" t="s">
        <v>16</v>
      </c>
      <c r="J733" t="s">
        <v>14</v>
      </c>
      <c r="L733" t="s">
        <v>16</v>
      </c>
      <c r="N733" t="s">
        <v>15</v>
      </c>
      <c r="O733" t="s">
        <v>856</v>
      </c>
      <c r="P733" t="s">
        <v>75</v>
      </c>
      <c r="R733" t="s">
        <v>69</v>
      </c>
    </row>
    <row r="734" spans="1:18">
      <c r="A734" t="s">
        <v>33</v>
      </c>
      <c r="B734" t="s">
        <v>10</v>
      </c>
      <c r="C734">
        <v>5</v>
      </c>
      <c r="D734" t="s">
        <v>62</v>
      </c>
      <c r="E734" t="s">
        <v>62</v>
      </c>
      <c r="F734" t="s">
        <v>14</v>
      </c>
      <c r="H734" t="s">
        <v>16</v>
      </c>
      <c r="J734" t="s">
        <v>14</v>
      </c>
      <c r="L734" t="s">
        <v>16</v>
      </c>
      <c r="N734" t="s">
        <v>227</v>
      </c>
      <c r="P734" t="s">
        <v>325</v>
      </c>
      <c r="R734" t="s">
        <v>69</v>
      </c>
    </row>
    <row r="735" spans="1:18">
      <c r="A735" t="s">
        <v>33</v>
      </c>
      <c r="B735" t="s">
        <v>10</v>
      </c>
      <c r="C735">
        <v>43</v>
      </c>
      <c r="D735" t="s">
        <v>62</v>
      </c>
      <c r="E735" t="s">
        <v>62</v>
      </c>
      <c r="F735" t="s">
        <v>14</v>
      </c>
      <c r="H735" t="s">
        <v>16</v>
      </c>
      <c r="J735" t="s">
        <v>14</v>
      </c>
      <c r="L735" t="s">
        <v>16</v>
      </c>
      <c r="N735" t="s">
        <v>15</v>
      </c>
      <c r="O735" t="s">
        <v>258</v>
      </c>
      <c r="P735" t="s">
        <v>175</v>
      </c>
      <c r="Q735" t="s">
        <v>857</v>
      </c>
      <c r="R735" t="s">
        <v>69</v>
      </c>
    </row>
    <row r="736" spans="1:18">
      <c r="A736" t="s">
        <v>33</v>
      </c>
      <c r="B736" t="s">
        <v>10</v>
      </c>
      <c r="C736">
        <v>38</v>
      </c>
      <c r="D736" t="s">
        <v>62</v>
      </c>
      <c r="E736" t="s">
        <v>62</v>
      </c>
      <c r="F736" t="s">
        <v>14</v>
      </c>
      <c r="H736" t="s">
        <v>14</v>
      </c>
      <c r="J736" t="s">
        <v>14</v>
      </c>
      <c r="L736" t="s">
        <v>14</v>
      </c>
      <c r="N736" t="s">
        <v>15</v>
      </c>
      <c r="O736" t="s">
        <v>858</v>
      </c>
      <c r="R736" t="s">
        <v>69</v>
      </c>
    </row>
    <row r="737" spans="1:18">
      <c r="A737" t="s">
        <v>33</v>
      </c>
      <c r="B737" t="s">
        <v>10</v>
      </c>
      <c r="C737">
        <v>6.5</v>
      </c>
      <c r="D737" t="s">
        <v>62</v>
      </c>
      <c r="E737" t="s">
        <v>62</v>
      </c>
      <c r="F737" t="s">
        <v>14</v>
      </c>
      <c r="H737" t="s">
        <v>15</v>
      </c>
      <c r="I737" t="s">
        <v>859</v>
      </c>
      <c r="J737" t="s">
        <v>14</v>
      </c>
      <c r="L737" t="s">
        <v>15</v>
      </c>
      <c r="M737" t="s">
        <v>859</v>
      </c>
      <c r="N737" t="s">
        <v>15</v>
      </c>
      <c r="O737" t="s">
        <v>860</v>
      </c>
      <c r="R737" t="s">
        <v>61</v>
      </c>
    </row>
    <row r="738" spans="1:18">
      <c r="A738" t="s">
        <v>33</v>
      </c>
      <c r="B738" t="s">
        <v>10</v>
      </c>
      <c r="C738">
        <v>12</v>
      </c>
      <c r="D738" t="s">
        <v>62</v>
      </c>
      <c r="E738" t="s">
        <v>62</v>
      </c>
      <c r="F738" t="s">
        <v>14</v>
      </c>
      <c r="H738" t="s">
        <v>16</v>
      </c>
      <c r="J738" t="s">
        <v>14</v>
      </c>
      <c r="L738" t="s">
        <v>16</v>
      </c>
      <c r="R738" t="s">
        <v>61</v>
      </c>
    </row>
    <row r="739" spans="1:18">
      <c r="A739" t="s">
        <v>33</v>
      </c>
      <c r="B739" t="s">
        <v>10</v>
      </c>
      <c r="C739">
        <v>20</v>
      </c>
      <c r="D739" t="s">
        <v>62</v>
      </c>
      <c r="E739" t="s">
        <v>62</v>
      </c>
      <c r="F739" t="s">
        <v>14</v>
      </c>
      <c r="H739" t="s">
        <v>16</v>
      </c>
      <c r="J739" t="s">
        <v>14</v>
      </c>
      <c r="L739" t="s">
        <v>16</v>
      </c>
      <c r="N739" t="s">
        <v>132</v>
      </c>
      <c r="R739" t="s">
        <v>61</v>
      </c>
    </row>
    <row r="740" spans="1:18">
      <c r="A740" t="s">
        <v>33</v>
      </c>
      <c r="B740" t="s">
        <v>10</v>
      </c>
      <c r="C740">
        <v>3.5</v>
      </c>
      <c r="D740" t="s">
        <v>62</v>
      </c>
      <c r="E740" t="s">
        <v>62</v>
      </c>
      <c r="F740" t="s">
        <v>14</v>
      </c>
      <c r="H740" t="s">
        <v>16</v>
      </c>
      <c r="J740" t="s">
        <v>14</v>
      </c>
      <c r="L740" t="s">
        <v>16</v>
      </c>
      <c r="N740" t="s">
        <v>861</v>
      </c>
      <c r="O740" t="s">
        <v>862</v>
      </c>
      <c r="P740" t="s">
        <v>65</v>
      </c>
      <c r="R740" t="s">
        <v>69</v>
      </c>
    </row>
    <row r="741" spans="1:18">
      <c r="A741" t="s">
        <v>33</v>
      </c>
      <c r="B741" t="s">
        <v>10</v>
      </c>
      <c r="C741">
        <v>7</v>
      </c>
      <c r="D741" t="s">
        <v>62</v>
      </c>
      <c r="E741" t="s">
        <v>62</v>
      </c>
      <c r="F741" t="s">
        <v>14</v>
      </c>
      <c r="H741" t="s">
        <v>16</v>
      </c>
      <c r="J741" t="s">
        <v>14</v>
      </c>
      <c r="L741" t="s">
        <v>16</v>
      </c>
      <c r="N741" t="s">
        <v>260</v>
      </c>
      <c r="P741" t="s">
        <v>107</v>
      </c>
      <c r="R741" t="s">
        <v>69</v>
      </c>
    </row>
    <row r="742" spans="1:18">
      <c r="A742" t="s">
        <v>33</v>
      </c>
      <c r="B742" t="s">
        <v>10</v>
      </c>
      <c r="C742">
        <v>15</v>
      </c>
      <c r="D742" t="s">
        <v>62</v>
      </c>
      <c r="E742" t="s">
        <v>62</v>
      </c>
      <c r="F742" t="s">
        <v>14</v>
      </c>
      <c r="H742" t="s">
        <v>14</v>
      </c>
      <c r="J742" t="s">
        <v>14</v>
      </c>
      <c r="L742" t="s">
        <v>14</v>
      </c>
      <c r="N742" t="s">
        <v>863</v>
      </c>
      <c r="P742" t="s">
        <v>75</v>
      </c>
      <c r="R742" t="s">
        <v>61</v>
      </c>
    </row>
    <row r="743" spans="1:18">
      <c r="A743" t="s">
        <v>33</v>
      </c>
      <c r="B743" t="s">
        <v>10</v>
      </c>
      <c r="C743">
        <v>1</v>
      </c>
      <c r="D743" t="s">
        <v>62</v>
      </c>
      <c r="E743" t="s">
        <v>62</v>
      </c>
      <c r="F743" t="s">
        <v>14</v>
      </c>
      <c r="H743" t="s">
        <v>16</v>
      </c>
      <c r="J743" t="s">
        <v>14</v>
      </c>
      <c r="L743" t="s">
        <v>16</v>
      </c>
      <c r="N743" t="s">
        <v>762</v>
      </c>
      <c r="O743" t="s">
        <v>864</v>
      </c>
      <c r="P743" t="s">
        <v>15</v>
      </c>
      <c r="Q743" t="s">
        <v>865</v>
      </c>
      <c r="R743" t="s">
        <v>61</v>
      </c>
    </row>
    <row r="744" spans="1:18">
      <c r="A744" t="s">
        <v>33</v>
      </c>
      <c r="B744" t="s">
        <v>10</v>
      </c>
      <c r="C744">
        <v>10</v>
      </c>
      <c r="D744" t="s">
        <v>62</v>
      </c>
      <c r="E744" t="s">
        <v>62</v>
      </c>
      <c r="F744" t="s">
        <v>14</v>
      </c>
      <c r="H744" t="s">
        <v>14</v>
      </c>
      <c r="J744" t="s">
        <v>14</v>
      </c>
      <c r="L744" t="s">
        <v>14</v>
      </c>
      <c r="N744" t="s">
        <v>866</v>
      </c>
      <c r="O744" t="s">
        <v>719</v>
      </c>
      <c r="P744" t="s">
        <v>607</v>
      </c>
      <c r="R744" t="s">
        <v>69</v>
      </c>
    </row>
    <row r="745" spans="1:18">
      <c r="A745" t="s">
        <v>33</v>
      </c>
      <c r="B745" t="s">
        <v>10</v>
      </c>
      <c r="C745">
        <v>48</v>
      </c>
      <c r="D745" t="s">
        <v>62</v>
      </c>
      <c r="E745" t="s">
        <v>62</v>
      </c>
      <c r="F745" t="s">
        <v>14</v>
      </c>
      <c r="H745" t="s">
        <v>14</v>
      </c>
      <c r="J745" t="s">
        <v>14</v>
      </c>
      <c r="L745" t="s">
        <v>14</v>
      </c>
      <c r="N745" t="s">
        <v>77</v>
      </c>
      <c r="P745" t="s">
        <v>325</v>
      </c>
      <c r="R745" t="s">
        <v>61</v>
      </c>
    </row>
    <row r="746" spans="1:18">
      <c r="A746" t="s">
        <v>33</v>
      </c>
      <c r="B746" t="s">
        <v>10</v>
      </c>
      <c r="C746">
        <v>9</v>
      </c>
      <c r="D746" t="s">
        <v>62</v>
      </c>
      <c r="E746" t="s">
        <v>62</v>
      </c>
      <c r="F746" t="s">
        <v>14</v>
      </c>
      <c r="H746" t="s">
        <v>16</v>
      </c>
      <c r="J746" t="s">
        <v>14</v>
      </c>
      <c r="L746" t="s">
        <v>16</v>
      </c>
      <c r="N746" t="s">
        <v>867</v>
      </c>
      <c r="O746" t="s">
        <v>868</v>
      </c>
      <c r="P746" t="s">
        <v>195</v>
      </c>
      <c r="R746" t="s">
        <v>61</v>
      </c>
    </row>
    <row r="747" spans="1:18">
      <c r="A747" t="s">
        <v>33</v>
      </c>
      <c r="B747" t="s">
        <v>10</v>
      </c>
      <c r="C747">
        <v>10</v>
      </c>
      <c r="D747" t="s">
        <v>62</v>
      </c>
      <c r="E747" t="s">
        <v>62</v>
      </c>
      <c r="F747" t="s">
        <v>14</v>
      </c>
      <c r="H747" t="s">
        <v>16</v>
      </c>
      <c r="J747" t="s">
        <v>14</v>
      </c>
      <c r="L747" t="s">
        <v>16</v>
      </c>
      <c r="N747" t="s">
        <v>151</v>
      </c>
      <c r="O747" t="s">
        <v>869</v>
      </c>
      <c r="P747" t="s">
        <v>15</v>
      </c>
      <c r="Q747" t="s">
        <v>870</v>
      </c>
      <c r="R747" t="s">
        <v>69</v>
      </c>
    </row>
    <row r="748" spans="1:18">
      <c r="A748" t="s">
        <v>33</v>
      </c>
      <c r="B748" t="s">
        <v>10</v>
      </c>
      <c r="C748">
        <v>25</v>
      </c>
      <c r="D748" t="s">
        <v>62</v>
      </c>
      <c r="E748" t="s">
        <v>62</v>
      </c>
      <c r="F748" t="s">
        <v>14</v>
      </c>
      <c r="H748" t="s">
        <v>16</v>
      </c>
      <c r="J748" t="s">
        <v>14</v>
      </c>
      <c r="L748" t="s">
        <v>16</v>
      </c>
      <c r="N748" t="s">
        <v>77</v>
      </c>
      <c r="P748" t="s">
        <v>65</v>
      </c>
      <c r="R748" t="s">
        <v>61</v>
      </c>
    </row>
    <row r="749" spans="1:18">
      <c r="A749" t="s">
        <v>33</v>
      </c>
      <c r="B749" t="s">
        <v>10</v>
      </c>
      <c r="C749">
        <v>2</v>
      </c>
      <c r="D749" t="s">
        <v>62</v>
      </c>
      <c r="E749" t="s">
        <v>62</v>
      </c>
      <c r="F749" t="s">
        <v>14</v>
      </c>
      <c r="H749" t="s">
        <v>14</v>
      </c>
      <c r="J749" t="s">
        <v>14</v>
      </c>
      <c r="L749" t="s">
        <v>16</v>
      </c>
      <c r="N749" t="s">
        <v>850</v>
      </c>
      <c r="O749" t="s">
        <v>871</v>
      </c>
      <c r="R749" t="s">
        <v>61</v>
      </c>
    </row>
    <row r="750" spans="1:18">
      <c r="A750" t="s">
        <v>33</v>
      </c>
      <c r="B750" t="s">
        <v>10</v>
      </c>
      <c r="C750">
        <v>30</v>
      </c>
      <c r="D750" t="s">
        <v>62</v>
      </c>
      <c r="E750" t="s">
        <v>62</v>
      </c>
      <c r="F750" t="s">
        <v>14</v>
      </c>
      <c r="H750" t="s">
        <v>16</v>
      </c>
      <c r="J750" t="s">
        <v>14</v>
      </c>
      <c r="L750" t="s">
        <v>16</v>
      </c>
      <c r="N750" t="s">
        <v>15</v>
      </c>
      <c r="O750" t="s">
        <v>258</v>
      </c>
      <c r="R750" t="s">
        <v>61</v>
      </c>
    </row>
    <row r="751" spans="1:18">
      <c r="A751" t="s">
        <v>33</v>
      </c>
      <c r="B751" t="s">
        <v>10</v>
      </c>
      <c r="C751">
        <v>5</v>
      </c>
      <c r="D751" t="s">
        <v>62</v>
      </c>
      <c r="E751" t="s">
        <v>62</v>
      </c>
      <c r="F751" t="s">
        <v>14</v>
      </c>
      <c r="H751" t="s">
        <v>16</v>
      </c>
      <c r="J751" t="s">
        <v>16</v>
      </c>
      <c r="L751" t="s">
        <v>16</v>
      </c>
      <c r="N751" t="s">
        <v>15</v>
      </c>
      <c r="O751" t="s">
        <v>872</v>
      </c>
      <c r="P751" t="s">
        <v>100</v>
      </c>
      <c r="R751" t="s">
        <v>69</v>
      </c>
    </row>
    <row r="752" spans="1:18">
      <c r="A752" t="s">
        <v>33</v>
      </c>
      <c r="B752" t="s">
        <v>10</v>
      </c>
      <c r="C752">
        <v>5</v>
      </c>
      <c r="D752" t="s">
        <v>62</v>
      </c>
      <c r="E752" t="s">
        <v>62</v>
      </c>
      <c r="F752" t="s">
        <v>14</v>
      </c>
      <c r="H752" t="s">
        <v>16</v>
      </c>
      <c r="J752" t="s">
        <v>14</v>
      </c>
      <c r="L752" t="s">
        <v>16</v>
      </c>
      <c r="N752" t="s">
        <v>94</v>
      </c>
      <c r="P752" t="s">
        <v>15</v>
      </c>
      <c r="Q752" t="s">
        <v>873</v>
      </c>
      <c r="R752" t="s">
        <v>69</v>
      </c>
    </row>
    <row r="753" spans="1:18">
      <c r="A753" t="s">
        <v>33</v>
      </c>
      <c r="B753" t="s">
        <v>10</v>
      </c>
      <c r="C753">
        <v>15</v>
      </c>
      <c r="D753" t="s">
        <v>62</v>
      </c>
      <c r="E753" t="s">
        <v>62</v>
      </c>
      <c r="F753" t="s">
        <v>14</v>
      </c>
      <c r="H753" t="s">
        <v>16</v>
      </c>
      <c r="J753" t="s">
        <v>14</v>
      </c>
      <c r="L753" t="s">
        <v>16</v>
      </c>
      <c r="N753" t="s">
        <v>874</v>
      </c>
      <c r="O753" t="s">
        <v>875</v>
      </c>
      <c r="R753" t="s">
        <v>61</v>
      </c>
    </row>
    <row r="754" spans="1:18">
      <c r="A754" t="s">
        <v>33</v>
      </c>
      <c r="B754" t="s">
        <v>10</v>
      </c>
      <c r="C754">
        <v>12</v>
      </c>
      <c r="D754" t="s">
        <v>62</v>
      </c>
      <c r="E754" t="s">
        <v>62</v>
      </c>
      <c r="F754" t="s">
        <v>14</v>
      </c>
      <c r="H754" t="s">
        <v>16</v>
      </c>
      <c r="J754" t="s">
        <v>14</v>
      </c>
      <c r="L754" t="s">
        <v>16</v>
      </c>
      <c r="N754" t="s">
        <v>401</v>
      </c>
      <c r="P754" t="s">
        <v>15</v>
      </c>
      <c r="Q754" t="s">
        <v>876</v>
      </c>
      <c r="R754" t="s">
        <v>61</v>
      </c>
    </row>
    <row r="755" spans="1:18">
      <c r="A755" t="s">
        <v>33</v>
      </c>
      <c r="B755" t="s">
        <v>10</v>
      </c>
      <c r="C755">
        <v>12</v>
      </c>
      <c r="D755" t="s">
        <v>62</v>
      </c>
      <c r="E755" t="s">
        <v>62</v>
      </c>
      <c r="F755" t="s">
        <v>14</v>
      </c>
      <c r="H755" t="s">
        <v>14</v>
      </c>
      <c r="J755" t="s">
        <v>14</v>
      </c>
      <c r="L755" t="s">
        <v>14</v>
      </c>
      <c r="N755" t="s">
        <v>15</v>
      </c>
      <c r="O755" t="s">
        <v>877</v>
      </c>
      <c r="P755" t="s">
        <v>65</v>
      </c>
      <c r="R755" t="s">
        <v>61</v>
      </c>
    </row>
    <row r="756" spans="1:18">
      <c r="A756" t="s">
        <v>33</v>
      </c>
      <c r="B756" t="s">
        <v>10</v>
      </c>
      <c r="C756">
        <v>10</v>
      </c>
      <c r="D756" t="s">
        <v>62</v>
      </c>
      <c r="E756" t="s">
        <v>62</v>
      </c>
      <c r="F756" t="s">
        <v>14</v>
      </c>
      <c r="H756" t="s">
        <v>14</v>
      </c>
      <c r="J756" t="s">
        <v>14</v>
      </c>
      <c r="L756" t="s">
        <v>14</v>
      </c>
      <c r="N756" t="s">
        <v>94</v>
      </c>
      <c r="P756" t="s">
        <v>89</v>
      </c>
      <c r="R756" t="s">
        <v>69</v>
      </c>
    </row>
    <row r="757" spans="1:18">
      <c r="A757" t="s">
        <v>33</v>
      </c>
      <c r="B757" t="s">
        <v>10</v>
      </c>
      <c r="C757">
        <v>40</v>
      </c>
      <c r="D757" t="s">
        <v>62</v>
      </c>
      <c r="E757" t="s">
        <v>62</v>
      </c>
      <c r="F757" t="s">
        <v>14</v>
      </c>
      <c r="H757" t="s">
        <v>14</v>
      </c>
      <c r="J757" t="s">
        <v>14</v>
      </c>
      <c r="L757" t="s">
        <v>14</v>
      </c>
      <c r="N757" t="s">
        <v>116</v>
      </c>
      <c r="P757" t="s">
        <v>100</v>
      </c>
      <c r="R757" t="s">
        <v>61</v>
      </c>
    </row>
    <row r="758" spans="1:18">
      <c r="A758" t="s">
        <v>33</v>
      </c>
      <c r="B758" t="s">
        <v>10</v>
      </c>
      <c r="C758">
        <v>25</v>
      </c>
      <c r="D758" t="s">
        <v>62</v>
      </c>
      <c r="E758" t="s">
        <v>62</v>
      </c>
      <c r="F758" t="s">
        <v>14</v>
      </c>
      <c r="H758" t="s">
        <v>14</v>
      </c>
      <c r="J758" t="s">
        <v>14</v>
      </c>
      <c r="L758" t="s">
        <v>16</v>
      </c>
      <c r="N758" t="s">
        <v>15</v>
      </c>
      <c r="O758" t="s">
        <v>258</v>
      </c>
      <c r="P758" t="s">
        <v>15</v>
      </c>
      <c r="Q758" t="s">
        <v>878</v>
      </c>
      <c r="R758" t="s">
        <v>61</v>
      </c>
    </row>
    <row r="759" spans="1:18">
      <c r="A759" t="s">
        <v>33</v>
      </c>
      <c r="B759" t="s">
        <v>10</v>
      </c>
      <c r="C759">
        <v>29</v>
      </c>
      <c r="D759" t="s">
        <v>62</v>
      </c>
      <c r="E759" t="s">
        <v>62</v>
      </c>
      <c r="F759" t="s">
        <v>14</v>
      </c>
      <c r="H759" t="s">
        <v>13</v>
      </c>
      <c r="J759" t="s">
        <v>14</v>
      </c>
      <c r="L759" t="s">
        <v>13</v>
      </c>
      <c r="N759" t="s">
        <v>94</v>
      </c>
      <c r="R759" t="s">
        <v>61</v>
      </c>
    </row>
    <row r="760" spans="1:18">
      <c r="A760" t="s">
        <v>33</v>
      </c>
      <c r="B760" t="s">
        <v>10</v>
      </c>
      <c r="C760">
        <v>19</v>
      </c>
      <c r="D760" t="s">
        <v>79</v>
      </c>
      <c r="E760" t="s">
        <v>62</v>
      </c>
      <c r="F760" t="s">
        <v>14</v>
      </c>
      <c r="H760" t="s">
        <v>16</v>
      </c>
      <c r="J760" t="s">
        <v>16</v>
      </c>
      <c r="L760" t="s">
        <v>16</v>
      </c>
      <c r="N760" t="s">
        <v>15</v>
      </c>
      <c r="O760" t="s">
        <v>879</v>
      </c>
      <c r="P760" t="s">
        <v>15</v>
      </c>
      <c r="Q760" t="s">
        <v>880</v>
      </c>
      <c r="R760" t="s">
        <v>61</v>
      </c>
    </row>
    <row r="761" spans="1:18">
      <c r="A761" t="s">
        <v>33</v>
      </c>
      <c r="B761" t="s">
        <v>10</v>
      </c>
      <c r="C761">
        <v>20</v>
      </c>
      <c r="D761" t="s">
        <v>62</v>
      </c>
      <c r="E761" t="s">
        <v>62</v>
      </c>
      <c r="F761" t="s">
        <v>14</v>
      </c>
      <c r="H761" t="s">
        <v>15</v>
      </c>
      <c r="I761" t="s">
        <v>881</v>
      </c>
      <c r="J761" t="s">
        <v>14</v>
      </c>
      <c r="L761" t="s">
        <v>15</v>
      </c>
      <c r="M761" t="s">
        <v>882</v>
      </c>
      <c r="N761" t="s">
        <v>320</v>
      </c>
      <c r="R761" t="s">
        <v>61</v>
      </c>
    </row>
    <row r="762" spans="1:18">
      <c r="A762" t="s">
        <v>33</v>
      </c>
      <c r="B762" t="s">
        <v>10</v>
      </c>
      <c r="C762">
        <v>5</v>
      </c>
      <c r="D762" t="s">
        <v>62</v>
      </c>
      <c r="E762" t="s">
        <v>62</v>
      </c>
      <c r="F762" t="s">
        <v>14</v>
      </c>
      <c r="H762" t="s">
        <v>16</v>
      </c>
      <c r="J762" t="s">
        <v>16</v>
      </c>
      <c r="L762" t="s">
        <v>16</v>
      </c>
      <c r="N762" t="s">
        <v>67</v>
      </c>
      <c r="R762" t="s">
        <v>61</v>
      </c>
    </row>
    <row r="763" spans="1:18">
      <c r="A763" t="s">
        <v>33</v>
      </c>
      <c r="B763" t="s">
        <v>10</v>
      </c>
      <c r="C763">
        <v>5</v>
      </c>
      <c r="D763" t="s">
        <v>62</v>
      </c>
      <c r="E763" t="s">
        <v>62</v>
      </c>
      <c r="F763" t="s">
        <v>14</v>
      </c>
      <c r="H763" t="s">
        <v>16</v>
      </c>
      <c r="J763" t="s">
        <v>14</v>
      </c>
      <c r="L763" t="s">
        <v>16</v>
      </c>
      <c r="N763" t="s">
        <v>883</v>
      </c>
      <c r="P763" t="s">
        <v>195</v>
      </c>
      <c r="R763" t="s">
        <v>69</v>
      </c>
    </row>
    <row r="764" spans="1:18">
      <c r="A764" t="s">
        <v>33</v>
      </c>
      <c r="B764" t="s">
        <v>10</v>
      </c>
      <c r="C764">
        <v>40</v>
      </c>
      <c r="D764" t="s">
        <v>62</v>
      </c>
      <c r="E764" t="s">
        <v>62</v>
      </c>
      <c r="F764" t="s">
        <v>14</v>
      </c>
      <c r="H764" t="s">
        <v>16</v>
      </c>
      <c r="J764" t="s">
        <v>14</v>
      </c>
      <c r="L764" t="s">
        <v>16</v>
      </c>
      <c r="R764" t="s">
        <v>61</v>
      </c>
    </row>
    <row r="765" spans="1:18">
      <c r="A765" t="s">
        <v>33</v>
      </c>
      <c r="B765" t="s">
        <v>10</v>
      </c>
      <c r="C765">
        <v>7</v>
      </c>
      <c r="D765" t="s">
        <v>62</v>
      </c>
      <c r="E765" t="s">
        <v>62</v>
      </c>
      <c r="F765" t="s">
        <v>14</v>
      </c>
      <c r="H765" t="s">
        <v>14</v>
      </c>
      <c r="J765" t="s">
        <v>14</v>
      </c>
      <c r="L765" t="s">
        <v>14</v>
      </c>
      <c r="N765" t="s">
        <v>320</v>
      </c>
      <c r="P765" t="s">
        <v>188</v>
      </c>
      <c r="R765" t="s">
        <v>61</v>
      </c>
    </row>
    <row r="766" spans="1:18">
      <c r="A766" t="s">
        <v>33</v>
      </c>
      <c r="B766" t="s">
        <v>10</v>
      </c>
      <c r="C766">
        <v>5</v>
      </c>
      <c r="D766" t="s">
        <v>62</v>
      </c>
      <c r="E766" t="s">
        <v>62</v>
      </c>
      <c r="F766" t="s">
        <v>14</v>
      </c>
      <c r="H766" t="s">
        <v>16</v>
      </c>
      <c r="J766" t="s">
        <v>14</v>
      </c>
      <c r="L766" t="s">
        <v>16</v>
      </c>
      <c r="N766" t="s">
        <v>138</v>
      </c>
      <c r="R766" t="s">
        <v>69</v>
      </c>
    </row>
    <row r="767" spans="1:18">
      <c r="A767" t="s">
        <v>33</v>
      </c>
      <c r="B767" t="s">
        <v>10</v>
      </c>
      <c r="C767">
        <v>12</v>
      </c>
      <c r="D767" t="s">
        <v>62</v>
      </c>
      <c r="E767" t="s">
        <v>62</v>
      </c>
      <c r="F767" t="s">
        <v>14</v>
      </c>
      <c r="H767" t="s">
        <v>16</v>
      </c>
      <c r="J767" t="s">
        <v>14</v>
      </c>
      <c r="L767" t="s">
        <v>16</v>
      </c>
      <c r="N767" t="s">
        <v>151</v>
      </c>
      <c r="O767" t="s">
        <v>884</v>
      </c>
      <c r="R767" t="s">
        <v>61</v>
      </c>
    </row>
    <row r="768" spans="1:18">
      <c r="A768" t="s">
        <v>33</v>
      </c>
      <c r="B768" t="s">
        <v>10</v>
      </c>
      <c r="C768">
        <v>6.4</v>
      </c>
      <c r="D768" t="s">
        <v>62</v>
      </c>
      <c r="E768" t="s">
        <v>62</v>
      </c>
      <c r="F768" t="s">
        <v>14</v>
      </c>
      <c r="H768" t="s">
        <v>14</v>
      </c>
      <c r="J768" t="s">
        <v>14</v>
      </c>
      <c r="L768" t="s">
        <v>14</v>
      </c>
      <c r="N768" t="s">
        <v>151</v>
      </c>
      <c r="O768" t="s">
        <v>258</v>
      </c>
      <c r="P768" t="s">
        <v>607</v>
      </c>
      <c r="R768" t="s">
        <v>61</v>
      </c>
    </row>
    <row r="769" spans="1:18">
      <c r="A769" t="s">
        <v>33</v>
      </c>
      <c r="B769" t="s">
        <v>10</v>
      </c>
      <c r="C769">
        <v>10</v>
      </c>
      <c r="D769" t="s">
        <v>70</v>
      </c>
      <c r="E769" t="s">
        <v>70</v>
      </c>
      <c r="F769" t="s">
        <v>14</v>
      </c>
      <c r="H769" t="s">
        <v>14</v>
      </c>
      <c r="J769" t="s">
        <v>14</v>
      </c>
      <c r="L769" t="s">
        <v>14</v>
      </c>
      <c r="N769" t="s">
        <v>67</v>
      </c>
      <c r="R769" t="s">
        <v>69</v>
      </c>
    </row>
    <row r="770" spans="1:18">
      <c r="A770" t="s">
        <v>33</v>
      </c>
      <c r="B770" t="s">
        <v>10</v>
      </c>
      <c r="C770">
        <v>20</v>
      </c>
      <c r="D770" t="s">
        <v>62</v>
      </c>
      <c r="E770" t="s">
        <v>62</v>
      </c>
      <c r="F770" t="s">
        <v>14</v>
      </c>
      <c r="H770" t="s">
        <v>16</v>
      </c>
      <c r="J770" t="s">
        <v>14</v>
      </c>
      <c r="L770" t="s">
        <v>16</v>
      </c>
      <c r="N770" t="s">
        <v>885</v>
      </c>
      <c r="R770" t="s">
        <v>61</v>
      </c>
    </row>
    <row r="771" spans="1:18">
      <c r="A771" t="s">
        <v>33</v>
      </c>
      <c r="B771" t="s">
        <v>10</v>
      </c>
      <c r="C771">
        <v>44</v>
      </c>
      <c r="D771" t="s">
        <v>62</v>
      </c>
      <c r="E771" t="s">
        <v>62</v>
      </c>
      <c r="F771" t="s">
        <v>14</v>
      </c>
      <c r="H771" t="s">
        <v>16</v>
      </c>
      <c r="J771" t="s">
        <v>14</v>
      </c>
      <c r="L771" t="s">
        <v>16</v>
      </c>
      <c r="N771" t="s">
        <v>172</v>
      </c>
      <c r="O771" t="s">
        <v>266</v>
      </c>
      <c r="P771" t="s">
        <v>15</v>
      </c>
      <c r="Q771" t="s">
        <v>886</v>
      </c>
      <c r="R771" t="s">
        <v>61</v>
      </c>
    </row>
    <row r="772" spans="1:18">
      <c r="A772" t="s">
        <v>33</v>
      </c>
      <c r="B772" t="s">
        <v>10</v>
      </c>
      <c r="C772">
        <v>9.9</v>
      </c>
      <c r="D772" t="s">
        <v>62</v>
      </c>
      <c r="E772" t="s">
        <v>62</v>
      </c>
      <c r="F772" t="s">
        <v>14</v>
      </c>
      <c r="H772" t="s">
        <v>14</v>
      </c>
      <c r="J772" t="s">
        <v>14</v>
      </c>
      <c r="L772" t="s">
        <v>16</v>
      </c>
      <c r="N772" t="s">
        <v>887</v>
      </c>
      <c r="O772" t="s">
        <v>888</v>
      </c>
      <c r="R772" t="s">
        <v>69</v>
      </c>
    </row>
    <row r="773" spans="1:18">
      <c r="A773" t="s">
        <v>33</v>
      </c>
      <c r="B773" t="s">
        <v>10</v>
      </c>
      <c r="C773">
        <v>10</v>
      </c>
      <c r="D773" t="s">
        <v>62</v>
      </c>
      <c r="E773" t="s">
        <v>62</v>
      </c>
      <c r="F773" t="s">
        <v>14</v>
      </c>
      <c r="H773" t="s">
        <v>14</v>
      </c>
      <c r="J773" t="s">
        <v>14</v>
      </c>
      <c r="L773" t="s">
        <v>14</v>
      </c>
      <c r="N773" t="s">
        <v>167</v>
      </c>
      <c r="R773" t="s">
        <v>69</v>
      </c>
    </row>
    <row r="774" spans="1:18">
      <c r="A774" t="s">
        <v>33</v>
      </c>
      <c r="B774" t="s">
        <v>10</v>
      </c>
      <c r="C774">
        <v>2.1</v>
      </c>
      <c r="D774" t="s">
        <v>62</v>
      </c>
      <c r="E774" t="s">
        <v>62</v>
      </c>
      <c r="F774" t="s">
        <v>14</v>
      </c>
      <c r="H774" t="s">
        <v>16</v>
      </c>
      <c r="J774" t="s">
        <v>16</v>
      </c>
      <c r="L774" t="s">
        <v>16</v>
      </c>
      <c r="N774" t="s">
        <v>90</v>
      </c>
      <c r="P774" t="s">
        <v>325</v>
      </c>
      <c r="R774" t="s">
        <v>61</v>
      </c>
    </row>
    <row r="775" spans="1:18">
      <c r="A775" t="s">
        <v>33</v>
      </c>
      <c r="B775" t="s">
        <v>10</v>
      </c>
      <c r="C775">
        <v>12.5</v>
      </c>
      <c r="D775" t="s">
        <v>62</v>
      </c>
      <c r="E775" t="s">
        <v>62</v>
      </c>
      <c r="F775" t="s">
        <v>14</v>
      </c>
      <c r="H775" t="s">
        <v>16</v>
      </c>
      <c r="J775" t="s">
        <v>14</v>
      </c>
      <c r="L775" t="s">
        <v>16</v>
      </c>
      <c r="N775" t="s">
        <v>15</v>
      </c>
      <c r="O775" t="s">
        <v>889</v>
      </c>
      <c r="P775" t="s">
        <v>365</v>
      </c>
      <c r="R775" t="s">
        <v>61</v>
      </c>
    </row>
    <row r="776" spans="1:18">
      <c r="A776" t="s">
        <v>33</v>
      </c>
      <c r="B776" t="s">
        <v>10</v>
      </c>
      <c r="C776">
        <v>14</v>
      </c>
      <c r="D776" t="s">
        <v>62</v>
      </c>
      <c r="E776" t="s">
        <v>62</v>
      </c>
      <c r="F776" t="s">
        <v>14</v>
      </c>
      <c r="H776" t="s">
        <v>16</v>
      </c>
      <c r="J776" t="s">
        <v>14</v>
      </c>
      <c r="L776" t="s">
        <v>15</v>
      </c>
      <c r="M776" t="s">
        <v>890</v>
      </c>
      <c r="N776" t="s">
        <v>151</v>
      </c>
      <c r="O776" t="s">
        <v>891</v>
      </c>
      <c r="P776" t="s">
        <v>15</v>
      </c>
      <c r="Q776" t="s">
        <v>892</v>
      </c>
      <c r="R776" t="s">
        <v>61</v>
      </c>
    </row>
    <row r="777" spans="1:18">
      <c r="A777" t="s">
        <v>33</v>
      </c>
      <c r="B777" t="s">
        <v>10</v>
      </c>
      <c r="C777">
        <v>14</v>
      </c>
      <c r="D777" t="s">
        <v>62</v>
      </c>
      <c r="E777" t="s">
        <v>62</v>
      </c>
      <c r="F777" t="s">
        <v>14</v>
      </c>
      <c r="H777" t="s">
        <v>14</v>
      </c>
      <c r="J777" t="s">
        <v>14</v>
      </c>
      <c r="L777" t="s">
        <v>14</v>
      </c>
      <c r="N777" t="s">
        <v>67</v>
      </c>
      <c r="P777" t="s">
        <v>15</v>
      </c>
      <c r="Q777" t="s">
        <v>224</v>
      </c>
      <c r="R777" t="s">
        <v>61</v>
      </c>
    </row>
    <row r="778" spans="1:18">
      <c r="A778" t="s">
        <v>33</v>
      </c>
      <c r="B778" t="s">
        <v>10</v>
      </c>
      <c r="C778">
        <v>14</v>
      </c>
      <c r="D778" t="s">
        <v>62</v>
      </c>
      <c r="E778" t="s">
        <v>62</v>
      </c>
      <c r="F778" t="s">
        <v>14</v>
      </c>
      <c r="H778" t="s">
        <v>14</v>
      </c>
      <c r="J778" t="s">
        <v>14</v>
      </c>
      <c r="L778" t="s">
        <v>14</v>
      </c>
      <c r="N778" t="s">
        <v>395</v>
      </c>
      <c r="R778" t="s">
        <v>69</v>
      </c>
    </row>
    <row r="779" spans="1:18">
      <c r="A779" t="s">
        <v>33</v>
      </c>
      <c r="B779" t="s">
        <v>10</v>
      </c>
      <c r="C779" t="s">
        <v>893</v>
      </c>
      <c r="D779" t="s">
        <v>62</v>
      </c>
      <c r="E779" t="s">
        <v>62</v>
      </c>
      <c r="F779" t="s">
        <v>14</v>
      </c>
      <c r="H779" t="s">
        <v>14</v>
      </c>
      <c r="J779" t="s">
        <v>14</v>
      </c>
      <c r="L779" t="s">
        <v>16</v>
      </c>
      <c r="N779" t="s">
        <v>67</v>
      </c>
      <c r="P779" t="s">
        <v>476</v>
      </c>
      <c r="R779" t="s">
        <v>69</v>
      </c>
    </row>
    <row r="780" spans="1:18">
      <c r="A780" t="s">
        <v>33</v>
      </c>
      <c r="B780" t="s">
        <v>10</v>
      </c>
      <c r="C780">
        <v>10</v>
      </c>
      <c r="D780" t="s">
        <v>62</v>
      </c>
      <c r="E780" t="s">
        <v>62</v>
      </c>
      <c r="F780" t="s">
        <v>14</v>
      </c>
      <c r="H780" t="s">
        <v>14</v>
      </c>
      <c r="J780" t="s">
        <v>14</v>
      </c>
      <c r="L780" t="s">
        <v>14</v>
      </c>
      <c r="N780" t="s">
        <v>15</v>
      </c>
      <c r="O780" t="s">
        <v>894</v>
      </c>
      <c r="P780" t="s">
        <v>15</v>
      </c>
      <c r="Q780" t="s">
        <v>895</v>
      </c>
      <c r="R780" t="s">
        <v>61</v>
      </c>
    </row>
    <row r="781" spans="1:18">
      <c r="A781" t="s">
        <v>33</v>
      </c>
      <c r="B781" t="s">
        <v>10</v>
      </c>
      <c r="C781">
        <v>3</v>
      </c>
      <c r="D781" t="s">
        <v>62</v>
      </c>
      <c r="E781" t="s">
        <v>62</v>
      </c>
      <c r="F781" t="s">
        <v>14</v>
      </c>
      <c r="H781" t="s">
        <v>16</v>
      </c>
      <c r="J781" t="s">
        <v>14</v>
      </c>
      <c r="L781" t="s">
        <v>12</v>
      </c>
      <c r="N781" t="s">
        <v>379</v>
      </c>
      <c r="O781" t="s">
        <v>896</v>
      </c>
      <c r="P781" t="s">
        <v>897</v>
      </c>
      <c r="R781" t="s">
        <v>61</v>
      </c>
    </row>
    <row r="782" spans="1:18">
      <c r="A782" t="s">
        <v>33</v>
      </c>
      <c r="B782" t="s">
        <v>10</v>
      </c>
      <c r="C782">
        <v>7</v>
      </c>
      <c r="D782" t="s">
        <v>79</v>
      </c>
      <c r="E782" t="s">
        <v>62</v>
      </c>
      <c r="F782" t="s">
        <v>14</v>
      </c>
      <c r="H782" t="s">
        <v>11</v>
      </c>
      <c r="J782" t="s">
        <v>14</v>
      </c>
      <c r="L782" t="s">
        <v>16</v>
      </c>
      <c r="N782" t="s">
        <v>577</v>
      </c>
      <c r="O782" t="s">
        <v>898</v>
      </c>
      <c r="P782" t="s">
        <v>123</v>
      </c>
      <c r="Q782" t="s">
        <v>899</v>
      </c>
      <c r="R782" t="s">
        <v>69</v>
      </c>
    </row>
    <row r="783" spans="1:18">
      <c r="A783" t="s">
        <v>33</v>
      </c>
      <c r="B783" t="s">
        <v>10</v>
      </c>
      <c r="C783">
        <v>5</v>
      </c>
      <c r="D783" t="s">
        <v>62</v>
      </c>
      <c r="E783" t="s">
        <v>62</v>
      </c>
      <c r="F783" t="s">
        <v>14</v>
      </c>
      <c r="H783" t="s">
        <v>14</v>
      </c>
      <c r="J783" t="s">
        <v>14</v>
      </c>
      <c r="L783" t="s">
        <v>14</v>
      </c>
      <c r="N783" t="s">
        <v>900</v>
      </c>
      <c r="P783" t="s">
        <v>381</v>
      </c>
      <c r="R783" t="s">
        <v>61</v>
      </c>
    </row>
    <row r="784" spans="1:18">
      <c r="A784" t="s">
        <v>33</v>
      </c>
      <c r="B784" t="s">
        <v>10</v>
      </c>
      <c r="C784">
        <v>6</v>
      </c>
      <c r="D784" t="s">
        <v>79</v>
      </c>
      <c r="E784" t="s">
        <v>62</v>
      </c>
      <c r="F784" t="s">
        <v>14</v>
      </c>
      <c r="H784" t="s">
        <v>16</v>
      </c>
      <c r="J784" t="s">
        <v>14</v>
      </c>
      <c r="L784" t="s">
        <v>16</v>
      </c>
      <c r="N784" t="s">
        <v>900</v>
      </c>
      <c r="P784" t="s">
        <v>901</v>
      </c>
      <c r="Q784" t="s">
        <v>902</v>
      </c>
      <c r="R784" t="s">
        <v>69</v>
      </c>
    </row>
    <row r="785" spans="1:18">
      <c r="A785" t="s">
        <v>33</v>
      </c>
      <c r="B785" t="s">
        <v>10</v>
      </c>
      <c r="C785">
        <v>3</v>
      </c>
      <c r="D785" t="s">
        <v>62</v>
      </c>
      <c r="E785" t="s">
        <v>62</v>
      </c>
      <c r="F785" t="s">
        <v>14</v>
      </c>
      <c r="H785" t="s">
        <v>16</v>
      </c>
      <c r="J785" t="s">
        <v>14</v>
      </c>
      <c r="L785" t="s">
        <v>16</v>
      </c>
      <c r="N785" t="s">
        <v>903</v>
      </c>
      <c r="O785" t="s">
        <v>904</v>
      </c>
      <c r="P785" t="s">
        <v>15</v>
      </c>
      <c r="Q785" t="s">
        <v>905</v>
      </c>
      <c r="R785" t="s">
        <v>61</v>
      </c>
    </row>
    <row r="786" spans="1:18">
      <c r="A786" t="s">
        <v>33</v>
      </c>
      <c r="B786" t="s">
        <v>10</v>
      </c>
      <c r="C786">
        <v>40</v>
      </c>
      <c r="D786" t="s">
        <v>57</v>
      </c>
      <c r="E786" t="s">
        <v>83</v>
      </c>
      <c r="F786" t="s">
        <v>14</v>
      </c>
      <c r="H786" t="s">
        <v>12</v>
      </c>
      <c r="J786" t="s">
        <v>14</v>
      </c>
      <c r="L786" t="s">
        <v>12</v>
      </c>
      <c r="N786" t="s">
        <v>74</v>
      </c>
      <c r="P786" t="s">
        <v>557</v>
      </c>
      <c r="R786" t="s">
        <v>61</v>
      </c>
    </row>
    <row r="787" spans="1:18">
      <c r="A787" t="s">
        <v>33</v>
      </c>
      <c r="B787" t="s">
        <v>10</v>
      </c>
      <c r="C787">
        <v>17</v>
      </c>
      <c r="D787" t="s">
        <v>62</v>
      </c>
      <c r="E787" t="s">
        <v>62</v>
      </c>
      <c r="F787" t="s">
        <v>14</v>
      </c>
      <c r="H787" t="s">
        <v>16</v>
      </c>
      <c r="J787" t="s">
        <v>16</v>
      </c>
      <c r="L787" t="s">
        <v>16</v>
      </c>
      <c r="N787" t="s">
        <v>216</v>
      </c>
      <c r="P787" t="s">
        <v>188</v>
      </c>
      <c r="R787" t="s">
        <v>61</v>
      </c>
    </row>
    <row r="788" spans="1:18">
      <c r="A788" t="s">
        <v>33</v>
      </c>
      <c r="B788" t="s">
        <v>10</v>
      </c>
      <c r="C788">
        <v>6.3</v>
      </c>
      <c r="D788" t="s">
        <v>62</v>
      </c>
      <c r="E788" t="s">
        <v>62</v>
      </c>
      <c r="F788" t="s">
        <v>14</v>
      </c>
      <c r="H788" t="s">
        <v>16</v>
      </c>
      <c r="J788" t="s">
        <v>14</v>
      </c>
      <c r="L788" t="s">
        <v>12</v>
      </c>
      <c r="N788" t="s">
        <v>126</v>
      </c>
      <c r="R788" t="s">
        <v>61</v>
      </c>
    </row>
    <row r="789" spans="1:18">
      <c r="A789" t="s">
        <v>33</v>
      </c>
      <c r="B789" t="s">
        <v>10</v>
      </c>
      <c r="C789">
        <v>20</v>
      </c>
      <c r="D789" t="s">
        <v>79</v>
      </c>
      <c r="E789" t="s">
        <v>62</v>
      </c>
      <c r="F789" t="s">
        <v>14</v>
      </c>
      <c r="H789" t="s">
        <v>15</v>
      </c>
      <c r="I789" t="s">
        <v>906</v>
      </c>
      <c r="J789" t="s">
        <v>14</v>
      </c>
      <c r="L789" t="s">
        <v>15</v>
      </c>
      <c r="M789" t="s">
        <v>906</v>
      </c>
      <c r="N789" t="s">
        <v>15</v>
      </c>
      <c r="O789" t="s">
        <v>907</v>
      </c>
      <c r="R789" t="s">
        <v>61</v>
      </c>
    </row>
    <row r="790" spans="1:18">
      <c r="A790" t="s">
        <v>33</v>
      </c>
      <c r="B790" t="s">
        <v>10</v>
      </c>
      <c r="C790">
        <v>1</v>
      </c>
      <c r="D790" t="s">
        <v>57</v>
      </c>
      <c r="E790" t="s">
        <v>57</v>
      </c>
      <c r="F790" t="s">
        <v>14</v>
      </c>
      <c r="H790" t="s">
        <v>15</v>
      </c>
      <c r="I790" t="s">
        <v>908</v>
      </c>
      <c r="J790" t="s">
        <v>14</v>
      </c>
      <c r="L790" t="s">
        <v>15</v>
      </c>
      <c r="M790" t="s">
        <v>908</v>
      </c>
      <c r="N790" t="s">
        <v>172</v>
      </c>
      <c r="O790" t="s">
        <v>909</v>
      </c>
      <c r="P790" t="s">
        <v>100</v>
      </c>
      <c r="R790" t="s">
        <v>69</v>
      </c>
    </row>
    <row r="791" spans="1:18">
      <c r="A791" t="s">
        <v>33</v>
      </c>
      <c r="B791" t="s">
        <v>10</v>
      </c>
      <c r="C791">
        <v>30</v>
      </c>
      <c r="D791" t="s">
        <v>62</v>
      </c>
      <c r="E791" t="s">
        <v>62</v>
      </c>
      <c r="F791" t="s">
        <v>14</v>
      </c>
      <c r="H791" t="s">
        <v>16</v>
      </c>
      <c r="J791" t="s">
        <v>14</v>
      </c>
      <c r="L791" t="s">
        <v>16</v>
      </c>
      <c r="R791" t="s">
        <v>61</v>
      </c>
    </row>
    <row r="792" spans="1:18">
      <c r="A792" t="s">
        <v>33</v>
      </c>
      <c r="B792" t="s">
        <v>10</v>
      </c>
      <c r="C792">
        <v>4</v>
      </c>
      <c r="D792" t="s">
        <v>62</v>
      </c>
      <c r="E792" t="s">
        <v>62</v>
      </c>
      <c r="F792" t="s">
        <v>14</v>
      </c>
      <c r="H792" t="s">
        <v>16</v>
      </c>
      <c r="J792" t="s">
        <v>14</v>
      </c>
      <c r="L792" t="s">
        <v>16</v>
      </c>
      <c r="N792" t="s">
        <v>15</v>
      </c>
      <c r="O792" t="s">
        <v>910</v>
      </c>
      <c r="P792" t="s">
        <v>123</v>
      </c>
      <c r="Q792" t="s">
        <v>911</v>
      </c>
    </row>
    <row r="793" spans="1:18">
      <c r="A793" t="s">
        <v>33</v>
      </c>
      <c r="B793" t="s">
        <v>10</v>
      </c>
      <c r="C793">
        <v>1</v>
      </c>
      <c r="D793" t="s">
        <v>62</v>
      </c>
      <c r="E793" t="s">
        <v>62</v>
      </c>
      <c r="F793" t="s">
        <v>14</v>
      </c>
      <c r="H793" t="s">
        <v>16</v>
      </c>
      <c r="J793" t="s">
        <v>14</v>
      </c>
      <c r="L793" t="s">
        <v>16</v>
      </c>
      <c r="N793" t="s">
        <v>67</v>
      </c>
      <c r="P793" t="s">
        <v>381</v>
      </c>
      <c r="R793" t="s">
        <v>61</v>
      </c>
    </row>
    <row r="794" spans="1:18">
      <c r="A794" t="s">
        <v>33</v>
      </c>
      <c r="B794" t="s">
        <v>10</v>
      </c>
      <c r="C794">
        <v>16</v>
      </c>
      <c r="D794" t="s">
        <v>79</v>
      </c>
      <c r="E794" t="s">
        <v>79</v>
      </c>
      <c r="F794" t="s">
        <v>14</v>
      </c>
      <c r="H794" t="s">
        <v>16</v>
      </c>
      <c r="J794" t="s">
        <v>14</v>
      </c>
      <c r="L794" t="s">
        <v>16</v>
      </c>
      <c r="N794" t="s">
        <v>15</v>
      </c>
      <c r="O794" t="s">
        <v>912</v>
      </c>
      <c r="R794" t="s">
        <v>61</v>
      </c>
    </row>
    <row r="795" spans="1:18">
      <c r="A795" t="s">
        <v>33</v>
      </c>
      <c r="B795" t="s">
        <v>10</v>
      </c>
      <c r="C795">
        <v>70</v>
      </c>
      <c r="D795" t="s">
        <v>62</v>
      </c>
      <c r="E795" t="s">
        <v>62</v>
      </c>
      <c r="F795" t="s">
        <v>14</v>
      </c>
      <c r="H795" t="s">
        <v>16</v>
      </c>
      <c r="J795" t="s">
        <v>14</v>
      </c>
      <c r="L795" t="s">
        <v>12</v>
      </c>
      <c r="N795" t="s">
        <v>15</v>
      </c>
      <c r="O795" t="s">
        <v>913</v>
      </c>
      <c r="R795" t="s">
        <v>61</v>
      </c>
    </row>
    <row r="796" spans="1:18">
      <c r="A796" t="s">
        <v>33</v>
      </c>
      <c r="B796" t="s">
        <v>10</v>
      </c>
      <c r="C796">
        <v>5</v>
      </c>
      <c r="D796" t="s">
        <v>62</v>
      </c>
      <c r="E796" t="s">
        <v>62</v>
      </c>
      <c r="F796" t="s">
        <v>14</v>
      </c>
      <c r="H796" t="s">
        <v>14</v>
      </c>
      <c r="J796" t="s">
        <v>14</v>
      </c>
      <c r="L796" t="s">
        <v>16</v>
      </c>
      <c r="N796" t="s">
        <v>94</v>
      </c>
      <c r="P796" t="s">
        <v>75</v>
      </c>
      <c r="R796" t="s">
        <v>61</v>
      </c>
    </row>
    <row r="797" spans="1:18">
      <c r="A797" t="s">
        <v>33</v>
      </c>
      <c r="B797" t="s">
        <v>10</v>
      </c>
      <c r="C797">
        <v>40</v>
      </c>
      <c r="D797" t="s">
        <v>62</v>
      </c>
      <c r="E797" t="s">
        <v>62</v>
      </c>
      <c r="F797" t="s">
        <v>14</v>
      </c>
      <c r="H797" t="s">
        <v>14</v>
      </c>
      <c r="J797" t="s">
        <v>14</v>
      </c>
      <c r="L797" t="s">
        <v>14</v>
      </c>
      <c r="N797" t="s">
        <v>67</v>
      </c>
      <c r="P797" t="s">
        <v>15</v>
      </c>
      <c r="Q797" t="s">
        <v>914</v>
      </c>
      <c r="R797" t="s">
        <v>69</v>
      </c>
    </row>
    <row r="798" spans="1:18">
      <c r="A798" t="s">
        <v>33</v>
      </c>
      <c r="B798" t="s">
        <v>10</v>
      </c>
      <c r="C798">
        <v>60</v>
      </c>
      <c r="D798" t="s">
        <v>62</v>
      </c>
      <c r="E798" t="s">
        <v>62</v>
      </c>
      <c r="F798" t="s">
        <v>14</v>
      </c>
      <c r="H798" t="s">
        <v>14</v>
      </c>
      <c r="J798" t="s">
        <v>14</v>
      </c>
      <c r="L798" t="s">
        <v>14</v>
      </c>
      <c r="N798" t="s">
        <v>520</v>
      </c>
      <c r="O798" t="s">
        <v>915</v>
      </c>
      <c r="P798" t="s">
        <v>65</v>
      </c>
      <c r="R798" t="s">
        <v>61</v>
      </c>
    </row>
    <row r="799" spans="1:18">
      <c r="A799" t="s">
        <v>33</v>
      </c>
      <c r="B799" t="s">
        <v>10</v>
      </c>
      <c r="C799">
        <v>15</v>
      </c>
      <c r="D799" t="s">
        <v>62</v>
      </c>
      <c r="E799" t="s">
        <v>62</v>
      </c>
      <c r="F799" t="s">
        <v>14</v>
      </c>
      <c r="H799" t="s">
        <v>14</v>
      </c>
      <c r="J799" t="s">
        <v>14</v>
      </c>
      <c r="L799" t="s">
        <v>14</v>
      </c>
      <c r="N799" t="s">
        <v>15</v>
      </c>
      <c r="O799" t="s">
        <v>916</v>
      </c>
      <c r="P799" t="s">
        <v>188</v>
      </c>
      <c r="R799" t="s">
        <v>61</v>
      </c>
    </row>
    <row r="800" spans="1:18">
      <c r="A800" t="s">
        <v>33</v>
      </c>
      <c r="B800" t="s">
        <v>10</v>
      </c>
      <c r="C800">
        <v>14</v>
      </c>
      <c r="D800" t="s">
        <v>62</v>
      </c>
      <c r="E800" t="s">
        <v>62</v>
      </c>
      <c r="F800" t="s">
        <v>14</v>
      </c>
      <c r="H800" t="s">
        <v>12</v>
      </c>
      <c r="J800" t="s">
        <v>14</v>
      </c>
      <c r="L800" t="s">
        <v>12</v>
      </c>
      <c r="N800" t="s">
        <v>917</v>
      </c>
      <c r="P800" t="s">
        <v>75</v>
      </c>
      <c r="R800" t="s">
        <v>61</v>
      </c>
    </row>
    <row r="801" spans="1:18">
      <c r="A801" t="s">
        <v>33</v>
      </c>
      <c r="B801" t="s">
        <v>10</v>
      </c>
      <c r="C801">
        <v>3</v>
      </c>
      <c r="D801" t="s">
        <v>62</v>
      </c>
      <c r="E801" t="s">
        <v>62</v>
      </c>
      <c r="F801" t="s">
        <v>14</v>
      </c>
      <c r="H801" t="s">
        <v>16</v>
      </c>
      <c r="J801" t="s">
        <v>14</v>
      </c>
      <c r="L801" t="s">
        <v>16</v>
      </c>
      <c r="N801" t="s">
        <v>94</v>
      </c>
      <c r="P801" t="s">
        <v>188</v>
      </c>
      <c r="R801" t="s">
        <v>61</v>
      </c>
    </row>
    <row r="802" spans="1:18">
      <c r="A802" t="s">
        <v>33</v>
      </c>
      <c r="B802" t="s">
        <v>10</v>
      </c>
      <c r="C802">
        <v>6</v>
      </c>
      <c r="D802" t="s">
        <v>62</v>
      </c>
      <c r="E802" t="s">
        <v>62</v>
      </c>
      <c r="F802" t="s">
        <v>14</v>
      </c>
      <c r="H802" t="s">
        <v>14</v>
      </c>
      <c r="J802" t="s">
        <v>14</v>
      </c>
      <c r="L802" t="s">
        <v>14</v>
      </c>
      <c r="N802" t="s">
        <v>918</v>
      </c>
      <c r="P802" t="s">
        <v>188</v>
      </c>
      <c r="R802" t="s">
        <v>69</v>
      </c>
    </row>
    <row r="803" spans="1:18">
      <c r="A803" t="s">
        <v>33</v>
      </c>
      <c r="B803" t="s">
        <v>10</v>
      </c>
      <c r="C803">
        <v>7</v>
      </c>
      <c r="D803" t="s">
        <v>62</v>
      </c>
      <c r="E803" t="s">
        <v>62</v>
      </c>
      <c r="F803" t="s">
        <v>14</v>
      </c>
      <c r="H803" t="s">
        <v>14</v>
      </c>
      <c r="J803" t="s">
        <v>14</v>
      </c>
      <c r="L803" t="s">
        <v>14</v>
      </c>
      <c r="N803" t="s">
        <v>15</v>
      </c>
      <c r="O803" t="s">
        <v>919</v>
      </c>
      <c r="P803" t="s">
        <v>15</v>
      </c>
      <c r="Q803" t="s">
        <v>110</v>
      </c>
      <c r="R803" t="s">
        <v>69</v>
      </c>
    </row>
    <row r="804" spans="1:18">
      <c r="A804" t="s">
        <v>33</v>
      </c>
      <c r="B804" t="s">
        <v>10</v>
      </c>
      <c r="C804">
        <v>8</v>
      </c>
      <c r="D804" t="s">
        <v>62</v>
      </c>
      <c r="E804" t="s">
        <v>62</v>
      </c>
      <c r="F804" t="s">
        <v>14</v>
      </c>
      <c r="H804" t="s">
        <v>16</v>
      </c>
      <c r="J804" t="s">
        <v>14</v>
      </c>
      <c r="L804" t="s">
        <v>16</v>
      </c>
      <c r="N804" t="s">
        <v>15</v>
      </c>
      <c r="O804" t="s">
        <v>920</v>
      </c>
      <c r="P804" t="s">
        <v>15</v>
      </c>
      <c r="Q804" t="s">
        <v>920</v>
      </c>
    </row>
    <row r="805" spans="1:18">
      <c r="A805" t="s">
        <v>33</v>
      </c>
      <c r="B805" t="s">
        <v>10</v>
      </c>
      <c r="C805">
        <v>35</v>
      </c>
      <c r="D805" t="s">
        <v>62</v>
      </c>
      <c r="E805" t="s">
        <v>62</v>
      </c>
      <c r="F805" t="s">
        <v>14</v>
      </c>
      <c r="H805" t="s">
        <v>16</v>
      </c>
      <c r="J805" t="s">
        <v>14</v>
      </c>
      <c r="L805" t="s">
        <v>16</v>
      </c>
      <c r="N805" t="s">
        <v>77</v>
      </c>
      <c r="R805" t="s">
        <v>69</v>
      </c>
    </row>
    <row r="806" spans="1:18">
      <c r="A806" t="s">
        <v>33</v>
      </c>
      <c r="B806" t="s">
        <v>10</v>
      </c>
      <c r="C806">
        <v>37</v>
      </c>
      <c r="D806" t="s">
        <v>62</v>
      </c>
      <c r="E806" t="s">
        <v>62</v>
      </c>
      <c r="F806" t="s">
        <v>14</v>
      </c>
      <c r="H806" t="s">
        <v>16</v>
      </c>
      <c r="J806" t="s">
        <v>14</v>
      </c>
      <c r="L806" t="s">
        <v>14</v>
      </c>
      <c r="N806" t="s">
        <v>156</v>
      </c>
      <c r="O806" t="s">
        <v>851</v>
      </c>
      <c r="P806" t="s">
        <v>75</v>
      </c>
      <c r="R806" t="s">
        <v>61</v>
      </c>
    </row>
    <row r="807" spans="1:18">
      <c r="A807" t="s">
        <v>33</v>
      </c>
      <c r="B807" t="s">
        <v>10</v>
      </c>
      <c r="C807">
        <v>10</v>
      </c>
      <c r="D807" t="s">
        <v>62</v>
      </c>
      <c r="E807" t="s">
        <v>62</v>
      </c>
      <c r="F807" t="s">
        <v>14</v>
      </c>
      <c r="H807" t="s">
        <v>14</v>
      </c>
      <c r="J807" t="s">
        <v>14</v>
      </c>
      <c r="L807" t="s">
        <v>14</v>
      </c>
      <c r="N807" t="s">
        <v>67</v>
      </c>
      <c r="R807" t="s">
        <v>61</v>
      </c>
    </row>
    <row r="808" spans="1:18">
      <c r="A808" t="s">
        <v>33</v>
      </c>
      <c r="B808" t="s">
        <v>10</v>
      </c>
      <c r="C808">
        <v>35</v>
      </c>
      <c r="D808" t="s">
        <v>62</v>
      </c>
      <c r="E808" t="s">
        <v>62</v>
      </c>
      <c r="F808" t="s">
        <v>14</v>
      </c>
      <c r="H808" t="s">
        <v>14</v>
      </c>
      <c r="J808" t="s">
        <v>14</v>
      </c>
      <c r="L808" t="s">
        <v>14</v>
      </c>
      <c r="N808" t="s">
        <v>15</v>
      </c>
      <c r="O808" t="s">
        <v>921</v>
      </c>
      <c r="P808" t="s">
        <v>15</v>
      </c>
      <c r="Q808" t="s">
        <v>922</v>
      </c>
      <c r="R808" t="s">
        <v>61</v>
      </c>
    </row>
    <row r="809" spans="1:18">
      <c r="A809" t="s">
        <v>33</v>
      </c>
      <c r="B809" t="s">
        <v>10</v>
      </c>
      <c r="C809">
        <v>5.7</v>
      </c>
      <c r="D809" t="s">
        <v>62</v>
      </c>
      <c r="E809" t="s">
        <v>62</v>
      </c>
      <c r="F809" t="s">
        <v>14</v>
      </c>
      <c r="H809" t="s">
        <v>16</v>
      </c>
      <c r="J809" t="s">
        <v>14</v>
      </c>
      <c r="L809" t="s">
        <v>16</v>
      </c>
      <c r="N809" t="s">
        <v>96</v>
      </c>
      <c r="O809" t="s">
        <v>923</v>
      </c>
      <c r="P809" t="s">
        <v>924</v>
      </c>
      <c r="Q809" t="s">
        <v>925</v>
      </c>
      <c r="R809" t="s">
        <v>61</v>
      </c>
    </row>
    <row r="810" spans="1:18">
      <c r="A810" t="s">
        <v>33</v>
      </c>
      <c r="B810" t="s">
        <v>10</v>
      </c>
      <c r="C810">
        <v>70</v>
      </c>
      <c r="D810" t="s">
        <v>66</v>
      </c>
      <c r="E810" t="s">
        <v>66</v>
      </c>
      <c r="F810" t="s">
        <v>14</v>
      </c>
      <c r="H810" t="s">
        <v>16</v>
      </c>
      <c r="J810" t="s">
        <v>14</v>
      </c>
      <c r="L810" t="s">
        <v>16</v>
      </c>
      <c r="N810" t="s">
        <v>74</v>
      </c>
      <c r="R810" t="s">
        <v>69</v>
      </c>
    </row>
    <row r="811" spans="1:18">
      <c r="A811" t="s">
        <v>33</v>
      </c>
      <c r="B811" t="s">
        <v>10</v>
      </c>
      <c r="C811">
        <v>40</v>
      </c>
      <c r="D811" t="s">
        <v>62</v>
      </c>
      <c r="E811" t="s">
        <v>62</v>
      </c>
      <c r="F811" t="s">
        <v>15</v>
      </c>
      <c r="G811" t="s">
        <v>926</v>
      </c>
      <c r="H811" t="s">
        <v>14</v>
      </c>
      <c r="J811" t="s">
        <v>15</v>
      </c>
      <c r="K811" t="s">
        <v>926</v>
      </c>
      <c r="L811" t="s">
        <v>14</v>
      </c>
      <c r="N811" t="s">
        <v>15</v>
      </c>
      <c r="O811" t="s">
        <v>258</v>
      </c>
      <c r="P811" t="s">
        <v>15</v>
      </c>
      <c r="Q811" t="s">
        <v>927</v>
      </c>
      <c r="R811" t="s">
        <v>69</v>
      </c>
    </row>
    <row r="812" spans="1:18">
      <c r="A812" t="s">
        <v>33</v>
      </c>
      <c r="B812" t="s">
        <v>10</v>
      </c>
      <c r="C812">
        <v>9</v>
      </c>
      <c r="D812" t="s">
        <v>62</v>
      </c>
      <c r="E812" t="s">
        <v>62</v>
      </c>
      <c r="F812" t="s">
        <v>15</v>
      </c>
      <c r="G812" t="s">
        <v>928</v>
      </c>
      <c r="H812" t="s">
        <v>16</v>
      </c>
      <c r="J812" t="s">
        <v>15</v>
      </c>
      <c r="K812" t="s">
        <v>929</v>
      </c>
      <c r="L812" t="s">
        <v>16</v>
      </c>
      <c r="N812" t="s">
        <v>170</v>
      </c>
      <c r="R812" t="s">
        <v>69</v>
      </c>
    </row>
    <row r="813" spans="1:18">
      <c r="A813" t="s">
        <v>33</v>
      </c>
      <c r="B813" t="s">
        <v>10</v>
      </c>
      <c r="C813">
        <v>6.3</v>
      </c>
      <c r="D813" t="s">
        <v>62</v>
      </c>
      <c r="E813" t="s">
        <v>62</v>
      </c>
      <c r="F813" t="s">
        <v>15</v>
      </c>
      <c r="G813" t="s">
        <v>930</v>
      </c>
      <c r="H813" t="s">
        <v>16</v>
      </c>
      <c r="J813" t="s">
        <v>15</v>
      </c>
      <c r="K813" t="s">
        <v>930</v>
      </c>
      <c r="L813" t="s">
        <v>16</v>
      </c>
      <c r="N813" t="s">
        <v>151</v>
      </c>
      <c r="O813" t="s">
        <v>931</v>
      </c>
      <c r="P813" t="s">
        <v>15</v>
      </c>
      <c r="Q813" t="s">
        <v>932</v>
      </c>
      <c r="R813" t="s">
        <v>61</v>
      </c>
    </row>
    <row r="814" spans="1:18">
      <c r="A814" t="s">
        <v>33</v>
      </c>
      <c r="B814" t="s">
        <v>10</v>
      </c>
      <c r="C814">
        <v>0.75</v>
      </c>
      <c r="D814" t="s">
        <v>62</v>
      </c>
      <c r="E814" t="s">
        <v>62</v>
      </c>
      <c r="F814" t="s">
        <v>15</v>
      </c>
      <c r="G814" t="s">
        <v>933</v>
      </c>
      <c r="H814" t="s">
        <v>16</v>
      </c>
      <c r="J814" t="s">
        <v>15</v>
      </c>
      <c r="K814" t="s">
        <v>933</v>
      </c>
      <c r="L814" t="s">
        <v>16</v>
      </c>
      <c r="N814" t="s">
        <v>15</v>
      </c>
      <c r="O814" t="s">
        <v>934</v>
      </c>
      <c r="P814" t="s">
        <v>160</v>
      </c>
      <c r="R814" t="s">
        <v>69</v>
      </c>
    </row>
    <row r="815" spans="1:18">
      <c r="A815" t="s">
        <v>33</v>
      </c>
      <c r="B815" t="s">
        <v>10</v>
      </c>
      <c r="C815">
        <v>26</v>
      </c>
      <c r="D815" t="s">
        <v>62</v>
      </c>
      <c r="E815" t="s">
        <v>62</v>
      </c>
      <c r="F815" t="s">
        <v>15</v>
      </c>
      <c r="G815" t="s">
        <v>935</v>
      </c>
      <c r="H815" t="s">
        <v>16</v>
      </c>
      <c r="J815" t="s">
        <v>13</v>
      </c>
      <c r="L815" t="s">
        <v>16</v>
      </c>
      <c r="N815" t="s">
        <v>67</v>
      </c>
      <c r="P815" t="s">
        <v>440</v>
      </c>
      <c r="R815" t="s">
        <v>61</v>
      </c>
    </row>
    <row r="816" spans="1:18">
      <c r="A816" t="s">
        <v>33</v>
      </c>
      <c r="B816" t="s">
        <v>10</v>
      </c>
      <c r="C816">
        <v>2.6</v>
      </c>
      <c r="D816" t="s">
        <v>79</v>
      </c>
      <c r="E816" t="s">
        <v>79</v>
      </c>
      <c r="F816" t="s">
        <v>15</v>
      </c>
      <c r="G816" t="s">
        <v>936</v>
      </c>
      <c r="H816" t="s">
        <v>15</v>
      </c>
      <c r="I816" t="s">
        <v>936</v>
      </c>
      <c r="J816" t="s">
        <v>15</v>
      </c>
      <c r="K816" t="s">
        <v>936</v>
      </c>
      <c r="L816" t="s">
        <v>15</v>
      </c>
      <c r="M816" t="s">
        <v>937</v>
      </c>
      <c r="N816" t="s">
        <v>15</v>
      </c>
      <c r="O816" t="s">
        <v>938</v>
      </c>
      <c r="P816" t="s">
        <v>548</v>
      </c>
      <c r="R816" t="s">
        <v>61</v>
      </c>
    </row>
    <row r="817" spans="1:18">
      <c r="A817" t="s">
        <v>33</v>
      </c>
      <c r="B817" t="s">
        <v>10</v>
      </c>
      <c r="C817">
        <v>18</v>
      </c>
      <c r="D817" t="s">
        <v>62</v>
      </c>
      <c r="E817" t="s">
        <v>57</v>
      </c>
      <c r="F817" t="s">
        <v>15</v>
      </c>
      <c r="G817" t="s">
        <v>939</v>
      </c>
      <c r="H817" t="s">
        <v>15</v>
      </c>
      <c r="I817" t="s">
        <v>939</v>
      </c>
      <c r="J817" t="s">
        <v>15</v>
      </c>
      <c r="K817" t="s">
        <v>939</v>
      </c>
      <c r="L817" t="s">
        <v>16</v>
      </c>
      <c r="N817" t="s">
        <v>15</v>
      </c>
      <c r="O817" t="s">
        <v>940</v>
      </c>
      <c r="P817" t="s">
        <v>15</v>
      </c>
      <c r="Q817" t="s">
        <v>941</v>
      </c>
      <c r="R817" t="s">
        <v>61</v>
      </c>
    </row>
    <row r="818" spans="1:18">
      <c r="A818" t="s">
        <v>33</v>
      </c>
      <c r="B818" t="s">
        <v>10</v>
      </c>
      <c r="C818">
        <v>5</v>
      </c>
      <c r="D818" t="s">
        <v>70</v>
      </c>
      <c r="E818" t="s">
        <v>70</v>
      </c>
      <c r="F818" t="s">
        <v>15</v>
      </c>
      <c r="G818" t="s">
        <v>942</v>
      </c>
      <c r="H818" t="s">
        <v>16</v>
      </c>
      <c r="J818" t="s">
        <v>15</v>
      </c>
      <c r="K818" t="s">
        <v>942</v>
      </c>
      <c r="L818" t="s">
        <v>16</v>
      </c>
      <c r="N818" t="s">
        <v>63</v>
      </c>
      <c r="O818" t="s">
        <v>943</v>
      </c>
      <c r="P818" t="s">
        <v>325</v>
      </c>
      <c r="R818" t="s">
        <v>61</v>
      </c>
    </row>
    <row r="819" spans="1:18">
      <c r="A819" t="s">
        <v>33</v>
      </c>
      <c r="B819" t="s">
        <v>10</v>
      </c>
      <c r="C819">
        <v>2</v>
      </c>
      <c r="D819" t="s">
        <v>79</v>
      </c>
      <c r="E819" t="s">
        <v>79</v>
      </c>
      <c r="F819" t="s">
        <v>15</v>
      </c>
      <c r="G819" t="s">
        <v>944</v>
      </c>
      <c r="H819" t="s">
        <v>16</v>
      </c>
      <c r="J819" t="s">
        <v>15</v>
      </c>
      <c r="K819" t="s">
        <v>945</v>
      </c>
      <c r="L819" t="s">
        <v>16</v>
      </c>
      <c r="N819" t="s">
        <v>15</v>
      </c>
      <c r="O819" t="s">
        <v>946</v>
      </c>
      <c r="P819" t="s">
        <v>557</v>
      </c>
      <c r="R819" t="s">
        <v>61</v>
      </c>
    </row>
    <row r="820" spans="1:18">
      <c r="A820" t="s">
        <v>33</v>
      </c>
      <c r="B820" t="s">
        <v>10</v>
      </c>
      <c r="C820">
        <v>38.299999999999997</v>
      </c>
      <c r="D820" t="s">
        <v>62</v>
      </c>
      <c r="E820" t="s">
        <v>62</v>
      </c>
      <c r="F820" t="s">
        <v>15</v>
      </c>
      <c r="G820" t="s">
        <v>947</v>
      </c>
      <c r="H820" t="s">
        <v>16</v>
      </c>
      <c r="J820" t="s">
        <v>13</v>
      </c>
      <c r="L820" t="s">
        <v>16</v>
      </c>
      <c r="N820" t="s">
        <v>94</v>
      </c>
      <c r="P820" t="s">
        <v>75</v>
      </c>
      <c r="R820" t="s">
        <v>69</v>
      </c>
    </row>
    <row r="821" spans="1:18">
      <c r="A821" t="s">
        <v>33</v>
      </c>
      <c r="B821" t="s">
        <v>10</v>
      </c>
      <c r="C821">
        <v>7.5</v>
      </c>
      <c r="D821" t="s">
        <v>62</v>
      </c>
      <c r="E821" t="s">
        <v>62</v>
      </c>
      <c r="F821" t="s">
        <v>15</v>
      </c>
      <c r="G821" t="s">
        <v>948</v>
      </c>
      <c r="H821" t="s">
        <v>11</v>
      </c>
      <c r="J821" t="s">
        <v>15</v>
      </c>
      <c r="K821" t="s">
        <v>949</v>
      </c>
      <c r="L821" t="s">
        <v>11</v>
      </c>
      <c r="N821" t="s">
        <v>90</v>
      </c>
      <c r="P821" t="s">
        <v>87</v>
      </c>
      <c r="Q821" t="s">
        <v>950</v>
      </c>
      <c r="R821" t="s">
        <v>61</v>
      </c>
    </row>
    <row r="822" spans="1:18">
      <c r="A822" t="s">
        <v>33</v>
      </c>
      <c r="B822" t="s">
        <v>10</v>
      </c>
      <c r="C822">
        <v>17.7</v>
      </c>
      <c r="D822" t="s">
        <v>62</v>
      </c>
      <c r="E822" t="s">
        <v>62</v>
      </c>
      <c r="F822" t="s">
        <v>15</v>
      </c>
      <c r="G822" t="s">
        <v>951</v>
      </c>
      <c r="H822" t="s">
        <v>16</v>
      </c>
      <c r="J822" t="s">
        <v>14</v>
      </c>
      <c r="L822" t="s">
        <v>16</v>
      </c>
      <c r="N822" t="s">
        <v>144</v>
      </c>
      <c r="O822" t="s">
        <v>952</v>
      </c>
      <c r="P822" t="s">
        <v>15</v>
      </c>
      <c r="Q822" t="s">
        <v>953</v>
      </c>
      <c r="R822" t="s">
        <v>69</v>
      </c>
    </row>
    <row r="823" spans="1:18">
      <c r="A823" t="s">
        <v>33</v>
      </c>
      <c r="B823" t="s">
        <v>10</v>
      </c>
      <c r="C823">
        <v>1.3</v>
      </c>
      <c r="D823" t="s">
        <v>62</v>
      </c>
      <c r="E823" t="s">
        <v>62</v>
      </c>
      <c r="F823" t="s">
        <v>16</v>
      </c>
      <c r="H823" t="s">
        <v>16</v>
      </c>
      <c r="J823" t="s">
        <v>16</v>
      </c>
      <c r="L823" t="s">
        <v>16</v>
      </c>
      <c r="N823" t="s">
        <v>954</v>
      </c>
      <c r="P823" t="s">
        <v>955</v>
      </c>
      <c r="R823" t="s">
        <v>69</v>
      </c>
    </row>
    <row r="824" spans="1:18">
      <c r="A824" t="s">
        <v>33</v>
      </c>
      <c r="B824" t="s">
        <v>10</v>
      </c>
      <c r="C824">
        <v>0.7</v>
      </c>
      <c r="D824" t="s">
        <v>62</v>
      </c>
      <c r="F824" t="s">
        <v>16</v>
      </c>
      <c r="H824" t="s">
        <v>16</v>
      </c>
      <c r="J824" t="s">
        <v>16</v>
      </c>
      <c r="L824" t="s">
        <v>16</v>
      </c>
      <c r="N824" t="s">
        <v>67</v>
      </c>
      <c r="P824" t="s">
        <v>956</v>
      </c>
      <c r="R824" t="s">
        <v>61</v>
      </c>
    </row>
    <row r="825" spans="1:18">
      <c r="A825" t="s">
        <v>33</v>
      </c>
      <c r="B825" t="s">
        <v>10</v>
      </c>
      <c r="C825">
        <v>0.6</v>
      </c>
      <c r="D825" t="s">
        <v>62</v>
      </c>
      <c r="E825" t="s">
        <v>62</v>
      </c>
      <c r="F825" t="s">
        <v>16</v>
      </c>
      <c r="H825" t="s">
        <v>16</v>
      </c>
      <c r="J825" t="s">
        <v>16</v>
      </c>
      <c r="L825" t="s">
        <v>16</v>
      </c>
      <c r="N825" t="s">
        <v>957</v>
      </c>
      <c r="P825" t="s">
        <v>15</v>
      </c>
      <c r="Q825" t="s">
        <v>958</v>
      </c>
      <c r="R825" t="s">
        <v>69</v>
      </c>
    </row>
    <row r="826" spans="1:18">
      <c r="A826" t="s">
        <v>33</v>
      </c>
      <c r="B826" t="s">
        <v>10</v>
      </c>
      <c r="C826">
        <v>2</v>
      </c>
      <c r="D826" t="s">
        <v>62</v>
      </c>
      <c r="E826" t="s">
        <v>57</v>
      </c>
      <c r="F826" t="s">
        <v>16</v>
      </c>
      <c r="H826" t="s">
        <v>16</v>
      </c>
      <c r="J826" t="s">
        <v>14</v>
      </c>
      <c r="L826" t="s">
        <v>16</v>
      </c>
      <c r="N826" t="s">
        <v>959</v>
      </c>
      <c r="P826" t="s">
        <v>65</v>
      </c>
      <c r="R826" t="s">
        <v>69</v>
      </c>
    </row>
    <row r="827" spans="1:18">
      <c r="A827" t="s">
        <v>33</v>
      </c>
      <c r="B827" t="s">
        <v>10</v>
      </c>
      <c r="C827">
        <v>2</v>
      </c>
      <c r="D827" t="s">
        <v>62</v>
      </c>
      <c r="E827" t="s">
        <v>62</v>
      </c>
      <c r="F827" t="s">
        <v>16</v>
      </c>
      <c r="H827" t="s">
        <v>16</v>
      </c>
      <c r="J827" t="s">
        <v>16</v>
      </c>
      <c r="L827" t="s">
        <v>16</v>
      </c>
      <c r="N827" t="s">
        <v>512</v>
      </c>
      <c r="P827" t="s">
        <v>410</v>
      </c>
      <c r="Q827" t="s">
        <v>960</v>
      </c>
      <c r="R827" t="s">
        <v>61</v>
      </c>
    </row>
    <row r="828" spans="1:18">
      <c r="A828" t="s">
        <v>33</v>
      </c>
      <c r="B828" t="s">
        <v>10</v>
      </c>
      <c r="C828">
        <v>1.5</v>
      </c>
      <c r="D828" t="s">
        <v>62</v>
      </c>
      <c r="E828" t="s">
        <v>62</v>
      </c>
      <c r="F828" t="s">
        <v>16</v>
      </c>
      <c r="H828" t="s">
        <v>16</v>
      </c>
      <c r="J828" t="s">
        <v>16</v>
      </c>
      <c r="L828" t="s">
        <v>16</v>
      </c>
      <c r="R828" t="s">
        <v>61</v>
      </c>
    </row>
    <row r="829" spans="1:18">
      <c r="A829" t="s">
        <v>33</v>
      </c>
      <c r="B829" t="s">
        <v>10</v>
      </c>
      <c r="C829">
        <v>1</v>
      </c>
      <c r="D829" t="s">
        <v>62</v>
      </c>
      <c r="E829" t="s">
        <v>62</v>
      </c>
      <c r="F829" t="s">
        <v>16</v>
      </c>
      <c r="H829" t="s">
        <v>16</v>
      </c>
      <c r="J829" t="s">
        <v>16</v>
      </c>
      <c r="L829" t="s">
        <v>16</v>
      </c>
      <c r="N829" t="s">
        <v>77</v>
      </c>
      <c r="P829" t="s">
        <v>75</v>
      </c>
      <c r="R829" t="s">
        <v>69</v>
      </c>
    </row>
    <row r="830" spans="1:18">
      <c r="A830" t="s">
        <v>33</v>
      </c>
      <c r="B830" t="s">
        <v>10</v>
      </c>
      <c r="C830">
        <v>0.8</v>
      </c>
      <c r="D830" t="s">
        <v>62</v>
      </c>
      <c r="E830" t="s">
        <v>62</v>
      </c>
      <c r="F830" t="s">
        <v>16</v>
      </c>
      <c r="H830" t="s">
        <v>16</v>
      </c>
      <c r="J830" t="s">
        <v>16</v>
      </c>
      <c r="L830" t="s">
        <v>16</v>
      </c>
      <c r="N830" t="s">
        <v>67</v>
      </c>
      <c r="P830" t="s">
        <v>75</v>
      </c>
      <c r="R830" t="s">
        <v>69</v>
      </c>
    </row>
    <row r="831" spans="1:18">
      <c r="A831" t="s">
        <v>33</v>
      </c>
      <c r="B831" t="s">
        <v>10</v>
      </c>
      <c r="C831">
        <v>0.5</v>
      </c>
      <c r="D831" t="s">
        <v>62</v>
      </c>
      <c r="E831" t="s">
        <v>62</v>
      </c>
      <c r="F831" t="s">
        <v>16</v>
      </c>
      <c r="H831" t="s">
        <v>16</v>
      </c>
      <c r="J831" t="s">
        <v>16</v>
      </c>
      <c r="L831" t="s">
        <v>12</v>
      </c>
      <c r="N831" t="s">
        <v>77</v>
      </c>
      <c r="R831" t="s">
        <v>69</v>
      </c>
    </row>
    <row r="832" spans="1:18">
      <c r="A832" t="s">
        <v>33</v>
      </c>
      <c r="B832" t="s">
        <v>10</v>
      </c>
      <c r="C832">
        <v>1</v>
      </c>
      <c r="D832" t="s">
        <v>62</v>
      </c>
      <c r="E832" t="s">
        <v>62</v>
      </c>
      <c r="F832" t="s">
        <v>16</v>
      </c>
      <c r="H832" t="s">
        <v>16</v>
      </c>
      <c r="J832" t="s">
        <v>16</v>
      </c>
      <c r="L832" t="s">
        <v>16</v>
      </c>
      <c r="N832" t="s">
        <v>232</v>
      </c>
      <c r="O832" t="s">
        <v>961</v>
      </c>
      <c r="P832" t="s">
        <v>412</v>
      </c>
      <c r="R832" t="s">
        <v>61</v>
      </c>
    </row>
    <row r="833" spans="1:18">
      <c r="A833" t="s">
        <v>33</v>
      </c>
      <c r="B833" t="s">
        <v>10</v>
      </c>
      <c r="C833">
        <v>0.8</v>
      </c>
      <c r="D833" t="s">
        <v>62</v>
      </c>
      <c r="E833" t="s">
        <v>62</v>
      </c>
      <c r="F833" t="s">
        <v>16</v>
      </c>
      <c r="H833" t="s">
        <v>16</v>
      </c>
      <c r="J833" t="s">
        <v>15</v>
      </c>
      <c r="K833" t="s">
        <v>962</v>
      </c>
      <c r="L833" t="s">
        <v>16</v>
      </c>
      <c r="N833" t="s">
        <v>77</v>
      </c>
      <c r="R833" t="s">
        <v>61</v>
      </c>
    </row>
    <row r="834" spans="1:18">
      <c r="A834" t="s">
        <v>33</v>
      </c>
      <c r="B834" t="s">
        <v>10</v>
      </c>
      <c r="C834">
        <v>1.25</v>
      </c>
      <c r="D834" t="s">
        <v>62</v>
      </c>
      <c r="E834" t="s">
        <v>62</v>
      </c>
      <c r="F834" t="s">
        <v>16</v>
      </c>
      <c r="H834" t="s">
        <v>16</v>
      </c>
      <c r="J834" t="s">
        <v>16</v>
      </c>
      <c r="L834" t="s">
        <v>16</v>
      </c>
      <c r="N834" t="s">
        <v>15</v>
      </c>
      <c r="O834" t="s">
        <v>963</v>
      </c>
      <c r="P834" t="s">
        <v>188</v>
      </c>
      <c r="R834" t="s">
        <v>61</v>
      </c>
    </row>
    <row r="835" spans="1:18">
      <c r="A835" t="s">
        <v>33</v>
      </c>
      <c r="B835" t="s">
        <v>10</v>
      </c>
      <c r="C835">
        <v>0</v>
      </c>
      <c r="D835" t="s">
        <v>62</v>
      </c>
      <c r="E835" t="s">
        <v>62</v>
      </c>
      <c r="F835" t="s">
        <v>16</v>
      </c>
      <c r="H835" t="s">
        <v>16</v>
      </c>
      <c r="J835" t="s">
        <v>16</v>
      </c>
      <c r="L835" t="s">
        <v>16</v>
      </c>
      <c r="N835" t="s">
        <v>67</v>
      </c>
      <c r="R835" t="s">
        <v>61</v>
      </c>
    </row>
    <row r="836" spans="1:18">
      <c r="A836" t="s">
        <v>33</v>
      </c>
      <c r="B836" t="s">
        <v>10</v>
      </c>
      <c r="C836">
        <v>1</v>
      </c>
      <c r="D836" t="s">
        <v>62</v>
      </c>
      <c r="E836" t="s">
        <v>62</v>
      </c>
      <c r="F836" t="s">
        <v>16</v>
      </c>
      <c r="H836" t="s">
        <v>16</v>
      </c>
      <c r="J836" t="s">
        <v>16</v>
      </c>
      <c r="L836" t="s">
        <v>16</v>
      </c>
      <c r="N836" t="s">
        <v>964</v>
      </c>
      <c r="P836" t="s">
        <v>269</v>
      </c>
      <c r="R836" t="s">
        <v>69</v>
      </c>
    </row>
    <row r="837" spans="1:18">
      <c r="A837" t="s">
        <v>33</v>
      </c>
      <c r="B837" t="s">
        <v>10</v>
      </c>
      <c r="C837">
        <v>1</v>
      </c>
      <c r="D837" t="s">
        <v>62</v>
      </c>
      <c r="E837" t="s">
        <v>62</v>
      </c>
      <c r="F837" t="s">
        <v>16</v>
      </c>
      <c r="H837" t="s">
        <v>16</v>
      </c>
      <c r="J837" t="s">
        <v>14</v>
      </c>
      <c r="L837" t="s">
        <v>16</v>
      </c>
      <c r="N837" t="s">
        <v>965</v>
      </c>
      <c r="P837" t="s">
        <v>150</v>
      </c>
      <c r="R837" t="s">
        <v>61</v>
      </c>
    </row>
    <row r="838" spans="1:18">
      <c r="A838" t="s">
        <v>33</v>
      </c>
      <c r="B838" t="s">
        <v>10</v>
      </c>
      <c r="C838">
        <v>1</v>
      </c>
      <c r="D838" t="s">
        <v>66</v>
      </c>
      <c r="E838" t="s">
        <v>95</v>
      </c>
      <c r="F838" t="s">
        <v>16</v>
      </c>
      <c r="H838" t="s">
        <v>11</v>
      </c>
      <c r="J838" t="s">
        <v>16</v>
      </c>
      <c r="L838" t="s">
        <v>16</v>
      </c>
      <c r="N838" t="s">
        <v>58</v>
      </c>
      <c r="O838" t="s">
        <v>966</v>
      </c>
      <c r="P838" t="s">
        <v>639</v>
      </c>
      <c r="R838" t="s">
        <v>61</v>
      </c>
    </row>
    <row r="839" spans="1:18">
      <c r="A839" t="s">
        <v>33</v>
      </c>
      <c r="B839" t="s">
        <v>10</v>
      </c>
      <c r="C839">
        <v>25</v>
      </c>
      <c r="D839" t="s">
        <v>62</v>
      </c>
      <c r="E839" t="s">
        <v>62</v>
      </c>
      <c r="H839" t="s">
        <v>14</v>
      </c>
      <c r="J839" t="s">
        <v>14</v>
      </c>
      <c r="L839" t="s">
        <v>14</v>
      </c>
      <c r="N839" t="s">
        <v>67</v>
      </c>
      <c r="P839" t="s">
        <v>548</v>
      </c>
      <c r="R839" t="s">
        <v>61</v>
      </c>
    </row>
    <row r="840" spans="1:18">
      <c r="A840" t="s">
        <v>35</v>
      </c>
      <c r="B840" t="s">
        <v>10</v>
      </c>
      <c r="C840">
        <v>1.2</v>
      </c>
      <c r="D840" t="s">
        <v>79</v>
      </c>
      <c r="E840" t="s">
        <v>62</v>
      </c>
      <c r="F840" t="s">
        <v>11</v>
      </c>
      <c r="H840" t="s">
        <v>16</v>
      </c>
      <c r="J840" t="s">
        <v>12</v>
      </c>
      <c r="L840" t="s">
        <v>16</v>
      </c>
      <c r="N840" t="s">
        <v>114</v>
      </c>
      <c r="P840" t="s">
        <v>65</v>
      </c>
      <c r="R840" t="s">
        <v>61</v>
      </c>
    </row>
    <row r="841" spans="1:18">
      <c r="A841" t="s">
        <v>35</v>
      </c>
      <c r="B841" t="s">
        <v>10</v>
      </c>
      <c r="C841">
        <v>1.5</v>
      </c>
      <c r="D841" t="s">
        <v>62</v>
      </c>
      <c r="F841" t="s">
        <v>11</v>
      </c>
      <c r="H841" t="s">
        <v>16</v>
      </c>
      <c r="J841" t="s">
        <v>12</v>
      </c>
      <c r="L841" t="s">
        <v>16</v>
      </c>
      <c r="N841" t="s">
        <v>77</v>
      </c>
      <c r="P841" t="s">
        <v>120</v>
      </c>
      <c r="R841" t="s">
        <v>61</v>
      </c>
    </row>
    <row r="842" spans="1:18">
      <c r="A842" t="s">
        <v>35</v>
      </c>
      <c r="B842" t="s">
        <v>10</v>
      </c>
      <c r="C842">
        <v>1</v>
      </c>
      <c r="D842" t="s">
        <v>70</v>
      </c>
      <c r="E842" t="s">
        <v>95</v>
      </c>
      <c r="F842" t="s">
        <v>11</v>
      </c>
      <c r="H842" t="s">
        <v>16</v>
      </c>
      <c r="J842" t="s">
        <v>16</v>
      </c>
      <c r="L842" t="s">
        <v>16</v>
      </c>
      <c r="N842" t="s">
        <v>967</v>
      </c>
      <c r="O842" t="s">
        <v>968</v>
      </c>
      <c r="P842" t="s">
        <v>78</v>
      </c>
      <c r="R842" t="s">
        <v>61</v>
      </c>
    </row>
    <row r="843" spans="1:18">
      <c r="A843" t="s">
        <v>35</v>
      </c>
      <c r="B843" t="s">
        <v>10</v>
      </c>
      <c r="C843">
        <v>0</v>
      </c>
      <c r="D843" t="s">
        <v>62</v>
      </c>
      <c r="E843" t="s">
        <v>83</v>
      </c>
      <c r="F843" t="s">
        <v>11</v>
      </c>
      <c r="H843" t="s">
        <v>11</v>
      </c>
      <c r="J843" t="s">
        <v>14</v>
      </c>
      <c r="L843" t="s">
        <v>16</v>
      </c>
      <c r="N843" t="s">
        <v>116</v>
      </c>
      <c r="P843" t="s">
        <v>188</v>
      </c>
      <c r="R843" t="s">
        <v>61</v>
      </c>
    </row>
    <row r="844" spans="1:18">
      <c r="A844" t="s">
        <v>35</v>
      </c>
      <c r="B844" t="s">
        <v>10</v>
      </c>
      <c r="C844">
        <v>2</v>
      </c>
      <c r="D844" t="s">
        <v>62</v>
      </c>
      <c r="E844" t="s">
        <v>62</v>
      </c>
      <c r="F844" t="s">
        <v>11</v>
      </c>
      <c r="H844" t="s">
        <v>16</v>
      </c>
      <c r="J844" t="s">
        <v>14</v>
      </c>
      <c r="L844" t="s">
        <v>16</v>
      </c>
      <c r="N844" t="s">
        <v>77</v>
      </c>
      <c r="P844" t="s">
        <v>444</v>
      </c>
      <c r="R844" t="s">
        <v>61</v>
      </c>
    </row>
    <row r="845" spans="1:18">
      <c r="A845" t="s">
        <v>35</v>
      </c>
      <c r="B845" t="s">
        <v>10</v>
      </c>
      <c r="C845">
        <v>2</v>
      </c>
      <c r="D845" t="s">
        <v>70</v>
      </c>
      <c r="E845" t="s">
        <v>83</v>
      </c>
      <c r="F845" t="s">
        <v>11</v>
      </c>
      <c r="H845" t="s">
        <v>16</v>
      </c>
      <c r="J845" t="s">
        <v>12</v>
      </c>
      <c r="L845" t="s">
        <v>16</v>
      </c>
      <c r="N845" t="s">
        <v>767</v>
      </c>
      <c r="O845" t="s">
        <v>969</v>
      </c>
      <c r="P845" t="s">
        <v>123</v>
      </c>
      <c r="Q845" t="s">
        <v>970</v>
      </c>
      <c r="R845" t="s">
        <v>61</v>
      </c>
    </row>
    <row r="846" spans="1:18">
      <c r="A846" t="s">
        <v>35</v>
      </c>
      <c r="B846" t="s">
        <v>10</v>
      </c>
      <c r="C846">
        <v>0.5</v>
      </c>
      <c r="D846" t="s">
        <v>62</v>
      </c>
      <c r="E846" t="s">
        <v>83</v>
      </c>
      <c r="F846" t="s">
        <v>11</v>
      </c>
      <c r="H846" t="s">
        <v>11</v>
      </c>
      <c r="J846" t="s">
        <v>12</v>
      </c>
      <c r="L846" t="s">
        <v>16</v>
      </c>
      <c r="N846" t="s">
        <v>971</v>
      </c>
      <c r="P846" t="s">
        <v>261</v>
      </c>
      <c r="R846" t="s">
        <v>61</v>
      </c>
    </row>
    <row r="847" spans="1:18">
      <c r="A847" t="s">
        <v>35</v>
      </c>
      <c r="B847" t="s">
        <v>10</v>
      </c>
      <c r="C847">
        <v>2</v>
      </c>
      <c r="D847" t="s">
        <v>62</v>
      </c>
      <c r="E847" t="s">
        <v>66</v>
      </c>
      <c r="F847" t="s">
        <v>11</v>
      </c>
      <c r="H847" t="s">
        <v>16</v>
      </c>
      <c r="J847" t="s">
        <v>13</v>
      </c>
      <c r="L847" t="s">
        <v>16</v>
      </c>
      <c r="N847" t="s">
        <v>77</v>
      </c>
      <c r="P847" t="s">
        <v>972</v>
      </c>
      <c r="R847" t="s">
        <v>69</v>
      </c>
    </row>
    <row r="848" spans="1:18">
      <c r="A848" t="s">
        <v>35</v>
      </c>
      <c r="B848" t="s">
        <v>10</v>
      </c>
      <c r="C848">
        <v>0</v>
      </c>
      <c r="D848" t="s">
        <v>62</v>
      </c>
      <c r="F848" t="s">
        <v>11</v>
      </c>
      <c r="H848" t="s">
        <v>11</v>
      </c>
      <c r="J848" t="s">
        <v>11</v>
      </c>
      <c r="L848" t="s">
        <v>11</v>
      </c>
      <c r="N848" t="s">
        <v>77</v>
      </c>
      <c r="P848" t="s">
        <v>973</v>
      </c>
      <c r="R848" t="s">
        <v>61</v>
      </c>
    </row>
    <row r="849" spans="1:18">
      <c r="A849" t="s">
        <v>35</v>
      </c>
      <c r="B849" t="s">
        <v>10</v>
      </c>
      <c r="C849">
        <v>1</v>
      </c>
      <c r="D849" t="s">
        <v>70</v>
      </c>
      <c r="E849" t="s">
        <v>83</v>
      </c>
      <c r="F849" t="s">
        <v>11</v>
      </c>
      <c r="H849" t="s">
        <v>11</v>
      </c>
      <c r="J849" t="s">
        <v>11</v>
      </c>
      <c r="L849" t="s">
        <v>11</v>
      </c>
      <c r="N849" t="s">
        <v>974</v>
      </c>
      <c r="O849" t="s">
        <v>975</v>
      </c>
      <c r="P849" t="s">
        <v>699</v>
      </c>
      <c r="Q849" t="s">
        <v>976</v>
      </c>
      <c r="R849" t="s">
        <v>61</v>
      </c>
    </row>
    <row r="850" spans="1:18">
      <c r="A850" t="s">
        <v>35</v>
      </c>
      <c r="B850" t="s">
        <v>10</v>
      </c>
      <c r="C850">
        <v>1</v>
      </c>
      <c r="D850" t="s">
        <v>62</v>
      </c>
      <c r="E850" t="s">
        <v>83</v>
      </c>
      <c r="F850" t="s">
        <v>11</v>
      </c>
      <c r="H850" t="s">
        <v>11</v>
      </c>
      <c r="J850" t="s">
        <v>11</v>
      </c>
      <c r="L850" t="s">
        <v>11</v>
      </c>
      <c r="N850" t="s">
        <v>282</v>
      </c>
      <c r="O850" t="s">
        <v>977</v>
      </c>
      <c r="P850" t="s">
        <v>978</v>
      </c>
      <c r="Q850" t="s">
        <v>979</v>
      </c>
      <c r="R850" t="s">
        <v>61</v>
      </c>
    </row>
    <row r="851" spans="1:18">
      <c r="A851" t="s">
        <v>35</v>
      </c>
      <c r="B851" t="s">
        <v>10</v>
      </c>
      <c r="C851">
        <v>0</v>
      </c>
      <c r="D851" t="s">
        <v>70</v>
      </c>
      <c r="F851" t="s">
        <v>11</v>
      </c>
      <c r="H851" t="s">
        <v>11</v>
      </c>
      <c r="J851" t="s">
        <v>12</v>
      </c>
      <c r="L851" t="s">
        <v>11</v>
      </c>
      <c r="N851" t="s">
        <v>93</v>
      </c>
      <c r="P851" t="s">
        <v>65</v>
      </c>
      <c r="R851" t="s">
        <v>61</v>
      </c>
    </row>
    <row r="852" spans="1:18">
      <c r="A852" t="s">
        <v>35</v>
      </c>
      <c r="B852" t="s">
        <v>10</v>
      </c>
      <c r="C852">
        <v>0</v>
      </c>
      <c r="F852" t="s">
        <v>11</v>
      </c>
      <c r="H852" t="s">
        <v>11</v>
      </c>
      <c r="J852" t="s">
        <v>16</v>
      </c>
      <c r="L852" t="s">
        <v>16</v>
      </c>
      <c r="N852" t="s">
        <v>971</v>
      </c>
      <c r="P852" t="s">
        <v>65</v>
      </c>
      <c r="R852" t="s">
        <v>61</v>
      </c>
    </row>
    <row r="853" spans="1:18">
      <c r="A853" t="s">
        <v>35</v>
      </c>
      <c r="B853" t="s">
        <v>10</v>
      </c>
      <c r="C853">
        <v>0</v>
      </c>
      <c r="F853" t="s">
        <v>11</v>
      </c>
      <c r="H853" t="s">
        <v>11</v>
      </c>
      <c r="J853" t="s">
        <v>11</v>
      </c>
      <c r="L853" t="s">
        <v>11</v>
      </c>
      <c r="N853" t="s">
        <v>307</v>
      </c>
      <c r="P853" t="s">
        <v>980</v>
      </c>
      <c r="R853" t="s">
        <v>61</v>
      </c>
    </row>
    <row r="854" spans="1:18">
      <c r="A854" t="s">
        <v>35</v>
      </c>
      <c r="B854" t="s">
        <v>10</v>
      </c>
      <c r="C854">
        <v>1.2</v>
      </c>
      <c r="D854" t="s">
        <v>62</v>
      </c>
      <c r="E854" t="s">
        <v>62</v>
      </c>
      <c r="F854" t="s">
        <v>11</v>
      </c>
      <c r="H854" t="s">
        <v>16</v>
      </c>
      <c r="J854" t="s">
        <v>11</v>
      </c>
      <c r="L854" t="s">
        <v>16</v>
      </c>
      <c r="N854" t="s">
        <v>63</v>
      </c>
      <c r="O854" t="s">
        <v>981</v>
      </c>
      <c r="P854" t="s">
        <v>65</v>
      </c>
      <c r="R854" t="s">
        <v>61</v>
      </c>
    </row>
    <row r="855" spans="1:18">
      <c r="A855" t="s">
        <v>35</v>
      </c>
      <c r="B855" t="s">
        <v>10</v>
      </c>
      <c r="C855">
        <v>1</v>
      </c>
      <c r="D855" t="s">
        <v>62</v>
      </c>
      <c r="E855" t="s">
        <v>83</v>
      </c>
      <c r="F855" t="s">
        <v>11</v>
      </c>
      <c r="H855" t="s">
        <v>16</v>
      </c>
      <c r="J855" t="s">
        <v>13</v>
      </c>
      <c r="L855" t="s">
        <v>16</v>
      </c>
      <c r="N855" t="s">
        <v>77</v>
      </c>
      <c r="P855" t="s">
        <v>188</v>
      </c>
      <c r="R855" t="s">
        <v>61</v>
      </c>
    </row>
    <row r="856" spans="1:18">
      <c r="A856" t="s">
        <v>35</v>
      </c>
      <c r="B856" t="s">
        <v>10</v>
      </c>
      <c r="C856">
        <v>1</v>
      </c>
      <c r="D856" t="s">
        <v>70</v>
      </c>
      <c r="E856" t="s">
        <v>62</v>
      </c>
      <c r="F856" t="s">
        <v>11</v>
      </c>
      <c r="H856" t="s">
        <v>16</v>
      </c>
      <c r="J856" t="s">
        <v>12</v>
      </c>
      <c r="L856" t="s">
        <v>16</v>
      </c>
      <c r="N856" t="s">
        <v>77</v>
      </c>
      <c r="P856" t="s">
        <v>15</v>
      </c>
      <c r="Q856" t="s">
        <v>982</v>
      </c>
      <c r="R856" t="s">
        <v>61</v>
      </c>
    </row>
    <row r="857" spans="1:18">
      <c r="A857" t="s">
        <v>35</v>
      </c>
      <c r="B857" t="s">
        <v>10</v>
      </c>
      <c r="C857">
        <v>3</v>
      </c>
      <c r="D857" t="s">
        <v>70</v>
      </c>
      <c r="F857" t="s">
        <v>11</v>
      </c>
      <c r="H857" t="s">
        <v>16</v>
      </c>
      <c r="J857" t="s">
        <v>11</v>
      </c>
      <c r="L857" t="s">
        <v>16</v>
      </c>
      <c r="N857" t="s">
        <v>983</v>
      </c>
      <c r="P857" t="s">
        <v>300</v>
      </c>
      <c r="R857" t="s">
        <v>69</v>
      </c>
    </row>
    <row r="858" spans="1:18">
      <c r="A858" t="s">
        <v>35</v>
      </c>
      <c r="B858" t="s">
        <v>10</v>
      </c>
      <c r="C858">
        <v>2.6</v>
      </c>
      <c r="D858" t="s">
        <v>70</v>
      </c>
      <c r="F858" t="s">
        <v>11</v>
      </c>
      <c r="H858" t="s">
        <v>11</v>
      </c>
      <c r="J858" t="s">
        <v>14</v>
      </c>
      <c r="L858" t="s">
        <v>14</v>
      </c>
      <c r="N858" t="s">
        <v>77</v>
      </c>
      <c r="P858" t="s">
        <v>188</v>
      </c>
      <c r="R858" t="s">
        <v>61</v>
      </c>
    </row>
    <row r="859" spans="1:18">
      <c r="A859" t="s">
        <v>35</v>
      </c>
      <c r="B859" t="s">
        <v>10</v>
      </c>
      <c r="C859">
        <v>4</v>
      </c>
      <c r="D859" t="s">
        <v>95</v>
      </c>
      <c r="E859" t="s">
        <v>66</v>
      </c>
      <c r="F859" t="s">
        <v>11</v>
      </c>
      <c r="H859" t="s">
        <v>16</v>
      </c>
      <c r="J859" t="s">
        <v>14</v>
      </c>
      <c r="L859" t="s">
        <v>16</v>
      </c>
      <c r="N859" t="s">
        <v>77</v>
      </c>
      <c r="P859" t="s">
        <v>73</v>
      </c>
      <c r="R859" t="s">
        <v>61</v>
      </c>
    </row>
    <row r="860" spans="1:18">
      <c r="A860" t="s">
        <v>35</v>
      </c>
      <c r="B860" t="s">
        <v>10</v>
      </c>
      <c r="C860">
        <v>3</v>
      </c>
      <c r="D860" t="s">
        <v>70</v>
      </c>
      <c r="E860" t="s">
        <v>79</v>
      </c>
      <c r="F860" t="s">
        <v>11</v>
      </c>
      <c r="H860" t="s">
        <v>16</v>
      </c>
      <c r="J860" t="s">
        <v>14</v>
      </c>
      <c r="L860" t="s">
        <v>16</v>
      </c>
      <c r="N860" t="s">
        <v>984</v>
      </c>
      <c r="O860" t="s">
        <v>985</v>
      </c>
      <c r="P860" t="s">
        <v>986</v>
      </c>
      <c r="Q860" t="s">
        <v>987</v>
      </c>
      <c r="R860" t="s">
        <v>61</v>
      </c>
    </row>
    <row r="861" spans="1:18">
      <c r="A861" t="s">
        <v>35</v>
      </c>
      <c r="B861" t="s">
        <v>10</v>
      </c>
      <c r="C861">
        <v>1.5</v>
      </c>
      <c r="D861" t="s">
        <v>62</v>
      </c>
      <c r="E861" t="s">
        <v>62</v>
      </c>
      <c r="F861" t="s">
        <v>11</v>
      </c>
      <c r="H861" t="s">
        <v>16</v>
      </c>
      <c r="J861" t="s">
        <v>11</v>
      </c>
      <c r="L861" t="s">
        <v>16</v>
      </c>
      <c r="N861" t="s">
        <v>15</v>
      </c>
      <c r="O861" t="s">
        <v>988</v>
      </c>
      <c r="P861" t="s">
        <v>188</v>
      </c>
      <c r="R861" t="s">
        <v>61</v>
      </c>
    </row>
    <row r="862" spans="1:18">
      <c r="A862" t="s">
        <v>35</v>
      </c>
      <c r="B862" t="s">
        <v>10</v>
      </c>
      <c r="C862">
        <v>0.8</v>
      </c>
      <c r="D862" t="s">
        <v>79</v>
      </c>
      <c r="E862" t="s">
        <v>62</v>
      </c>
      <c r="F862" t="s">
        <v>11</v>
      </c>
      <c r="H862" t="s">
        <v>16</v>
      </c>
      <c r="J862" t="s">
        <v>12</v>
      </c>
      <c r="L862" t="s">
        <v>16</v>
      </c>
      <c r="N862" t="s">
        <v>77</v>
      </c>
      <c r="P862" t="s">
        <v>548</v>
      </c>
      <c r="R862" t="s">
        <v>61</v>
      </c>
    </row>
    <row r="863" spans="1:18">
      <c r="A863" t="s">
        <v>35</v>
      </c>
      <c r="B863" t="s">
        <v>10</v>
      </c>
      <c r="C863">
        <v>1</v>
      </c>
      <c r="D863" t="s">
        <v>62</v>
      </c>
      <c r="F863" t="s">
        <v>11</v>
      </c>
      <c r="H863" t="s">
        <v>11</v>
      </c>
      <c r="J863" t="s">
        <v>11</v>
      </c>
      <c r="L863" t="s">
        <v>11</v>
      </c>
      <c r="N863" t="s">
        <v>74</v>
      </c>
      <c r="P863" t="s">
        <v>65</v>
      </c>
      <c r="R863" t="s">
        <v>61</v>
      </c>
    </row>
    <row r="864" spans="1:18">
      <c r="A864" t="s">
        <v>35</v>
      </c>
      <c r="B864" t="s">
        <v>10</v>
      </c>
      <c r="C864">
        <v>1</v>
      </c>
      <c r="D864" t="s">
        <v>62</v>
      </c>
      <c r="F864" t="s">
        <v>11</v>
      </c>
      <c r="H864" t="s">
        <v>11</v>
      </c>
      <c r="J864" t="s">
        <v>16</v>
      </c>
      <c r="L864" t="s">
        <v>16</v>
      </c>
      <c r="N864" t="s">
        <v>313</v>
      </c>
      <c r="O864" t="s">
        <v>989</v>
      </c>
      <c r="P864" t="s">
        <v>990</v>
      </c>
      <c r="Q864" t="s">
        <v>991</v>
      </c>
      <c r="R864" t="s">
        <v>69</v>
      </c>
    </row>
    <row r="865" spans="1:18">
      <c r="A865" t="s">
        <v>35</v>
      </c>
      <c r="B865" t="s">
        <v>10</v>
      </c>
      <c r="C865">
        <v>5.5</v>
      </c>
      <c r="D865" t="s">
        <v>83</v>
      </c>
      <c r="E865" t="s">
        <v>83</v>
      </c>
      <c r="F865" t="s">
        <v>11</v>
      </c>
      <c r="H865" t="s">
        <v>16</v>
      </c>
      <c r="J865" t="s">
        <v>12</v>
      </c>
      <c r="L865" t="s">
        <v>16</v>
      </c>
      <c r="N865" t="s">
        <v>992</v>
      </c>
      <c r="P865" t="s">
        <v>365</v>
      </c>
      <c r="R865" t="s">
        <v>61</v>
      </c>
    </row>
    <row r="866" spans="1:18">
      <c r="A866" t="s">
        <v>35</v>
      </c>
      <c r="B866" t="s">
        <v>10</v>
      </c>
      <c r="D866" t="s">
        <v>62</v>
      </c>
      <c r="E866" t="s">
        <v>62</v>
      </c>
      <c r="F866" t="s">
        <v>11</v>
      </c>
      <c r="H866" t="s">
        <v>11</v>
      </c>
      <c r="J866" t="s">
        <v>11</v>
      </c>
      <c r="L866" t="s">
        <v>11</v>
      </c>
      <c r="N866" t="s">
        <v>77</v>
      </c>
      <c r="P866" t="s">
        <v>150</v>
      </c>
      <c r="R866" t="s">
        <v>61</v>
      </c>
    </row>
    <row r="867" spans="1:18">
      <c r="A867" t="s">
        <v>35</v>
      </c>
      <c r="B867" t="s">
        <v>10</v>
      </c>
      <c r="C867">
        <v>3</v>
      </c>
      <c r="D867" t="s">
        <v>79</v>
      </c>
      <c r="E867" t="s">
        <v>66</v>
      </c>
      <c r="F867" t="s">
        <v>11</v>
      </c>
      <c r="H867" t="s">
        <v>16</v>
      </c>
      <c r="J867" t="s">
        <v>16</v>
      </c>
      <c r="L867" t="s">
        <v>16</v>
      </c>
      <c r="N867" t="s">
        <v>993</v>
      </c>
      <c r="P867" t="s">
        <v>493</v>
      </c>
      <c r="R867" t="s">
        <v>61</v>
      </c>
    </row>
    <row r="868" spans="1:18">
      <c r="A868" t="s">
        <v>35</v>
      </c>
      <c r="B868" t="s">
        <v>10</v>
      </c>
      <c r="C868">
        <v>3</v>
      </c>
      <c r="D868" t="s">
        <v>62</v>
      </c>
      <c r="E868" t="s">
        <v>66</v>
      </c>
      <c r="F868" t="s">
        <v>11</v>
      </c>
      <c r="H868" t="s">
        <v>16</v>
      </c>
      <c r="J868" t="s">
        <v>14</v>
      </c>
      <c r="L868" t="s">
        <v>16</v>
      </c>
      <c r="N868" t="s">
        <v>994</v>
      </c>
      <c r="O868" t="s">
        <v>995</v>
      </c>
      <c r="P868" t="s">
        <v>410</v>
      </c>
      <c r="Q868" t="s">
        <v>996</v>
      </c>
      <c r="R868" t="s">
        <v>61</v>
      </c>
    </row>
    <row r="869" spans="1:18">
      <c r="A869" t="s">
        <v>35</v>
      </c>
      <c r="B869" t="s">
        <v>10</v>
      </c>
      <c r="C869">
        <v>15.5</v>
      </c>
      <c r="D869" t="s">
        <v>70</v>
      </c>
      <c r="E869" t="s">
        <v>70</v>
      </c>
      <c r="F869" t="s">
        <v>11</v>
      </c>
      <c r="H869" t="s">
        <v>11</v>
      </c>
      <c r="J869" t="s">
        <v>12</v>
      </c>
      <c r="L869" t="s">
        <v>12</v>
      </c>
      <c r="N869" t="s">
        <v>67</v>
      </c>
      <c r="P869" t="s">
        <v>489</v>
      </c>
      <c r="R869" t="s">
        <v>61</v>
      </c>
    </row>
    <row r="870" spans="1:18">
      <c r="A870" t="s">
        <v>35</v>
      </c>
      <c r="B870" t="s">
        <v>10</v>
      </c>
      <c r="C870">
        <v>1</v>
      </c>
      <c r="D870" t="s">
        <v>57</v>
      </c>
      <c r="E870" t="s">
        <v>83</v>
      </c>
      <c r="F870" t="s">
        <v>11</v>
      </c>
      <c r="H870" t="s">
        <v>16</v>
      </c>
      <c r="J870" t="s">
        <v>11</v>
      </c>
      <c r="L870" t="s">
        <v>16</v>
      </c>
      <c r="N870" t="s">
        <v>15</v>
      </c>
      <c r="O870" t="s">
        <v>997</v>
      </c>
      <c r="P870" t="s">
        <v>123</v>
      </c>
      <c r="Q870" t="s">
        <v>998</v>
      </c>
      <c r="R870" t="s">
        <v>61</v>
      </c>
    </row>
    <row r="871" spans="1:18">
      <c r="A871" t="s">
        <v>35</v>
      </c>
      <c r="B871" t="s">
        <v>10</v>
      </c>
      <c r="C871">
        <v>1.2</v>
      </c>
      <c r="D871" t="s">
        <v>79</v>
      </c>
      <c r="E871" t="s">
        <v>83</v>
      </c>
      <c r="F871" t="s">
        <v>11</v>
      </c>
      <c r="H871" t="s">
        <v>11</v>
      </c>
      <c r="J871" t="s">
        <v>11</v>
      </c>
      <c r="L871" t="s">
        <v>11</v>
      </c>
      <c r="N871" t="s">
        <v>77</v>
      </c>
      <c r="P871" t="s">
        <v>65</v>
      </c>
      <c r="R871" t="s">
        <v>61</v>
      </c>
    </row>
    <row r="872" spans="1:18">
      <c r="A872" t="s">
        <v>35</v>
      </c>
      <c r="B872" t="s">
        <v>10</v>
      </c>
      <c r="C872">
        <v>1</v>
      </c>
      <c r="D872" t="s">
        <v>70</v>
      </c>
      <c r="E872" t="s">
        <v>62</v>
      </c>
      <c r="F872" t="s">
        <v>11</v>
      </c>
      <c r="H872" t="s">
        <v>16</v>
      </c>
      <c r="J872" t="s">
        <v>12</v>
      </c>
      <c r="L872" t="s">
        <v>16</v>
      </c>
      <c r="N872" t="s">
        <v>77</v>
      </c>
      <c r="P872" t="s">
        <v>65</v>
      </c>
      <c r="R872" t="s">
        <v>61</v>
      </c>
    </row>
    <row r="873" spans="1:18">
      <c r="A873" t="s">
        <v>35</v>
      </c>
      <c r="B873" t="s">
        <v>10</v>
      </c>
      <c r="F873" t="s">
        <v>11</v>
      </c>
      <c r="H873" t="s">
        <v>16</v>
      </c>
      <c r="J873" t="s">
        <v>12</v>
      </c>
      <c r="L873" t="s">
        <v>16</v>
      </c>
      <c r="N873" t="s">
        <v>999</v>
      </c>
      <c r="P873" t="s">
        <v>65</v>
      </c>
      <c r="R873" t="s">
        <v>69</v>
      </c>
    </row>
    <row r="874" spans="1:18">
      <c r="A874" t="s">
        <v>35</v>
      </c>
      <c r="B874" t="s">
        <v>10</v>
      </c>
      <c r="C874">
        <v>2</v>
      </c>
      <c r="D874" t="s">
        <v>62</v>
      </c>
      <c r="E874" t="s">
        <v>62</v>
      </c>
      <c r="F874" t="s">
        <v>11</v>
      </c>
      <c r="H874" t="s">
        <v>16</v>
      </c>
      <c r="J874" t="s">
        <v>12</v>
      </c>
      <c r="L874" t="s">
        <v>16</v>
      </c>
      <c r="N874" t="s">
        <v>91</v>
      </c>
      <c r="P874" t="s">
        <v>150</v>
      </c>
      <c r="R874" t="s">
        <v>61</v>
      </c>
    </row>
    <row r="875" spans="1:18">
      <c r="A875" t="s">
        <v>35</v>
      </c>
      <c r="B875" t="s">
        <v>10</v>
      </c>
      <c r="C875">
        <v>2</v>
      </c>
      <c r="D875" t="s">
        <v>79</v>
      </c>
      <c r="E875" t="s">
        <v>62</v>
      </c>
      <c r="F875" t="s">
        <v>11</v>
      </c>
      <c r="H875" t="s">
        <v>16</v>
      </c>
      <c r="J875" t="s">
        <v>13</v>
      </c>
      <c r="L875" t="s">
        <v>16</v>
      </c>
      <c r="N875" t="s">
        <v>77</v>
      </c>
      <c r="P875" t="s">
        <v>1000</v>
      </c>
      <c r="R875" t="s">
        <v>69</v>
      </c>
    </row>
    <row r="876" spans="1:18">
      <c r="A876" t="s">
        <v>35</v>
      </c>
      <c r="B876" t="s">
        <v>10</v>
      </c>
      <c r="C876">
        <v>1.5</v>
      </c>
      <c r="D876" t="s">
        <v>57</v>
      </c>
      <c r="F876" t="s">
        <v>11</v>
      </c>
      <c r="H876" t="s">
        <v>16</v>
      </c>
      <c r="J876" t="s">
        <v>14</v>
      </c>
      <c r="L876" t="s">
        <v>16</v>
      </c>
      <c r="N876" t="s">
        <v>77</v>
      </c>
      <c r="P876" t="s">
        <v>75</v>
      </c>
      <c r="R876" t="s">
        <v>69</v>
      </c>
    </row>
    <row r="877" spans="1:18">
      <c r="A877" t="s">
        <v>35</v>
      </c>
      <c r="B877" t="s">
        <v>10</v>
      </c>
      <c r="C877">
        <v>1</v>
      </c>
      <c r="D877" t="s">
        <v>70</v>
      </c>
      <c r="F877" t="s">
        <v>11</v>
      </c>
      <c r="H877" t="s">
        <v>11</v>
      </c>
      <c r="J877" t="s">
        <v>16</v>
      </c>
      <c r="L877" t="s">
        <v>16</v>
      </c>
      <c r="N877" t="s">
        <v>402</v>
      </c>
      <c r="P877" t="s">
        <v>286</v>
      </c>
      <c r="R877" t="s">
        <v>61</v>
      </c>
    </row>
    <row r="878" spans="1:18">
      <c r="A878" t="s">
        <v>35</v>
      </c>
      <c r="B878" t="s">
        <v>10</v>
      </c>
      <c r="C878">
        <v>1</v>
      </c>
      <c r="D878" t="s">
        <v>62</v>
      </c>
      <c r="F878" t="s">
        <v>11</v>
      </c>
      <c r="H878" t="s">
        <v>16</v>
      </c>
      <c r="J878" t="s">
        <v>13</v>
      </c>
      <c r="L878" t="s">
        <v>16</v>
      </c>
      <c r="N878" t="s">
        <v>494</v>
      </c>
      <c r="P878" t="s">
        <v>112</v>
      </c>
      <c r="R878" t="s">
        <v>61</v>
      </c>
    </row>
    <row r="879" spans="1:18">
      <c r="A879" t="s">
        <v>35</v>
      </c>
      <c r="B879" t="s">
        <v>10</v>
      </c>
      <c r="C879">
        <v>0.5</v>
      </c>
      <c r="D879" t="s">
        <v>79</v>
      </c>
      <c r="E879" t="s">
        <v>57</v>
      </c>
      <c r="F879" t="s">
        <v>11</v>
      </c>
      <c r="H879" t="s">
        <v>16</v>
      </c>
      <c r="J879" t="s">
        <v>11</v>
      </c>
      <c r="L879" t="s">
        <v>16</v>
      </c>
      <c r="N879" t="s">
        <v>74</v>
      </c>
      <c r="P879" t="s">
        <v>65</v>
      </c>
      <c r="R879" t="s">
        <v>61</v>
      </c>
    </row>
    <row r="880" spans="1:18">
      <c r="A880" t="s">
        <v>35</v>
      </c>
      <c r="B880" t="s">
        <v>10</v>
      </c>
      <c r="C880">
        <v>0</v>
      </c>
      <c r="D880" t="s">
        <v>62</v>
      </c>
      <c r="F880" t="s">
        <v>11</v>
      </c>
      <c r="H880" t="s">
        <v>11</v>
      </c>
      <c r="J880" t="s">
        <v>11</v>
      </c>
      <c r="L880" t="s">
        <v>11</v>
      </c>
      <c r="N880" t="s">
        <v>77</v>
      </c>
      <c r="P880" t="s">
        <v>150</v>
      </c>
      <c r="R880" t="s">
        <v>61</v>
      </c>
    </row>
    <row r="881" spans="1:18">
      <c r="A881" t="s">
        <v>35</v>
      </c>
      <c r="B881" t="s">
        <v>10</v>
      </c>
      <c r="C881">
        <v>0</v>
      </c>
      <c r="D881" t="s">
        <v>62</v>
      </c>
      <c r="E881" t="s">
        <v>83</v>
      </c>
      <c r="F881" t="s">
        <v>11</v>
      </c>
      <c r="H881" t="s">
        <v>16</v>
      </c>
      <c r="J881" t="s">
        <v>16</v>
      </c>
      <c r="L881" t="s">
        <v>16</v>
      </c>
      <c r="N881" t="s">
        <v>111</v>
      </c>
      <c r="P881" t="s">
        <v>165</v>
      </c>
      <c r="R881" t="s">
        <v>61</v>
      </c>
    </row>
    <row r="882" spans="1:18">
      <c r="A882" t="s">
        <v>35</v>
      </c>
      <c r="B882" t="s">
        <v>10</v>
      </c>
      <c r="C882">
        <v>1.3</v>
      </c>
      <c r="D882" t="s">
        <v>70</v>
      </c>
      <c r="E882" t="s">
        <v>62</v>
      </c>
      <c r="F882" t="s">
        <v>11</v>
      </c>
      <c r="H882" t="s">
        <v>16</v>
      </c>
      <c r="J882" t="s">
        <v>13</v>
      </c>
      <c r="L882" t="s">
        <v>16</v>
      </c>
      <c r="N882" t="s">
        <v>1001</v>
      </c>
      <c r="O882" t="s">
        <v>1002</v>
      </c>
      <c r="P882" t="s">
        <v>87</v>
      </c>
      <c r="Q882" t="s">
        <v>1003</v>
      </c>
      <c r="R882" t="s">
        <v>61</v>
      </c>
    </row>
    <row r="883" spans="1:18">
      <c r="A883" t="s">
        <v>35</v>
      </c>
      <c r="B883" t="s">
        <v>10</v>
      </c>
      <c r="C883">
        <v>0.5</v>
      </c>
      <c r="D883" t="s">
        <v>62</v>
      </c>
      <c r="F883" t="s">
        <v>11</v>
      </c>
      <c r="H883" t="s">
        <v>11</v>
      </c>
      <c r="J883" t="s">
        <v>11</v>
      </c>
      <c r="L883" t="s">
        <v>11</v>
      </c>
      <c r="N883" t="s">
        <v>91</v>
      </c>
      <c r="P883" t="s">
        <v>65</v>
      </c>
      <c r="R883" t="s">
        <v>61</v>
      </c>
    </row>
    <row r="884" spans="1:18">
      <c r="A884" t="s">
        <v>35</v>
      </c>
      <c r="B884" t="s">
        <v>10</v>
      </c>
      <c r="C884">
        <v>1</v>
      </c>
      <c r="D884" t="s">
        <v>62</v>
      </c>
      <c r="F884" t="s">
        <v>11</v>
      </c>
      <c r="H884" t="s">
        <v>16</v>
      </c>
      <c r="J884" t="s">
        <v>12</v>
      </c>
      <c r="L884" t="s">
        <v>12</v>
      </c>
      <c r="N884" t="s">
        <v>84</v>
      </c>
      <c r="P884" t="s">
        <v>89</v>
      </c>
      <c r="R884" t="s">
        <v>61</v>
      </c>
    </row>
    <row r="885" spans="1:18">
      <c r="A885" t="s">
        <v>35</v>
      </c>
      <c r="B885" t="s">
        <v>10</v>
      </c>
      <c r="C885">
        <v>1</v>
      </c>
      <c r="D885" t="s">
        <v>62</v>
      </c>
      <c r="F885" t="s">
        <v>11</v>
      </c>
      <c r="H885" t="s">
        <v>11</v>
      </c>
      <c r="J885" t="s">
        <v>11</v>
      </c>
      <c r="L885" t="s">
        <v>16</v>
      </c>
      <c r="N885" t="s">
        <v>93</v>
      </c>
      <c r="P885" t="s">
        <v>65</v>
      </c>
      <c r="R885" t="s">
        <v>61</v>
      </c>
    </row>
    <row r="886" spans="1:18">
      <c r="A886" t="s">
        <v>35</v>
      </c>
      <c r="B886" t="s">
        <v>10</v>
      </c>
      <c r="C886">
        <v>0</v>
      </c>
      <c r="E886" t="s">
        <v>95</v>
      </c>
      <c r="F886" t="s">
        <v>11</v>
      </c>
      <c r="H886" t="s">
        <v>11</v>
      </c>
      <c r="J886" t="s">
        <v>14</v>
      </c>
      <c r="L886" t="s">
        <v>11</v>
      </c>
      <c r="N886" t="s">
        <v>15</v>
      </c>
      <c r="O886" t="s">
        <v>1004</v>
      </c>
      <c r="P886" t="s">
        <v>15</v>
      </c>
      <c r="Q886" t="s">
        <v>1005</v>
      </c>
      <c r="R886" t="s">
        <v>61</v>
      </c>
    </row>
    <row r="887" spans="1:18">
      <c r="A887" t="s">
        <v>35</v>
      </c>
      <c r="B887" t="s">
        <v>10</v>
      </c>
      <c r="C887">
        <v>1.5</v>
      </c>
      <c r="D887" t="s">
        <v>95</v>
      </c>
      <c r="E887" t="s">
        <v>83</v>
      </c>
      <c r="F887" t="s">
        <v>11</v>
      </c>
      <c r="H887" t="s">
        <v>11</v>
      </c>
      <c r="J887" t="s">
        <v>13</v>
      </c>
      <c r="L887" t="s">
        <v>16</v>
      </c>
      <c r="N887" t="s">
        <v>15</v>
      </c>
      <c r="O887" t="s">
        <v>1006</v>
      </c>
      <c r="P887" t="s">
        <v>359</v>
      </c>
      <c r="R887" t="s">
        <v>69</v>
      </c>
    </row>
    <row r="888" spans="1:18">
      <c r="A888" t="s">
        <v>35</v>
      </c>
      <c r="B888" t="s">
        <v>10</v>
      </c>
      <c r="C888">
        <v>0</v>
      </c>
      <c r="F888" t="s">
        <v>11</v>
      </c>
      <c r="H888" t="s">
        <v>11</v>
      </c>
      <c r="J888" t="s">
        <v>11</v>
      </c>
      <c r="L888" t="s">
        <v>11</v>
      </c>
      <c r="N888" t="s">
        <v>67</v>
      </c>
      <c r="P888" t="s">
        <v>1007</v>
      </c>
      <c r="R888" t="s">
        <v>61</v>
      </c>
    </row>
    <row r="889" spans="1:18">
      <c r="A889" t="s">
        <v>35</v>
      </c>
      <c r="B889" t="s">
        <v>10</v>
      </c>
      <c r="C889">
        <v>1</v>
      </c>
      <c r="D889" t="s">
        <v>57</v>
      </c>
      <c r="F889" t="s">
        <v>12</v>
      </c>
      <c r="H889" t="s">
        <v>16</v>
      </c>
      <c r="J889" t="s">
        <v>12</v>
      </c>
      <c r="L889" t="s">
        <v>16</v>
      </c>
      <c r="N889" t="s">
        <v>247</v>
      </c>
      <c r="P889" t="s">
        <v>325</v>
      </c>
      <c r="R889" t="s">
        <v>69</v>
      </c>
    </row>
    <row r="890" spans="1:18">
      <c r="A890" t="s">
        <v>35</v>
      </c>
      <c r="B890" t="s">
        <v>10</v>
      </c>
      <c r="C890">
        <v>0</v>
      </c>
      <c r="D890" t="s">
        <v>62</v>
      </c>
      <c r="F890" t="s">
        <v>12</v>
      </c>
      <c r="H890" t="s">
        <v>12</v>
      </c>
      <c r="J890" t="s">
        <v>12</v>
      </c>
      <c r="L890" t="s">
        <v>12</v>
      </c>
      <c r="N890" t="s">
        <v>138</v>
      </c>
      <c r="P890" t="s">
        <v>584</v>
      </c>
      <c r="R890" t="s">
        <v>61</v>
      </c>
    </row>
    <row r="891" spans="1:18">
      <c r="A891" t="s">
        <v>35</v>
      </c>
      <c r="B891" t="s">
        <v>10</v>
      </c>
      <c r="C891">
        <v>0.7</v>
      </c>
      <c r="D891" t="s">
        <v>57</v>
      </c>
      <c r="E891" t="s">
        <v>83</v>
      </c>
      <c r="F891" t="s">
        <v>12</v>
      </c>
      <c r="H891" t="s">
        <v>16</v>
      </c>
      <c r="J891" t="s">
        <v>12</v>
      </c>
      <c r="L891" t="s">
        <v>16</v>
      </c>
      <c r="N891" t="s">
        <v>94</v>
      </c>
      <c r="P891" t="s">
        <v>412</v>
      </c>
      <c r="R891" t="s">
        <v>61</v>
      </c>
    </row>
    <row r="892" spans="1:18">
      <c r="A892" t="s">
        <v>35</v>
      </c>
      <c r="B892" t="s">
        <v>10</v>
      </c>
      <c r="C892">
        <v>0.75</v>
      </c>
      <c r="D892" t="s">
        <v>62</v>
      </c>
      <c r="E892" t="s">
        <v>79</v>
      </c>
      <c r="F892" t="s">
        <v>12</v>
      </c>
      <c r="H892" t="s">
        <v>16</v>
      </c>
      <c r="J892" t="s">
        <v>12</v>
      </c>
      <c r="L892" t="s">
        <v>16</v>
      </c>
      <c r="N892" t="s">
        <v>15</v>
      </c>
      <c r="O892" t="s">
        <v>1008</v>
      </c>
      <c r="P892" t="s">
        <v>175</v>
      </c>
      <c r="Q892" t="s">
        <v>1009</v>
      </c>
      <c r="R892" t="s">
        <v>69</v>
      </c>
    </row>
    <row r="893" spans="1:18">
      <c r="A893" t="s">
        <v>35</v>
      </c>
      <c r="B893" t="s">
        <v>10</v>
      </c>
      <c r="C893">
        <v>1</v>
      </c>
      <c r="D893" t="s">
        <v>79</v>
      </c>
      <c r="F893" t="s">
        <v>12</v>
      </c>
      <c r="H893" t="s">
        <v>16</v>
      </c>
      <c r="J893" t="s">
        <v>12</v>
      </c>
      <c r="L893" t="s">
        <v>16</v>
      </c>
      <c r="N893" t="s">
        <v>67</v>
      </c>
      <c r="P893" t="s">
        <v>188</v>
      </c>
      <c r="R893" t="s">
        <v>61</v>
      </c>
    </row>
    <row r="894" spans="1:18">
      <c r="A894" t="s">
        <v>35</v>
      </c>
      <c r="B894" t="s">
        <v>10</v>
      </c>
      <c r="C894">
        <v>0.7</v>
      </c>
      <c r="D894" t="s">
        <v>57</v>
      </c>
      <c r="F894" t="s">
        <v>12</v>
      </c>
      <c r="H894" t="s">
        <v>16</v>
      </c>
      <c r="J894" t="s">
        <v>12</v>
      </c>
      <c r="L894" t="s">
        <v>16</v>
      </c>
      <c r="N894" t="s">
        <v>94</v>
      </c>
      <c r="P894" t="s">
        <v>75</v>
      </c>
      <c r="R894" t="s">
        <v>61</v>
      </c>
    </row>
    <row r="895" spans="1:18">
      <c r="A895" t="s">
        <v>35</v>
      </c>
      <c r="B895" t="s">
        <v>10</v>
      </c>
      <c r="C895">
        <v>1</v>
      </c>
      <c r="D895" t="s">
        <v>79</v>
      </c>
      <c r="E895" t="s">
        <v>95</v>
      </c>
      <c r="F895" t="s">
        <v>12</v>
      </c>
      <c r="H895" t="s">
        <v>16</v>
      </c>
      <c r="J895" t="s">
        <v>12</v>
      </c>
      <c r="L895" t="s">
        <v>16</v>
      </c>
      <c r="N895" t="s">
        <v>1010</v>
      </c>
      <c r="P895" t="s">
        <v>1011</v>
      </c>
      <c r="R895" t="s">
        <v>61</v>
      </c>
    </row>
    <row r="896" spans="1:18">
      <c r="A896" t="s">
        <v>35</v>
      </c>
      <c r="B896" t="s">
        <v>10</v>
      </c>
      <c r="C896">
        <v>1</v>
      </c>
      <c r="D896" t="s">
        <v>62</v>
      </c>
      <c r="F896" t="s">
        <v>12</v>
      </c>
      <c r="H896" t="s">
        <v>16</v>
      </c>
      <c r="J896" t="s">
        <v>12</v>
      </c>
      <c r="L896" t="s">
        <v>16</v>
      </c>
      <c r="N896" t="s">
        <v>216</v>
      </c>
      <c r="P896" t="s">
        <v>112</v>
      </c>
      <c r="R896" t="s">
        <v>61</v>
      </c>
    </row>
    <row r="897" spans="1:18">
      <c r="A897" t="s">
        <v>35</v>
      </c>
      <c r="B897" t="s">
        <v>10</v>
      </c>
      <c r="C897">
        <v>185</v>
      </c>
      <c r="F897" t="s">
        <v>12</v>
      </c>
      <c r="H897" t="s">
        <v>12</v>
      </c>
      <c r="J897" t="s">
        <v>12</v>
      </c>
      <c r="L897" t="s">
        <v>12</v>
      </c>
      <c r="N897" t="s">
        <v>94</v>
      </c>
      <c r="P897" t="s">
        <v>75</v>
      </c>
      <c r="R897" t="s">
        <v>69</v>
      </c>
    </row>
    <row r="898" spans="1:18">
      <c r="A898" t="s">
        <v>35</v>
      </c>
      <c r="B898" t="s">
        <v>10</v>
      </c>
      <c r="C898">
        <v>8</v>
      </c>
      <c r="D898" t="s">
        <v>62</v>
      </c>
      <c r="E898" t="s">
        <v>62</v>
      </c>
      <c r="F898" t="s">
        <v>12</v>
      </c>
      <c r="H898" t="s">
        <v>16</v>
      </c>
      <c r="J898" t="s">
        <v>12</v>
      </c>
      <c r="L898" t="s">
        <v>16</v>
      </c>
      <c r="N898" t="s">
        <v>67</v>
      </c>
      <c r="P898" t="s">
        <v>195</v>
      </c>
      <c r="R898" t="s">
        <v>61</v>
      </c>
    </row>
    <row r="899" spans="1:18">
      <c r="A899" t="s">
        <v>35</v>
      </c>
      <c r="B899" t="s">
        <v>10</v>
      </c>
      <c r="C899">
        <v>0</v>
      </c>
      <c r="D899" t="s">
        <v>83</v>
      </c>
      <c r="F899" t="s">
        <v>12</v>
      </c>
      <c r="H899" t="s">
        <v>16</v>
      </c>
      <c r="J899" t="s">
        <v>12</v>
      </c>
      <c r="L899" t="s">
        <v>16</v>
      </c>
      <c r="N899" t="s">
        <v>116</v>
      </c>
      <c r="P899" t="s">
        <v>195</v>
      </c>
      <c r="R899" t="s">
        <v>61</v>
      </c>
    </row>
    <row r="900" spans="1:18">
      <c r="A900" t="s">
        <v>35</v>
      </c>
      <c r="B900" t="s">
        <v>10</v>
      </c>
      <c r="C900">
        <v>1</v>
      </c>
      <c r="D900" t="s">
        <v>79</v>
      </c>
      <c r="E900" t="s">
        <v>83</v>
      </c>
      <c r="F900" t="s">
        <v>12</v>
      </c>
      <c r="H900" t="s">
        <v>16</v>
      </c>
      <c r="J900" t="s">
        <v>12</v>
      </c>
      <c r="L900" t="s">
        <v>16</v>
      </c>
      <c r="N900" t="s">
        <v>15</v>
      </c>
      <c r="O900" t="s">
        <v>1012</v>
      </c>
      <c r="P900" t="s">
        <v>75</v>
      </c>
      <c r="R900" t="s">
        <v>61</v>
      </c>
    </row>
    <row r="901" spans="1:18">
      <c r="A901" t="s">
        <v>35</v>
      </c>
      <c r="B901" t="s">
        <v>10</v>
      </c>
      <c r="C901">
        <v>1</v>
      </c>
      <c r="D901" t="s">
        <v>62</v>
      </c>
      <c r="F901" t="s">
        <v>12</v>
      </c>
      <c r="H901" t="s">
        <v>16</v>
      </c>
      <c r="J901" t="s">
        <v>12</v>
      </c>
      <c r="L901" t="s">
        <v>16</v>
      </c>
      <c r="N901" t="s">
        <v>151</v>
      </c>
      <c r="O901" t="s">
        <v>1013</v>
      </c>
      <c r="P901" t="s">
        <v>188</v>
      </c>
      <c r="R901" t="s">
        <v>69</v>
      </c>
    </row>
    <row r="902" spans="1:18">
      <c r="A902" t="s">
        <v>35</v>
      </c>
      <c r="B902" t="s">
        <v>10</v>
      </c>
      <c r="C902">
        <v>0</v>
      </c>
      <c r="F902" t="s">
        <v>12</v>
      </c>
      <c r="H902" t="s">
        <v>12</v>
      </c>
      <c r="J902" t="s">
        <v>12</v>
      </c>
      <c r="L902" t="s">
        <v>16</v>
      </c>
      <c r="N902" t="s">
        <v>94</v>
      </c>
      <c r="P902" t="s">
        <v>1014</v>
      </c>
      <c r="R902" t="s">
        <v>69</v>
      </c>
    </row>
    <row r="903" spans="1:18">
      <c r="A903" t="s">
        <v>35</v>
      </c>
      <c r="B903" t="s">
        <v>10</v>
      </c>
      <c r="C903">
        <v>1</v>
      </c>
      <c r="D903" t="s">
        <v>79</v>
      </c>
      <c r="E903" t="s">
        <v>62</v>
      </c>
      <c r="F903" t="s">
        <v>12</v>
      </c>
      <c r="H903" t="s">
        <v>16</v>
      </c>
      <c r="J903" t="s">
        <v>12</v>
      </c>
      <c r="L903" t="s">
        <v>16</v>
      </c>
      <c r="N903" t="s">
        <v>1015</v>
      </c>
      <c r="O903" t="s">
        <v>1016</v>
      </c>
      <c r="P903" t="s">
        <v>206</v>
      </c>
      <c r="Q903" t="s">
        <v>1017</v>
      </c>
      <c r="R903" t="s">
        <v>61</v>
      </c>
    </row>
    <row r="904" spans="1:18">
      <c r="A904" t="s">
        <v>35</v>
      </c>
      <c r="B904" t="s">
        <v>10</v>
      </c>
      <c r="C904">
        <v>1</v>
      </c>
      <c r="D904" t="s">
        <v>66</v>
      </c>
      <c r="E904" t="s">
        <v>66</v>
      </c>
      <c r="F904" t="s">
        <v>12</v>
      </c>
      <c r="H904" t="s">
        <v>12</v>
      </c>
      <c r="J904" t="s">
        <v>12</v>
      </c>
      <c r="L904" t="s">
        <v>12</v>
      </c>
      <c r="N904" t="s">
        <v>67</v>
      </c>
      <c r="P904" t="s">
        <v>188</v>
      </c>
      <c r="R904" t="s">
        <v>61</v>
      </c>
    </row>
    <row r="905" spans="1:18">
      <c r="A905" t="s">
        <v>35</v>
      </c>
      <c r="B905" t="s">
        <v>10</v>
      </c>
      <c r="C905">
        <v>1</v>
      </c>
      <c r="D905" t="s">
        <v>70</v>
      </c>
      <c r="F905" t="s">
        <v>12</v>
      </c>
      <c r="H905" t="s">
        <v>16</v>
      </c>
      <c r="J905" t="s">
        <v>12</v>
      </c>
      <c r="L905" t="s">
        <v>16</v>
      </c>
      <c r="N905" t="s">
        <v>67</v>
      </c>
      <c r="P905" t="s">
        <v>188</v>
      </c>
      <c r="R905" t="s">
        <v>61</v>
      </c>
    </row>
    <row r="906" spans="1:18">
      <c r="A906" t="s">
        <v>35</v>
      </c>
      <c r="B906" t="s">
        <v>10</v>
      </c>
      <c r="C906">
        <v>2</v>
      </c>
      <c r="D906" t="s">
        <v>62</v>
      </c>
      <c r="E906" t="s">
        <v>62</v>
      </c>
      <c r="F906" t="s">
        <v>12</v>
      </c>
      <c r="H906" t="s">
        <v>12</v>
      </c>
      <c r="J906" t="s">
        <v>12</v>
      </c>
      <c r="L906" t="s">
        <v>12</v>
      </c>
      <c r="N906" t="s">
        <v>883</v>
      </c>
      <c r="P906" t="s">
        <v>100</v>
      </c>
      <c r="R906" t="s">
        <v>61</v>
      </c>
    </row>
    <row r="907" spans="1:18">
      <c r="A907" t="s">
        <v>35</v>
      </c>
      <c r="B907" t="s">
        <v>10</v>
      </c>
      <c r="C907">
        <v>1</v>
      </c>
      <c r="D907" t="s">
        <v>57</v>
      </c>
      <c r="F907" t="s">
        <v>12</v>
      </c>
      <c r="H907" t="s">
        <v>16</v>
      </c>
      <c r="J907" t="s">
        <v>15</v>
      </c>
      <c r="K907" t="s">
        <v>1018</v>
      </c>
      <c r="L907" t="s">
        <v>15</v>
      </c>
      <c r="M907" t="s">
        <v>1019</v>
      </c>
      <c r="N907" t="s">
        <v>15</v>
      </c>
      <c r="O907" t="s">
        <v>1020</v>
      </c>
      <c r="P907" t="s">
        <v>75</v>
      </c>
      <c r="R907" t="s">
        <v>61</v>
      </c>
    </row>
    <row r="908" spans="1:18">
      <c r="A908" t="s">
        <v>35</v>
      </c>
      <c r="B908" t="s">
        <v>10</v>
      </c>
      <c r="C908">
        <v>1.5</v>
      </c>
      <c r="D908" t="s">
        <v>62</v>
      </c>
      <c r="F908" t="s">
        <v>12</v>
      </c>
      <c r="H908" t="s">
        <v>12</v>
      </c>
      <c r="J908" t="s">
        <v>12</v>
      </c>
      <c r="L908" t="s">
        <v>12</v>
      </c>
      <c r="N908" t="s">
        <v>1021</v>
      </c>
      <c r="P908" t="s">
        <v>165</v>
      </c>
      <c r="R908" t="s">
        <v>61</v>
      </c>
    </row>
    <row r="909" spans="1:18">
      <c r="A909" t="s">
        <v>35</v>
      </c>
      <c r="B909" t="s">
        <v>10</v>
      </c>
      <c r="C909">
        <v>0.6</v>
      </c>
      <c r="D909" t="s">
        <v>62</v>
      </c>
      <c r="F909" t="s">
        <v>12</v>
      </c>
      <c r="H909" t="s">
        <v>16</v>
      </c>
      <c r="J909" t="s">
        <v>12</v>
      </c>
      <c r="L909" t="s">
        <v>12</v>
      </c>
      <c r="N909" t="s">
        <v>216</v>
      </c>
      <c r="P909" t="s">
        <v>75</v>
      </c>
      <c r="R909" t="s">
        <v>61</v>
      </c>
    </row>
    <row r="910" spans="1:18">
      <c r="A910" t="s">
        <v>35</v>
      </c>
      <c r="B910" t="s">
        <v>10</v>
      </c>
      <c r="C910">
        <v>2</v>
      </c>
      <c r="D910" t="s">
        <v>62</v>
      </c>
      <c r="F910" t="s">
        <v>12</v>
      </c>
      <c r="H910" t="s">
        <v>16</v>
      </c>
      <c r="J910" t="s">
        <v>12</v>
      </c>
      <c r="L910" t="s">
        <v>16</v>
      </c>
      <c r="N910" t="s">
        <v>1022</v>
      </c>
      <c r="P910" t="s">
        <v>1023</v>
      </c>
      <c r="R910" t="s">
        <v>69</v>
      </c>
    </row>
    <row r="911" spans="1:18">
      <c r="A911" t="s">
        <v>35</v>
      </c>
      <c r="B911" t="s">
        <v>10</v>
      </c>
      <c r="C911">
        <v>1</v>
      </c>
      <c r="D911" t="s">
        <v>62</v>
      </c>
      <c r="F911" t="s">
        <v>12</v>
      </c>
      <c r="H911" t="s">
        <v>16</v>
      </c>
      <c r="J911" t="s">
        <v>12</v>
      </c>
      <c r="L911" t="s">
        <v>16</v>
      </c>
      <c r="N911" t="s">
        <v>67</v>
      </c>
      <c r="P911" t="s">
        <v>489</v>
      </c>
      <c r="R911" t="s">
        <v>61</v>
      </c>
    </row>
    <row r="912" spans="1:18">
      <c r="A912" t="s">
        <v>35</v>
      </c>
      <c r="B912" t="s">
        <v>10</v>
      </c>
      <c r="C912">
        <v>0</v>
      </c>
      <c r="F912" t="s">
        <v>12</v>
      </c>
      <c r="H912" t="s">
        <v>16</v>
      </c>
      <c r="J912" t="s">
        <v>12</v>
      </c>
      <c r="L912" t="s">
        <v>13</v>
      </c>
      <c r="N912" t="s">
        <v>77</v>
      </c>
      <c r="P912" t="s">
        <v>75</v>
      </c>
      <c r="R912" t="s">
        <v>61</v>
      </c>
    </row>
    <row r="913" spans="1:18">
      <c r="A913" t="s">
        <v>35</v>
      </c>
      <c r="B913" t="s">
        <v>10</v>
      </c>
      <c r="C913">
        <v>0</v>
      </c>
      <c r="D913" t="s">
        <v>70</v>
      </c>
      <c r="E913" t="s">
        <v>70</v>
      </c>
      <c r="F913" t="s">
        <v>12</v>
      </c>
      <c r="H913" t="s">
        <v>16</v>
      </c>
      <c r="J913" t="s">
        <v>12</v>
      </c>
      <c r="L913" t="s">
        <v>16</v>
      </c>
      <c r="R913" t="s">
        <v>61</v>
      </c>
    </row>
    <row r="914" spans="1:18">
      <c r="A914" t="s">
        <v>35</v>
      </c>
      <c r="B914" t="s">
        <v>10</v>
      </c>
      <c r="C914">
        <v>183.6</v>
      </c>
      <c r="D914" t="s">
        <v>70</v>
      </c>
      <c r="F914" t="s">
        <v>12</v>
      </c>
      <c r="H914" t="s">
        <v>16</v>
      </c>
      <c r="J914" t="s">
        <v>12</v>
      </c>
      <c r="L914" t="s">
        <v>16</v>
      </c>
      <c r="N914" t="s">
        <v>94</v>
      </c>
      <c r="P914" t="s">
        <v>179</v>
      </c>
      <c r="R914" t="s">
        <v>61</v>
      </c>
    </row>
    <row r="915" spans="1:18">
      <c r="A915" t="s">
        <v>35</v>
      </c>
      <c r="B915" t="s">
        <v>10</v>
      </c>
      <c r="C915">
        <v>8</v>
      </c>
      <c r="D915" t="s">
        <v>62</v>
      </c>
      <c r="E915" t="s">
        <v>62</v>
      </c>
      <c r="F915" t="s">
        <v>12</v>
      </c>
      <c r="H915" t="s">
        <v>12</v>
      </c>
      <c r="J915" t="s">
        <v>12</v>
      </c>
      <c r="L915" t="s">
        <v>12</v>
      </c>
      <c r="N915" t="s">
        <v>74</v>
      </c>
      <c r="P915" t="s">
        <v>65</v>
      </c>
      <c r="R915" t="s">
        <v>61</v>
      </c>
    </row>
    <row r="916" spans="1:18">
      <c r="A916" t="s">
        <v>35</v>
      </c>
      <c r="B916" t="s">
        <v>10</v>
      </c>
      <c r="C916">
        <v>1.5</v>
      </c>
      <c r="D916" t="s">
        <v>62</v>
      </c>
      <c r="F916" t="s">
        <v>12</v>
      </c>
      <c r="H916" t="s">
        <v>16</v>
      </c>
      <c r="J916" t="s">
        <v>12</v>
      </c>
      <c r="L916" t="s">
        <v>16</v>
      </c>
      <c r="N916" t="s">
        <v>94</v>
      </c>
      <c r="P916" t="s">
        <v>75</v>
      </c>
      <c r="R916" t="s">
        <v>61</v>
      </c>
    </row>
    <row r="917" spans="1:18">
      <c r="A917" t="s">
        <v>35</v>
      </c>
      <c r="B917" t="s">
        <v>10</v>
      </c>
      <c r="C917">
        <v>160</v>
      </c>
      <c r="F917" t="s">
        <v>12</v>
      </c>
      <c r="H917" t="s">
        <v>13</v>
      </c>
      <c r="J917" t="s">
        <v>12</v>
      </c>
      <c r="L917" t="s">
        <v>13</v>
      </c>
      <c r="N917" t="s">
        <v>116</v>
      </c>
      <c r="R917" t="s">
        <v>61</v>
      </c>
    </row>
    <row r="918" spans="1:18">
      <c r="A918" t="s">
        <v>35</v>
      </c>
      <c r="B918" t="s">
        <v>10</v>
      </c>
      <c r="C918">
        <v>0.9</v>
      </c>
      <c r="D918" t="s">
        <v>62</v>
      </c>
      <c r="F918" t="s">
        <v>12</v>
      </c>
      <c r="H918" t="s">
        <v>16</v>
      </c>
      <c r="J918" t="s">
        <v>12</v>
      </c>
      <c r="L918" t="s">
        <v>16</v>
      </c>
      <c r="N918" t="s">
        <v>94</v>
      </c>
      <c r="P918" t="s">
        <v>112</v>
      </c>
      <c r="R918" t="s">
        <v>61</v>
      </c>
    </row>
    <row r="919" spans="1:18">
      <c r="A919" t="s">
        <v>35</v>
      </c>
      <c r="B919" t="s">
        <v>10</v>
      </c>
      <c r="C919">
        <v>1.4</v>
      </c>
      <c r="D919" t="s">
        <v>62</v>
      </c>
      <c r="E919" t="s">
        <v>62</v>
      </c>
      <c r="F919" t="s">
        <v>12</v>
      </c>
      <c r="H919" t="s">
        <v>12</v>
      </c>
      <c r="J919" t="s">
        <v>12</v>
      </c>
      <c r="L919" t="s">
        <v>12</v>
      </c>
      <c r="N919" t="s">
        <v>15</v>
      </c>
      <c r="O919" t="s">
        <v>1024</v>
      </c>
      <c r="P919" t="s">
        <v>112</v>
      </c>
      <c r="R919" t="s">
        <v>61</v>
      </c>
    </row>
    <row r="920" spans="1:18">
      <c r="A920" t="s">
        <v>35</v>
      </c>
      <c r="B920" t="s">
        <v>10</v>
      </c>
      <c r="C920">
        <v>0.8</v>
      </c>
      <c r="D920" t="s">
        <v>79</v>
      </c>
      <c r="F920" t="s">
        <v>12</v>
      </c>
      <c r="H920" t="s">
        <v>12</v>
      </c>
      <c r="J920" t="s">
        <v>12</v>
      </c>
      <c r="L920" t="s">
        <v>12</v>
      </c>
      <c r="N920" t="s">
        <v>90</v>
      </c>
      <c r="P920" t="s">
        <v>65</v>
      </c>
      <c r="R920" t="s">
        <v>61</v>
      </c>
    </row>
    <row r="921" spans="1:18">
      <c r="A921" t="s">
        <v>35</v>
      </c>
      <c r="B921" t="s">
        <v>10</v>
      </c>
      <c r="C921">
        <v>1.3</v>
      </c>
      <c r="D921" t="s">
        <v>62</v>
      </c>
      <c r="F921" t="s">
        <v>12</v>
      </c>
      <c r="H921" t="s">
        <v>12</v>
      </c>
      <c r="J921" t="s">
        <v>12</v>
      </c>
      <c r="L921" t="s">
        <v>12</v>
      </c>
      <c r="N921" t="s">
        <v>965</v>
      </c>
      <c r="P921" t="s">
        <v>1025</v>
      </c>
      <c r="R921" t="s">
        <v>61</v>
      </c>
    </row>
    <row r="922" spans="1:18">
      <c r="A922" t="s">
        <v>35</v>
      </c>
      <c r="B922" t="s">
        <v>10</v>
      </c>
      <c r="C922">
        <v>1.3</v>
      </c>
      <c r="D922" t="s">
        <v>79</v>
      </c>
      <c r="E922" t="s">
        <v>66</v>
      </c>
      <c r="F922" t="s">
        <v>12</v>
      </c>
      <c r="H922" t="s">
        <v>16</v>
      </c>
      <c r="J922" t="s">
        <v>12</v>
      </c>
      <c r="L922" t="s">
        <v>12</v>
      </c>
      <c r="N922" t="s">
        <v>484</v>
      </c>
      <c r="P922" t="s">
        <v>737</v>
      </c>
      <c r="R922" t="s">
        <v>61</v>
      </c>
    </row>
    <row r="923" spans="1:18">
      <c r="A923" t="s">
        <v>35</v>
      </c>
      <c r="B923" t="s">
        <v>10</v>
      </c>
      <c r="C923">
        <v>1</v>
      </c>
      <c r="D923" t="s">
        <v>62</v>
      </c>
      <c r="E923" t="s">
        <v>83</v>
      </c>
      <c r="F923" t="s">
        <v>12</v>
      </c>
      <c r="H923" t="s">
        <v>16</v>
      </c>
      <c r="J923" t="s">
        <v>12</v>
      </c>
      <c r="L923" t="s">
        <v>16</v>
      </c>
      <c r="N923" t="s">
        <v>501</v>
      </c>
      <c r="P923" t="s">
        <v>1026</v>
      </c>
      <c r="R923" t="s">
        <v>61</v>
      </c>
    </row>
    <row r="924" spans="1:18">
      <c r="A924" t="s">
        <v>35</v>
      </c>
      <c r="B924" t="s">
        <v>10</v>
      </c>
      <c r="C924">
        <v>1</v>
      </c>
      <c r="D924" t="s">
        <v>62</v>
      </c>
      <c r="F924" t="s">
        <v>12</v>
      </c>
      <c r="H924" t="s">
        <v>16</v>
      </c>
      <c r="J924" t="s">
        <v>13</v>
      </c>
      <c r="L924" t="s">
        <v>16</v>
      </c>
      <c r="N924" t="s">
        <v>67</v>
      </c>
      <c r="P924" t="s">
        <v>65</v>
      </c>
      <c r="R924" t="s">
        <v>61</v>
      </c>
    </row>
    <row r="925" spans="1:18">
      <c r="A925" t="s">
        <v>35</v>
      </c>
      <c r="B925" t="s">
        <v>10</v>
      </c>
      <c r="C925">
        <v>1</v>
      </c>
      <c r="D925" t="s">
        <v>62</v>
      </c>
      <c r="E925" t="s">
        <v>66</v>
      </c>
      <c r="F925" t="s">
        <v>12</v>
      </c>
      <c r="H925" t="s">
        <v>12</v>
      </c>
      <c r="J925" t="s">
        <v>12</v>
      </c>
      <c r="L925" t="s">
        <v>12</v>
      </c>
      <c r="N925" t="s">
        <v>1027</v>
      </c>
      <c r="P925" t="s">
        <v>143</v>
      </c>
      <c r="R925" t="s">
        <v>61</v>
      </c>
    </row>
    <row r="926" spans="1:18">
      <c r="A926" t="s">
        <v>35</v>
      </c>
      <c r="B926" t="s">
        <v>10</v>
      </c>
      <c r="C926">
        <v>0</v>
      </c>
      <c r="D926" t="s">
        <v>79</v>
      </c>
      <c r="E926" t="s">
        <v>62</v>
      </c>
      <c r="F926" t="s">
        <v>12</v>
      </c>
      <c r="H926" t="s">
        <v>16</v>
      </c>
      <c r="J926" t="s">
        <v>12</v>
      </c>
      <c r="L926" t="s">
        <v>16</v>
      </c>
      <c r="N926" t="s">
        <v>1021</v>
      </c>
      <c r="P926" t="s">
        <v>689</v>
      </c>
      <c r="R926" t="s">
        <v>61</v>
      </c>
    </row>
    <row r="927" spans="1:18">
      <c r="A927" t="s">
        <v>35</v>
      </c>
      <c r="B927" t="s">
        <v>10</v>
      </c>
      <c r="C927">
        <v>0.9</v>
      </c>
      <c r="D927" t="s">
        <v>79</v>
      </c>
      <c r="E927" t="s">
        <v>62</v>
      </c>
      <c r="F927" t="s">
        <v>12</v>
      </c>
      <c r="H927" t="s">
        <v>16</v>
      </c>
      <c r="J927" t="s">
        <v>12</v>
      </c>
      <c r="L927" t="s">
        <v>16</v>
      </c>
      <c r="N927" t="s">
        <v>199</v>
      </c>
      <c r="O927" t="s">
        <v>1028</v>
      </c>
      <c r="P927" t="s">
        <v>123</v>
      </c>
      <c r="Q927" t="s">
        <v>1029</v>
      </c>
      <c r="R927" t="s">
        <v>69</v>
      </c>
    </row>
    <row r="928" spans="1:18">
      <c r="A928" t="s">
        <v>35</v>
      </c>
      <c r="B928" t="s">
        <v>10</v>
      </c>
      <c r="C928">
        <v>3</v>
      </c>
      <c r="D928" t="s">
        <v>62</v>
      </c>
      <c r="E928" t="s">
        <v>57</v>
      </c>
      <c r="F928" t="s">
        <v>12</v>
      </c>
      <c r="H928" t="s">
        <v>12</v>
      </c>
      <c r="J928" t="s">
        <v>12</v>
      </c>
      <c r="L928" t="s">
        <v>12</v>
      </c>
      <c r="N928" t="s">
        <v>114</v>
      </c>
      <c r="P928" t="s">
        <v>75</v>
      </c>
      <c r="R928" t="s">
        <v>61</v>
      </c>
    </row>
    <row r="929" spans="1:18">
      <c r="A929" t="s">
        <v>35</v>
      </c>
      <c r="B929" t="s">
        <v>10</v>
      </c>
      <c r="C929">
        <v>1</v>
      </c>
      <c r="D929" t="s">
        <v>79</v>
      </c>
      <c r="F929" t="s">
        <v>12</v>
      </c>
      <c r="H929" t="s">
        <v>16</v>
      </c>
      <c r="J929" t="s">
        <v>16</v>
      </c>
      <c r="L929" t="s">
        <v>16</v>
      </c>
      <c r="N929" t="s">
        <v>67</v>
      </c>
      <c r="P929" t="s">
        <v>75</v>
      </c>
      <c r="R929" t="s">
        <v>61</v>
      </c>
    </row>
    <row r="930" spans="1:18">
      <c r="A930" t="s">
        <v>35</v>
      </c>
      <c r="B930" t="s">
        <v>10</v>
      </c>
      <c r="C930">
        <v>1.1000000000000001</v>
      </c>
      <c r="D930" t="s">
        <v>70</v>
      </c>
      <c r="F930" t="s">
        <v>12</v>
      </c>
      <c r="H930" t="s">
        <v>16</v>
      </c>
      <c r="J930" t="s">
        <v>12</v>
      </c>
      <c r="L930" t="s">
        <v>16</v>
      </c>
      <c r="N930" t="s">
        <v>1030</v>
      </c>
      <c r="O930" t="s">
        <v>1031</v>
      </c>
      <c r="P930" t="s">
        <v>468</v>
      </c>
      <c r="R930" t="s">
        <v>61</v>
      </c>
    </row>
    <row r="931" spans="1:18">
      <c r="A931" t="s">
        <v>35</v>
      </c>
      <c r="B931" t="s">
        <v>10</v>
      </c>
      <c r="C931">
        <v>0</v>
      </c>
      <c r="F931" t="s">
        <v>12</v>
      </c>
      <c r="H931" t="s">
        <v>12</v>
      </c>
      <c r="J931" t="s">
        <v>12</v>
      </c>
      <c r="L931" t="s">
        <v>12</v>
      </c>
      <c r="N931" t="s">
        <v>320</v>
      </c>
      <c r="P931" t="s">
        <v>113</v>
      </c>
      <c r="R931" t="s">
        <v>61</v>
      </c>
    </row>
    <row r="932" spans="1:18">
      <c r="A932" t="s">
        <v>35</v>
      </c>
      <c r="B932" t="s">
        <v>10</v>
      </c>
      <c r="C932">
        <v>2</v>
      </c>
      <c r="D932" t="s">
        <v>66</v>
      </c>
      <c r="E932" t="s">
        <v>95</v>
      </c>
      <c r="F932" t="s">
        <v>12</v>
      </c>
      <c r="H932" t="s">
        <v>16</v>
      </c>
      <c r="J932" t="s">
        <v>12</v>
      </c>
      <c r="L932" t="s">
        <v>16</v>
      </c>
      <c r="N932" t="s">
        <v>307</v>
      </c>
      <c r="P932" t="s">
        <v>250</v>
      </c>
      <c r="R932" t="s">
        <v>69</v>
      </c>
    </row>
    <row r="933" spans="1:18">
      <c r="A933" t="s">
        <v>35</v>
      </c>
      <c r="B933" t="s">
        <v>10</v>
      </c>
      <c r="C933">
        <v>1</v>
      </c>
      <c r="D933" t="s">
        <v>62</v>
      </c>
      <c r="E933" t="s">
        <v>95</v>
      </c>
      <c r="F933" t="s">
        <v>12</v>
      </c>
      <c r="H933" t="s">
        <v>12</v>
      </c>
      <c r="J933" t="s">
        <v>12</v>
      </c>
      <c r="L933" t="s">
        <v>12</v>
      </c>
      <c r="N933" t="s">
        <v>138</v>
      </c>
      <c r="P933" t="s">
        <v>1032</v>
      </c>
      <c r="R933" t="s">
        <v>61</v>
      </c>
    </row>
    <row r="934" spans="1:18">
      <c r="A934" t="s">
        <v>35</v>
      </c>
      <c r="B934" t="s">
        <v>10</v>
      </c>
      <c r="C934">
        <v>188</v>
      </c>
      <c r="D934" t="s">
        <v>70</v>
      </c>
      <c r="E934" t="s">
        <v>83</v>
      </c>
      <c r="F934" t="s">
        <v>12</v>
      </c>
      <c r="H934" t="s">
        <v>13</v>
      </c>
      <c r="J934" t="s">
        <v>13</v>
      </c>
      <c r="L934" t="s">
        <v>13</v>
      </c>
      <c r="N934" t="s">
        <v>15</v>
      </c>
      <c r="O934" t="s">
        <v>1033</v>
      </c>
      <c r="P934" t="s">
        <v>112</v>
      </c>
      <c r="R934" t="s">
        <v>69</v>
      </c>
    </row>
    <row r="935" spans="1:18">
      <c r="A935" t="s">
        <v>35</v>
      </c>
      <c r="B935" t="s">
        <v>10</v>
      </c>
      <c r="C935">
        <v>5</v>
      </c>
      <c r="D935" t="s">
        <v>79</v>
      </c>
      <c r="E935" t="s">
        <v>57</v>
      </c>
      <c r="F935" t="s">
        <v>12</v>
      </c>
      <c r="H935" t="s">
        <v>12</v>
      </c>
      <c r="J935" t="s">
        <v>12</v>
      </c>
      <c r="L935" t="s">
        <v>12</v>
      </c>
      <c r="N935" t="s">
        <v>484</v>
      </c>
      <c r="P935" t="s">
        <v>188</v>
      </c>
      <c r="R935" t="s">
        <v>61</v>
      </c>
    </row>
    <row r="936" spans="1:18">
      <c r="A936" t="s">
        <v>35</v>
      </c>
      <c r="B936" t="s">
        <v>10</v>
      </c>
      <c r="C936">
        <v>100</v>
      </c>
      <c r="D936" t="s">
        <v>70</v>
      </c>
      <c r="E936" t="s">
        <v>83</v>
      </c>
      <c r="F936" t="s">
        <v>12</v>
      </c>
      <c r="H936" t="s">
        <v>12</v>
      </c>
      <c r="J936" t="s">
        <v>12</v>
      </c>
      <c r="L936" t="s">
        <v>12</v>
      </c>
      <c r="N936" t="s">
        <v>1034</v>
      </c>
      <c r="P936" t="s">
        <v>1023</v>
      </c>
      <c r="R936" t="s">
        <v>61</v>
      </c>
    </row>
    <row r="937" spans="1:18">
      <c r="A937" t="s">
        <v>35</v>
      </c>
      <c r="B937" t="s">
        <v>10</v>
      </c>
      <c r="C937">
        <v>1</v>
      </c>
      <c r="D937" t="s">
        <v>70</v>
      </c>
      <c r="E937" t="s">
        <v>57</v>
      </c>
      <c r="F937" t="s">
        <v>12</v>
      </c>
      <c r="H937" t="s">
        <v>16</v>
      </c>
      <c r="J937" t="s">
        <v>14</v>
      </c>
      <c r="L937" t="s">
        <v>16</v>
      </c>
      <c r="N937" t="s">
        <v>1035</v>
      </c>
      <c r="P937" t="s">
        <v>250</v>
      </c>
      <c r="R937" t="s">
        <v>61</v>
      </c>
    </row>
    <row r="938" spans="1:18">
      <c r="A938" t="s">
        <v>35</v>
      </c>
      <c r="B938" t="s">
        <v>10</v>
      </c>
      <c r="C938">
        <v>4</v>
      </c>
      <c r="D938" t="s">
        <v>57</v>
      </c>
      <c r="E938" t="s">
        <v>66</v>
      </c>
      <c r="F938" t="s">
        <v>12</v>
      </c>
      <c r="H938" t="s">
        <v>16</v>
      </c>
      <c r="J938" t="s">
        <v>12</v>
      </c>
      <c r="L938" t="s">
        <v>16</v>
      </c>
      <c r="N938" t="s">
        <v>1036</v>
      </c>
      <c r="O938" t="s">
        <v>1037</v>
      </c>
      <c r="P938" t="s">
        <v>1038</v>
      </c>
      <c r="R938" t="s">
        <v>69</v>
      </c>
    </row>
    <row r="939" spans="1:18">
      <c r="A939" t="s">
        <v>35</v>
      </c>
      <c r="B939" t="s">
        <v>10</v>
      </c>
      <c r="C939">
        <v>1</v>
      </c>
      <c r="D939" t="s">
        <v>79</v>
      </c>
      <c r="F939" t="s">
        <v>12</v>
      </c>
      <c r="H939" t="s">
        <v>12</v>
      </c>
      <c r="J939" t="s">
        <v>12</v>
      </c>
      <c r="L939" t="s">
        <v>12</v>
      </c>
      <c r="N939" t="s">
        <v>67</v>
      </c>
      <c r="P939" t="s">
        <v>112</v>
      </c>
      <c r="R939" t="s">
        <v>61</v>
      </c>
    </row>
    <row r="940" spans="1:18">
      <c r="A940" t="s">
        <v>35</v>
      </c>
      <c r="B940" t="s">
        <v>10</v>
      </c>
      <c r="C940">
        <v>1.5</v>
      </c>
      <c r="D940" t="s">
        <v>57</v>
      </c>
      <c r="E940" t="s">
        <v>83</v>
      </c>
      <c r="F940" t="s">
        <v>12</v>
      </c>
      <c r="H940" t="s">
        <v>15</v>
      </c>
      <c r="I940" t="s">
        <v>1039</v>
      </c>
      <c r="J940" t="s">
        <v>12</v>
      </c>
      <c r="L940" t="s">
        <v>12</v>
      </c>
      <c r="N940" t="s">
        <v>77</v>
      </c>
      <c r="P940" t="s">
        <v>195</v>
      </c>
      <c r="R940" t="s">
        <v>61</v>
      </c>
    </row>
    <row r="941" spans="1:18">
      <c r="A941" t="s">
        <v>35</v>
      </c>
      <c r="B941" t="s">
        <v>10</v>
      </c>
      <c r="C941">
        <v>209</v>
      </c>
      <c r="F941" t="s">
        <v>12</v>
      </c>
      <c r="H941" t="s">
        <v>16</v>
      </c>
      <c r="J941" t="s">
        <v>12</v>
      </c>
      <c r="L941" t="s">
        <v>16</v>
      </c>
      <c r="N941" t="s">
        <v>94</v>
      </c>
      <c r="P941" t="s">
        <v>1040</v>
      </c>
      <c r="R941" t="s">
        <v>61</v>
      </c>
    </row>
    <row r="942" spans="1:18">
      <c r="A942" t="s">
        <v>35</v>
      </c>
      <c r="B942" t="s">
        <v>10</v>
      </c>
      <c r="C942">
        <v>1</v>
      </c>
      <c r="D942" t="s">
        <v>62</v>
      </c>
      <c r="E942" t="s">
        <v>66</v>
      </c>
      <c r="F942" t="s">
        <v>12</v>
      </c>
      <c r="H942" t="s">
        <v>16</v>
      </c>
      <c r="J942" t="s">
        <v>12</v>
      </c>
      <c r="L942" t="s">
        <v>12</v>
      </c>
      <c r="N942" t="s">
        <v>1041</v>
      </c>
      <c r="P942" t="s">
        <v>89</v>
      </c>
      <c r="R942" t="s">
        <v>61</v>
      </c>
    </row>
    <row r="943" spans="1:18">
      <c r="A943" t="s">
        <v>35</v>
      </c>
      <c r="B943" t="s">
        <v>10</v>
      </c>
      <c r="C943">
        <v>86.7</v>
      </c>
      <c r="D943" t="s">
        <v>95</v>
      </c>
      <c r="E943" t="s">
        <v>83</v>
      </c>
      <c r="F943" t="s">
        <v>12</v>
      </c>
      <c r="H943" t="s">
        <v>14</v>
      </c>
      <c r="J943" t="s">
        <v>12</v>
      </c>
      <c r="L943" t="s">
        <v>12</v>
      </c>
      <c r="N943" t="s">
        <v>1042</v>
      </c>
      <c r="P943" t="s">
        <v>65</v>
      </c>
      <c r="R943" t="s">
        <v>61</v>
      </c>
    </row>
    <row r="944" spans="1:18">
      <c r="A944" t="s">
        <v>35</v>
      </c>
      <c r="B944" t="s">
        <v>10</v>
      </c>
      <c r="C944">
        <v>1</v>
      </c>
      <c r="D944" t="s">
        <v>57</v>
      </c>
      <c r="E944" t="s">
        <v>62</v>
      </c>
      <c r="F944" t="s">
        <v>12</v>
      </c>
      <c r="H944" t="s">
        <v>16</v>
      </c>
      <c r="J944" t="s">
        <v>15</v>
      </c>
      <c r="K944" t="s">
        <v>338</v>
      </c>
      <c r="L944" t="s">
        <v>15</v>
      </c>
      <c r="M944" t="s">
        <v>338</v>
      </c>
      <c r="N944" t="s">
        <v>1043</v>
      </c>
      <c r="P944" t="s">
        <v>1044</v>
      </c>
      <c r="R944" t="s">
        <v>61</v>
      </c>
    </row>
    <row r="945" spans="1:18">
      <c r="A945" t="s">
        <v>35</v>
      </c>
      <c r="B945" t="s">
        <v>10</v>
      </c>
      <c r="C945">
        <v>0</v>
      </c>
      <c r="F945" t="s">
        <v>12</v>
      </c>
      <c r="H945" t="s">
        <v>12</v>
      </c>
      <c r="J945" t="s">
        <v>12</v>
      </c>
      <c r="L945" t="s">
        <v>12</v>
      </c>
      <c r="N945" t="s">
        <v>94</v>
      </c>
      <c r="R945" t="s">
        <v>61</v>
      </c>
    </row>
    <row r="946" spans="1:18">
      <c r="A946" t="s">
        <v>35</v>
      </c>
      <c r="B946" t="s">
        <v>10</v>
      </c>
      <c r="C946">
        <v>2.5</v>
      </c>
      <c r="D946" t="s">
        <v>62</v>
      </c>
      <c r="E946" t="s">
        <v>66</v>
      </c>
      <c r="F946" t="s">
        <v>12</v>
      </c>
      <c r="H946" t="s">
        <v>13</v>
      </c>
      <c r="J946" t="s">
        <v>13</v>
      </c>
      <c r="L946" t="s">
        <v>13</v>
      </c>
      <c r="N946" t="s">
        <v>1045</v>
      </c>
      <c r="P946" t="s">
        <v>65</v>
      </c>
      <c r="R946" t="s">
        <v>61</v>
      </c>
    </row>
    <row r="947" spans="1:18">
      <c r="A947" t="s">
        <v>35</v>
      </c>
      <c r="B947" t="s">
        <v>10</v>
      </c>
      <c r="C947">
        <v>2</v>
      </c>
      <c r="D947" t="s">
        <v>62</v>
      </c>
      <c r="F947" t="s">
        <v>12</v>
      </c>
      <c r="H947" t="s">
        <v>12</v>
      </c>
      <c r="J947" t="s">
        <v>12</v>
      </c>
      <c r="L947" t="s">
        <v>12</v>
      </c>
      <c r="N947" t="s">
        <v>74</v>
      </c>
      <c r="R947" t="s">
        <v>61</v>
      </c>
    </row>
    <row r="948" spans="1:18">
      <c r="A948" t="s">
        <v>35</v>
      </c>
      <c r="B948" t="s">
        <v>10</v>
      </c>
      <c r="C948">
        <v>0</v>
      </c>
      <c r="F948" t="s">
        <v>12</v>
      </c>
      <c r="H948" t="s">
        <v>12</v>
      </c>
      <c r="J948" t="s">
        <v>12</v>
      </c>
      <c r="L948" t="s">
        <v>12</v>
      </c>
      <c r="N948" t="s">
        <v>494</v>
      </c>
      <c r="P948" t="s">
        <v>231</v>
      </c>
      <c r="R948" t="s">
        <v>61</v>
      </c>
    </row>
    <row r="949" spans="1:18">
      <c r="A949" t="s">
        <v>35</v>
      </c>
      <c r="B949" t="s">
        <v>10</v>
      </c>
      <c r="C949">
        <v>0</v>
      </c>
      <c r="F949" t="s">
        <v>12</v>
      </c>
      <c r="H949" t="s">
        <v>11</v>
      </c>
      <c r="J949" t="s">
        <v>12</v>
      </c>
      <c r="L949" t="s">
        <v>16</v>
      </c>
      <c r="P949" t="s">
        <v>150</v>
      </c>
      <c r="R949" t="s">
        <v>61</v>
      </c>
    </row>
    <row r="950" spans="1:18">
      <c r="A950" t="s">
        <v>35</v>
      </c>
      <c r="B950" t="s">
        <v>10</v>
      </c>
      <c r="C950">
        <v>1</v>
      </c>
      <c r="D950" t="s">
        <v>79</v>
      </c>
      <c r="E950" t="s">
        <v>95</v>
      </c>
      <c r="F950" t="s">
        <v>12</v>
      </c>
      <c r="H950" t="s">
        <v>16</v>
      </c>
      <c r="J950" t="s">
        <v>12</v>
      </c>
      <c r="L950" t="s">
        <v>16</v>
      </c>
      <c r="N950" t="s">
        <v>1046</v>
      </c>
      <c r="P950" t="s">
        <v>143</v>
      </c>
      <c r="R950" t="s">
        <v>61</v>
      </c>
    </row>
    <row r="951" spans="1:18">
      <c r="A951" t="s">
        <v>35</v>
      </c>
      <c r="B951" t="s">
        <v>10</v>
      </c>
      <c r="C951">
        <v>1</v>
      </c>
      <c r="D951" t="s">
        <v>62</v>
      </c>
      <c r="E951" t="s">
        <v>62</v>
      </c>
      <c r="F951" t="s">
        <v>12</v>
      </c>
      <c r="H951" t="s">
        <v>16</v>
      </c>
      <c r="J951" t="s">
        <v>12</v>
      </c>
      <c r="L951" t="s">
        <v>12</v>
      </c>
      <c r="N951" t="s">
        <v>1047</v>
      </c>
      <c r="P951" t="s">
        <v>584</v>
      </c>
      <c r="R951" t="s">
        <v>61</v>
      </c>
    </row>
    <row r="952" spans="1:18">
      <c r="A952" t="s">
        <v>35</v>
      </c>
      <c r="B952" t="s">
        <v>10</v>
      </c>
      <c r="C952">
        <v>0</v>
      </c>
      <c r="F952" t="s">
        <v>12</v>
      </c>
      <c r="H952" t="s">
        <v>16</v>
      </c>
      <c r="J952" t="s">
        <v>12</v>
      </c>
      <c r="L952" t="s">
        <v>16</v>
      </c>
      <c r="N952" t="s">
        <v>67</v>
      </c>
      <c r="P952" t="s">
        <v>195</v>
      </c>
      <c r="R952" t="s">
        <v>61</v>
      </c>
    </row>
    <row r="953" spans="1:18">
      <c r="A953" t="s">
        <v>35</v>
      </c>
      <c r="B953" t="s">
        <v>10</v>
      </c>
      <c r="C953">
        <v>2</v>
      </c>
      <c r="D953" t="s">
        <v>79</v>
      </c>
      <c r="E953" t="s">
        <v>62</v>
      </c>
      <c r="F953" t="s">
        <v>12</v>
      </c>
      <c r="H953" t="s">
        <v>12</v>
      </c>
      <c r="J953" t="s">
        <v>12</v>
      </c>
      <c r="L953" t="s">
        <v>12</v>
      </c>
      <c r="N953" t="s">
        <v>1048</v>
      </c>
      <c r="P953" t="s">
        <v>188</v>
      </c>
      <c r="R953" t="s">
        <v>61</v>
      </c>
    </row>
    <row r="954" spans="1:18">
      <c r="A954" t="s">
        <v>35</v>
      </c>
      <c r="B954" t="s">
        <v>10</v>
      </c>
      <c r="C954">
        <v>1</v>
      </c>
      <c r="D954" t="s">
        <v>79</v>
      </c>
      <c r="E954" t="s">
        <v>57</v>
      </c>
      <c r="F954" t="s">
        <v>12</v>
      </c>
      <c r="H954" t="s">
        <v>15</v>
      </c>
      <c r="I954" t="s">
        <v>1049</v>
      </c>
      <c r="J954" t="s">
        <v>12</v>
      </c>
      <c r="L954" t="s">
        <v>15</v>
      </c>
      <c r="M954" t="s">
        <v>1050</v>
      </c>
      <c r="N954" t="s">
        <v>169</v>
      </c>
      <c r="P954" t="s">
        <v>901</v>
      </c>
      <c r="Q954" t="s">
        <v>1051</v>
      </c>
      <c r="R954" t="s">
        <v>61</v>
      </c>
    </row>
    <row r="955" spans="1:18">
      <c r="A955" t="s">
        <v>35</v>
      </c>
      <c r="B955" t="s">
        <v>10</v>
      </c>
      <c r="C955">
        <v>1.1000000000000001</v>
      </c>
      <c r="D955" t="s">
        <v>70</v>
      </c>
      <c r="E955" t="s">
        <v>57</v>
      </c>
      <c r="F955" t="s">
        <v>12</v>
      </c>
      <c r="H955" t="s">
        <v>16</v>
      </c>
      <c r="J955" t="s">
        <v>16</v>
      </c>
      <c r="L955" t="s">
        <v>16</v>
      </c>
      <c r="N955" t="s">
        <v>67</v>
      </c>
      <c r="P955" t="s">
        <v>195</v>
      </c>
      <c r="R955" t="s">
        <v>69</v>
      </c>
    </row>
    <row r="956" spans="1:18">
      <c r="A956" t="s">
        <v>35</v>
      </c>
      <c r="B956" t="s">
        <v>10</v>
      </c>
      <c r="C956">
        <v>5</v>
      </c>
      <c r="D956" t="s">
        <v>70</v>
      </c>
      <c r="E956" t="s">
        <v>62</v>
      </c>
      <c r="F956" t="s">
        <v>12</v>
      </c>
      <c r="H956" t="s">
        <v>16</v>
      </c>
      <c r="J956" t="s">
        <v>12</v>
      </c>
      <c r="L956" t="s">
        <v>16</v>
      </c>
      <c r="N956" t="s">
        <v>957</v>
      </c>
      <c r="P956" t="s">
        <v>255</v>
      </c>
      <c r="R956" t="s">
        <v>61</v>
      </c>
    </row>
    <row r="957" spans="1:18">
      <c r="A957" t="s">
        <v>35</v>
      </c>
      <c r="B957" t="s">
        <v>10</v>
      </c>
      <c r="C957">
        <v>1</v>
      </c>
      <c r="D957" t="s">
        <v>62</v>
      </c>
      <c r="E957" t="s">
        <v>66</v>
      </c>
      <c r="F957" t="s">
        <v>12</v>
      </c>
      <c r="H957" t="s">
        <v>16</v>
      </c>
      <c r="J957" t="s">
        <v>12</v>
      </c>
      <c r="L957" t="s">
        <v>16</v>
      </c>
      <c r="N957" t="s">
        <v>212</v>
      </c>
      <c r="P957" t="s">
        <v>89</v>
      </c>
      <c r="R957" t="s">
        <v>61</v>
      </c>
    </row>
    <row r="958" spans="1:18">
      <c r="A958" t="s">
        <v>35</v>
      </c>
      <c r="B958" t="s">
        <v>10</v>
      </c>
      <c r="C958">
        <v>1</v>
      </c>
      <c r="D958" t="s">
        <v>62</v>
      </c>
      <c r="F958" t="s">
        <v>12</v>
      </c>
      <c r="H958" t="s">
        <v>16</v>
      </c>
      <c r="J958" t="s">
        <v>12</v>
      </c>
      <c r="L958" t="s">
        <v>16</v>
      </c>
      <c r="N958" t="s">
        <v>101</v>
      </c>
      <c r="P958" t="s">
        <v>393</v>
      </c>
      <c r="R958" t="s">
        <v>61</v>
      </c>
    </row>
    <row r="959" spans="1:18">
      <c r="A959" t="s">
        <v>35</v>
      </c>
      <c r="B959" t="s">
        <v>10</v>
      </c>
      <c r="C959">
        <v>2</v>
      </c>
      <c r="D959" t="s">
        <v>62</v>
      </c>
      <c r="E959" t="s">
        <v>66</v>
      </c>
      <c r="F959" t="s">
        <v>12</v>
      </c>
      <c r="H959" t="s">
        <v>16</v>
      </c>
      <c r="J959" t="s">
        <v>12</v>
      </c>
      <c r="L959" t="s">
        <v>16</v>
      </c>
      <c r="N959" t="s">
        <v>138</v>
      </c>
      <c r="P959" t="s">
        <v>188</v>
      </c>
      <c r="R959" t="s">
        <v>61</v>
      </c>
    </row>
    <row r="960" spans="1:18">
      <c r="A960" t="s">
        <v>35</v>
      </c>
      <c r="B960" t="s">
        <v>10</v>
      </c>
      <c r="C960">
        <v>0</v>
      </c>
      <c r="D960" t="s">
        <v>83</v>
      </c>
      <c r="E960" t="s">
        <v>83</v>
      </c>
      <c r="F960" t="s">
        <v>12</v>
      </c>
      <c r="H960" t="s">
        <v>16</v>
      </c>
      <c r="J960" t="s">
        <v>16</v>
      </c>
      <c r="L960" t="s">
        <v>16</v>
      </c>
      <c r="N960" t="s">
        <v>77</v>
      </c>
      <c r="P960" t="s">
        <v>325</v>
      </c>
      <c r="R960" t="s">
        <v>61</v>
      </c>
    </row>
    <row r="961" spans="1:18">
      <c r="A961" t="s">
        <v>35</v>
      </c>
      <c r="B961" t="s">
        <v>10</v>
      </c>
      <c r="C961">
        <v>0.5</v>
      </c>
      <c r="D961" t="s">
        <v>57</v>
      </c>
      <c r="F961" t="s">
        <v>12</v>
      </c>
      <c r="H961" t="s">
        <v>16</v>
      </c>
      <c r="J961" t="s">
        <v>12</v>
      </c>
      <c r="L961" t="s">
        <v>16</v>
      </c>
      <c r="N961" t="s">
        <v>104</v>
      </c>
      <c r="P961" t="s">
        <v>65</v>
      </c>
      <c r="R961" t="s">
        <v>61</v>
      </c>
    </row>
    <row r="962" spans="1:18">
      <c r="A962" t="s">
        <v>35</v>
      </c>
      <c r="B962" t="s">
        <v>10</v>
      </c>
      <c r="C962">
        <v>1</v>
      </c>
      <c r="D962" t="s">
        <v>79</v>
      </c>
      <c r="F962" t="s">
        <v>12</v>
      </c>
      <c r="H962" t="s">
        <v>16</v>
      </c>
      <c r="J962" t="s">
        <v>12</v>
      </c>
      <c r="L962" t="s">
        <v>16</v>
      </c>
      <c r="N962" t="s">
        <v>67</v>
      </c>
      <c r="R962" t="s">
        <v>61</v>
      </c>
    </row>
    <row r="963" spans="1:18">
      <c r="A963" t="s">
        <v>35</v>
      </c>
      <c r="B963" t="s">
        <v>10</v>
      </c>
      <c r="C963">
        <v>225</v>
      </c>
      <c r="F963" t="s">
        <v>12</v>
      </c>
      <c r="H963" t="s">
        <v>13</v>
      </c>
      <c r="J963" t="s">
        <v>13</v>
      </c>
      <c r="L963" t="s">
        <v>15</v>
      </c>
      <c r="M963" t="s">
        <v>1052</v>
      </c>
      <c r="N963" t="s">
        <v>77</v>
      </c>
      <c r="P963" t="s">
        <v>188</v>
      </c>
      <c r="R963" t="s">
        <v>61</v>
      </c>
    </row>
    <row r="964" spans="1:18">
      <c r="A964" t="s">
        <v>35</v>
      </c>
      <c r="B964" t="s">
        <v>10</v>
      </c>
      <c r="C964">
        <v>0</v>
      </c>
      <c r="D964" t="s">
        <v>70</v>
      </c>
      <c r="F964" t="s">
        <v>12</v>
      </c>
      <c r="H964" t="s">
        <v>12</v>
      </c>
      <c r="J964" t="s">
        <v>12</v>
      </c>
      <c r="L964" t="s">
        <v>12</v>
      </c>
      <c r="N964" t="s">
        <v>94</v>
      </c>
      <c r="P964" t="s">
        <v>1023</v>
      </c>
      <c r="R964" t="s">
        <v>61</v>
      </c>
    </row>
    <row r="965" spans="1:18">
      <c r="A965" t="s">
        <v>35</v>
      </c>
      <c r="B965" t="s">
        <v>10</v>
      </c>
      <c r="C965">
        <v>1</v>
      </c>
      <c r="D965" t="s">
        <v>57</v>
      </c>
      <c r="F965" t="s">
        <v>12</v>
      </c>
      <c r="H965" t="s">
        <v>16</v>
      </c>
      <c r="J965" t="s">
        <v>12</v>
      </c>
      <c r="L965" t="s">
        <v>16</v>
      </c>
      <c r="N965" t="s">
        <v>15</v>
      </c>
      <c r="O965" t="s">
        <v>1053</v>
      </c>
      <c r="P965" t="s">
        <v>1054</v>
      </c>
      <c r="R965" t="s">
        <v>61</v>
      </c>
    </row>
    <row r="966" spans="1:18">
      <c r="A966" t="s">
        <v>35</v>
      </c>
      <c r="B966" t="s">
        <v>10</v>
      </c>
      <c r="C966">
        <v>0.8</v>
      </c>
      <c r="D966" t="s">
        <v>62</v>
      </c>
      <c r="F966" t="s">
        <v>12</v>
      </c>
      <c r="H966" t="s">
        <v>16</v>
      </c>
      <c r="J966" t="s">
        <v>12</v>
      </c>
      <c r="L966" t="s">
        <v>12</v>
      </c>
      <c r="N966" t="s">
        <v>91</v>
      </c>
      <c r="P966" t="s">
        <v>100</v>
      </c>
      <c r="R966" t="s">
        <v>69</v>
      </c>
    </row>
    <row r="967" spans="1:18">
      <c r="A967" t="s">
        <v>35</v>
      </c>
      <c r="B967" t="s">
        <v>10</v>
      </c>
      <c r="C967">
        <v>1.5</v>
      </c>
      <c r="D967" t="s">
        <v>62</v>
      </c>
      <c r="E967" t="s">
        <v>62</v>
      </c>
      <c r="F967" t="s">
        <v>12</v>
      </c>
      <c r="H967" t="s">
        <v>12</v>
      </c>
      <c r="J967" t="s">
        <v>12</v>
      </c>
      <c r="L967" t="s">
        <v>12</v>
      </c>
      <c r="N967" t="s">
        <v>67</v>
      </c>
      <c r="P967" t="s">
        <v>143</v>
      </c>
      <c r="R967" t="s">
        <v>69</v>
      </c>
    </row>
    <row r="968" spans="1:18">
      <c r="A968" t="s">
        <v>35</v>
      </c>
      <c r="B968" t="s">
        <v>10</v>
      </c>
      <c r="C968">
        <v>0.9</v>
      </c>
      <c r="D968" t="s">
        <v>66</v>
      </c>
      <c r="E968" t="s">
        <v>83</v>
      </c>
      <c r="F968" t="s">
        <v>12</v>
      </c>
      <c r="H968" t="s">
        <v>12</v>
      </c>
      <c r="J968" t="s">
        <v>12</v>
      </c>
      <c r="L968" t="s">
        <v>16</v>
      </c>
      <c r="N968" t="s">
        <v>1055</v>
      </c>
      <c r="P968" t="s">
        <v>295</v>
      </c>
      <c r="R968" t="s">
        <v>61</v>
      </c>
    </row>
    <row r="969" spans="1:18">
      <c r="A969" t="s">
        <v>35</v>
      </c>
      <c r="B969" t="s">
        <v>10</v>
      </c>
      <c r="C969">
        <v>0</v>
      </c>
      <c r="D969" t="s">
        <v>70</v>
      </c>
      <c r="F969" t="s">
        <v>12</v>
      </c>
      <c r="H969" t="s">
        <v>11</v>
      </c>
      <c r="J969" t="s">
        <v>13</v>
      </c>
      <c r="L969" t="s">
        <v>11</v>
      </c>
      <c r="N969" t="s">
        <v>1056</v>
      </c>
      <c r="P969" t="s">
        <v>78</v>
      </c>
      <c r="R969" t="s">
        <v>61</v>
      </c>
    </row>
    <row r="970" spans="1:18">
      <c r="A970" t="s">
        <v>35</v>
      </c>
      <c r="B970" t="s">
        <v>10</v>
      </c>
      <c r="C970">
        <v>0.2</v>
      </c>
      <c r="D970" t="s">
        <v>70</v>
      </c>
      <c r="E970" t="s">
        <v>70</v>
      </c>
      <c r="F970" t="s">
        <v>12</v>
      </c>
      <c r="H970" t="s">
        <v>16</v>
      </c>
      <c r="J970" t="s">
        <v>12</v>
      </c>
      <c r="L970" t="s">
        <v>16</v>
      </c>
      <c r="N970" t="s">
        <v>67</v>
      </c>
      <c r="P970" t="s">
        <v>1011</v>
      </c>
      <c r="R970" t="s">
        <v>61</v>
      </c>
    </row>
    <row r="971" spans="1:18">
      <c r="A971" t="s">
        <v>35</v>
      </c>
      <c r="B971" t="s">
        <v>10</v>
      </c>
      <c r="C971">
        <v>1.5</v>
      </c>
      <c r="D971" t="s">
        <v>79</v>
      </c>
      <c r="E971" t="s">
        <v>62</v>
      </c>
      <c r="F971" t="s">
        <v>12</v>
      </c>
      <c r="H971" t="s">
        <v>16</v>
      </c>
      <c r="J971" t="s">
        <v>12</v>
      </c>
      <c r="L971" t="s">
        <v>16</v>
      </c>
      <c r="N971" t="s">
        <v>1057</v>
      </c>
      <c r="P971" t="s">
        <v>165</v>
      </c>
      <c r="R971" t="s">
        <v>61</v>
      </c>
    </row>
    <row r="972" spans="1:18">
      <c r="A972" t="s">
        <v>35</v>
      </c>
      <c r="B972" t="s">
        <v>10</v>
      </c>
      <c r="C972">
        <v>0</v>
      </c>
      <c r="D972" t="s">
        <v>70</v>
      </c>
      <c r="E972" t="s">
        <v>62</v>
      </c>
      <c r="F972" t="s">
        <v>12</v>
      </c>
      <c r="H972" t="s">
        <v>12</v>
      </c>
      <c r="J972" t="s">
        <v>12</v>
      </c>
      <c r="L972" t="s">
        <v>12</v>
      </c>
      <c r="N972" t="s">
        <v>67</v>
      </c>
      <c r="P972" t="s">
        <v>269</v>
      </c>
      <c r="R972" t="s">
        <v>61</v>
      </c>
    </row>
    <row r="973" spans="1:18">
      <c r="A973" t="s">
        <v>35</v>
      </c>
      <c r="B973" t="s">
        <v>10</v>
      </c>
      <c r="C973">
        <v>1.5</v>
      </c>
      <c r="D973" t="s">
        <v>70</v>
      </c>
      <c r="E973" t="s">
        <v>62</v>
      </c>
      <c r="F973" t="s">
        <v>12</v>
      </c>
      <c r="H973" t="s">
        <v>16</v>
      </c>
      <c r="J973" t="s">
        <v>12</v>
      </c>
      <c r="L973" t="s">
        <v>16</v>
      </c>
      <c r="N973" t="s">
        <v>15</v>
      </c>
      <c r="O973" t="s">
        <v>1058</v>
      </c>
      <c r="P973" t="s">
        <v>1059</v>
      </c>
      <c r="Q973" t="s">
        <v>1060</v>
      </c>
      <c r="R973" t="s">
        <v>61</v>
      </c>
    </row>
    <row r="974" spans="1:18">
      <c r="A974" t="s">
        <v>35</v>
      </c>
      <c r="B974" t="s">
        <v>10</v>
      </c>
      <c r="C974">
        <v>1</v>
      </c>
      <c r="D974" t="s">
        <v>62</v>
      </c>
      <c r="F974" t="s">
        <v>12</v>
      </c>
      <c r="H974" t="s">
        <v>12</v>
      </c>
      <c r="J974" t="s">
        <v>12</v>
      </c>
      <c r="L974" t="s">
        <v>12</v>
      </c>
      <c r="N974" t="s">
        <v>1061</v>
      </c>
      <c r="O974" t="s">
        <v>1062</v>
      </c>
      <c r="P974" t="s">
        <v>89</v>
      </c>
      <c r="R974" t="s">
        <v>69</v>
      </c>
    </row>
    <row r="975" spans="1:18">
      <c r="A975" t="s">
        <v>35</v>
      </c>
      <c r="B975" t="s">
        <v>10</v>
      </c>
      <c r="C975">
        <v>0.5</v>
      </c>
      <c r="D975" t="s">
        <v>79</v>
      </c>
      <c r="E975" t="s">
        <v>62</v>
      </c>
      <c r="F975" t="s">
        <v>12</v>
      </c>
      <c r="H975" t="s">
        <v>16</v>
      </c>
      <c r="J975" t="s">
        <v>12</v>
      </c>
      <c r="L975" t="s">
        <v>16</v>
      </c>
      <c r="N975" t="s">
        <v>1047</v>
      </c>
      <c r="P975" t="s">
        <v>1063</v>
      </c>
      <c r="R975" t="s">
        <v>61</v>
      </c>
    </row>
    <row r="976" spans="1:18">
      <c r="A976" t="s">
        <v>35</v>
      </c>
      <c r="B976" t="s">
        <v>10</v>
      </c>
      <c r="C976">
        <v>1</v>
      </c>
      <c r="D976" t="s">
        <v>62</v>
      </c>
      <c r="E976" t="s">
        <v>66</v>
      </c>
      <c r="F976" t="s">
        <v>12</v>
      </c>
      <c r="H976" t="s">
        <v>16</v>
      </c>
      <c r="J976" t="s">
        <v>12</v>
      </c>
      <c r="L976" t="s">
        <v>16</v>
      </c>
      <c r="N976" t="s">
        <v>77</v>
      </c>
      <c r="P976" t="s">
        <v>188</v>
      </c>
      <c r="R976" t="s">
        <v>61</v>
      </c>
    </row>
    <row r="977" spans="1:18">
      <c r="A977" t="s">
        <v>35</v>
      </c>
      <c r="B977" t="s">
        <v>10</v>
      </c>
      <c r="C977">
        <v>0</v>
      </c>
      <c r="D977" t="s">
        <v>79</v>
      </c>
      <c r="F977" t="s">
        <v>12</v>
      </c>
      <c r="H977" t="s">
        <v>16</v>
      </c>
      <c r="J977" t="s">
        <v>12</v>
      </c>
      <c r="L977" t="s">
        <v>12</v>
      </c>
      <c r="N977" t="s">
        <v>138</v>
      </c>
      <c r="P977" t="s">
        <v>65</v>
      </c>
      <c r="R977" t="s">
        <v>61</v>
      </c>
    </row>
    <row r="978" spans="1:18">
      <c r="A978" t="s">
        <v>35</v>
      </c>
      <c r="B978" t="s">
        <v>10</v>
      </c>
      <c r="C978">
        <v>54</v>
      </c>
      <c r="D978" t="s">
        <v>83</v>
      </c>
      <c r="F978" t="s">
        <v>12</v>
      </c>
      <c r="H978" t="s">
        <v>16</v>
      </c>
      <c r="J978" t="s">
        <v>12</v>
      </c>
      <c r="L978" t="s">
        <v>16</v>
      </c>
      <c r="N978" t="s">
        <v>1064</v>
      </c>
      <c r="P978" t="s">
        <v>222</v>
      </c>
      <c r="R978" t="s">
        <v>69</v>
      </c>
    </row>
    <row r="979" spans="1:18">
      <c r="A979" t="s">
        <v>35</v>
      </c>
      <c r="B979" t="s">
        <v>10</v>
      </c>
      <c r="C979">
        <v>1</v>
      </c>
      <c r="D979" t="s">
        <v>62</v>
      </c>
      <c r="E979" t="s">
        <v>62</v>
      </c>
      <c r="F979" t="s">
        <v>12</v>
      </c>
      <c r="H979" t="s">
        <v>16</v>
      </c>
      <c r="J979" t="s">
        <v>12</v>
      </c>
      <c r="L979" t="s">
        <v>16</v>
      </c>
      <c r="N979" t="s">
        <v>260</v>
      </c>
      <c r="P979" t="s">
        <v>440</v>
      </c>
      <c r="R979" t="s">
        <v>61</v>
      </c>
    </row>
    <row r="980" spans="1:18">
      <c r="A980" t="s">
        <v>35</v>
      </c>
      <c r="B980" t="s">
        <v>10</v>
      </c>
      <c r="C980">
        <v>1.2</v>
      </c>
      <c r="D980" t="s">
        <v>70</v>
      </c>
      <c r="F980" t="s">
        <v>12</v>
      </c>
      <c r="H980" t="s">
        <v>12</v>
      </c>
      <c r="J980" t="s">
        <v>12</v>
      </c>
      <c r="L980" t="s">
        <v>12</v>
      </c>
      <c r="N980" t="s">
        <v>1065</v>
      </c>
      <c r="O980" t="s">
        <v>1066</v>
      </c>
      <c r="P980" t="s">
        <v>639</v>
      </c>
      <c r="R980" t="s">
        <v>61</v>
      </c>
    </row>
    <row r="981" spans="1:18">
      <c r="A981" t="s">
        <v>35</v>
      </c>
      <c r="B981" t="s">
        <v>10</v>
      </c>
      <c r="C981">
        <v>1.1000000000000001</v>
      </c>
      <c r="D981" t="s">
        <v>62</v>
      </c>
      <c r="E981" t="s">
        <v>62</v>
      </c>
      <c r="F981" t="s">
        <v>12</v>
      </c>
      <c r="H981" t="s">
        <v>16</v>
      </c>
      <c r="J981" t="s">
        <v>12</v>
      </c>
      <c r="L981" t="s">
        <v>16</v>
      </c>
      <c r="N981" t="s">
        <v>395</v>
      </c>
      <c r="P981" t="s">
        <v>1067</v>
      </c>
      <c r="R981" t="s">
        <v>61</v>
      </c>
    </row>
    <row r="982" spans="1:18">
      <c r="A982" t="s">
        <v>35</v>
      </c>
      <c r="B982" t="s">
        <v>10</v>
      </c>
      <c r="C982">
        <v>1</v>
      </c>
      <c r="D982" t="s">
        <v>62</v>
      </c>
      <c r="E982" t="s">
        <v>83</v>
      </c>
      <c r="F982" t="s">
        <v>12</v>
      </c>
      <c r="H982" t="s">
        <v>16</v>
      </c>
      <c r="J982" t="s">
        <v>12</v>
      </c>
      <c r="L982" t="s">
        <v>16</v>
      </c>
      <c r="N982" t="s">
        <v>15</v>
      </c>
      <c r="O982" t="s">
        <v>1068</v>
      </c>
      <c r="P982" t="s">
        <v>765</v>
      </c>
      <c r="Q982" t="s">
        <v>1069</v>
      </c>
      <c r="R982" t="s">
        <v>61</v>
      </c>
    </row>
    <row r="983" spans="1:18">
      <c r="A983" t="s">
        <v>35</v>
      </c>
      <c r="B983" t="s">
        <v>10</v>
      </c>
      <c r="C983">
        <v>192</v>
      </c>
      <c r="F983" t="s">
        <v>12</v>
      </c>
      <c r="H983" t="s">
        <v>16</v>
      </c>
      <c r="J983" t="s">
        <v>12</v>
      </c>
      <c r="L983" t="s">
        <v>16</v>
      </c>
      <c r="P983" t="s">
        <v>1070</v>
      </c>
      <c r="R983" t="s">
        <v>61</v>
      </c>
    </row>
    <row r="984" spans="1:18">
      <c r="A984" t="s">
        <v>35</v>
      </c>
      <c r="B984" t="s">
        <v>10</v>
      </c>
      <c r="C984">
        <v>2</v>
      </c>
      <c r="D984" t="s">
        <v>62</v>
      </c>
      <c r="E984" t="s">
        <v>83</v>
      </c>
      <c r="F984" t="s">
        <v>12</v>
      </c>
      <c r="H984" t="s">
        <v>12</v>
      </c>
      <c r="J984" t="s">
        <v>12</v>
      </c>
      <c r="L984" t="s">
        <v>12</v>
      </c>
      <c r="N984" t="s">
        <v>216</v>
      </c>
      <c r="P984" t="s">
        <v>75</v>
      </c>
      <c r="R984" t="s">
        <v>61</v>
      </c>
    </row>
    <row r="985" spans="1:18">
      <c r="A985" t="s">
        <v>35</v>
      </c>
      <c r="B985" t="s">
        <v>10</v>
      </c>
      <c r="C985">
        <v>1</v>
      </c>
      <c r="D985" t="s">
        <v>62</v>
      </c>
      <c r="F985" t="s">
        <v>12</v>
      </c>
      <c r="H985" t="s">
        <v>16</v>
      </c>
      <c r="J985" t="s">
        <v>12</v>
      </c>
      <c r="L985" t="s">
        <v>16</v>
      </c>
      <c r="N985" t="s">
        <v>15</v>
      </c>
      <c r="O985" t="s">
        <v>1071</v>
      </c>
      <c r="P985" t="s">
        <v>325</v>
      </c>
      <c r="R985" t="s">
        <v>69</v>
      </c>
    </row>
    <row r="986" spans="1:18">
      <c r="A986" t="s">
        <v>35</v>
      </c>
      <c r="B986" t="s">
        <v>10</v>
      </c>
      <c r="C986">
        <v>0</v>
      </c>
      <c r="D986" t="s">
        <v>83</v>
      </c>
      <c r="F986" t="s">
        <v>12</v>
      </c>
      <c r="H986" t="s">
        <v>16</v>
      </c>
      <c r="J986" t="s">
        <v>12</v>
      </c>
      <c r="L986" t="s">
        <v>16</v>
      </c>
      <c r="N986" t="s">
        <v>67</v>
      </c>
      <c r="P986" t="s">
        <v>703</v>
      </c>
      <c r="R986" t="s">
        <v>61</v>
      </c>
    </row>
    <row r="987" spans="1:18">
      <c r="A987" t="s">
        <v>35</v>
      </c>
      <c r="B987" t="s">
        <v>10</v>
      </c>
      <c r="C987">
        <v>0</v>
      </c>
      <c r="D987" t="s">
        <v>79</v>
      </c>
      <c r="E987" t="s">
        <v>66</v>
      </c>
      <c r="F987" t="s">
        <v>12</v>
      </c>
      <c r="H987" t="s">
        <v>16</v>
      </c>
      <c r="J987" t="s">
        <v>12</v>
      </c>
      <c r="L987" t="s">
        <v>16</v>
      </c>
      <c r="N987" t="s">
        <v>138</v>
      </c>
      <c r="P987" t="s">
        <v>1072</v>
      </c>
      <c r="R987" t="s">
        <v>61</v>
      </c>
    </row>
    <row r="988" spans="1:18">
      <c r="A988" t="s">
        <v>35</v>
      </c>
      <c r="B988" t="s">
        <v>10</v>
      </c>
      <c r="C988">
        <v>0</v>
      </c>
      <c r="D988" t="s">
        <v>70</v>
      </c>
      <c r="E988" t="s">
        <v>70</v>
      </c>
      <c r="F988" t="s">
        <v>12</v>
      </c>
      <c r="H988" t="s">
        <v>16</v>
      </c>
      <c r="J988" t="s">
        <v>12</v>
      </c>
      <c r="L988" t="s">
        <v>16</v>
      </c>
      <c r="N988" t="s">
        <v>395</v>
      </c>
      <c r="P988" t="s">
        <v>65</v>
      </c>
      <c r="R988" t="s">
        <v>61</v>
      </c>
    </row>
    <row r="989" spans="1:18">
      <c r="A989" t="s">
        <v>35</v>
      </c>
      <c r="B989" t="s">
        <v>10</v>
      </c>
      <c r="C989">
        <v>0</v>
      </c>
      <c r="F989" t="s">
        <v>12</v>
      </c>
      <c r="H989" t="s">
        <v>16</v>
      </c>
      <c r="J989" t="s">
        <v>12</v>
      </c>
      <c r="L989" t="s">
        <v>16</v>
      </c>
      <c r="N989" t="s">
        <v>67</v>
      </c>
      <c r="R989" t="s">
        <v>61</v>
      </c>
    </row>
    <row r="990" spans="1:18">
      <c r="A990" t="s">
        <v>35</v>
      </c>
      <c r="B990" t="s">
        <v>10</v>
      </c>
      <c r="C990" s="3">
        <v>1729</v>
      </c>
      <c r="D990" t="s">
        <v>70</v>
      </c>
      <c r="F990" t="s">
        <v>12</v>
      </c>
      <c r="H990" t="s">
        <v>12</v>
      </c>
      <c r="J990" t="s">
        <v>12</v>
      </c>
      <c r="L990" t="s">
        <v>12</v>
      </c>
      <c r="N990" t="s">
        <v>1073</v>
      </c>
      <c r="P990" t="s">
        <v>1074</v>
      </c>
      <c r="R990" t="s">
        <v>61</v>
      </c>
    </row>
    <row r="991" spans="1:18">
      <c r="A991" t="s">
        <v>35</v>
      </c>
      <c r="B991" t="s">
        <v>10</v>
      </c>
      <c r="C991">
        <v>1</v>
      </c>
      <c r="D991" t="s">
        <v>79</v>
      </c>
      <c r="E991" t="s">
        <v>83</v>
      </c>
      <c r="F991" t="s">
        <v>12</v>
      </c>
      <c r="H991" t="s">
        <v>16</v>
      </c>
      <c r="J991" t="s">
        <v>12</v>
      </c>
      <c r="L991" t="s">
        <v>16</v>
      </c>
      <c r="N991" t="s">
        <v>111</v>
      </c>
      <c r="P991" t="s">
        <v>365</v>
      </c>
      <c r="R991" t="s">
        <v>61</v>
      </c>
    </row>
    <row r="992" spans="1:18">
      <c r="A992" t="s">
        <v>35</v>
      </c>
      <c r="B992" t="s">
        <v>10</v>
      </c>
      <c r="D992" t="s">
        <v>62</v>
      </c>
      <c r="F992" t="s">
        <v>12</v>
      </c>
      <c r="H992" t="s">
        <v>16</v>
      </c>
      <c r="J992" t="s">
        <v>12</v>
      </c>
      <c r="L992" t="s">
        <v>16</v>
      </c>
      <c r="N992" t="s">
        <v>114</v>
      </c>
      <c r="P992" t="s">
        <v>188</v>
      </c>
      <c r="R992" t="s">
        <v>61</v>
      </c>
    </row>
    <row r="993" spans="1:18">
      <c r="A993" t="s">
        <v>35</v>
      </c>
      <c r="B993" t="s">
        <v>10</v>
      </c>
      <c r="C993">
        <v>200</v>
      </c>
      <c r="D993" t="s">
        <v>83</v>
      </c>
      <c r="E993" t="s">
        <v>83</v>
      </c>
      <c r="F993" t="s">
        <v>12</v>
      </c>
      <c r="H993" t="s">
        <v>12</v>
      </c>
      <c r="J993" t="s">
        <v>12</v>
      </c>
      <c r="L993" t="s">
        <v>12</v>
      </c>
      <c r="N993" t="s">
        <v>297</v>
      </c>
      <c r="P993" t="s">
        <v>269</v>
      </c>
      <c r="R993" t="s">
        <v>61</v>
      </c>
    </row>
    <row r="994" spans="1:18">
      <c r="A994" t="s">
        <v>35</v>
      </c>
      <c r="B994" t="s">
        <v>10</v>
      </c>
      <c r="C994">
        <v>1</v>
      </c>
      <c r="D994" t="s">
        <v>62</v>
      </c>
      <c r="E994" t="s">
        <v>62</v>
      </c>
      <c r="F994" t="s">
        <v>12</v>
      </c>
      <c r="H994" t="s">
        <v>16</v>
      </c>
      <c r="J994" t="s">
        <v>12</v>
      </c>
      <c r="L994" t="s">
        <v>16</v>
      </c>
      <c r="N994" t="s">
        <v>692</v>
      </c>
      <c r="P994" t="s">
        <v>188</v>
      </c>
      <c r="R994" t="s">
        <v>61</v>
      </c>
    </row>
    <row r="995" spans="1:18">
      <c r="A995" t="s">
        <v>35</v>
      </c>
      <c r="B995" t="s">
        <v>10</v>
      </c>
      <c r="C995">
        <v>0.9</v>
      </c>
      <c r="D995" t="s">
        <v>62</v>
      </c>
      <c r="F995" t="s">
        <v>12</v>
      </c>
      <c r="H995" t="s">
        <v>12</v>
      </c>
      <c r="J995" t="s">
        <v>12</v>
      </c>
      <c r="L995" t="s">
        <v>12</v>
      </c>
      <c r="N995" t="s">
        <v>395</v>
      </c>
      <c r="P995" t="s">
        <v>1075</v>
      </c>
      <c r="R995" t="s">
        <v>61</v>
      </c>
    </row>
    <row r="996" spans="1:18">
      <c r="A996" t="s">
        <v>35</v>
      </c>
      <c r="B996" t="s">
        <v>10</v>
      </c>
      <c r="C996">
        <v>80</v>
      </c>
      <c r="F996" t="s">
        <v>12</v>
      </c>
      <c r="H996" t="s">
        <v>12</v>
      </c>
      <c r="J996" t="s">
        <v>12</v>
      </c>
      <c r="L996" t="s">
        <v>12</v>
      </c>
      <c r="N996" t="s">
        <v>15</v>
      </c>
      <c r="O996" t="s">
        <v>258</v>
      </c>
      <c r="P996" t="s">
        <v>15</v>
      </c>
      <c r="Q996" t="s">
        <v>1076</v>
      </c>
      <c r="R996" t="s">
        <v>61</v>
      </c>
    </row>
    <row r="997" spans="1:18">
      <c r="A997" t="s">
        <v>35</v>
      </c>
      <c r="B997" t="s">
        <v>10</v>
      </c>
      <c r="C997">
        <v>0</v>
      </c>
      <c r="F997" t="s">
        <v>12</v>
      </c>
      <c r="H997" t="s">
        <v>16</v>
      </c>
      <c r="J997" t="s">
        <v>12</v>
      </c>
      <c r="L997" t="s">
        <v>16</v>
      </c>
      <c r="N997" t="s">
        <v>116</v>
      </c>
      <c r="P997" t="s">
        <v>100</v>
      </c>
      <c r="R997" t="s">
        <v>61</v>
      </c>
    </row>
    <row r="998" spans="1:18">
      <c r="A998" t="s">
        <v>35</v>
      </c>
      <c r="B998" t="s">
        <v>10</v>
      </c>
      <c r="C998">
        <v>2</v>
      </c>
      <c r="D998" t="s">
        <v>79</v>
      </c>
      <c r="F998" t="s">
        <v>12</v>
      </c>
      <c r="H998" t="s">
        <v>16</v>
      </c>
      <c r="J998" t="s">
        <v>12</v>
      </c>
      <c r="L998" t="s">
        <v>16</v>
      </c>
      <c r="N998" t="s">
        <v>484</v>
      </c>
      <c r="P998" t="s">
        <v>75</v>
      </c>
      <c r="R998" t="s">
        <v>61</v>
      </c>
    </row>
    <row r="999" spans="1:18">
      <c r="A999" t="s">
        <v>35</v>
      </c>
      <c r="B999" t="s">
        <v>10</v>
      </c>
      <c r="C999">
        <v>1.5</v>
      </c>
      <c r="D999" t="s">
        <v>79</v>
      </c>
      <c r="E999" t="s">
        <v>66</v>
      </c>
      <c r="F999" t="s">
        <v>12</v>
      </c>
      <c r="H999" t="s">
        <v>12</v>
      </c>
      <c r="J999" t="s">
        <v>12</v>
      </c>
      <c r="L999" t="s">
        <v>12</v>
      </c>
      <c r="N999" t="s">
        <v>883</v>
      </c>
      <c r="P999" t="s">
        <v>143</v>
      </c>
      <c r="R999" t="s">
        <v>61</v>
      </c>
    </row>
    <row r="1000" spans="1:18">
      <c r="A1000" t="s">
        <v>35</v>
      </c>
      <c r="B1000" t="s">
        <v>10</v>
      </c>
      <c r="C1000">
        <v>10</v>
      </c>
      <c r="D1000" t="s">
        <v>79</v>
      </c>
      <c r="E1000" t="s">
        <v>79</v>
      </c>
      <c r="F1000" t="s">
        <v>13</v>
      </c>
      <c r="H1000" t="s">
        <v>16</v>
      </c>
      <c r="J1000" t="s">
        <v>13</v>
      </c>
      <c r="L1000" t="s">
        <v>16</v>
      </c>
      <c r="N1000" t="s">
        <v>111</v>
      </c>
      <c r="P1000" t="s">
        <v>1014</v>
      </c>
      <c r="R1000" t="s">
        <v>69</v>
      </c>
    </row>
    <row r="1001" spans="1:18">
      <c r="A1001" t="s">
        <v>35</v>
      </c>
      <c r="B1001" t="s">
        <v>10</v>
      </c>
      <c r="C1001">
        <v>3</v>
      </c>
      <c r="D1001" t="s">
        <v>62</v>
      </c>
      <c r="F1001" t="s">
        <v>13</v>
      </c>
      <c r="H1001" t="s">
        <v>16</v>
      </c>
      <c r="J1001" t="s">
        <v>13</v>
      </c>
      <c r="L1001" t="s">
        <v>16</v>
      </c>
      <c r="N1001" t="s">
        <v>67</v>
      </c>
      <c r="P1001" t="s">
        <v>75</v>
      </c>
      <c r="R1001" t="s">
        <v>69</v>
      </c>
    </row>
    <row r="1002" spans="1:18">
      <c r="A1002" t="s">
        <v>35</v>
      </c>
      <c r="B1002" t="s">
        <v>10</v>
      </c>
      <c r="C1002">
        <v>0</v>
      </c>
      <c r="F1002" t="s">
        <v>13</v>
      </c>
      <c r="H1002" t="s">
        <v>16</v>
      </c>
      <c r="J1002" t="s">
        <v>13</v>
      </c>
      <c r="L1002" t="s">
        <v>16</v>
      </c>
      <c r="N1002" t="s">
        <v>77</v>
      </c>
      <c r="P1002" t="s">
        <v>250</v>
      </c>
      <c r="R1002" t="s">
        <v>61</v>
      </c>
    </row>
    <row r="1003" spans="1:18">
      <c r="A1003" t="s">
        <v>35</v>
      </c>
      <c r="B1003" t="s">
        <v>10</v>
      </c>
      <c r="C1003">
        <v>1.1000000000000001</v>
      </c>
      <c r="D1003" t="s">
        <v>79</v>
      </c>
      <c r="F1003" t="s">
        <v>13</v>
      </c>
      <c r="H1003" t="s">
        <v>13</v>
      </c>
      <c r="J1003" t="s">
        <v>13</v>
      </c>
      <c r="L1003" t="s">
        <v>13</v>
      </c>
      <c r="N1003" t="s">
        <v>94</v>
      </c>
      <c r="P1003" t="s">
        <v>444</v>
      </c>
      <c r="R1003" t="s">
        <v>61</v>
      </c>
    </row>
    <row r="1004" spans="1:18">
      <c r="A1004" t="s">
        <v>35</v>
      </c>
      <c r="B1004" t="s">
        <v>10</v>
      </c>
      <c r="C1004">
        <v>227</v>
      </c>
      <c r="F1004" t="s">
        <v>13</v>
      </c>
      <c r="H1004" t="s">
        <v>16</v>
      </c>
      <c r="J1004" t="s">
        <v>13</v>
      </c>
      <c r="L1004" t="s">
        <v>16</v>
      </c>
      <c r="N1004" t="s">
        <v>94</v>
      </c>
      <c r="P1004" t="s">
        <v>639</v>
      </c>
      <c r="R1004" t="s">
        <v>61</v>
      </c>
    </row>
    <row r="1005" spans="1:18">
      <c r="A1005" t="s">
        <v>35</v>
      </c>
      <c r="B1005" t="s">
        <v>10</v>
      </c>
      <c r="C1005">
        <v>45</v>
      </c>
      <c r="F1005" t="s">
        <v>13</v>
      </c>
      <c r="H1005" t="s">
        <v>16</v>
      </c>
      <c r="J1005" t="s">
        <v>13</v>
      </c>
      <c r="L1005" t="s">
        <v>16</v>
      </c>
      <c r="N1005" t="s">
        <v>67</v>
      </c>
      <c r="P1005" t="s">
        <v>584</v>
      </c>
      <c r="R1005" t="s">
        <v>61</v>
      </c>
    </row>
    <row r="1006" spans="1:18">
      <c r="A1006" t="s">
        <v>35</v>
      </c>
      <c r="B1006" t="s">
        <v>10</v>
      </c>
      <c r="C1006">
        <v>0</v>
      </c>
      <c r="F1006" t="s">
        <v>13</v>
      </c>
      <c r="H1006" t="s">
        <v>16</v>
      </c>
      <c r="J1006" t="s">
        <v>13</v>
      </c>
      <c r="L1006" t="s">
        <v>13</v>
      </c>
      <c r="N1006" t="s">
        <v>67</v>
      </c>
      <c r="P1006" t="s">
        <v>703</v>
      </c>
      <c r="R1006" t="s">
        <v>61</v>
      </c>
    </row>
    <row r="1007" spans="1:18">
      <c r="A1007" t="s">
        <v>35</v>
      </c>
      <c r="B1007" t="s">
        <v>10</v>
      </c>
      <c r="C1007">
        <v>0</v>
      </c>
      <c r="D1007" t="s">
        <v>70</v>
      </c>
      <c r="F1007" t="s">
        <v>13</v>
      </c>
      <c r="H1007" t="s">
        <v>16</v>
      </c>
      <c r="J1007" t="s">
        <v>14</v>
      </c>
      <c r="L1007" t="s">
        <v>12</v>
      </c>
      <c r="N1007" t="s">
        <v>297</v>
      </c>
      <c r="P1007" t="s">
        <v>195</v>
      </c>
      <c r="R1007" t="s">
        <v>61</v>
      </c>
    </row>
    <row r="1008" spans="1:18">
      <c r="A1008" t="s">
        <v>35</v>
      </c>
      <c r="B1008" t="s">
        <v>10</v>
      </c>
      <c r="C1008">
        <v>3.1</v>
      </c>
      <c r="D1008" t="s">
        <v>70</v>
      </c>
      <c r="E1008" t="s">
        <v>70</v>
      </c>
      <c r="F1008" t="s">
        <v>13</v>
      </c>
      <c r="H1008" t="s">
        <v>13</v>
      </c>
      <c r="J1008" t="s">
        <v>13</v>
      </c>
      <c r="L1008" t="s">
        <v>13</v>
      </c>
      <c r="N1008" t="s">
        <v>67</v>
      </c>
      <c r="P1008" t="s">
        <v>188</v>
      </c>
      <c r="R1008" t="s">
        <v>69</v>
      </c>
    </row>
    <row r="1009" spans="1:18">
      <c r="A1009" t="s">
        <v>35</v>
      </c>
      <c r="B1009" t="s">
        <v>10</v>
      </c>
      <c r="C1009" t="s">
        <v>1077</v>
      </c>
      <c r="F1009" t="s">
        <v>13</v>
      </c>
      <c r="H1009" t="s">
        <v>16</v>
      </c>
      <c r="J1009" t="s">
        <v>13</v>
      </c>
      <c r="L1009" t="s">
        <v>16</v>
      </c>
      <c r="N1009" t="s">
        <v>484</v>
      </c>
      <c r="P1009" t="s">
        <v>489</v>
      </c>
      <c r="R1009" t="s">
        <v>69</v>
      </c>
    </row>
    <row r="1010" spans="1:18">
      <c r="A1010" t="s">
        <v>35</v>
      </c>
      <c r="B1010" t="s">
        <v>10</v>
      </c>
      <c r="C1010">
        <v>18</v>
      </c>
      <c r="D1010" t="s">
        <v>62</v>
      </c>
      <c r="F1010" t="s">
        <v>13</v>
      </c>
      <c r="H1010" t="s">
        <v>16</v>
      </c>
      <c r="J1010" t="s">
        <v>13</v>
      </c>
      <c r="L1010" t="s">
        <v>16</v>
      </c>
      <c r="R1010" t="s">
        <v>69</v>
      </c>
    </row>
    <row r="1011" spans="1:18">
      <c r="A1011" t="s">
        <v>35</v>
      </c>
      <c r="B1011" t="s">
        <v>10</v>
      </c>
      <c r="C1011">
        <v>200</v>
      </c>
      <c r="F1011" t="s">
        <v>13</v>
      </c>
      <c r="H1011" t="s">
        <v>13</v>
      </c>
      <c r="J1011" t="s">
        <v>13</v>
      </c>
      <c r="L1011" t="s">
        <v>13</v>
      </c>
      <c r="N1011" t="s">
        <v>116</v>
      </c>
      <c r="P1011" t="s">
        <v>188</v>
      </c>
      <c r="R1011" t="s">
        <v>69</v>
      </c>
    </row>
    <row r="1012" spans="1:18">
      <c r="A1012" t="s">
        <v>35</v>
      </c>
      <c r="B1012" t="s">
        <v>10</v>
      </c>
      <c r="C1012">
        <v>0</v>
      </c>
      <c r="F1012" t="s">
        <v>13</v>
      </c>
      <c r="H1012" t="s">
        <v>16</v>
      </c>
      <c r="J1012" t="s">
        <v>13</v>
      </c>
      <c r="L1012" t="s">
        <v>16</v>
      </c>
      <c r="N1012" t="s">
        <v>1078</v>
      </c>
      <c r="P1012" t="s">
        <v>112</v>
      </c>
      <c r="R1012" t="s">
        <v>61</v>
      </c>
    </row>
    <row r="1013" spans="1:18">
      <c r="A1013" t="s">
        <v>35</v>
      </c>
      <c r="B1013" t="s">
        <v>10</v>
      </c>
      <c r="C1013">
        <v>3</v>
      </c>
      <c r="D1013" t="s">
        <v>62</v>
      </c>
      <c r="E1013" t="s">
        <v>83</v>
      </c>
      <c r="F1013" t="s">
        <v>13</v>
      </c>
      <c r="H1013" t="s">
        <v>14</v>
      </c>
      <c r="J1013" t="s">
        <v>14</v>
      </c>
      <c r="L1013" t="s">
        <v>14</v>
      </c>
      <c r="N1013" t="s">
        <v>74</v>
      </c>
      <c r="P1013" t="s">
        <v>1079</v>
      </c>
      <c r="R1013" t="s">
        <v>61</v>
      </c>
    </row>
    <row r="1014" spans="1:18">
      <c r="A1014" t="s">
        <v>35</v>
      </c>
      <c r="B1014" t="s">
        <v>10</v>
      </c>
      <c r="C1014">
        <v>184</v>
      </c>
      <c r="D1014" t="s">
        <v>83</v>
      </c>
      <c r="F1014" t="s">
        <v>13</v>
      </c>
      <c r="H1014" t="s">
        <v>16</v>
      </c>
      <c r="J1014" t="s">
        <v>13</v>
      </c>
      <c r="L1014" t="s">
        <v>16</v>
      </c>
      <c r="N1014" t="s">
        <v>247</v>
      </c>
      <c r="P1014" t="s">
        <v>393</v>
      </c>
      <c r="R1014" t="s">
        <v>61</v>
      </c>
    </row>
    <row r="1015" spans="1:18">
      <c r="A1015" t="s">
        <v>35</v>
      </c>
      <c r="B1015" t="s">
        <v>10</v>
      </c>
      <c r="C1015">
        <v>1.8</v>
      </c>
      <c r="D1015" t="s">
        <v>95</v>
      </c>
      <c r="F1015" t="s">
        <v>13</v>
      </c>
      <c r="H1015" t="s">
        <v>16</v>
      </c>
      <c r="J1015" t="s">
        <v>12</v>
      </c>
      <c r="L1015" t="s">
        <v>16</v>
      </c>
      <c r="N1015" t="s">
        <v>94</v>
      </c>
      <c r="P1015" t="s">
        <v>188</v>
      </c>
      <c r="R1015" t="s">
        <v>61</v>
      </c>
    </row>
    <row r="1016" spans="1:18">
      <c r="A1016" t="s">
        <v>35</v>
      </c>
      <c r="B1016" t="s">
        <v>10</v>
      </c>
      <c r="C1016">
        <v>86.5</v>
      </c>
      <c r="D1016" t="s">
        <v>83</v>
      </c>
      <c r="F1016" t="s">
        <v>13</v>
      </c>
      <c r="H1016" t="s">
        <v>16</v>
      </c>
      <c r="J1016" t="s">
        <v>13</v>
      </c>
      <c r="L1016" t="s">
        <v>16</v>
      </c>
      <c r="N1016" t="s">
        <v>276</v>
      </c>
      <c r="P1016" t="s">
        <v>1080</v>
      </c>
      <c r="R1016" t="s">
        <v>61</v>
      </c>
    </row>
    <row r="1017" spans="1:18">
      <c r="A1017" t="s">
        <v>35</v>
      </c>
      <c r="B1017" t="s">
        <v>10</v>
      </c>
      <c r="C1017">
        <v>0</v>
      </c>
      <c r="D1017" t="s">
        <v>79</v>
      </c>
      <c r="F1017" t="s">
        <v>13</v>
      </c>
      <c r="H1017" t="s">
        <v>13</v>
      </c>
      <c r="J1017" t="s">
        <v>13</v>
      </c>
      <c r="L1017" t="s">
        <v>13</v>
      </c>
      <c r="N1017" t="s">
        <v>313</v>
      </c>
      <c r="O1017" t="s">
        <v>1081</v>
      </c>
      <c r="P1017" t="s">
        <v>1000</v>
      </c>
      <c r="R1017" t="s">
        <v>61</v>
      </c>
    </row>
    <row r="1018" spans="1:18">
      <c r="A1018" t="s">
        <v>35</v>
      </c>
      <c r="B1018" t="s">
        <v>10</v>
      </c>
      <c r="C1018">
        <v>0</v>
      </c>
      <c r="D1018" t="s">
        <v>70</v>
      </c>
      <c r="F1018" t="s">
        <v>13</v>
      </c>
      <c r="H1018" t="s">
        <v>16</v>
      </c>
      <c r="J1018" t="s">
        <v>13</v>
      </c>
      <c r="L1018" t="s">
        <v>16</v>
      </c>
      <c r="N1018" t="s">
        <v>577</v>
      </c>
      <c r="O1018" t="s">
        <v>1082</v>
      </c>
      <c r="P1018" t="s">
        <v>107</v>
      </c>
      <c r="R1018" t="s">
        <v>61</v>
      </c>
    </row>
    <row r="1019" spans="1:18">
      <c r="A1019" t="s">
        <v>35</v>
      </c>
      <c r="B1019" t="s">
        <v>10</v>
      </c>
      <c r="C1019">
        <v>1</v>
      </c>
      <c r="D1019" t="s">
        <v>62</v>
      </c>
      <c r="F1019" t="s">
        <v>13</v>
      </c>
      <c r="H1019" t="s">
        <v>16</v>
      </c>
      <c r="J1019" t="s">
        <v>13</v>
      </c>
      <c r="L1019" t="s">
        <v>16</v>
      </c>
      <c r="N1019" t="s">
        <v>94</v>
      </c>
      <c r="P1019" t="s">
        <v>89</v>
      </c>
      <c r="R1019" t="s">
        <v>61</v>
      </c>
    </row>
    <row r="1020" spans="1:18">
      <c r="A1020" t="s">
        <v>35</v>
      </c>
      <c r="B1020" t="s">
        <v>10</v>
      </c>
      <c r="C1020">
        <v>0</v>
      </c>
      <c r="D1020" t="s">
        <v>95</v>
      </c>
      <c r="E1020" t="s">
        <v>83</v>
      </c>
      <c r="F1020" t="s">
        <v>13</v>
      </c>
      <c r="H1020" t="s">
        <v>16</v>
      </c>
      <c r="J1020" t="s">
        <v>13</v>
      </c>
      <c r="L1020" t="s">
        <v>16</v>
      </c>
      <c r="N1020" t="s">
        <v>94</v>
      </c>
      <c r="P1020" t="s">
        <v>188</v>
      </c>
      <c r="R1020" t="s">
        <v>61</v>
      </c>
    </row>
    <row r="1021" spans="1:18">
      <c r="A1021" t="s">
        <v>35</v>
      </c>
      <c r="B1021" t="s">
        <v>10</v>
      </c>
      <c r="C1021">
        <v>0</v>
      </c>
      <c r="F1021" t="s">
        <v>13</v>
      </c>
      <c r="H1021" t="s">
        <v>16</v>
      </c>
      <c r="J1021" t="s">
        <v>13</v>
      </c>
      <c r="L1021" t="s">
        <v>16</v>
      </c>
      <c r="N1021" t="s">
        <v>320</v>
      </c>
      <c r="R1021" t="s">
        <v>61</v>
      </c>
    </row>
    <row r="1022" spans="1:18">
      <c r="A1022" t="s">
        <v>35</v>
      </c>
      <c r="B1022" t="s">
        <v>10</v>
      </c>
      <c r="C1022">
        <v>15</v>
      </c>
      <c r="D1022" t="s">
        <v>62</v>
      </c>
      <c r="E1022" t="s">
        <v>66</v>
      </c>
      <c r="F1022" t="s">
        <v>13</v>
      </c>
      <c r="H1022" t="s">
        <v>11</v>
      </c>
      <c r="J1022" t="s">
        <v>13</v>
      </c>
      <c r="L1022" t="s">
        <v>11</v>
      </c>
      <c r="N1022" t="s">
        <v>67</v>
      </c>
      <c r="P1022" t="s">
        <v>150</v>
      </c>
      <c r="R1022" t="s">
        <v>69</v>
      </c>
    </row>
    <row r="1023" spans="1:18">
      <c r="A1023" t="s">
        <v>35</v>
      </c>
      <c r="B1023" t="s">
        <v>10</v>
      </c>
      <c r="C1023">
        <v>43</v>
      </c>
      <c r="D1023" t="s">
        <v>62</v>
      </c>
      <c r="E1023" t="s">
        <v>62</v>
      </c>
      <c r="F1023" t="s">
        <v>13</v>
      </c>
      <c r="H1023" t="s">
        <v>16</v>
      </c>
      <c r="J1023" t="s">
        <v>13</v>
      </c>
      <c r="L1023" t="s">
        <v>16</v>
      </c>
      <c r="N1023" t="s">
        <v>1083</v>
      </c>
      <c r="P1023" t="s">
        <v>112</v>
      </c>
      <c r="R1023" t="s">
        <v>61</v>
      </c>
    </row>
    <row r="1024" spans="1:18">
      <c r="A1024" t="s">
        <v>35</v>
      </c>
      <c r="B1024" t="s">
        <v>10</v>
      </c>
      <c r="C1024">
        <v>0</v>
      </c>
      <c r="F1024" t="s">
        <v>13</v>
      </c>
      <c r="H1024" t="s">
        <v>16</v>
      </c>
      <c r="J1024" t="s">
        <v>13</v>
      </c>
      <c r="L1024" t="s">
        <v>16</v>
      </c>
      <c r="N1024" t="s">
        <v>94</v>
      </c>
      <c r="P1024" t="s">
        <v>195</v>
      </c>
      <c r="R1024" t="s">
        <v>69</v>
      </c>
    </row>
    <row r="1025" spans="1:18">
      <c r="A1025" t="s">
        <v>35</v>
      </c>
      <c r="B1025" t="s">
        <v>10</v>
      </c>
      <c r="C1025">
        <v>1.5</v>
      </c>
      <c r="D1025" t="s">
        <v>57</v>
      </c>
      <c r="F1025" t="s">
        <v>13</v>
      </c>
      <c r="H1025" t="s">
        <v>16</v>
      </c>
      <c r="J1025" t="s">
        <v>13</v>
      </c>
      <c r="L1025" t="s">
        <v>16</v>
      </c>
      <c r="N1025" t="s">
        <v>1084</v>
      </c>
      <c r="P1025" t="s">
        <v>195</v>
      </c>
      <c r="R1025" t="s">
        <v>61</v>
      </c>
    </row>
    <row r="1026" spans="1:18">
      <c r="A1026" t="s">
        <v>35</v>
      </c>
      <c r="B1026" t="s">
        <v>10</v>
      </c>
      <c r="C1026">
        <v>0</v>
      </c>
      <c r="D1026" t="s">
        <v>62</v>
      </c>
      <c r="E1026" t="s">
        <v>83</v>
      </c>
      <c r="F1026" t="s">
        <v>13</v>
      </c>
      <c r="H1026" t="s">
        <v>16</v>
      </c>
      <c r="J1026" t="s">
        <v>13</v>
      </c>
      <c r="L1026" t="s">
        <v>16</v>
      </c>
      <c r="N1026" t="s">
        <v>170</v>
      </c>
      <c r="P1026" t="s">
        <v>639</v>
      </c>
      <c r="R1026" t="s">
        <v>61</v>
      </c>
    </row>
    <row r="1027" spans="1:18">
      <c r="A1027" t="s">
        <v>35</v>
      </c>
      <c r="B1027" t="s">
        <v>10</v>
      </c>
      <c r="C1027">
        <v>0</v>
      </c>
      <c r="F1027" t="s">
        <v>13</v>
      </c>
      <c r="H1027" t="s">
        <v>16</v>
      </c>
      <c r="J1027" t="s">
        <v>13</v>
      </c>
      <c r="L1027" t="s">
        <v>16</v>
      </c>
      <c r="N1027" t="s">
        <v>169</v>
      </c>
      <c r="P1027" t="s">
        <v>365</v>
      </c>
      <c r="R1027" t="s">
        <v>61</v>
      </c>
    </row>
    <row r="1028" spans="1:18">
      <c r="A1028" t="s">
        <v>35</v>
      </c>
      <c r="B1028" t="s">
        <v>10</v>
      </c>
      <c r="C1028">
        <v>45</v>
      </c>
      <c r="D1028" t="s">
        <v>95</v>
      </c>
      <c r="F1028" t="s">
        <v>13</v>
      </c>
      <c r="H1028" t="s">
        <v>13</v>
      </c>
      <c r="J1028" t="s">
        <v>13</v>
      </c>
      <c r="L1028" t="s">
        <v>13</v>
      </c>
      <c r="N1028" t="s">
        <v>94</v>
      </c>
      <c r="P1028" t="s">
        <v>188</v>
      </c>
      <c r="R1028" t="s">
        <v>69</v>
      </c>
    </row>
    <row r="1029" spans="1:18">
      <c r="A1029" t="s">
        <v>35</v>
      </c>
      <c r="B1029" t="s">
        <v>10</v>
      </c>
      <c r="C1029">
        <v>1</v>
      </c>
      <c r="D1029" t="s">
        <v>79</v>
      </c>
      <c r="E1029" t="s">
        <v>79</v>
      </c>
      <c r="F1029" t="s">
        <v>13</v>
      </c>
      <c r="H1029" t="s">
        <v>16</v>
      </c>
      <c r="J1029" t="s">
        <v>12</v>
      </c>
      <c r="L1029" t="s">
        <v>16</v>
      </c>
      <c r="N1029" t="s">
        <v>94</v>
      </c>
      <c r="P1029" t="s">
        <v>98</v>
      </c>
      <c r="R1029" t="s">
        <v>61</v>
      </c>
    </row>
    <row r="1030" spans="1:18">
      <c r="A1030" t="s">
        <v>35</v>
      </c>
      <c r="B1030" t="s">
        <v>10</v>
      </c>
      <c r="C1030">
        <v>0</v>
      </c>
      <c r="F1030" t="s">
        <v>13</v>
      </c>
      <c r="H1030" t="s">
        <v>16</v>
      </c>
      <c r="J1030" t="s">
        <v>13</v>
      </c>
      <c r="L1030" t="s">
        <v>16</v>
      </c>
      <c r="N1030" t="s">
        <v>77</v>
      </c>
      <c r="P1030" t="s">
        <v>89</v>
      </c>
      <c r="R1030" t="s">
        <v>61</v>
      </c>
    </row>
    <row r="1031" spans="1:18">
      <c r="A1031" t="s">
        <v>35</v>
      </c>
      <c r="B1031" t="s">
        <v>10</v>
      </c>
      <c r="C1031">
        <v>50</v>
      </c>
      <c r="D1031" t="s">
        <v>57</v>
      </c>
      <c r="E1031" t="s">
        <v>57</v>
      </c>
      <c r="F1031" t="s">
        <v>13</v>
      </c>
      <c r="H1031" t="s">
        <v>16</v>
      </c>
      <c r="J1031" t="s">
        <v>13</v>
      </c>
      <c r="L1031" t="s">
        <v>16</v>
      </c>
      <c r="N1031" t="s">
        <v>15</v>
      </c>
      <c r="O1031" t="s">
        <v>258</v>
      </c>
      <c r="P1031" t="s">
        <v>1085</v>
      </c>
      <c r="R1031" t="s">
        <v>69</v>
      </c>
    </row>
    <row r="1032" spans="1:18">
      <c r="A1032" t="s">
        <v>35</v>
      </c>
      <c r="B1032" t="s">
        <v>10</v>
      </c>
      <c r="C1032">
        <v>125</v>
      </c>
      <c r="F1032" t="s">
        <v>13</v>
      </c>
      <c r="H1032" t="s">
        <v>16</v>
      </c>
      <c r="J1032" t="s">
        <v>13</v>
      </c>
      <c r="L1032" t="s">
        <v>16</v>
      </c>
      <c r="N1032" t="s">
        <v>94</v>
      </c>
      <c r="P1032" t="s">
        <v>195</v>
      </c>
      <c r="R1032" t="s">
        <v>69</v>
      </c>
    </row>
    <row r="1033" spans="1:18">
      <c r="A1033" t="s">
        <v>35</v>
      </c>
      <c r="B1033" t="s">
        <v>10</v>
      </c>
      <c r="C1033">
        <v>0</v>
      </c>
      <c r="F1033" t="s">
        <v>13</v>
      </c>
      <c r="H1033" t="s">
        <v>16</v>
      </c>
      <c r="J1033" t="s">
        <v>13</v>
      </c>
      <c r="L1033" t="s">
        <v>16</v>
      </c>
      <c r="N1033" t="s">
        <v>67</v>
      </c>
      <c r="R1033" t="s">
        <v>61</v>
      </c>
    </row>
    <row r="1034" spans="1:18">
      <c r="A1034" t="s">
        <v>35</v>
      </c>
      <c r="B1034" t="s">
        <v>10</v>
      </c>
      <c r="C1034">
        <v>0</v>
      </c>
      <c r="D1034" t="s">
        <v>70</v>
      </c>
      <c r="F1034" t="s">
        <v>13</v>
      </c>
      <c r="H1034" t="s">
        <v>16</v>
      </c>
      <c r="J1034" t="s">
        <v>13</v>
      </c>
      <c r="L1034" t="s">
        <v>16</v>
      </c>
      <c r="N1034" t="s">
        <v>151</v>
      </c>
      <c r="O1034" t="s">
        <v>1086</v>
      </c>
      <c r="P1034" t="s">
        <v>165</v>
      </c>
      <c r="R1034" t="s">
        <v>61</v>
      </c>
    </row>
    <row r="1035" spans="1:18">
      <c r="A1035" t="s">
        <v>35</v>
      </c>
      <c r="B1035" t="s">
        <v>10</v>
      </c>
      <c r="C1035">
        <v>12</v>
      </c>
      <c r="D1035" t="s">
        <v>66</v>
      </c>
      <c r="F1035" t="s">
        <v>13</v>
      </c>
      <c r="H1035" t="s">
        <v>16</v>
      </c>
      <c r="J1035" t="s">
        <v>13</v>
      </c>
      <c r="L1035" t="s">
        <v>16</v>
      </c>
      <c r="N1035" t="s">
        <v>15</v>
      </c>
      <c r="O1035" t="s">
        <v>1087</v>
      </c>
      <c r="P1035" t="s">
        <v>73</v>
      </c>
      <c r="R1035" t="s">
        <v>61</v>
      </c>
    </row>
    <row r="1036" spans="1:18">
      <c r="A1036" t="s">
        <v>35</v>
      </c>
      <c r="B1036" t="s">
        <v>10</v>
      </c>
      <c r="C1036">
        <v>0</v>
      </c>
      <c r="D1036" t="s">
        <v>79</v>
      </c>
      <c r="F1036" t="s">
        <v>13</v>
      </c>
      <c r="H1036" t="s">
        <v>16</v>
      </c>
      <c r="J1036" t="s">
        <v>13</v>
      </c>
      <c r="L1036" t="s">
        <v>16</v>
      </c>
      <c r="N1036" t="s">
        <v>77</v>
      </c>
      <c r="P1036" t="s">
        <v>75</v>
      </c>
      <c r="R1036" t="s">
        <v>61</v>
      </c>
    </row>
    <row r="1037" spans="1:18">
      <c r="A1037" t="s">
        <v>35</v>
      </c>
      <c r="B1037" t="s">
        <v>10</v>
      </c>
      <c r="C1037">
        <v>0</v>
      </c>
      <c r="D1037" t="s">
        <v>70</v>
      </c>
      <c r="F1037" t="s">
        <v>13</v>
      </c>
      <c r="H1037" t="s">
        <v>13</v>
      </c>
      <c r="J1037" t="s">
        <v>13</v>
      </c>
      <c r="L1037" t="s">
        <v>16</v>
      </c>
      <c r="P1037" t="s">
        <v>65</v>
      </c>
      <c r="R1037" t="s">
        <v>61</v>
      </c>
    </row>
    <row r="1038" spans="1:18">
      <c r="A1038" t="s">
        <v>35</v>
      </c>
      <c r="B1038" t="s">
        <v>10</v>
      </c>
      <c r="C1038">
        <v>0</v>
      </c>
      <c r="D1038" t="s">
        <v>70</v>
      </c>
      <c r="F1038" t="s">
        <v>13</v>
      </c>
      <c r="H1038" t="s">
        <v>11</v>
      </c>
      <c r="J1038" t="s">
        <v>13</v>
      </c>
      <c r="L1038" t="s">
        <v>11</v>
      </c>
      <c r="N1038" t="s">
        <v>1088</v>
      </c>
      <c r="P1038" t="s">
        <v>1089</v>
      </c>
      <c r="R1038" t="s">
        <v>61</v>
      </c>
    </row>
    <row r="1039" spans="1:18">
      <c r="A1039" t="s">
        <v>35</v>
      </c>
      <c r="B1039" t="s">
        <v>10</v>
      </c>
      <c r="C1039">
        <v>20</v>
      </c>
      <c r="D1039" t="s">
        <v>62</v>
      </c>
      <c r="F1039" t="s">
        <v>13</v>
      </c>
      <c r="H1039" t="s">
        <v>16</v>
      </c>
      <c r="J1039" t="s">
        <v>13</v>
      </c>
      <c r="L1039" t="s">
        <v>16</v>
      </c>
      <c r="N1039" t="s">
        <v>307</v>
      </c>
      <c r="P1039" t="s">
        <v>117</v>
      </c>
      <c r="R1039" t="s">
        <v>61</v>
      </c>
    </row>
    <row r="1040" spans="1:18">
      <c r="A1040" t="s">
        <v>35</v>
      </c>
      <c r="B1040" t="s">
        <v>10</v>
      </c>
      <c r="C1040">
        <v>80</v>
      </c>
      <c r="D1040" t="s">
        <v>70</v>
      </c>
      <c r="F1040" t="s">
        <v>13</v>
      </c>
      <c r="H1040" t="s">
        <v>16</v>
      </c>
      <c r="J1040" t="s">
        <v>13</v>
      </c>
      <c r="L1040" t="s">
        <v>16</v>
      </c>
      <c r="N1040" t="s">
        <v>15</v>
      </c>
      <c r="O1040" t="s">
        <v>1090</v>
      </c>
      <c r="P1040" t="s">
        <v>195</v>
      </c>
      <c r="R1040" t="s">
        <v>61</v>
      </c>
    </row>
    <row r="1041" spans="1:18">
      <c r="A1041" t="s">
        <v>35</v>
      </c>
      <c r="B1041" t="s">
        <v>10</v>
      </c>
      <c r="C1041">
        <v>0</v>
      </c>
      <c r="F1041" t="s">
        <v>13</v>
      </c>
      <c r="H1041" t="s">
        <v>16</v>
      </c>
      <c r="J1041" t="s">
        <v>14</v>
      </c>
      <c r="L1041" t="s">
        <v>16</v>
      </c>
      <c r="N1041" t="s">
        <v>959</v>
      </c>
      <c r="P1041" t="s">
        <v>1085</v>
      </c>
      <c r="R1041" t="s">
        <v>61</v>
      </c>
    </row>
    <row r="1042" spans="1:18">
      <c r="A1042" t="s">
        <v>35</v>
      </c>
      <c r="B1042" t="s">
        <v>10</v>
      </c>
      <c r="C1042">
        <v>86</v>
      </c>
      <c r="D1042" t="s">
        <v>62</v>
      </c>
      <c r="E1042" t="s">
        <v>83</v>
      </c>
      <c r="F1042" t="s">
        <v>13</v>
      </c>
      <c r="H1042" t="s">
        <v>16</v>
      </c>
      <c r="J1042" t="s">
        <v>13</v>
      </c>
      <c r="L1042" t="s">
        <v>16</v>
      </c>
      <c r="N1042" t="s">
        <v>94</v>
      </c>
      <c r="P1042" t="s">
        <v>75</v>
      </c>
      <c r="R1042" t="s">
        <v>69</v>
      </c>
    </row>
    <row r="1043" spans="1:18">
      <c r="A1043" t="s">
        <v>35</v>
      </c>
      <c r="B1043" t="s">
        <v>10</v>
      </c>
      <c r="C1043">
        <v>0</v>
      </c>
      <c r="D1043" t="s">
        <v>95</v>
      </c>
      <c r="E1043" t="s">
        <v>95</v>
      </c>
      <c r="F1043" t="s">
        <v>13</v>
      </c>
      <c r="H1043" t="s">
        <v>16</v>
      </c>
      <c r="J1043" t="s">
        <v>13</v>
      </c>
      <c r="L1043" t="s">
        <v>16</v>
      </c>
      <c r="N1043" t="s">
        <v>1091</v>
      </c>
      <c r="P1043" t="s">
        <v>689</v>
      </c>
      <c r="R1043" t="s">
        <v>61</v>
      </c>
    </row>
    <row r="1044" spans="1:18">
      <c r="A1044" t="s">
        <v>35</v>
      </c>
      <c r="B1044" t="s">
        <v>10</v>
      </c>
      <c r="C1044">
        <v>1</v>
      </c>
      <c r="D1044" t="s">
        <v>95</v>
      </c>
      <c r="E1044" t="s">
        <v>70</v>
      </c>
      <c r="F1044" t="s">
        <v>13</v>
      </c>
      <c r="H1044" t="s">
        <v>16</v>
      </c>
      <c r="J1044" t="s">
        <v>16</v>
      </c>
      <c r="L1044" t="s">
        <v>16</v>
      </c>
      <c r="N1044" t="s">
        <v>77</v>
      </c>
      <c r="P1044" t="s">
        <v>75</v>
      </c>
      <c r="R1044" t="s">
        <v>69</v>
      </c>
    </row>
    <row r="1045" spans="1:18">
      <c r="A1045" t="s">
        <v>35</v>
      </c>
      <c r="B1045" t="s">
        <v>10</v>
      </c>
      <c r="C1045">
        <v>0</v>
      </c>
      <c r="F1045" t="s">
        <v>13</v>
      </c>
      <c r="H1045" t="s">
        <v>16</v>
      </c>
      <c r="J1045" t="s">
        <v>13</v>
      </c>
      <c r="L1045" t="s">
        <v>13</v>
      </c>
      <c r="N1045" t="s">
        <v>1092</v>
      </c>
      <c r="P1045" t="s">
        <v>150</v>
      </c>
      <c r="R1045" t="s">
        <v>61</v>
      </c>
    </row>
    <row r="1046" spans="1:18">
      <c r="A1046" t="s">
        <v>35</v>
      </c>
      <c r="B1046" t="s">
        <v>10</v>
      </c>
      <c r="C1046">
        <v>50</v>
      </c>
      <c r="D1046" t="s">
        <v>62</v>
      </c>
      <c r="F1046" t="s">
        <v>13</v>
      </c>
      <c r="H1046" t="s">
        <v>16</v>
      </c>
      <c r="J1046" t="s">
        <v>13</v>
      </c>
      <c r="L1046" t="s">
        <v>16</v>
      </c>
      <c r="N1046" t="s">
        <v>90</v>
      </c>
      <c r="P1046" t="s">
        <v>112</v>
      </c>
      <c r="R1046" t="s">
        <v>61</v>
      </c>
    </row>
    <row r="1047" spans="1:18">
      <c r="A1047" t="s">
        <v>35</v>
      </c>
      <c r="B1047" t="s">
        <v>10</v>
      </c>
      <c r="C1047">
        <v>0</v>
      </c>
      <c r="F1047" t="s">
        <v>13</v>
      </c>
      <c r="H1047" t="s">
        <v>16</v>
      </c>
      <c r="J1047" t="s">
        <v>12</v>
      </c>
      <c r="L1047" t="s">
        <v>16</v>
      </c>
      <c r="N1047" t="s">
        <v>395</v>
      </c>
      <c r="P1047" t="s">
        <v>659</v>
      </c>
      <c r="R1047" t="s">
        <v>61</v>
      </c>
    </row>
    <row r="1048" spans="1:18">
      <c r="A1048" t="s">
        <v>35</v>
      </c>
      <c r="B1048" t="s">
        <v>10</v>
      </c>
      <c r="C1048">
        <v>0</v>
      </c>
      <c r="F1048" t="s">
        <v>13</v>
      </c>
      <c r="H1048" t="s">
        <v>16</v>
      </c>
      <c r="J1048" t="s">
        <v>13</v>
      </c>
      <c r="L1048" t="s">
        <v>16</v>
      </c>
      <c r="N1048" t="s">
        <v>67</v>
      </c>
      <c r="P1048" t="s">
        <v>65</v>
      </c>
      <c r="R1048" t="s">
        <v>69</v>
      </c>
    </row>
    <row r="1049" spans="1:18">
      <c r="A1049" t="s">
        <v>35</v>
      </c>
      <c r="B1049" t="s">
        <v>10</v>
      </c>
      <c r="C1049">
        <v>1</v>
      </c>
      <c r="D1049" t="s">
        <v>62</v>
      </c>
      <c r="E1049" t="s">
        <v>83</v>
      </c>
      <c r="F1049" t="s">
        <v>13</v>
      </c>
      <c r="H1049" t="s">
        <v>13</v>
      </c>
      <c r="J1049" t="s">
        <v>13</v>
      </c>
      <c r="L1049" t="s">
        <v>13</v>
      </c>
      <c r="N1049" t="s">
        <v>1093</v>
      </c>
      <c r="P1049" t="s">
        <v>112</v>
      </c>
      <c r="R1049" t="s">
        <v>61</v>
      </c>
    </row>
    <row r="1050" spans="1:18">
      <c r="A1050" t="s">
        <v>35</v>
      </c>
      <c r="B1050" t="s">
        <v>10</v>
      </c>
      <c r="C1050">
        <v>0</v>
      </c>
      <c r="F1050" t="s">
        <v>13</v>
      </c>
      <c r="H1050" t="s">
        <v>16</v>
      </c>
      <c r="J1050" t="s">
        <v>13</v>
      </c>
      <c r="L1050" t="s">
        <v>16</v>
      </c>
      <c r="N1050" t="s">
        <v>94</v>
      </c>
      <c r="P1050" t="s">
        <v>75</v>
      </c>
      <c r="R1050" t="s">
        <v>61</v>
      </c>
    </row>
    <row r="1051" spans="1:18">
      <c r="A1051" t="s">
        <v>35</v>
      </c>
      <c r="B1051" t="s">
        <v>10</v>
      </c>
      <c r="C1051">
        <v>0</v>
      </c>
      <c r="D1051" t="s">
        <v>83</v>
      </c>
      <c r="F1051" t="s">
        <v>13</v>
      </c>
      <c r="H1051" t="s">
        <v>16</v>
      </c>
      <c r="J1051" t="s">
        <v>16</v>
      </c>
      <c r="L1051" t="s">
        <v>16</v>
      </c>
      <c r="N1051" t="s">
        <v>959</v>
      </c>
      <c r="P1051" t="s">
        <v>365</v>
      </c>
      <c r="R1051" t="s">
        <v>69</v>
      </c>
    </row>
    <row r="1052" spans="1:18">
      <c r="A1052" t="s">
        <v>35</v>
      </c>
      <c r="B1052" t="s">
        <v>10</v>
      </c>
      <c r="C1052">
        <v>1.1000000000000001</v>
      </c>
      <c r="D1052" t="s">
        <v>66</v>
      </c>
      <c r="E1052" t="s">
        <v>83</v>
      </c>
      <c r="F1052" t="s">
        <v>13</v>
      </c>
      <c r="H1052" t="s">
        <v>16</v>
      </c>
      <c r="J1052" t="s">
        <v>13</v>
      </c>
      <c r="L1052" t="s">
        <v>16</v>
      </c>
      <c r="N1052" t="s">
        <v>883</v>
      </c>
      <c r="P1052" t="s">
        <v>165</v>
      </c>
      <c r="R1052" t="s">
        <v>69</v>
      </c>
    </row>
    <row r="1053" spans="1:18">
      <c r="A1053" t="s">
        <v>35</v>
      </c>
      <c r="B1053" t="s">
        <v>10</v>
      </c>
      <c r="C1053">
        <v>3</v>
      </c>
      <c r="D1053" t="s">
        <v>57</v>
      </c>
      <c r="F1053" t="s">
        <v>13</v>
      </c>
      <c r="H1053" t="s">
        <v>16</v>
      </c>
      <c r="J1053" t="s">
        <v>13</v>
      </c>
      <c r="L1053" t="s">
        <v>16</v>
      </c>
      <c r="N1053" t="s">
        <v>77</v>
      </c>
      <c r="P1053" t="s">
        <v>188</v>
      </c>
      <c r="R1053" t="s">
        <v>61</v>
      </c>
    </row>
    <row r="1054" spans="1:18">
      <c r="A1054" t="s">
        <v>35</v>
      </c>
      <c r="B1054" t="s">
        <v>10</v>
      </c>
      <c r="C1054">
        <v>203</v>
      </c>
      <c r="D1054" t="s">
        <v>83</v>
      </c>
      <c r="F1054" t="s">
        <v>13</v>
      </c>
      <c r="H1054" t="s">
        <v>16</v>
      </c>
      <c r="J1054" t="s">
        <v>13</v>
      </c>
      <c r="L1054" t="s">
        <v>16</v>
      </c>
      <c r="N1054" t="s">
        <v>94</v>
      </c>
      <c r="P1054" t="s">
        <v>250</v>
      </c>
      <c r="R1054" t="s">
        <v>61</v>
      </c>
    </row>
    <row r="1055" spans="1:18">
      <c r="A1055" t="s">
        <v>35</v>
      </c>
      <c r="B1055" t="s">
        <v>10</v>
      </c>
      <c r="C1055">
        <v>0</v>
      </c>
      <c r="F1055" t="s">
        <v>13</v>
      </c>
      <c r="H1055" t="s">
        <v>16</v>
      </c>
      <c r="J1055" t="s">
        <v>13</v>
      </c>
      <c r="L1055" t="s">
        <v>16</v>
      </c>
      <c r="P1055" t="s">
        <v>1094</v>
      </c>
      <c r="R1055" t="s">
        <v>69</v>
      </c>
    </row>
    <row r="1056" spans="1:18">
      <c r="A1056" t="s">
        <v>35</v>
      </c>
      <c r="B1056" t="s">
        <v>10</v>
      </c>
      <c r="C1056">
        <v>191</v>
      </c>
      <c r="D1056" t="s">
        <v>83</v>
      </c>
      <c r="E1056" t="s">
        <v>83</v>
      </c>
      <c r="F1056" t="s">
        <v>13</v>
      </c>
      <c r="H1056" t="s">
        <v>16</v>
      </c>
      <c r="J1056" t="s">
        <v>13</v>
      </c>
      <c r="L1056" t="s">
        <v>16</v>
      </c>
      <c r="N1056" t="s">
        <v>1095</v>
      </c>
      <c r="P1056" t="s">
        <v>75</v>
      </c>
      <c r="R1056" t="s">
        <v>61</v>
      </c>
    </row>
    <row r="1057" spans="1:18">
      <c r="A1057" t="s">
        <v>35</v>
      </c>
      <c r="B1057" t="s">
        <v>10</v>
      </c>
      <c r="C1057">
        <v>0</v>
      </c>
      <c r="D1057" t="s">
        <v>70</v>
      </c>
      <c r="E1057" t="s">
        <v>83</v>
      </c>
      <c r="F1057" t="s">
        <v>13</v>
      </c>
      <c r="H1057" t="s">
        <v>16</v>
      </c>
      <c r="J1057" t="s">
        <v>16</v>
      </c>
      <c r="L1057" t="s">
        <v>16</v>
      </c>
      <c r="N1057" t="s">
        <v>94</v>
      </c>
      <c r="P1057" t="s">
        <v>261</v>
      </c>
      <c r="R1057" t="s">
        <v>61</v>
      </c>
    </row>
    <row r="1058" spans="1:18">
      <c r="A1058" t="s">
        <v>35</v>
      </c>
      <c r="B1058" t="s">
        <v>10</v>
      </c>
      <c r="C1058">
        <v>0</v>
      </c>
      <c r="F1058" t="s">
        <v>13</v>
      </c>
      <c r="H1058" t="s">
        <v>16</v>
      </c>
      <c r="J1058" t="s">
        <v>16</v>
      </c>
      <c r="L1058" t="s">
        <v>16</v>
      </c>
      <c r="N1058" t="s">
        <v>1095</v>
      </c>
      <c r="P1058" t="s">
        <v>300</v>
      </c>
      <c r="R1058" t="s">
        <v>61</v>
      </c>
    </row>
    <row r="1059" spans="1:18">
      <c r="A1059" t="s">
        <v>35</v>
      </c>
      <c r="B1059" t="s">
        <v>10</v>
      </c>
      <c r="C1059">
        <v>0</v>
      </c>
      <c r="F1059" t="s">
        <v>13</v>
      </c>
      <c r="H1059" t="s">
        <v>11</v>
      </c>
      <c r="J1059" t="s">
        <v>13</v>
      </c>
      <c r="L1059" t="s">
        <v>11</v>
      </c>
      <c r="N1059" t="s">
        <v>90</v>
      </c>
      <c r="P1059" t="s">
        <v>325</v>
      </c>
      <c r="R1059" t="s">
        <v>61</v>
      </c>
    </row>
    <row r="1060" spans="1:18">
      <c r="A1060" t="s">
        <v>35</v>
      </c>
      <c r="B1060" t="s">
        <v>10</v>
      </c>
      <c r="C1060">
        <v>0</v>
      </c>
      <c r="F1060" t="s">
        <v>13</v>
      </c>
      <c r="H1060" t="s">
        <v>16</v>
      </c>
      <c r="J1060" t="s">
        <v>13</v>
      </c>
      <c r="L1060" t="s">
        <v>16</v>
      </c>
      <c r="N1060" t="s">
        <v>94</v>
      </c>
      <c r="P1060" t="s">
        <v>381</v>
      </c>
      <c r="R1060" t="s">
        <v>69</v>
      </c>
    </row>
    <row r="1061" spans="1:18">
      <c r="A1061" t="s">
        <v>35</v>
      </c>
      <c r="B1061" t="s">
        <v>10</v>
      </c>
      <c r="C1061">
        <v>15</v>
      </c>
      <c r="D1061" t="s">
        <v>66</v>
      </c>
      <c r="E1061" t="s">
        <v>95</v>
      </c>
      <c r="F1061" t="s">
        <v>13</v>
      </c>
      <c r="H1061" t="s">
        <v>14</v>
      </c>
      <c r="J1061" t="s">
        <v>14</v>
      </c>
      <c r="L1061" t="s">
        <v>16</v>
      </c>
      <c r="N1061" t="s">
        <v>307</v>
      </c>
      <c r="P1061" t="s">
        <v>269</v>
      </c>
      <c r="R1061" t="s">
        <v>61</v>
      </c>
    </row>
    <row r="1062" spans="1:18">
      <c r="A1062" t="s">
        <v>35</v>
      </c>
      <c r="B1062" t="s">
        <v>10</v>
      </c>
      <c r="C1062">
        <v>144</v>
      </c>
      <c r="F1062" t="s">
        <v>13</v>
      </c>
      <c r="H1062" t="s">
        <v>16</v>
      </c>
      <c r="J1062" t="s">
        <v>13</v>
      </c>
      <c r="L1062" t="s">
        <v>16</v>
      </c>
      <c r="N1062" t="s">
        <v>1096</v>
      </c>
      <c r="P1062" t="s">
        <v>703</v>
      </c>
      <c r="R1062" t="s">
        <v>61</v>
      </c>
    </row>
    <row r="1063" spans="1:18">
      <c r="A1063" t="s">
        <v>35</v>
      </c>
      <c r="B1063" t="s">
        <v>10</v>
      </c>
      <c r="C1063">
        <v>0</v>
      </c>
      <c r="D1063" t="s">
        <v>70</v>
      </c>
      <c r="F1063" t="s">
        <v>13</v>
      </c>
      <c r="H1063" t="s">
        <v>16</v>
      </c>
      <c r="J1063" t="s">
        <v>13</v>
      </c>
      <c r="L1063" t="s">
        <v>16</v>
      </c>
      <c r="N1063" t="s">
        <v>1097</v>
      </c>
      <c r="P1063" t="s">
        <v>1075</v>
      </c>
      <c r="R1063" t="s">
        <v>61</v>
      </c>
    </row>
    <row r="1064" spans="1:18">
      <c r="A1064" t="s">
        <v>35</v>
      </c>
      <c r="B1064" t="s">
        <v>10</v>
      </c>
      <c r="C1064">
        <v>0</v>
      </c>
      <c r="D1064" t="s">
        <v>70</v>
      </c>
      <c r="E1064" t="s">
        <v>83</v>
      </c>
      <c r="F1064" t="s">
        <v>13</v>
      </c>
      <c r="H1064" t="s">
        <v>16</v>
      </c>
      <c r="J1064" t="s">
        <v>13</v>
      </c>
      <c r="L1064" t="s">
        <v>16</v>
      </c>
      <c r="N1064" t="s">
        <v>307</v>
      </c>
      <c r="R1064" t="s">
        <v>69</v>
      </c>
    </row>
    <row r="1065" spans="1:18">
      <c r="A1065" t="s">
        <v>35</v>
      </c>
      <c r="B1065" t="s">
        <v>10</v>
      </c>
      <c r="C1065">
        <v>4.5</v>
      </c>
      <c r="D1065" t="s">
        <v>62</v>
      </c>
      <c r="F1065" t="s">
        <v>13</v>
      </c>
      <c r="H1065" t="s">
        <v>16</v>
      </c>
      <c r="J1065" t="s">
        <v>13</v>
      </c>
      <c r="L1065" t="s">
        <v>16</v>
      </c>
      <c r="N1065" t="s">
        <v>116</v>
      </c>
      <c r="P1065" t="s">
        <v>112</v>
      </c>
      <c r="R1065" t="s">
        <v>61</v>
      </c>
    </row>
    <row r="1066" spans="1:18">
      <c r="A1066" t="s">
        <v>35</v>
      </c>
      <c r="B1066" t="s">
        <v>10</v>
      </c>
      <c r="C1066">
        <v>0</v>
      </c>
      <c r="D1066" t="s">
        <v>70</v>
      </c>
      <c r="F1066" t="s">
        <v>13</v>
      </c>
      <c r="H1066" t="s">
        <v>16</v>
      </c>
      <c r="J1066" t="s">
        <v>13</v>
      </c>
      <c r="L1066" t="s">
        <v>16</v>
      </c>
      <c r="N1066" t="s">
        <v>94</v>
      </c>
      <c r="P1066" t="s">
        <v>1098</v>
      </c>
      <c r="R1066" t="s">
        <v>61</v>
      </c>
    </row>
    <row r="1067" spans="1:18">
      <c r="A1067" t="s">
        <v>35</v>
      </c>
      <c r="B1067" t="s">
        <v>10</v>
      </c>
      <c r="C1067">
        <v>24.8</v>
      </c>
      <c r="D1067" t="s">
        <v>70</v>
      </c>
      <c r="E1067" t="s">
        <v>95</v>
      </c>
      <c r="F1067" t="s">
        <v>13</v>
      </c>
      <c r="H1067" t="s">
        <v>13</v>
      </c>
      <c r="J1067" t="s">
        <v>13</v>
      </c>
      <c r="L1067" t="s">
        <v>13</v>
      </c>
      <c r="N1067" t="s">
        <v>15</v>
      </c>
      <c r="O1067" t="s">
        <v>1099</v>
      </c>
      <c r="P1067" t="s">
        <v>112</v>
      </c>
      <c r="R1067" t="s">
        <v>69</v>
      </c>
    </row>
    <row r="1068" spans="1:18">
      <c r="A1068" t="s">
        <v>35</v>
      </c>
      <c r="B1068" t="s">
        <v>10</v>
      </c>
      <c r="C1068" s="2">
        <v>43164</v>
      </c>
      <c r="D1068" t="s">
        <v>62</v>
      </c>
      <c r="E1068" t="s">
        <v>66</v>
      </c>
      <c r="F1068" t="s">
        <v>13</v>
      </c>
      <c r="H1068" t="s">
        <v>16</v>
      </c>
      <c r="J1068" t="s">
        <v>13</v>
      </c>
      <c r="L1068" t="s">
        <v>16</v>
      </c>
      <c r="N1068" t="s">
        <v>1100</v>
      </c>
      <c r="P1068" t="s">
        <v>1101</v>
      </c>
      <c r="R1068" t="s">
        <v>69</v>
      </c>
    </row>
    <row r="1069" spans="1:18">
      <c r="A1069" t="s">
        <v>35</v>
      </c>
      <c r="B1069" t="s">
        <v>10</v>
      </c>
      <c r="C1069">
        <v>0</v>
      </c>
      <c r="F1069" t="s">
        <v>13</v>
      </c>
      <c r="H1069" t="s">
        <v>16</v>
      </c>
      <c r="J1069" t="s">
        <v>13</v>
      </c>
      <c r="L1069" t="s">
        <v>16</v>
      </c>
      <c r="N1069" t="s">
        <v>1102</v>
      </c>
      <c r="P1069" t="s">
        <v>1085</v>
      </c>
      <c r="R1069" t="s">
        <v>61</v>
      </c>
    </row>
    <row r="1070" spans="1:18">
      <c r="A1070" t="s">
        <v>35</v>
      </c>
      <c r="B1070" t="s">
        <v>10</v>
      </c>
      <c r="C1070">
        <v>0.2</v>
      </c>
      <c r="D1070" t="s">
        <v>83</v>
      </c>
      <c r="E1070" t="s">
        <v>83</v>
      </c>
      <c r="F1070" t="s">
        <v>13</v>
      </c>
      <c r="H1070" t="s">
        <v>16</v>
      </c>
      <c r="J1070" t="s">
        <v>16</v>
      </c>
      <c r="L1070" t="s">
        <v>16</v>
      </c>
      <c r="N1070" t="s">
        <v>803</v>
      </c>
      <c r="P1070" t="s">
        <v>112</v>
      </c>
      <c r="R1070" t="s">
        <v>61</v>
      </c>
    </row>
    <row r="1071" spans="1:18">
      <c r="A1071" t="s">
        <v>35</v>
      </c>
      <c r="B1071" t="s">
        <v>10</v>
      </c>
      <c r="C1071">
        <v>1</v>
      </c>
      <c r="D1071" t="s">
        <v>57</v>
      </c>
      <c r="F1071" t="s">
        <v>13</v>
      </c>
      <c r="H1071" t="s">
        <v>12</v>
      </c>
      <c r="J1071" t="s">
        <v>13</v>
      </c>
      <c r="L1071" t="s">
        <v>12</v>
      </c>
      <c r="N1071" t="s">
        <v>104</v>
      </c>
      <c r="P1071" t="s">
        <v>65</v>
      </c>
      <c r="R1071" t="s">
        <v>61</v>
      </c>
    </row>
    <row r="1072" spans="1:18">
      <c r="A1072" t="s">
        <v>35</v>
      </c>
      <c r="B1072" t="s">
        <v>10</v>
      </c>
      <c r="C1072">
        <v>0</v>
      </c>
      <c r="D1072" t="s">
        <v>70</v>
      </c>
      <c r="F1072" t="s">
        <v>13</v>
      </c>
      <c r="H1072" t="s">
        <v>16</v>
      </c>
      <c r="J1072" t="s">
        <v>16</v>
      </c>
      <c r="L1072" t="s">
        <v>16</v>
      </c>
      <c r="N1072" t="s">
        <v>116</v>
      </c>
      <c r="P1072" t="s">
        <v>325</v>
      </c>
      <c r="R1072" t="s">
        <v>61</v>
      </c>
    </row>
    <row r="1073" spans="1:18">
      <c r="A1073" t="s">
        <v>35</v>
      </c>
      <c r="B1073" t="s">
        <v>10</v>
      </c>
      <c r="C1073">
        <v>0</v>
      </c>
      <c r="D1073" t="s">
        <v>83</v>
      </c>
      <c r="E1073" t="s">
        <v>83</v>
      </c>
      <c r="F1073" t="s">
        <v>13</v>
      </c>
      <c r="H1073" t="s">
        <v>16</v>
      </c>
      <c r="J1073" t="s">
        <v>13</v>
      </c>
      <c r="L1073" t="s">
        <v>11</v>
      </c>
      <c r="N1073" t="s">
        <v>254</v>
      </c>
      <c r="P1073" t="s">
        <v>1103</v>
      </c>
      <c r="R1073" t="s">
        <v>69</v>
      </c>
    </row>
    <row r="1074" spans="1:18">
      <c r="A1074" t="s">
        <v>35</v>
      </c>
      <c r="B1074" t="s">
        <v>10</v>
      </c>
      <c r="C1074">
        <v>0</v>
      </c>
      <c r="F1074" t="s">
        <v>13</v>
      </c>
      <c r="H1074" t="s">
        <v>16</v>
      </c>
      <c r="J1074" t="s">
        <v>16</v>
      </c>
      <c r="L1074" t="s">
        <v>16</v>
      </c>
      <c r="N1074" t="s">
        <v>67</v>
      </c>
      <c r="P1074" t="s">
        <v>440</v>
      </c>
      <c r="R1074" t="s">
        <v>61</v>
      </c>
    </row>
    <row r="1075" spans="1:18">
      <c r="A1075" t="s">
        <v>35</v>
      </c>
      <c r="B1075" t="s">
        <v>10</v>
      </c>
      <c r="C1075">
        <v>0</v>
      </c>
      <c r="F1075" t="s">
        <v>13</v>
      </c>
      <c r="H1075" t="s">
        <v>16</v>
      </c>
      <c r="J1075" t="s">
        <v>13</v>
      </c>
      <c r="L1075" t="s">
        <v>16</v>
      </c>
      <c r="N1075" t="s">
        <v>611</v>
      </c>
      <c r="P1075" t="s">
        <v>165</v>
      </c>
      <c r="R1075" t="s">
        <v>61</v>
      </c>
    </row>
    <row r="1076" spans="1:18">
      <c r="A1076" t="s">
        <v>35</v>
      </c>
      <c r="B1076" t="s">
        <v>10</v>
      </c>
      <c r="C1076">
        <v>60</v>
      </c>
      <c r="D1076" t="s">
        <v>83</v>
      </c>
      <c r="E1076" t="s">
        <v>83</v>
      </c>
      <c r="F1076" t="s">
        <v>13</v>
      </c>
      <c r="H1076" t="s">
        <v>13</v>
      </c>
      <c r="J1076" t="s">
        <v>13</v>
      </c>
      <c r="L1076" t="s">
        <v>16</v>
      </c>
      <c r="N1076" t="s">
        <v>67</v>
      </c>
      <c r="P1076" t="s">
        <v>1104</v>
      </c>
      <c r="R1076" t="s">
        <v>61</v>
      </c>
    </row>
    <row r="1077" spans="1:18">
      <c r="A1077" t="s">
        <v>35</v>
      </c>
      <c r="B1077" t="s">
        <v>10</v>
      </c>
      <c r="C1077">
        <v>0</v>
      </c>
      <c r="E1077" t="s">
        <v>95</v>
      </c>
      <c r="F1077" t="s">
        <v>13</v>
      </c>
      <c r="H1077" t="s">
        <v>16</v>
      </c>
      <c r="J1077" t="s">
        <v>13</v>
      </c>
      <c r="L1077" t="s">
        <v>16</v>
      </c>
      <c r="N1077" t="s">
        <v>611</v>
      </c>
      <c r="P1077" t="s">
        <v>440</v>
      </c>
      <c r="R1077" t="s">
        <v>61</v>
      </c>
    </row>
    <row r="1078" spans="1:18">
      <c r="A1078" t="s">
        <v>35</v>
      </c>
      <c r="B1078" t="s">
        <v>10</v>
      </c>
      <c r="C1078">
        <v>2</v>
      </c>
      <c r="D1078" t="s">
        <v>79</v>
      </c>
      <c r="E1078" t="s">
        <v>66</v>
      </c>
      <c r="F1078" t="s">
        <v>13</v>
      </c>
      <c r="H1078" t="s">
        <v>16</v>
      </c>
      <c r="J1078" t="s">
        <v>13</v>
      </c>
      <c r="L1078" t="s">
        <v>16</v>
      </c>
      <c r="N1078" t="s">
        <v>94</v>
      </c>
      <c r="P1078" t="s">
        <v>557</v>
      </c>
      <c r="R1078" t="s">
        <v>61</v>
      </c>
    </row>
    <row r="1079" spans="1:18">
      <c r="A1079" t="s">
        <v>35</v>
      </c>
      <c r="B1079" t="s">
        <v>10</v>
      </c>
      <c r="C1079">
        <v>1</v>
      </c>
      <c r="D1079" t="s">
        <v>66</v>
      </c>
      <c r="F1079" t="s">
        <v>13</v>
      </c>
      <c r="H1079" t="s">
        <v>16</v>
      </c>
      <c r="J1079" t="s">
        <v>13</v>
      </c>
      <c r="L1079" t="s">
        <v>13</v>
      </c>
      <c r="N1079" t="s">
        <v>276</v>
      </c>
      <c r="P1079" t="s">
        <v>476</v>
      </c>
      <c r="R1079" t="s">
        <v>61</v>
      </c>
    </row>
    <row r="1080" spans="1:18">
      <c r="A1080" t="s">
        <v>35</v>
      </c>
      <c r="B1080" t="s">
        <v>10</v>
      </c>
      <c r="C1080">
        <v>0</v>
      </c>
      <c r="F1080" t="s">
        <v>13</v>
      </c>
      <c r="H1080" t="s">
        <v>16</v>
      </c>
      <c r="J1080" t="s">
        <v>13</v>
      </c>
      <c r="L1080" t="s">
        <v>16</v>
      </c>
      <c r="N1080" t="s">
        <v>1105</v>
      </c>
      <c r="P1080" t="s">
        <v>1023</v>
      </c>
      <c r="R1080" t="s">
        <v>61</v>
      </c>
    </row>
    <row r="1081" spans="1:18">
      <c r="A1081" t="s">
        <v>35</v>
      </c>
      <c r="B1081" t="s">
        <v>10</v>
      </c>
      <c r="C1081">
        <v>0</v>
      </c>
      <c r="D1081" t="s">
        <v>83</v>
      </c>
      <c r="F1081" t="s">
        <v>13</v>
      </c>
      <c r="H1081" t="s">
        <v>16</v>
      </c>
      <c r="J1081" t="s">
        <v>12</v>
      </c>
      <c r="L1081" t="s">
        <v>16</v>
      </c>
      <c r="N1081" t="s">
        <v>1106</v>
      </c>
      <c r="P1081" t="s">
        <v>195</v>
      </c>
      <c r="R1081" t="s">
        <v>61</v>
      </c>
    </row>
    <row r="1082" spans="1:18">
      <c r="A1082" t="s">
        <v>35</v>
      </c>
      <c r="B1082" t="s">
        <v>10</v>
      </c>
      <c r="C1082">
        <v>17.5</v>
      </c>
      <c r="D1082" t="s">
        <v>66</v>
      </c>
      <c r="E1082" t="s">
        <v>95</v>
      </c>
      <c r="F1082" t="s">
        <v>13</v>
      </c>
      <c r="H1082" t="s">
        <v>11</v>
      </c>
      <c r="J1082" t="s">
        <v>13</v>
      </c>
      <c r="L1082" t="s">
        <v>11</v>
      </c>
      <c r="N1082" t="s">
        <v>1107</v>
      </c>
      <c r="R1082" t="s">
        <v>69</v>
      </c>
    </row>
    <row r="1083" spans="1:18">
      <c r="A1083" t="s">
        <v>35</v>
      </c>
      <c r="B1083" t="s">
        <v>10</v>
      </c>
      <c r="C1083">
        <v>0</v>
      </c>
      <c r="E1083" t="s">
        <v>66</v>
      </c>
      <c r="F1083" t="s">
        <v>13</v>
      </c>
      <c r="H1083" t="s">
        <v>11</v>
      </c>
      <c r="J1083" t="s">
        <v>13</v>
      </c>
      <c r="L1083" t="s">
        <v>11</v>
      </c>
      <c r="N1083" t="s">
        <v>1108</v>
      </c>
      <c r="P1083" t="s">
        <v>1109</v>
      </c>
      <c r="Q1083" t="s">
        <v>1110</v>
      </c>
      <c r="R1083" t="s">
        <v>61</v>
      </c>
    </row>
    <row r="1084" spans="1:18">
      <c r="A1084" t="s">
        <v>35</v>
      </c>
      <c r="B1084" t="s">
        <v>10</v>
      </c>
      <c r="C1084">
        <v>1.2</v>
      </c>
      <c r="D1084" t="s">
        <v>70</v>
      </c>
      <c r="F1084" t="s">
        <v>13</v>
      </c>
      <c r="H1084" t="s">
        <v>13</v>
      </c>
      <c r="J1084" t="s">
        <v>13</v>
      </c>
      <c r="L1084" t="s">
        <v>13</v>
      </c>
      <c r="N1084" t="s">
        <v>94</v>
      </c>
      <c r="P1084" t="s">
        <v>65</v>
      </c>
      <c r="R1084" t="s">
        <v>61</v>
      </c>
    </row>
    <row r="1085" spans="1:18">
      <c r="A1085" t="s">
        <v>35</v>
      </c>
      <c r="B1085" t="s">
        <v>10</v>
      </c>
      <c r="C1085">
        <v>170</v>
      </c>
      <c r="F1085" t="s">
        <v>13</v>
      </c>
      <c r="H1085" t="s">
        <v>16</v>
      </c>
      <c r="J1085" t="s">
        <v>13</v>
      </c>
      <c r="L1085" t="s">
        <v>16</v>
      </c>
      <c r="N1085" t="s">
        <v>77</v>
      </c>
      <c r="P1085" t="s">
        <v>65</v>
      </c>
      <c r="R1085" t="s">
        <v>69</v>
      </c>
    </row>
    <row r="1086" spans="1:18">
      <c r="A1086" t="s">
        <v>35</v>
      </c>
      <c r="B1086" t="s">
        <v>10</v>
      </c>
      <c r="C1086">
        <v>1</v>
      </c>
      <c r="D1086" t="s">
        <v>79</v>
      </c>
      <c r="F1086" t="s">
        <v>13</v>
      </c>
      <c r="H1086" t="s">
        <v>16</v>
      </c>
      <c r="J1086" t="s">
        <v>13</v>
      </c>
      <c r="L1086" t="s">
        <v>16</v>
      </c>
      <c r="N1086" t="s">
        <v>484</v>
      </c>
      <c r="P1086" t="s">
        <v>113</v>
      </c>
      <c r="R1086" t="s">
        <v>61</v>
      </c>
    </row>
    <row r="1087" spans="1:18">
      <c r="A1087" t="s">
        <v>35</v>
      </c>
      <c r="B1087" t="s">
        <v>10</v>
      </c>
      <c r="C1087">
        <v>5</v>
      </c>
      <c r="D1087" t="s">
        <v>79</v>
      </c>
      <c r="E1087" t="s">
        <v>62</v>
      </c>
      <c r="F1087" t="s">
        <v>13</v>
      </c>
      <c r="H1087" t="s">
        <v>16</v>
      </c>
      <c r="J1087" t="s">
        <v>13</v>
      </c>
      <c r="L1087" t="s">
        <v>16</v>
      </c>
      <c r="N1087" t="s">
        <v>199</v>
      </c>
      <c r="O1087" t="s">
        <v>1111</v>
      </c>
      <c r="R1087" t="s">
        <v>61</v>
      </c>
    </row>
    <row r="1088" spans="1:18">
      <c r="A1088" t="s">
        <v>35</v>
      </c>
      <c r="B1088" t="s">
        <v>10</v>
      </c>
      <c r="C1088">
        <v>0</v>
      </c>
      <c r="F1088" t="s">
        <v>13</v>
      </c>
      <c r="H1088" t="s">
        <v>16</v>
      </c>
      <c r="J1088" t="s">
        <v>13</v>
      </c>
      <c r="L1088" t="s">
        <v>16</v>
      </c>
      <c r="N1088" t="s">
        <v>67</v>
      </c>
      <c r="P1088" t="s">
        <v>100</v>
      </c>
      <c r="R1088" t="s">
        <v>61</v>
      </c>
    </row>
    <row r="1089" spans="1:18">
      <c r="A1089" t="s">
        <v>35</v>
      </c>
      <c r="B1089" t="s">
        <v>10</v>
      </c>
      <c r="C1089">
        <v>0</v>
      </c>
      <c r="D1089" t="s">
        <v>70</v>
      </c>
      <c r="F1089" t="s">
        <v>13</v>
      </c>
      <c r="H1089" t="s">
        <v>16</v>
      </c>
      <c r="J1089" t="s">
        <v>13</v>
      </c>
      <c r="L1089" t="s">
        <v>16</v>
      </c>
      <c r="N1089" t="s">
        <v>77</v>
      </c>
      <c r="R1089" t="s">
        <v>61</v>
      </c>
    </row>
    <row r="1090" spans="1:18">
      <c r="A1090" t="s">
        <v>35</v>
      </c>
      <c r="B1090" t="s">
        <v>10</v>
      </c>
      <c r="C1090">
        <v>0</v>
      </c>
      <c r="F1090" t="s">
        <v>13</v>
      </c>
      <c r="H1090" t="s">
        <v>16</v>
      </c>
      <c r="J1090" t="s">
        <v>13</v>
      </c>
      <c r="L1090" t="s">
        <v>16</v>
      </c>
      <c r="N1090" t="s">
        <v>93</v>
      </c>
      <c r="P1090" t="s">
        <v>195</v>
      </c>
      <c r="R1090" t="s">
        <v>61</v>
      </c>
    </row>
    <row r="1091" spans="1:18">
      <c r="A1091" t="s">
        <v>35</v>
      </c>
      <c r="B1091" t="s">
        <v>10</v>
      </c>
      <c r="C1091">
        <v>0</v>
      </c>
      <c r="D1091" t="s">
        <v>83</v>
      </c>
      <c r="F1091" t="s">
        <v>13</v>
      </c>
      <c r="H1091" t="s">
        <v>14</v>
      </c>
      <c r="J1091" t="s">
        <v>13</v>
      </c>
      <c r="L1091" t="s">
        <v>13</v>
      </c>
      <c r="N1091" t="s">
        <v>15</v>
      </c>
      <c r="O1091" t="s">
        <v>1112</v>
      </c>
      <c r="P1091" t="s">
        <v>75</v>
      </c>
      <c r="R1091" t="s">
        <v>61</v>
      </c>
    </row>
    <row r="1092" spans="1:18">
      <c r="A1092" t="s">
        <v>35</v>
      </c>
      <c r="B1092" t="s">
        <v>10</v>
      </c>
      <c r="C1092">
        <v>1.5</v>
      </c>
      <c r="D1092" t="s">
        <v>79</v>
      </c>
      <c r="E1092" t="s">
        <v>62</v>
      </c>
      <c r="F1092" t="s">
        <v>13</v>
      </c>
      <c r="H1092" t="s">
        <v>16</v>
      </c>
      <c r="J1092" t="s">
        <v>13</v>
      </c>
      <c r="L1092" t="s">
        <v>16</v>
      </c>
      <c r="N1092" t="s">
        <v>1113</v>
      </c>
      <c r="P1092" t="s">
        <v>1114</v>
      </c>
      <c r="R1092" t="s">
        <v>61</v>
      </c>
    </row>
    <row r="1093" spans="1:18">
      <c r="A1093" t="s">
        <v>35</v>
      </c>
      <c r="B1093" t="s">
        <v>10</v>
      </c>
      <c r="C1093">
        <v>0</v>
      </c>
      <c r="F1093" t="s">
        <v>13</v>
      </c>
      <c r="H1093" t="s">
        <v>13</v>
      </c>
      <c r="J1093" t="s">
        <v>13</v>
      </c>
      <c r="L1093" t="s">
        <v>13</v>
      </c>
      <c r="N1093" t="s">
        <v>84</v>
      </c>
      <c r="P1093" t="s">
        <v>269</v>
      </c>
      <c r="R1093" t="s">
        <v>61</v>
      </c>
    </row>
    <row r="1094" spans="1:18">
      <c r="A1094" t="s">
        <v>35</v>
      </c>
      <c r="B1094" t="s">
        <v>10</v>
      </c>
      <c r="C1094">
        <v>78</v>
      </c>
      <c r="D1094" t="s">
        <v>83</v>
      </c>
      <c r="E1094" t="s">
        <v>83</v>
      </c>
      <c r="F1094" t="s">
        <v>14</v>
      </c>
      <c r="H1094" t="s">
        <v>14</v>
      </c>
      <c r="J1094" t="s">
        <v>14</v>
      </c>
      <c r="L1094" t="s">
        <v>14</v>
      </c>
      <c r="N1094" t="s">
        <v>74</v>
      </c>
      <c r="P1094" t="s">
        <v>195</v>
      </c>
      <c r="R1094" t="s">
        <v>61</v>
      </c>
    </row>
    <row r="1095" spans="1:18">
      <c r="A1095" t="s">
        <v>35</v>
      </c>
      <c r="B1095" t="s">
        <v>10</v>
      </c>
      <c r="C1095">
        <v>20</v>
      </c>
      <c r="D1095" t="s">
        <v>62</v>
      </c>
      <c r="E1095" t="s">
        <v>62</v>
      </c>
      <c r="F1095" t="s">
        <v>14</v>
      </c>
      <c r="H1095" t="s">
        <v>16</v>
      </c>
      <c r="J1095" t="s">
        <v>14</v>
      </c>
      <c r="L1095" t="s">
        <v>16</v>
      </c>
      <c r="N1095" t="s">
        <v>15</v>
      </c>
      <c r="O1095" t="s">
        <v>1115</v>
      </c>
      <c r="P1095" t="s">
        <v>365</v>
      </c>
      <c r="R1095" t="s">
        <v>61</v>
      </c>
    </row>
    <row r="1096" spans="1:18">
      <c r="A1096" t="s">
        <v>35</v>
      </c>
      <c r="B1096" t="s">
        <v>10</v>
      </c>
      <c r="C1096">
        <v>5</v>
      </c>
      <c r="D1096" t="s">
        <v>62</v>
      </c>
      <c r="E1096" t="s">
        <v>62</v>
      </c>
      <c r="F1096" t="s">
        <v>14</v>
      </c>
      <c r="H1096" t="s">
        <v>16</v>
      </c>
      <c r="J1096" t="s">
        <v>14</v>
      </c>
      <c r="L1096" t="s">
        <v>16</v>
      </c>
      <c r="N1096" t="s">
        <v>492</v>
      </c>
      <c r="P1096" t="s">
        <v>1116</v>
      </c>
      <c r="R1096" t="s">
        <v>69</v>
      </c>
    </row>
    <row r="1097" spans="1:18">
      <c r="A1097" t="s">
        <v>35</v>
      </c>
      <c r="B1097" t="s">
        <v>10</v>
      </c>
      <c r="C1097">
        <v>4.3</v>
      </c>
      <c r="D1097" t="s">
        <v>62</v>
      </c>
      <c r="E1097" t="s">
        <v>62</v>
      </c>
      <c r="F1097" t="s">
        <v>14</v>
      </c>
      <c r="H1097" t="s">
        <v>14</v>
      </c>
      <c r="J1097" t="s">
        <v>14</v>
      </c>
      <c r="L1097" t="s">
        <v>14</v>
      </c>
      <c r="N1097" t="s">
        <v>838</v>
      </c>
      <c r="O1097" t="s">
        <v>1117</v>
      </c>
      <c r="P1097" t="s">
        <v>75</v>
      </c>
      <c r="R1097" t="s">
        <v>61</v>
      </c>
    </row>
    <row r="1098" spans="1:18">
      <c r="A1098" t="s">
        <v>35</v>
      </c>
      <c r="B1098" t="s">
        <v>10</v>
      </c>
      <c r="C1098">
        <v>4</v>
      </c>
      <c r="D1098" t="s">
        <v>57</v>
      </c>
      <c r="F1098" t="s">
        <v>14</v>
      </c>
      <c r="H1098" t="s">
        <v>14</v>
      </c>
      <c r="J1098" t="s">
        <v>14</v>
      </c>
      <c r="L1098" t="s">
        <v>14</v>
      </c>
      <c r="N1098" t="s">
        <v>1118</v>
      </c>
      <c r="R1098" t="s">
        <v>69</v>
      </c>
    </row>
    <row r="1099" spans="1:18">
      <c r="A1099" t="s">
        <v>35</v>
      </c>
      <c r="B1099" t="s">
        <v>10</v>
      </c>
      <c r="C1099">
        <v>13</v>
      </c>
      <c r="D1099" t="s">
        <v>83</v>
      </c>
      <c r="E1099" t="s">
        <v>95</v>
      </c>
      <c r="F1099" t="s">
        <v>14</v>
      </c>
      <c r="H1099" t="s">
        <v>16</v>
      </c>
      <c r="J1099" t="s">
        <v>14</v>
      </c>
      <c r="L1099" t="s">
        <v>16</v>
      </c>
      <c r="N1099" t="s">
        <v>399</v>
      </c>
      <c r="P1099" t="s">
        <v>703</v>
      </c>
      <c r="R1099" t="s">
        <v>69</v>
      </c>
    </row>
    <row r="1100" spans="1:18">
      <c r="A1100" t="s">
        <v>35</v>
      </c>
      <c r="B1100" t="s">
        <v>10</v>
      </c>
      <c r="C1100">
        <v>0</v>
      </c>
      <c r="D1100" t="s">
        <v>62</v>
      </c>
      <c r="E1100" t="s">
        <v>95</v>
      </c>
      <c r="F1100" t="s">
        <v>14</v>
      </c>
      <c r="H1100" t="s">
        <v>16</v>
      </c>
      <c r="J1100" t="s">
        <v>14</v>
      </c>
      <c r="L1100" t="s">
        <v>16</v>
      </c>
      <c r="N1100" t="s">
        <v>116</v>
      </c>
      <c r="R1100" t="s">
        <v>61</v>
      </c>
    </row>
    <row r="1101" spans="1:18">
      <c r="A1101" t="s">
        <v>35</v>
      </c>
      <c r="B1101" t="s">
        <v>10</v>
      </c>
      <c r="C1101">
        <v>124</v>
      </c>
      <c r="D1101" t="s">
        <v>66</v>
      </c>
      <c r="E1101" t="s">
        <v>83</v>
      </c>
      <c r="F1101" t="s">
        <v>14</v>
      </c>
      <c r="H1101" t="s">
        <v>16</v>
      </c>
      <c r="J1101" t="s">
        <v>14</v>
      </c>
      <c r="L1101" t="s">
        <v>16</v>
      </c>
      <c r="N1101" t="s">
        <v>94</v>
      </c>
      <c r="P1101" t="s">
        <v>365</v>
      </c>
      <c r="R1101" t="s">
        <v>61</v>
      </c>
    </row>
    <row r="1102" spans="1:18">
      <c r="A1102" t="s">
        <v>35</v>
      </c>
      <c r="B1102" t="s">
        <v>10</v>
      </c>
      <c r="C1102">
        <v>1</v>
      </c>
      <c r="D1102" t="s">
        <v>62</v>
      </c>
      <c r="F1102" t="s">
        <v>14</v>
      </c>
      <c r="H1102" t="s">
        <v>16</v>
      </c>
      <c r="J1102" t="s">
        <v>14</v>
      </c>
      <c r="L1102" t="s">
        <v>16</v>
      </c>
      <c r="N1102" t="s">
        <v>94</v>
      </c>
      <c r="P1102" t="s">
        <v>75</v>
      </c>
      <c r="R1102" t="s">
        <v>61</v>
      </c>
    </row>
    <row r="1103" spans="1:18">
      <c r="A1103" t="s">
        <v>35</v>
      </c>
      <c r="B1103" t="s">
        <v>10</v>
      </c>
      <c r="C1103">
        <v>0</v>
      </c>
      <c r="E1103" t="s">
        <v>83</v>
      </c>
      <c r="F1103" t="s">
        <v>14</v>
      </c>
      <c r="H1103" t="s">
        <v>16</v>
      </c>
      <c r="J1103" t="s">
        <v>14</v>
      </c>
      <c r="L1103" t="s">
        <v>16</v>
      </c>
      <c r="N1103" t="s">
        <v>276</v>
      </c>
      <c r="P1103" t="s">
        <v>150</v>
      </c>
      <c r="R1103" t="s">
        <v>61</v>
      </c>
    </row>
    <row r="1104" spans="1:18">
      <c r="A1104" t="s">
        <v>35</v>
      </c>
      <c r="B1104" t="s">
        <v>10</v>
      </c>
      <c r="C1104">
        <v>28</v>
      </c>
      <c r="D1104" t="s">
        <v>66</v>
      </c>
      <c r="E1104" t="s">
        <v>83</v>
      </c>
      <c r="F1104" t="s">
        <v>14</v>
      </c>
      <c r="H1104" t="s">
        <v>16</v>
      </c>
      <c r="J1104" t="s">
        <v>14</v>
      </c>
      <c r="L1104" t="s">
        <v>16</v>
      </c>
      <c r="N1104" t="s">
        <v>15</v>
      </c>
      <c r="O1104" t="s">
        <v>1119</v>
      </c>
      <c r="P1104" t="s">
        <v>15</v>
      </c>
      <c r="Q1104" t="s">
        <v>1120</v>
      </c>
      <c r="R1104" t="s">
        <v>69</v>
      </c>
    </row>
    <row r="1105" spans="1:18">
      <c r="A1105" t="s">
        <v>35</v>
      </c>
      <c r="B1105" t="s">
        <v>10</v>
      </c>
      <c r="C1105">
        <v>5</v>
      </c>
      <c r="D1105" t="s">
        <v>95</v>
      </c>
      <c r="E1105" t="s">
        <v>95</v>
      </c>
      <c r="F1105" t="s">
        <v>14</v>
      </c>
      <c r="H1105" t="s">
        <v>14</v>
      </c>
      <c r="J1105" t="s">
        <v>14</v>
      </c>
      <c r="L1105" t="s">
        <v>14</v>
      </c>
      <c r="N1105" t="s">
        <v>114</v>
      </c>
      <c r="P1105" t="s">
        <v>1121</v>
      </c>
      <c r="R1105" t="s">
        <v>61</v>
      </c>
    </row>
    <row r="1106" spans="1:18">
      <c r="A1106" t="s">
        <v>35</v>
      </c>
      <c r="B1106" t="s">
        <v>10</v>
      </c>
      <c r="C1106">
        <v>12</v>
      </c>
      <c r="D1106" t="s">
        <v>62</v>
      </c>
      <c r="E1106" t="s">
        <v>83</v>
      </c>
      <c r="F1106" t="s">
        <v>14</v>
      </c>
      <c r="H1106" t="s">
        <v>14</v>
      </c>
      <c r="J1106" t="s">
        <v>14</v>
      </c>
      <c r="L1106" t="s">
        <v>14</v>
      </c>
      <c r="N1106" t="s">
        <v>67</v>
      </c>
      <c r="P1106" t="s">
        <v>15</v>
      </c>
      <c r="Q1106" t="s">
        <v>1122</v>
      </c>
      <c r="R1106" t="s">
        <v>69</v>
      </c>
    </row>
    <row r="1107" spans="1:18">
      <c r="A1107" t="s">
        <v>35</v>
      </c>
      <c r="B1107" t="s">
        <v>10</v>
      </c>
      <c r="C1107">
        <v>15</v>
      </c>
      <c r="D1107" t="s">
        <v>62</v>
      </c>
      <c r="E1107" t="s">
        <v>62</v>
      </c>
      <c r="F1107" t="s">
        <v>14</v>
      </c>
      <c r="H1107" t="s">
        <v>16</v>
      </c>
      <c r="J1107" t="s">
        <v>14</v>
      </c>
      <c r="L1107" t="s">
        <v>16</v>
      </c>
      <c r="N1107" t="s">
        <v>260</v>
      </c>
      <c r="P1107" t="s">
        <v>75</v>
      </c>
      <c r="R1107" t="s">
        <v>69</v>
      </c>
    </row>
    <row r="1108" spans="1:18">
      <c r="A1108" t="s">
        <v>35</v>
      </c>
      <c r="B1108" t="s">
        <v>10</v>
      </c>
      <c r="C1108">
        <v>1.5</v>
      </c>
      <c r="D1108" t="s">
        <v>62</v>
      </c>
      <c r="E1108" t="s">
        <v>57</v>
      </c>
      <c r="F1108" t="s">
        <v>14</v>
      </c>
      <c r="H1108" t="s">
        <v>16</v>
      </c>
      <c r="J1108" t="s">
        <v>14</v>
      </c>
      <c r="L1108" t="s">
        <v>16</v>
      </c>
      <c r="N1108" t="s">
        <v>170</v>
      </c>
      <c r="P1108" t="s">
        <v>393</v>
      </c>
      <c r="R1108" t="s">
        <v>61</v>
      </c>
    </row>
    <row r="1109" spans="1:18">
      <c r="A1109" t="s">
        <v>35</v>
      </c>
      <c r="B1109" t="s">
        <v>10</v>
      </c>
      <c r="C1109">
        <v>0</v>
      </c>
      <c r="D1109" t="s">
        <v>79</v>
      </c>
      <c r="E1109" t="s">
        <v>66</v>
      </c>
      <c r="F1109" t="s">
        <v>14</v>
      </c>
      <c r="H1109" t="s">
        <v>16</v>
      </c>
      <c r="J1109" t="s">
        <v>14</v>
      </c>
      <c r="L1109" t="s">
        <v>16</v>
      </c>
      <c r="N1109" t="s">
        <v>67</v>
      </c>
      <c r="P1109" t="s">
        <v>150</v>
      </c>
      <c r="R1109" t="s">
        <v>69</v>
      </c>
    </row>
    <row r="1110" spans="1:18">
      <c r="A1110" t="s">
        <v>35</v>
      </c>
      <c r="B1110" t="s">
        <v>10</v>
      </c>
      <c r="C1110">
        <v>49</v>
      </c>
      <c r="D1110" t="s">
        <v>57</v>
      </c>
      <c r="F1110" t="s">
        <v>14</v>
      </c>
      <c r="H1110" t="s">
        <v>16</v>
      </c>
      <c r="J1110" t="s">
        <v>14</v>
      </c>
      <c r="L1110" t="s">
        <v>16</v>
      </c>
      <c r="N1110" t="s">
        <v>67</v>
      </c>
      <c r="P1110" t="s">
        <v>269</v>
      </c>
      <c r="R1110" t="s">
        <v>61</v>
      </c>
    </row>
    <row r="1111" spans="1:18">
      <c r="A1111" t="s">
        <v>35</v>
      </c>
      <c r="B1111" t="s">
        <v>10</v>
      </c>
      <c r="C1111">
        <v>1</v>
      </c>
      <c r="D1111" t="s">
        <v>57</v>
      </c>
      <c r="E1111" t="s">
        <v>62</v>
      </c>
      <c r="F1111" t="s">
        <v>14</v>
      </c>
      <c r="H1111" t="s">
        <v>16</v>
      </c>
      <c r="J1111" t="s">
        <v>12</v>
      </c>
      <c r="L1111" t="s">
        <v>16</v>
      </c>
      <c r="N1111" t="s">
        <v>1102</v>
      </c>
      <c r="P1111" t="s">
        <v>89</v>
      </c>
      <c r="R1111" t="s">
        <v>61</v>
      </c>
    </row>
    <row r="1112" spans="1:18">
      <c r="A1112" t="s">
        <v>35</v>
      </c>
      <c r="B1112" t="s">
        <v>10</v>
      </c>
      <c r="C1112">
        <v>80</v>
      </c>
      <c r="D1112" t="s">
        <v>62</v>
      </c>
      <c r="E1112" t="s">
        <v>62</v>
      </c>
      <c r="F1112" t="s">
        <v>14</v>
      </c>
      <c r="H1112" t="s">
        <v>12</v>
      </c>
      <c r="J1112" t="s">
        <v>12</v>
      </c>
      <c r="L1112" t="s">
        <v>12</v>
      </c>
      <c r="N1112" t="s">
        <v>94</v>
      </c>
      <c r="P1112" t="s">
        <v>639</v>
      </c>
      <c r="R1112" t="s">
        <v>69</v>
      </c>
    </row>
    <row r="1113" spans="1:18">
      <c r="A1113" t="s">
        <v>35</v>
      </c>
      <c r="B1113" t="s">
        <v>10</v>
      </c>
      <c r="C1113">
        <v>0</v>
      </c>
      <c r="F1113" t="s">
        <v>14</v>
      </c>
      <c r="H1113" t="s">
        <v>16</v>
      </c>
      <c r="J1113" t="s">
        <v>14</v>
      </c>
      <c r="L1113" t="s">
        <v>16</v>
      </c>
      <c r="N1113" t="s">
        <v>77</v>
      </c>
      <c r="P1113" t="s">
        <v>195</v>
      </c>
      <c r="R1113" t="s">
        <v>69</v>
      </c>
    </row>
    <row r="1114" spans="1:18">
      <c r="A1114" t="s">
        <v>35</v>
      </c>
      <c r="B1114" t="s">
        <v>10</v>
      </c>
      <c r="C1114">
        <v>65</v>
      </c>
      <c r="D1114" t="s">
        <v>62</v>
      </c>
      <c r="E1114" t="s">
        <v>83</v>
      </c>
      <c r="F1114" t="s">
        <v>14</v>
      </c>
      <c r="H1114" t="s">
        <v>14</v>
      </c>
      <c r="J1114" t="s">
        <v>14</v>
      </c>
      <c r="L1114" t="s">
        <v>14</v>
      </c>
      <c r="N1114" t="s">
        <v>151</v>
      </c>
      <c r="O1114" t="s">
        <v>1123</v>
      </c>
      <c r="P1114" t="s">
        <v>75</v>
      </c>
      <c r="R1114" t="s">
        <v>69</v>
      </c>
    </row>
    <row r="1115" spans="1:18">
      <c r="A1115" t="s">
        <v>35</v>
      </c>
      <c r="B1115" t="s">
        <v>10</v>
      </c>
      <c r="C1115">
        <v>80</v>
      </c>
      <c r="E1115" t="s">
        <v>83</v>
      </c>
      <c r="F1115" t="s">
        <v>14</v>
      </c>
      <c r="H1115" t="s">
        <v>16</v>
      </c>
      <c r="J1115" t="s">
        <v>16</v>
      </c>
      <c r="L1115" t="s">
        <v>16</v>
      </c>
      <c r="N1115" t="s">
        <v>297</v>
      </c>
      <c r="P1115" t="s">
        <v>195</v>
      </c>
      <c r="R1115" t="s">
        <v>61</v>
      </c>
    </row>
    <row r="1116" spans="1:18">
      <c r="A1116" t="s">
        <v>35</v>
      </c>
      <c r="B1116" t="s">
        <v>10</v>
      </c>
      <c r="C1116">
        <v>70</v>
      </c>
      <c r="D1116" t="s">
        <v>83</v>
      </c>
      <c r="F1116" t="s">
        <v>14</v>
      </c>
      <c r="H1116" t="s">
        <v>12</v>
      </c>
      <c r="J1116" t="s">
        <v>14</v>
      </c>
      <c r="L1116" t="s">
        <v>12</v>
      </c>
      <c r="N1116" t="s">
        <v>67</v>
      </c>
      <c r="R1116" t="s">
        <v>61</v>
      </c>
    </row>
    <row r="1117" spans="1:18">
      <c r="A1117" t="s">
        <v>35</v>
      </c>
      <c r="B1117" t="s">
        <v>10</v>
      </c>
      <c r="C1117">
        <v>15</v>
      </c>
      <c r="D1117" t="s">
        <v>79</v>
      </c>
      <c r="E1117" t="s">
        <v>79</v>
      </c>
      <c r="F1117" t="s">
        <v>14</v>
      </c>
      <c r="H1117" t="s">
        <v>14</v>
      </c>
      <c r="J1117" t="s">
        <v>14</v>
      </c>
      <c r="L1117" t="s">
        <v>14</v>
      </c>
      <c r="N1117" t="s">
        <v>67</v>
      </c>
      <c r="P1117" t="s">
        <v>75</v>
      </c>
      <c r="R1117" t="s">
        <v>69</v>
      </c>
    </row>
    <row r="1118" spans="1:18">
      <c r="A1118" t="s">
        <v>35</v>
      </c>
      <c r="B1118" t="s">
        <v>10</v>
      </c>
      <c r="C1118">
        <v>150</v>
      </c>
      <c r="D1118" t="s">
        <v>83</v>
      </c>
      <c r="F1118" t="s">
        <v>14</v>
      </c>
      <c r="H1118" t="s">
        <v>16</v>
      </c>
      <c r="J1118" t="s">
        <v>14</v>
      </c>
      <c r="L1118" t="s">
        <v>16</v>
      </c>
      <c r="N1118" t="s">
        <v>1124</v>
      </c>
      <c r="P1118" t="s">
        <v>165</v>
      </c>
      <c r="R1118" t="s">
        <v>61</v>
      </c>
    </row>
    <row r="1119" spans="1:18">
      <c r="A1119" t="s">
        <v>35</v>
      </c>
      <c r="B1119" t="s">
        <v>10</v>
      </c>
      <c r="C1119">
        <v>2</v>
      </c>
      <c r="D1119" t="s">
        <v>62</v>
      </c>
      <c r="E1119" t="s">
        <v>62</v>
      </c>
      <c r="F1119" t="s">
        <v>14</v>
      </c>
      <c r="H1119" t="s">
        <v>16</v>
      </c>
      <c r="J1119" t="s">
        <v>14</v>
      </c>
      <c r="L1119" t="s">
        <v>16</v>
      </c>
      <c r="N1119" t="s">
        <v>138</v>
      </c>
      <c r="P1119" t="s">
        <v>269</v>
      </c>
      <c r="R1119" t="s">
        <v>69</v>
      </c>
    </row>
    <row r="1120" spans="1:18">
      <c r="A1120" t="s">
        <v>35</v>
      </c>
      <c r="B1120" t="s">
        <v>10</v>
      </c>
      <c r="C1120">
        <v>6</v>
      </c>
      <c r="D1120" t="s">
        <v>62</v>
      </c>
      <c r="E1120" t="s">
        <v>57</v>
      </c>
      <c r="F1120" t="s">
        <v>14</v>
      </c>
      <c r="H1120" t="s">
        <v>16</v>
      </c>
      <c r="J1120" t="s">
        <v>16</v>
      </c>
      <c r="L1120" t="s">
        <v>16</v>
      </c>
      <c r="N1120" t="s">
        <v>320</v>
      </c>
      <c r="P1120" t="s">
        <v>75</v>
      </c>
      <c r="R1120" t="s">
        <v>61</v>
      </c>
    </row>
    <row r="1121" spans="1:18">
      <c r="A1121" t="s">
        <v>35</v>
      </c>
      <c r="B1121" t="s">
        <v>10</v>
      </c>
      <c r="C1121">
        <v>5.5</v>
      </c>
      <c r="D1121" t="s">
        <v>62</v>
      </c>
      <c r="E1121" t="s">
        <v>66</v>
      </c>
      <c r="F1121" t="s">
        <v>14</v>
      </c>
      <c r="H1121" t="s">
        <v>14</v>
      </c>
      <c r="J1121" t="s">
        <v>14</v>
      </c>
      <c r="L1121" t="s">
        <v>14</v>
      </c>
      <c r="N1121" t="s">
        <v>67</v>
      </c>
      <c r="P1121" t="s">
        <v>65</v>
      </c>
      <c r="R1121" t="s">
        <v>61</v>
      </c>
    </row>
    <row r="1122" spans="1:18">
      <c r="A1122" t="s">
        <v>35</v>
      </c>
      <c r="B1122" t="s">
        <v>10</v>
      </c>
      <c r="C1122">
        <v>1.5</v>
      </c>
      <c r="D1122" t="s">
        <v>62</v>
      </c>
      <c r="E1122" t="s">
        <v>66</v>
      </c>
      <c r="F1122" t="s">
        <v>14</v>
      </c>
      <c r="H1122" t="s">
        <v>11</v>
      </c>
      <c r="J1122" t="s">
        <v>14</v>
      </c>
      <c r="L1122" t="s">
        <v>14</v>
      </c>
      <c r="N1122" t="s">
        <v>494</v>
      </c>
      <c r="P1122" t="s">
        <v>89</v>
      </c>
      <c r="R1122" t="s">
        <v>69</v>
      </c>
    </row>
    <row r="1123" spans="1:18">
      <c r="A1123" t="s">
        <v>35</v>
      </c>
      <c r="B1123" t="s">
        <v>10</v>
      </c>
      <c r="C1123">
        <v>80</v>
      </c>
      <c r="F1123" t="s">
        <v>14</v>
      </c>
      <c r="H1123" t="s">
        <v>16</v>
      </c>
      <c r="J1123" t="s">
        <v>14</v>
      </c>
      <c r="L1123" t="s">
        <v>16</v>
      </c>
      <c r="N1123" t="s">
        <v>74</v>
      </c>
      <c r="R1123" t="s">
        <v>61</v>
      </c>
    </row>
    <row r="1124" spans="1:18">
      <c r="A1124" t="s">
        <v>35</v>
      </c>
      <c r="B1124" t="s">
        <v>10</v>
      </c>
      <c r="C1124">
        <v>5</v>
      </c>
      <c r="D1124" t="s">
        <v>62</v>
      </c>
      <c r="E1124" t="s">
        <v>83</v>
      </c>
      <c r="F1124" t="s">
        <v>14</v>
      </c>
      <c r="H1124" t="s">
        <v>14</v>
      </c>
      <c r="J1124" t="s">
        <v>14</v>
      </c>
      <c r="L1124" t="s">
        <v>14</v>
      </c>
      <c r="N1124" t="s">
        <v>94</v>
      </c>
      <c r="P1124" t="s">
        <v>325</v>
      </c>
      <c r="R1124" t="s">
        <v>69</v>
      </c>
    </row>
    <row r="1125" spans="1:18">
      <c r="A1125" t="s">
        <v>35</v>
      </c>
      <c r="B1125" t="s">
        <v>10</v>
      </c>
      <c r="C1125">
        <v>6</v>
      </c>
      <c r="D1125" t="s">
        <v>70</v>
      </c>
      <c r="E1125" t="s">
        <v>62</v>
      </c>
      <c r="F1125" t="s">
        <v>14</v>
      </c>
      <c r="H1125" t="s">
        <v>16</v>
      </c>
      <c r="J1125" t="s">
        <v>14</v>
      </c>
      <c r="L1125" t="s">
        <v>16</v>
      </c>
      <c r="N1125" t="s">
        <v>1125</v>
      </c>
      <c r="P1125" t="s">
        <v>365</v>
      </c>
      <c r="R1125" t="s">
        <v>61</v>
      </c>
    </row>
    <row r="1126" spans="1:18">
      <c r="A1126" t="s">
        <v>35</v>
      </c>
      <c r="B1126" t="s">
        <v>10</v>
      </c>
      <c r="C1126">
        <v>24</v>
      </c>
      <c r="D1126" t="s">
        <v>62</v>
      </c>
      <c r="E1126" t="s">
        <v>62</v>
      </c>
      <c r="F1126" t="s">
        <v>14</v>
      </c>
      <c r="H1126" t="s">
        <v>14</v>
      </c>
      <c r="J1126" t="s">
        <v>14</v>
      </c>
      <c r="L1126" t="s">
        <v>14</v>
      </c>
      <c r="N1126" t="s">
        <v>77</v>
      </c>
      <c r="P1126" t="s">
        <v>100</v>
      </c>
      <c r="R1126" t="s">
        <v>69</v>
      </c>
    </row>
    <row r="1127" spans="1:18">
      <c r="A1127" t="s">
        <v>35</v>
      </c>
      <c r="B1127" t="s">
        <v>10</v>
      </c>
      <c r="C1127">
        <v>17</v>
      </c>
      <c r="D1127" t="s">
        <v>62</v>
      </c>
      <c r="E1127" t="s">
        <v>57</v>
      </c>
      <c r="F1127" t="s">
        <v>14</v>
      </c>
      <c r="H1127" t="s">
        <v>16</v>
      </c>
      <c r="J1127" t="s">
        <v>16</v>
      </c>
      <c r="L1127" t="s">
        <v>16</v>
      </c>
      <c r="N1127" t="s">
        <v>15</v>
      </c>
      <c r="O1127" t="s">
        <v>1126</v>
      </c>
      <c r="P1127" t="s">
        <v>15</v>
      </c>
      <c r="Q1127" t="s">
        <v>1127</v>
      </c>
      <c r="R1127" t="s">
        <v>61</v>
      </c>
    </row>
    <row r="1128" spans="1:18">
      <c r="A1128" t="s">
        <v>35</v>
      </c>
      <c r="B1128" t="s">
        <v>10</v>
      </c>
      <c r="C1128">
        <v>4</v>
      </c>
      <c r="D1128" t="s">
        <v>79</v>
      </c>
      <c r="E1128" t="s">
        <v>66</v>
      </c>
      <c r="F1128" t="s">
        <v>14</v>
      </c>
      <c r="H1128" t="s">
        <v>16</v>
      </c>
      <c r="J1128" t="s">
        <v>14</v>
      </c>
      <c r="L1128" t="s">
        <v>16</v>
      </c>
      <c r="N1128" t="s">
        <v>1128</v>
      </c>
      <c r="P1128" t="s">
        <v>188</v>
      </c>
      <c r="R1128" t="s">
        <v>61</v>
      </c>
    </row>
    <row r="1129" spans="1:18">
      <c r="A1129" t="s">
        <v>35</v>
      </c>
      <c r="B1129" t="s">
        <v>10</v>
      </c>
      <c r="C1129">
        <v>3.9</v>
      </c>
      <c r="D1129" t="s">
        <v>79</v>
      </c>
      <c r="F1129" t="s">
        <v>14</v>
      </c>
      <c r="H1129" t="s">
        <v>16</v>
      </c>
      <c r="J1129" t="s">
        <v>14</v>
      </c>
      <c r="L1129" t="s">
        <v>16</v>
      </c>
      <c r="N1129" t="s">
        <v>15</v>
      </c>
      <c r="O1129" t="s">
        <v>1129</v>
      </c>
      <c r="P1129" t="s">
        <v>75</v>
      </c>
      <c r="R1129" t="s">
        <v>69</v>
      </c>
    </row>
    <row r="1130" spans="1:18">
      <c r="A1130" t="s">
        <v>35</v>
      </c>
      <c r="B1130" t="s">
        <v>10</v>
      </c>
      <c r="C1130">
        <v>6</v>
      </c>
      <c r="D1130" t="s">
        <v>95</v>
      </c>
      <c r="E1130" t="s">
        <v>83</v>
      </c>
      <c r="F1130" t="s">
        <v>14</v>
      </c>
      <c r="H1130" t="s">
        <v>16</v>
      </c>
      <c r="J1130" t="s">
        <v>14</v>
      </c>
      <c r="L1130" t="s">
        <v>16</v>
      </c>
      <c r="N1130" t="s">
        <v>93</v>
      </c>
      <c r="P1130" t="s">
        <v>75</v>
      </c>
      <c r="R1130" t="s">
        <v>69</v>
      </c>
    </row>
    <row r="1131" spans="1:18">
      <c r="A1131" t="s">
        <v>35</v>
      </c>
      <c r="B1131" t="s">
        <v>10</v>
      </c>
      <c r="C1131">
        <v>1</v>
      </c>
      <c r="D1131" t="s">
        <v>66</v>
      </c>
      <c r="E1131" t="s">
        <v>83</v>
      </c>
      <c r="F1131" t="s">
        <v>14</v>
      </c>
      <c r="H1131" t="s">
        <v>16</v>
      </c>
      <c r="J1131" t="s">
        <v>14</v>
      </c>
      <c r="L1131" t="s">
        <v>16</v>
      </c>
      <c r="N1131" t="s">
        <v>1102</v>
      </c>
      <c r="P1131" t="s">
        <v>1130</v>
      </c>
      <c r="R1131" t="s">
        <v>61</v>
      </c>
    </row>
    <row r="1132" spans="1:18">
      <c r="A1132" t="s">
        <v>35</v>
      </c>
      <c r="B1132" t="s">
        <v>10</v>
      </c>
      <c r="C1132">
        <v>30</v>
      </c>
      <c r="D1132" t="s">
        <v>57</v>
      </c>
      <c r="F1132" t="s">
        <v>14</v>
      </c>
      <c r="H1132" t="s">
        <v>16</v>
      </c>
      <c r="J1132" t="s">
        <v>14</v>
      </c>
      <c r="L1132" t="s">
        <v>16</v>
      </c>
      <c r="N1132" t="s">
        <v>15</v>
      </c>
      <c r="O1132" t="s">
        <v>1131</v>
      </c>
      <c r="P1132" t="s">
        <v>113</v>
      </c>
      <c r="R1132" t="s">
        <v>61</v>
      </c>
    </row>
    <row r="1133" spans="1:18">
      <c r="A1133" t="s">
        <v>35</v>
      </c>
      <c r="B1133" t="s">
        <v>10</v>
      </c>
      <c r="C1133">
        <v>4.2</v>
      </c>
      <c r="D1133" t="s">
        <v>66</v>
      </c>
      <c r="E1133" t="s">
        <v>95</v>
      </c>
      <c r="F1133" t="s">
        <v>14</v>
      </c>
      <c r="H1133" t="s">
        <v>16</v>
      </c>
      <c r="J1133" t="s">
        <v>14</v>
      </c>
      <c r="L1133" t="s">
        <v>16</v>
      </c>
      <c r="N1133" t="s">
        <v>260</v>
      </c>
      <c r="P1133" t="s">
        <v>75</v>
      </c>
      <c r="R1133" t="s">
        <v>61</v>
      </c>
    </row>
    <row r="1134" spans="1:18">
      <c r="A1134" t="s">
        <v>35</v>
      </c>
      <c r="B1134" t="s">
        <v>10</v>
      </c>
      <c r="C1134">
        <v>164</v>
      </c>
      <c r="D1134" t="s">
        <v>83</v>
      </c>
      <c r="F1134" t="s">
        <v>14</v>
      </c>
      <c r="H1134" t="s">
        <v>16</v>
      </c>
      <c r="J1134" t="s">
        <v>14</v>
      </c>
      <c r="L1134" t="s">
        <v>16</v>
      </c>
      <c r="N1134" t="s">
        <v>94</v>
      </c>
      <c r="P1134" t="s">
        <v>1132</v>
      </c>
      <c r="R1134" t="s">
        <v>61</v>
      </c>
    </row>
    <row r="1135" spans="1:18">
      <c r="A1135" t="s">
        <v>35</v>
      </c>
      <c r="B1135" t="s">
        <v>10</v>
      </c>
      <c r="C1135">
        <v>60</v>
      </c>
      <c r="D1135" t="s">
        <v>95</v>
      </c>
      <c r="E1135" t="s">
        <v>83</v>
      </c>
      <c r="F1135" t="s">
        <v>14</v>
      </c>
      <c r="H1135" t="s">
        <v>16</v>
      </c>
      <c r="J1135" t="s">
        <v>16</v>
      </c>
      <c r="L1135" t="s">
        <v>16</v>
      </c>
      <c r="N1135" t="s">
        <v>484</v>
      </c>
      <c r="P1135" t="s">
        <v>65</v>
      </c>
      <c r="R1135" t="s">
        <v>61</v>
      </c>
    </row>
    <row r="1136" spans="1:18">
      <c r="A1136" t="s">
        <v>35</v>
      </c>
      <c r="B1136" t="s">
        <v>10</v>
      </c>
      <c r="C1136">
        <v>5</v>
      </c>
      <c r="D1136" t="s">
        <v>62</v>
      </c>
      <c r="E1136" t="s">
        <v>66</v>
      </c>
      <c r="F1136" t="s">
        <v>14</v>
      </c>
      <c r="H1136" t="s">
        <v>14</v>
      </c>
      <c r="J1136" t="s">
        <v>14</v>
      </c>
      <c r="L1136" t="s">
        <v>14</v>
      </c>
      <c r="N1136" t="s">
        <v>260</v>
      </c>
      <c r="P1136" t="s">
        <v>89</v>
      </c>
      <c r="R1136" t="s">
        <v>61</v>
      </c>
    </row>
    <row r="1137" spans="1:18">
      <c r="A1137" t="s">
        <v>35</v>
      </c>
      <c r="B1137" t="s">
        <v>10</v>
      </c>
      <c r="C1137">
        <v>0</v>
      </c>
      <c r="F1137" t="s">
        <v>14</v>
      </c>
      <c r="H1137" t="s">
        <v>16</v>
      </c>
      <c r="J1137" t="s">
        <v>14</v>
      </c>
      <c r="L1137" t="s">
        <v>16</v>
      </c>
      <c r="N1137" t="s">
        <v>116</v>
      </c>
      <c r="P1137" t="s">
        <v>1085</v>
      </c>
      <c r="R1137" t="s">
        <v>61</v>
      </c>
    </row>
    <row r="1138" spans="1:18">
      <c r="A1138" t="s">
        <v>35</v>
      </c>
      <c r="B1138" t="s">
        <v>10</v>
      </c>
      <c r="C1138">
        <v>15</v>
      </c>
      <c r="D1138" t="s">
        <v>57</v>
      </c>
      <c r="F1138" t="s">
        <v>14</v>
      </c>
      <c r="H1138" t="s">
        <v>16</v>
      </c>
      <c r="J1138" t="s">
        <v>14</v>
      </c>
      <c r="L1138" t="s">
        <v>16</v>
      </c>
      <c r="N1138" t="s">
        <v>15</v>
      </c>
      <c r="O1138" t="s">
        <v>1133</v>
      </c>
      <c r="P1138" t="s">
        <v>75</v>
      </c>
      <c r="R1138" t="s">
        <v>69</v>
      </c>
    </row>
    <row r="1139" spans="1:18">
      <c r="A1139" t="s">
        <v>35</v>
      </c>
      <c r="B1139" t="s">
        <v>10</v>
      </c>
      <c r="C1139">
        <v>0</v>
      </c>
      <c r="F1139" t="s">
        <v>14</v>
      </c>
      <c r="H1139" t="s">
        <v>16</v>
      </c>
      <c r="J1139" t="s">
        <v>14</v>
      </c>
      <c r="L1139" t="s">
        <v>16</v>
      </c>
      <c r="N1139" t="s">
        <v>77</v>
      </c>
      <c r="R1139" t="s">
        <v>69</v>
      </c>
    </row>
    <row r="1140" spans="1:18">
      <c r="A1140" t="s">
        <v>35</v>
      </c>
      <c r="B1140" t="s">
        <v>10</v>
      </c>
      <c r="C1140">
        <v>0</v>
      </c>
      <c r="D1140" t="s">
        <v>62</v>
      </c>
      <c r="E1140" t="s">
        <v>62</v>
      </c>
      <c r="F1140" t="s">
        <v>14</v>
      </c>
      <c r="H1140" t="s">
        <v>16</v>
      </c>
      <c r="J1140" t="s">
        <v>14</v>
      </c>
      <c r="L1140" t="s">
        <v>16</v>
      </c>
      <c r="N1140" t="s">
        <v>77</v>
      </c>
      <c r="P1140" t="s">
        <v>75</v>
      </c>
      <c r="R1140" t="s">
        <v>61</v>
      </c>
    </row>
    <row r="1141" spans="1:18">
      <c r="A1141" t="s">
        <v>35</v>
      </c>
      <c r="B1141" t="s">
        <v>10</v>
      </c>
      <c r="C1141">
        <v>12.4</v>
      </c>
      <c r="D1141" t="s">
        <v>62</v>
      </c>
      <c r="E1141" t="s">
        <v>95</v>
      </c>
      <c r="F1141" t="s">
        <v>14</v>
      </c>
      <c r="H1141" t="s">
        <v>16</v>
      </c>
      <c r="J1141" t="s">
        <v>14</v>
      </c>
      <c r="L1141" t="s">
        <v>16</v>
      </c>
      <c r="N1141" t="s">
        <v>94</v>
      </c>
      <c r="P1141" t="s">
        <v>65</v>
      </c>
      <c r="R1141" t="s">
        <v>61</v>
      </c>
    </row>
    <row r="1142" spans="1:18">
      <c r="A1142" t="s">
        <v>35</v>
      </c>
      <c r="B1142" t="s">
        <v>10</v>
      </c>
      <c r="C1142">
        <v>134</v>
      </c>
      <c r="D1142" t="s">
        <v>83</v>
      </c>
      <c r="F1142" t="s">
        <v>14</v>
      </c>
      <c r="H1142" t="s">
        <v>16</v>
      </c>
      <c r="J1142" t="s">
        <v>16</v>
      </c>
      <c r="L1142" t="s">
        <v>16</v>
      </c>
      <c r="N1142" t="s">
        <v>959</v>
      </c>
      <c r="P1142" t="s">
        <v>1101</v>
      </c>
      <c r="R1142" t="s">
        <v>61</v>
      </c>
    </row>
    <row r="1143" spans="1:18">
      <c r="A1143" t="s">
        <v>35</v>
      </c>
      <c r="B1143" t="s">
        <v>10</v>
      </c>
      <c r="C1143">
        <v>28</v>
      </c>
      <c r="D1143" t="s">
        <v>79</v>
      </c>
      <c r="E1143" t="s">
        <v>62</v>
      </c>
      <c r="F1143" t="s">
        <v>14</v>
      </c>
      <c r="H1143" t="s">
        <v>16</v>
      </c>
      <c r="J1143" t="s">
        <v>14</v>
      </c>
      <c r="L1143" t="s">
        <v>16</v>
      </c>
      <c r="N1143" t="s">
        <v>134</v>
      </c>
      <c r="O1143" t="s">
        <v>1134</v>
      </c>
      <c r="R1143" t="s">
        <v>69</v>
      </c>
    </row>
    <row r="1144" spans="1:18">
      <c r="A1144" t="s">
        <v>35</v>
      </c>
      <c r="B1144" t="s">
        <v>10</v>
      </c>
      <c r="C1144">
        <v>23</v>
      </c>
      <c r="D1144" t="s">
        <v>79</v>
      </c>
      <c r="E1144" t="s">
        <v>57</v>
      </c>
      <c r="F1144" t="s">
        <v>14</v>
      </c>
      <c r="H1144" t="s">
        <v>14</v>
      </c>
      <c r="J1144" t="s">
        <v>14</v>
      </c>
      <c r="L1144" t="s">
        <v>14</v>
      </c>
      <c r="N1144" t="s">
        <v>15</v>
      </c>
      <c r="O1144" t="s">
        <v>1135</v>
      </c>
      <c r="P1144" t="s">
        <v>15</v>
      </c>
      <c r="Q1144" t="s">
        <v>1136</v>
      </c>
      <c r="R1144" t="s">
        <v>69</v>
      </c>
    </row>
    <row r="1145" spans="1:18">
      <c r="A1145" t="s">
        <v>35</v>
      </c>
      <c r="B1145" t="s">
        <v>10</v>
      </c>
      <c r="C1145">
        <v>0</v>
      </c>
      <c r="D1145" t="s">
        <v>70</v>
      </c>
      <c r="F1145" t="s">
        <v>14</v>
      </c>
      <c r="H1145" t="s">
        <v>16</v>
      </c>
      <c r="J1145" t="s">
        <v>16</v>
      </c>
      <c r="L1145" t="s">
        <v>16</v>
      </c>
      <c r="N1145" t="s">
        <v>320</v>
      </c>
      <c r="P1145" t="s">
        <v>359</v>
      </c>
      <c r="R1145" t="s">
        <v>61</v>
      </c>
    </row>
    <row r="1146" spans="1:18">
      <c r="A1146" t="s">
        <v>35</v>
      </c>
      <c r="B1146" t="s">
        <v>10</v>
      </c>
      <c r="C1146">
        <v>5</v>
      </c>
      <c r="D1146" t="s">
        <v>79</v>
      </c>
      <c r="E1146" t="s">
        <v>79</v>
      </c>
      <c r="F1146" t="s">
        <v>14</v>
      </c>
      <c r="H1146" t="s">
        <v>14</v>
      </c>
      <c r="J1146" t="s">
        <v>14</v>
      </c>
      <c r="L1146" t="s">
        <v>14</v>
      </c>
      <c r="N1146" t="s">
        <v>714</v>
      </c>
      <c r="P1146" t="s">
        <v>222</v>
      </c>
      <c r="R1146" t="s">
        <v>61</v>
      </c>
    </row>
    <row r="1147" spans="1:18">
      <c r="A1147" t="s">
        <v>35</v>
      </c>
      <c r="B1147" t="s">
        <v>10</v>
      </c>
      <c r="C1147">
        <v>3</v>
      </c>
      <c r="D1147" t="s">
        <v>62</v>
      </c>
      <c r="E1147" t="s">
        <v>83</v>
      </c>
      <c r="F1147" t="s">
        <v>14</v>
      </c>
      <c r="H1147" t="s">
        <v>11</v>
      </c>
      <c r="J1147" t="s">
        <v>14</v>
      </c>
      <c r="L1147" t="s">
        <v>11</v>
      </c>
      <c r="N1147" t="s">
        <v>144</v>
      </c>
      <c r="O1147" t="s">
        <v>1137</v>
      </c>
      <c r="P1147" t="s">
        <v>65</v>
      </c>
      <c r="R1147" t="s">
        <v>61</v>
      </c>
    </row>
    <row r="1148" spans="1:18">
      <c r="A1148" t="s">
        <v>35</v>
      </c>
      <c r="B1148" t="s">
        <v>10</v>
      </c>
      <c r="C1148">
        <v>268</v>
      </c>
      <c r="F1148" t="s">
        <v>14</v>
      </c>
      <c r="H1148" t="s">
        <v>16</v>
      </c>
      <c r="J1148" t="s">
        <v>14</v>
      </c>
      <c r="L1148" t="s">
        <v>16</v>
      </c>
      <c r="N1148" t="s">
        <v>116</v>
      </c>
      <c r="P1148" t="s">
        <v>195</v>
      </c>
      <c r="R1148" t="s">
        <v>61</v>
      </c>
    </row>
    <row r="1149" spans="1:18">
      <c r="A1149" t="s">
        <v>35</v>
      </c>
      <c r="B1149" t="s">
        <v>10</v>
      </c>
      <c r="C1149">
        <v>350</v>
      </c>
      <c r="F1149" t="s">
        <v>14</v>
      </c>
      <c r="H1149" t="s">
        <v>14</v>
      </c>
      <c r="J1149" t="s">
        <v>14</v>
      </c>
      <c r="L1149" t="s">
        <v>14</v>
      </c>
      <c r="N1149" t="s">
        <v>77</v>
      </c>
      <c r="P1149" t="s">
        <v>325</v>
      </c>
      <c r="R1149" t="s">
        <v>69</v>
      </c>
    </row>
    <row r="1150" spans="1:18">
      <c r="A1150" t="s">
        <v>35</v>
      </c>
      <c r="B1150" t="s">
        <v>10</v>
      </c>
      <c r="C1150">
        <v>75</v>
      </c>
      <c r="D1150" t="s">
        <v>66</v>
      </c>
      <c r="F1150" t="s">
        <v>14</v>
      </c>
      <c r="H1150" t="s">
        <v>14</v>
      </c>
      <c r="J1150" t="s">
        <v>14</v>
      </c>
      <c r="L1150" t="s">
        <v>14</v>
      </c>
      <c r="N1150" t="s">
        <v>114</v>
      </c>
      <c r="R1150" t="s">
        <v>69</v>
      </c>
    </row>
    <row r="1151" spans="1:18">
      <c r="A1151" t="s">
        <v>35</v>
      </c>
      <c r="B1151" t="s">
        <v>10</v>
      </c>
      <c r="C1151">
        <v>1.4</v>
      </c>
      <c r="D1151" t="s">
        <v>66</v>
      </c>
      <c r="F1151" t="s">
        <v>14</v>
      </c>
      <c r="H1151" t="s">
        <v>16</v>
      </c>
      <c r="J1151" t="s">
        <v>14</v>
      </c>
      <c r="L1151" t="s">
        <v>16</v>
      </c>
      <c r="N1151" t="s">
        <v>1138</v>
      </c>
      <c r="P1151" t="s">
        <v>65</v>
      </c>
      <c r="R1151" t="s">
        <v>69</v>
      </c>
    </row>
    <row r="1152" spans="1:18">
      <c r="A1152" t="s">
        <v>35</v>
      </c>
      <c r="B1152" t="s">
        <v>10</v>
      </c>
      <c r="C1152" t="s">
        <v>1139</v>
      </c>
      <c r="D1152" t="s">
        <v>62</v>
      </c>
      <c r="E1152" t="s">
        <v>66</v>
      </c>
      <c r="F1152" t="s">
        <v>14</v>
      </c>
      <c r="H1152" t="s">
        <v>14</v>
      </c>
      <c r="J1152" t="s">
        <v>14</v>
      </c>
      <c r="L1152" t="s">
        <v>14</v>
      </c>
      <c r="N1152" t="s">
        <v>216</v>
      </c>
      <c r="R1152" t="s">
        <v>69</v>
      </c>
    </row>
    <row r="1153" spans="1:18">
      <c r="A1153" t="s">
        <v>35</v>
      </c>
      <c r="B1153" t="s">
        <v>10</v>
      </c>
      <c r="C1153" t="s">
        <v>1140</v>
      </c>
      <c r="D1153" t="s">
        <v>62</v>
      </c>
      <c r="E1153" t="s">
        <v>62</v>
      </c>
      <c r="F1153" t="s">
        <v>14</v>
      </c>
      <c r="H1153" t="s">
        <v>16</v>
      </c>
      <c r="J1153" t="s">
        <v>14</v>
      </c>
      <c r="L1153" t="s">
        <v>16</v>
      </c>
      <c r="N1153" t="s">
        <v>93</v>
      </c>
      <c r="P1153" t="s">
        <v>65</v>
      </c>
      <c r="R1153" t="s">
        <v>61</v>
      </c>
    </row>
    <row r="1154" spans="1:18">
      <c r="A1154" t="s">
        <v>35</v>
      </c>
      <c r="B1154" t="s">
        <v>10</v>
      </c>
      <c r="C1154">
        <v>13.1</v>
      </c>
      <c r="D1154" t="s">
        <v>62</v>
      </c>
      <c r="F1154" t="s">
        <v>14</v>
      </c>
      <c r="H1154" t="s">
        <v>16</v>
      </c>
      <c r="J1154" t="s">
        <v>14</v>
      </c>
      <c r="L1154" t="s">
        <v>16</v>
      </c>
      <c r="N1154" t="s">
        <v>199</v>
      </c>
      <c r="O1154" t="s">
        <v>258</v>
      </c>
      <c r="R1154" t="s">
        <v>61</v>
      </c>
    </row>
    <row r="1155" spans="1:18">
      <c r="A1155" t="s">
        <v>35</v>
      </c>
      <c r="B1155" t="s">
        <v>10</v>
      </c>
      <c r="C1155">
        <v>1</v>
      </c>
      <c r="D1155" t="s">
        <v>62</v>
      </c>
      <c r="E1155" t="s">
        <v>66</v>
      </c>
      <c r="F1155" t="s">
        <v>14</v>
      </c>
      <c r="H1155" t="s">
        <v>16</v>
      </c>
      <c r="J1155" t="s">
        <v>12</v>
      </c>
      <c r="L1155" t="s">
        <v>16</v>
      </c>
      <c r="N1155" t="s">
        <v>67</v>
      </c>
      <c r="P1155" t="s">
        <v>65</v>
      </c>
      <c r="R1155" t="s">
        <v>61</v>
      </c>
    </row>
    <row r="1156" spans="1:18">
      <c r="A1156" t="s">
        <v>35</v>
      </c>
      <c r="B1156" t="s">
        <v>10</v>
      </c>
      <c r="C1156">
        <v>1</v>
      </c>
      <c r="D1156" t="s">
        <v>79</v>
      </c>
      <c r="E1156" t="s">
        <v>57</v>
      </c>
      <c r="F1156" t="s">
        <v>14</v>
      </c>
      <c r="H1156" t="s">
        <v>16</v>
      </c>
      <c r="J1156" t="s">
        <v>14</v>
      </c>
      <c r="L1156" t="s">
        <v>16</v>
      </c>
      <c r="N1156" t="s">
        <v>1141</v>
      </c>
      <c r="P1156" t="s">
        <v>65</v>
      </c>
      <c r="R1156" t="s">
        <v>61</v>
      </c>
    </row>
    <row r="1157" spans="1:18">
      <c r="A1157" t="s">
        <v>35</v>
      </c>
      <c r="B1157" t="s">
        <v>10</v>
      </c>
      <c r="C1157">
        <v>46</v>
      </c>
      <c r="D1157" t="s">
        <v>66</v>
      </c>
      <c r="F1157" t="s">
        <v>14</v>
      </c>
      <c r="H1157" t="s">
        <v>16</v>
      </c>
      <c r="J1157" t="s">
        <v>14</v>
      </c>
      <c r="L1157" t="s">
        <v>16</v>
      </c>
      <c r="N1157" t="s">
        <v>15</v>
      </c>
      <c r="O1157" t="s">
        <v>1142</v>
      </c>
      <c r="R1157" t="s">
        <v>69</v>
      </c>
    </row>
    <row r="1158" spans="1:18">
      <c r="A1158" t="s">
        <v>35</v>
      </c>
      <c r="B1158" t="s">
        <v>10</v>
      </c>
      <c r="C1158">
        <v>53</v>
      </c>
      <c r="D1158" t="s">
        <v>95</v>
      </c>
      <c r="E1158" t="s">
        <v>95</v>
      </c>
      <c r="F1158" t="s">
        <v>14</v>
      </c>
      <c r="H1158" t="s">
        <v>16</v>
      </c>
      <c r="J1158" t="s">
        <v>14</v>
      </c>
      <c r="L1158" t="s">
        <v>12</v>
      </c>
      <c r="N1158" t="s">
        <v>1143</v>
      </c>
      <c r="P1158" t="s">
        <v>1023</v>
      </c>
      <c r="R1158" t="s">
        <v>61</v>
      </c>
    </row>
    <row r="1159" spans="1:18">
      <c r="A1159" t="s">
        <v>35</v>
      </c>
      <c r="B1159" t="s">
        <v>10</v>
      </c>
      <c r="C1159">
        <v>0</v>
      </c>
      <c r="D1159" t="s">
        <v>70</v>
      </c>
      <c r="F1159" t="s">
        <v>14</v>
      </c>
      <c r="H1159" t="s">
        <v>16</v>
      </c>
      <c r="J1159" t="s">
        <v>14</v>
      </c>
      <c r="L1159" t="s">
        <v>12</v>
      </c>
      <c r="N1159" t="s">
        <v>116</v>
      </c>
      <c r="P1159" t="s">
        <v>75</v>
      </c>
      <c r="R1159" t="s">
        <v>69</v>
      </c>
    </row>
    <row r="1160" spans="1:18">
      <c r="A1160" t="s">
        <v>35</v>
      </c>
      <c r="B1160" t="s">
        <v>10</v>
      </c>
      <c r="C1160">
        <v>0</v>
      </c>
      <c r="D1160" t="s">
        <v>95</v>
      </c>
      <c r="F1160" t="s">
        <v>14</v>
      </c>
      <c r="H1160" t="s">
        <v>16</v>
      </c>
      <c r="J1160" t="s">
        <v>14</v>
      </c>
      <c r="L1160" t="s">
        <v>16</v>
      </c>
      <c r="N1160" t="s">
        <v>883</v>
      </c>
      <c r="P1160" t="s">
        <v>269</v>
      </c>
      <c r="R1160" t="s">
        <v>61</v>
      </c>
    </row>
    <row r="1161" spans="1:18">
      <c r="A1161" t="s">
        <v>35</v>
      </c>
      <c r="B1161" t="s">
        <v>10</v>
      </c>
      <c r="C1161">
        <v>3</v>
      </c>
      <c r="D1161" t="s">
        <v>57</v>
      </c>
      <c r="E1161" t="s">
        <v>83</v>
      </c>
      <c r="F1161" t="s">
        <v>14</v>
      </c>
      <c r="H1161" t="s">
        <v>16</v>
      </c>
      <c r="J1161" t="s">
        <v>14</v>
      </c>
      <c r="L1161" t="s">
        <v>16</v>
      </c>
      <c r="N1161" t="s">
        <v>15</v>
      </c>
      <c r="O1161" t="s">
        <v>1144</v>
      </c>
      <c r="P1161" t="s">
        <v>1145</v>
      </c>
      <c r="R1161" t="s">
        <v>61</v>
      </c>
    </row>
    <row r="1162" spans="1:18">
      <c r="A1162" t="s">
        <v>35</v>
      </c>
      <c r="B1162" t="s">
        <v>10</v>
      </c>
      <c r="C1162">
        <v>3.5</v>
      </c>
      <c r="D1162" t="s">
        <v>62</v>
      </c>
      <c r="E1162" t="s">
        <v>62</v>
      </c>
      <c r="F1162" t="s">
        <v>14</v>
      </c>
      <c r="H1162" t="s">
        <v>14</v>
      </c>
      <c r="J1162" t="s">
        <v>14</v>
      </c>
      <c r="L1162" t="s">
        <v>14</v>
      </c>
      <c r="N1162" t="s">
        <v>1118</v>
      </c>
      <c r="P1162" t="s">
        <v>1146</v>
      </c>
      <c r="Q1162" t="s">
        <v>1147</v>
      </c>
      <c r="R1162" t="s">
        <v>61</v>
      </c>
    </row>
    <row r="1163" spans="1:18">
      <c r="A1163" t="s">
        <v>35</v>
      </c>
      <c r="B1163" t="s">
        <v>10</v>
      </c>
      <c r="C1163">
        <v>2.5</v>
      </c>
      <c r="D1163" t="s">
        <v>62</v>
      </c>
      <c r="E1163" t="s">
        <v>62</v>
      </c>
      <c r="F1163" t="s">
        <v>14</v>
      </c>
      <c r="H1163" t="s">
        <v>14</v>
      </c>
      <c r="J1163" t="s">
        <v>14</v>
      </c>
      <c r="L1163" t="s">
        <v>14</v>
      </c>
      <c r="N1163" t="s">
        <v>93</v>
      </c>
      <c r="P1163" t="s">
        <v>195</v>
      </c>
      <c r="R1163" t="s">
        <v>61</v>
      </c>
    </row>
    <row r="1164" spans="1:18">
      <c r="A1164" t="s">
        <v>35</v>
      </c>
      <c r="B1164" t="s">
        <v>10</v>
      </c>
      <c r="C1164">
        <v>40</v>
      </c>
      <c r="D1164" t="s">
        <v>62</v>
      </c>
      <c r="E1164" t="s">
        <v>95</v>
      </c>
      <c r="F1164" t="s">
        <v>14</v>
      </c>
      <c r="H1164" t="s">
        <v>16</v>
      </c>
      <c r="J1164" t="s">
        <v>14</v>
      </c>
      <c r="L1164" t="s">
        <v>16</v>
      </c>
      <c r="N1164" t="s">
        <v>77</v>
      </c>
      <c r="P1164" t="s">
        <v>15</v>
      </c>
      <c r="Q1164" t="s">
        <v>110</v>
      </c>
      <c r="R1164" t="s">
        <v>69</v>
      </c>
    </row>
    <row r="1165" spans="1:18">
      <c r="A1165" t="s">
        <v>35</v>
      </c>
      <c r="B1165" t="s">
        <v>10</v>
      </c>
      <c r="C1165">
        <v>2.5</v>
      </c>
      <c r="D1165" t="s">
        <v>70</v>
      </c>
      <c r="E1165" t="s">
        <v>62</v>
      </c>
      <c r="F1165" t="s">
        <v>14</v>
      </c>
      <c r="H1165" t="s">
        <v>16</v>
      </c>
      <c r="J1165" t="s">
        <v>14</v>
      </c>
      <c r="L1165" t="s">
        <v>14</v>
      </c>
      <c r="N1165" t="s">
        <v>74</v>
      </c>
      <c r="P1165" t="s">
        <v>75</v>
      </c>
      <c r="R1165" t="s">
        <v>69</v>
      </c>
    </row>
    <row r="1166" spans="1:18">
      <c r="A1166" t="s">
        <v>35</v>
      </c>
      <c r="B1166" t="s">
        <v>10</v>
      </c>
      <c r="C1166">
        <v>65</v>
      </c>
      <c r="F1166" t="s">
        <v>14</v>
      </c>
      <c r="H1166" t="s">
        <v>16</v>
      </c>
      <c r="J1166" t="s">
        <v>14</v>
      </c>
      <c r="L1166" t="s">
        <v>16</v>
      </c>
      <c r="N1166" t="s">
        <v>94</v>
      </c>
      <c r="P1166" t="s">
        <v>269</v>
      </c>
      <c r="R1166" t="s">
        <v>61</v>
      </c>
    </row>
    <row r="1167" spans="1:18">
      <c r="A1167" t="s">
        <v>35</v>
      </c>
      <c r="B1167" t="s">
        <v>10</v>
      </c>
      <c r="C1167">
        <v>0</v>
      </c>
      <c r="D1167" t="s">
        <v>70</v>
      </c>
      <c r="F1167" t="s">
        <v>14</v>
      </c>
      <c r="H1167" t="s">
        <v>16</v>
      </c>
      <c r="J1167" t="s">
        <v>14</v>
      </c>
      <c r="L1167" t="s">
        <v>16</v>
      </c>
      <c r="N1167" t="s">
        <v>93</v>
      </c>
      <c r="P1167" t="s">
        <v>489</v>
      </c>
      <c r="R1167" t="s">
        <v>61</v>
      </c>
    </row>
    <row r="1168" spans="1:18">
      <c r="A1168" t="s">
        <v>35</v>
      </c>
      <c r="B1168" t="s">
        <v>10</v>
      </c>
      <c r="C1168">
        <v>91</v>
      </c>
      <c r="F1168" t="s">
        <v>14</v>
      </c>
      <c r="H1168" t="s">
        <v>16</v>
      </c>
      <c r="J1168" t="s">
        <v>14</v>
      </c>
      <c r="L1168" t="s">
        <v>16</v>
      </c>
      <c r="N1168" t="s">
        <v>15</v>
      </c>
      <c r="O1168" t="s">
        <v>1148</v>
      </c>
      <c r="R1168" t="s">
        <v>69</v>
      </c>
    </row>
    <row r="1169" spans="1:18">
      <c r="A1169" t="s">
        <v>35</v>
      </c>
      <c r="B1169" t="s">
        <v>10</v>
      </c>
      <c r="C1169">
        <v>0</v>
      </c>
      <c r="F1169" t="s">
        <v>14</v>
      </c>
      <c r="H1169" t="s">
        <v>16</v>
      </c>
      <c r="J1169" t="s">
        <v>14</v>
      </c>
      <c r="L1169" t="s">
        <v>16</v>
      </c>
      <c r="N1169" t="s">
        <v>94</v>
      </c>
      <c r="P1169" t="s">
        <v>269</v>
      </c>
      <c r="R1169" t="s">
        <v>61</v>
      </c>
    </row>
    <row r="1170" spans="1:18">
      <c r="A1170" t="s">
        <v>35</v>
      </c>
      <c r="B1170" t="s">
        <v>10</v>
      </c>
      <c r="C1170">
        <v>12</v>
      </c>
      <c r="D1170" t="s">
        <v>79</v>
      </c>
      <c r="E1170" t="s">
        <v>79</v>
      </c>
      <c r="F1170" t="s">
        <v>14</v>
      </c>
      <c r="H1170" t="s">
        <v>16</v>
      </c>
      <c r="J1170" t="s">
        <v>14</v>
      </c>
      <c r="L1170" t="s">
        <v>16</v>
      </c>
      <c r="N1170" t="s">
        <v>15</v>
      </c>
      <c r="O1170" t="s">
        <v>1149</v>
      </c>
      <c r="P1170" t="s">
        <v>325</v>
      </c>
      <c r="R1170" t="s">
        <v>61</v>
      </c>
    </row>
    <row r="1171" spans="1:18">
      <c r="A1171" t="s">
        <v>35</v>
      </c>
      <c r="B1171" t="s">
        <v>10</v>
      </c>
      <c r="C1171">
        <v>27</v>
      </c>
      <c r="D1171" t="s">
        <v>79</v>
      </c>
      <c r="E1171" t="s">
        <v>83</v>
      </c>
      <c r="F1171" t="s">
        <v>14</v>
      </c>
      <c r="H1171" t="s">
        <v>14</v>
      </c>
      <c r="J1171" t="s">
        <v>14</v>
      </c>
      <c r="L1171" t="s">
        <v>16</v>
      </c>
      <c r="N1171" t="s">
        <v>126</v>
      </c>
      <c r="R1171" t="s">
        <v>69</v>
      </c>
    </row>
    <row r="1172" spans="1:18">
      <c r="A1172" t="s">
        <v>35</v>
      </c>
      <c r="B1172" t="s">
        <v>10</v>
      </c>
      <c r="C1172">
        <v>35</v>
      </c>
      <c r="D1172" t="s">
        <v>95</v>
      </c>
      <c r="E1172" t="s">
        <v>83</v>
      </c>
      <c r="F1172" t="s">
        <v>14</v>
      </c>
      <c r="H1172" t="s">
        <v>16</v>
      </c>
      <c r="J1172" t="s">
        <v>14</v>
      </c>
      <c r="L1172" t="s">
        <v>16</v>
      </c>
      <c r="N1172" t="s">
        <v>93</v>
      </c>
      <c r="P1172" t="s">
        <v>65</v>
      </c>
      <c r="R1172" t="s">
        <v>69</v>
      </c>
    </row>
    <row r="1173" spans="1:18">
      <c r="A1173" t="s">
        <v>35</v>
      </c>
      <c r="B1173" t="s">
        <v>10</v>
      </c>
      <c r="C1173">
        <v>8.8000000000000007</v>
      </c>
      <c r="D1173" t="s">
        <v>66</v>
      </c>
      <c r="F1173" t="s">
        <v>14</v>
      </c>
      <c r="H1173" t="s">
        <v>16</v>
      </c>
      <c r="J1173" t="s">
        <v>14</v>
      </c>
      <c r="L1173" t="s">
        <v>16</v>
      </c>
      <c r="N1173" t="s">
        <v>803</v>
      </c>
      <c r="P1173" t="s">
        <v>75</v>
      </c>
      <c r="R1173" t="s">
        <v>69</v>
      </c>
    </row>
    <row r="1174" spans="1:18">
      <c r="A1174" t="s">
        <v>35</v>
      </c>
      <c r="B1174" t="s">
        <v>10</v>
      </c>
      <c r="C1174">
        <v>212</v>
      </c>
      <c r="F1174" t="s">
        <v>14</v>
      </c>
      <c r="H1174" t="s">
        <v>14</v>
      </c>
      <c r="J1174" t="s">
        <v>14</v>
      </c>
      <c r="L1174" t="s">
        <v>14</v>
      </c>
      <c r="N1174" t="s">
        <v>94</v>
      </c>
      <c r="P1174" t="s">
        <v>150</v>
      </c>
      <c r="R1174" t="s">
        <v>61</v>
      </c>
    </row>
    <row r="1175" spans="1:18">
      <c r="A1175" t="s">
        <v>35</v>
      </c>
      <c r="B1175" t="s">
        <v>10</v>
      </c>
      <c r="C1175">
        <v>5</v>
      </c>
      <c r="D1175" t="s">
        <v>79</v>
      </c>
      <c r="E1175" t="s">
        <v>62</v>
      </c>
      <c r="F1175" t="s">
        <v>14</v>
      </c>
      <c r="H1175" t="s">
        <v>14</v>
      </c>
      <c r="J1175" t="s">
        <v>14</v>
      </c>
      <c r="L1175" t="s">
        <v>14</v>
      </c>
      <c r="N1175" t="s">
        <v>77</v>
      </c>
      <c r="P1175" t="s">
        <v>300</v>
      </c>
      <c r="R1175" t="s">
        <v>61</v>
      </c>
    </row>
    <row r="1176" spans="1:18">
      <c r="A1176" t="s">
        <v>35</v>
      </c>
      <c r="B1176" t="s">
        <v>10</v>
      </c>
      <c r="C1176">
        <v>211</v>
      </c>
      <c r="D1176" t="s">
        <v>83</v>
      </c>
      <c r="F1176" t="s">
        <v>14</v>
      </c>
      <c r="H1176" t="s">
        <v>16</v>
      </c>
      <c r="J1176" t="s">
        <v>12</v>
      </c>
      <c r="L1176" t="s">
        <v>16</v>
      </c>
      <c r="N1176" t="s">
        <v>94</v>
      </c>
      <c r="P1176" t="s">
        <v>75</v>
      </c>
      <c r="R1176" t="s">
        <v>69</v>
      </c>
    </row>
    <row r="1177" spans="1:18">
      <c r="A1177" t="s">
        <v>35</v>
      </c>
      <c r="B1177" t="s">
        <v>10</v>
      </c>
      <c r="C1177">
        <v>62</v>
      </c>
      <c r="F1177" t="s">
        <v>14</v>
      </c>
      <c r="H1177" t="s">
        <v>14</v>
      </c>
      <c r="J1177" t="s">
        <v>14</v>
      </c>
      <c r="L1177" t="s">
        <v>14</v>
      </c>
      <c r="N1177" t="s">
        <v>77</v>
      </c>
      <c r="P1177" t="s">
        <v>75</v>
      </c>
      <c r="R1177" t="s">
        <v>69</v>
      </c>
    </row>
    <row r="1178" spans="1:18">
      <c r="A1178" t="s">
        <v>35</v>
      </c>
      <c r="B1178" t="s">
        <v>10</v>
      </c>
      <c r="C1178">
        <v>40</v>
      </c>
      <c r="D1178" t="s">
        <v>83</v>
      </c>
      <c r="E1178" t="s">
        <v>83</v>
      </c>
      <c r="F1178" t="s">
        <v>14</v>
      </c>
      <c r="H1178" t="s">
        <v>14</v>
      </c>
      <c r="J1178" t="s">
        <v>14</v>
      </c>
      <c r="L1178" t="s">
        <v>14</v>
      </c>
      <c r="N1178" t="s">
        <v>67</v>
      </c>
      <c r="P1178" t="s">
        <v>75</v>
      </c>
      <c r="R1178" t="s">
        <v>61</v>
      </c>
    </row>
    <row r="1179" spans="1:18">
      <c r="A1179" t="s">
        <v>35</v>
      </c>
      <c r="B1179" t="s">
        <v>10</v>
      </c>
      <c r="C1179">
        <v>1.1000000000000001</v>
      </c>
      <c r="D1179" t="s">
        <v>66</v>
      </c>
      <c r="E1179" t="s">
        <v>57</v>
      </c>
      <c r="F1179" t="s">
        <v>14</v>
      </c>
      <c r="H1179" t="s">
        <v>16</v>
      </c>
      <c r="J1179" t="s">
        <v>14</v>
      </c>
      <c r="L1179" t="s">
        <v>16</v>
      </c>
      <c r="N1179" t="s">
        <v>67</v>
      </c>
      <c r="P1179" t="s">
        <v>703</v>
      </c>
      <c r="R1179" t="s">
        <v>61</v>
      </c>
    </row>
    <row r="1180" spans="1:18">
      <c r="A1180" t="s">
        <v>35</v>
      </c>
      <c r="B1180" t="s">
        <v>10</v>
      </c>
      <c r="C1180">
        <v>119</v>
      </c>
      <c r="F1180" t="s">
        <v>14</v>
      </c>
      <c r="H1180" t="s">
        <v>16</v>
      </c>
      <c r="J1180" t="s">
        <v>14</v>
      </c>
      <c r="L1180" t="s">
        <v>16</v>
      </c>
      <c r="N1180" t="s">
        <v>77</v>
      </c>
      <c r="R1180" t="s">
        <v>61</v>
      </c>
    </row>
    <row r="1181" spans="1:18">
      <c r="A1181" t="s">
        <v>35</v>
      </c>
      <c r="B1181" t="s">
        <v>10</v>
      </c>
      <c r="C1181">
        <v>3.5</v>
      </c>
      <c r="D1181" t="s">
        <v>62</v>
      </c>
      <c r="E1181" t="s">
        <v>57</v>
      </c>
      <c r="F1181" t="s">
        <v>14</v>
      </c>
      <c r="H1181" t="s">
        <v>16</v>
      </c>
      <c r="J1181" t="s">
        <v>14</v>
      </c>
      <c r="L1181" t="s">
        <v>16</v>
      </c>
      <c r="N1181" t="s">
        <v>94</v>
      </c>
      <c r="P1181" t="s">
        <v>381</v>
      </c>
      <c r="R1181" t="s">
        <v>61</v>
      </c>
    </row>
    <row r="1182" spans="1:18">
      <c r="A1182" t="s">
        <v>35</v>
      </c>
      <c r="B1182" t="s">
        <v>10</v>
      </c>
      <c r="C1182">
        <v>0</v>
      </c>
      <c r="F1182" t="s">
        <v>14</v>
      </c>
      <c r="H1182" t="s">
        <v>16</v>
      </c>
      <c r="J1182" t="s">
        <v>14</v>
      </c>
      <c r="L1182" t="s">
        <v>16</v>
      </c>
      <c r="N1182" t="s">
        <v>169</v>
      </c>
      <c r="P1182" t="s">
        <v>1026</v>
      </c>
      <c r="R1182" t="s">
        <v>69</v>
      </c>
    </row>
    <row r="1183" spans="1:18">
      <c r="A1183" t="s">
        <v>35</v>
      </c>
      <c r="B1183" t="s">
        <v>10</v>
      </c>
      <c r="C1183">
        <v>1.7</v>
      </c>
      <c r="D1183" t="s">
        <v>62</v>
      </c>
      <c r="F1183" t="s">
        <v>14</v>
      </c>
      <c r="H1183" t="s">
        <v>16</v>
      </c>
      <c r="J1183" t="s">
        <v>14</v>
      </c>
      <c r="L1183" t="s">
        <v>16</v>
      </c>
      <c r="N1183" t="s">
        <v>90</v>
      </c>
      <c r="R1183" t="s">
        <v>69</v>
      </c>
    </row>
    <row r="1184" spans="1:18">
      <c r="A1184" t="s">
        <v>35</v>
      </c>
      <c r="B1184" t="s">
        <v>10</v>
      </c>
      <c r="C1184">
        <v>0</v>
      </c>
      <c r="F1184" t="s">
        <v>14</v>
      </c>
      <c r="H1184" t="s">
        <v>16</v>
      </c>
      <c r="J1184" t="s">
        <v>14</v>
      </c>
      <c r="L1184" t="s">
        <v>16</v>
      </c>
      <c r="N1184" t="s">
        <v>1095</v>
      </c>
      <c r="P1184" t="s">
        <v>195</v>
      </c>
      <c r="R1184" t="s">
        <v>61</v>
      </c>
    </row>
    <row r="1185" spans="1:18">
      <c r="A1185" t="s">
        <v>35</v>
      </c>
      <c r="B1185" t="s">
        <v>10</v>
      </c>
      <c r="C1185">
        <v>3</v>
      </c>
      <c r="D1185" t="s">
        <v>62</v>
      </c>
      <c r="E1185" t="s">
        <v>95</v>
      </c>
      <c r="F1185" t="s">
        <v>14</v>
      </c>
      <c r="H1185" t="s">
        <v>16</v>
      </c>
      <c r="J1185" t="s">
        <v>14</v>
      </c>
      <c r="L1185" t="s">
        <v>16</v>
      </c>
      <c r="N1185" t="s">
        <v>74</v>
      </c>
      <c r="R1185" t="s">
        <v>69</v>
      </c>
    </row>
    <row r="1186" spans="1:18">
      <c r="A1186" t="s">
        <v>35</v>
      </c>
      <c r="B1186" t="s">
        <v>10</v>
      </c>
      <c r="C1186">
        <v>3.6</v>
      </c>
      <c r="D1186" t="s">
        <v>79</v>
      </c>
      <c r="F1186" t="s">
        <v>14</v>
      </c>
      <c r="H1186" t="s">
        <v>16</v>
      </c>
      <c r="J1186" t="s">
        <v>14</v>
      </c>
      <c r="L1186" t="s">
        <v>16</v>
      </c>
      <c r="N1186" t="s">
        <v>15</v>
      </c>
      <c r="O1186" t="s">
        <v>1150</v>
      </c>
      <c r="P1186" t="s">
        <v>89</v>
      </c>
      <c r="R1186" t="s">
        <v>61</v>
      </c>
    </row>
    <row r="1187" spans="1:18">
      <c r="A1187" t="s">
        <v>35</v>
      </c>
      <c r="B1187" t="s">
        <v>10</v>
      </c>
      <c r="C1187">
        <v>0</v>
      </c>
      <c r="E1187" t="s">
        <v>83</v>
      </c>
      <c r="F1187" t="s">
        <v>14</v>
      </c>
      <c r="H1187" t="s">
        <v>14</v>
      </c>
      <c r="J1187" t="s">
        <v>14</v>
      </c>
      <c r="L1187" t="s">
        <v>14</v>
      </c>
      <c r="N1187" t="s">
        <v>435</v>
      </c>
      <c r="P1187" t="s">
        <v>1074</v>
      </c>
      <c r="R1187" t="s">
        <v>61</v>
      </c>
    </row>
    <row r="1188" spans="1:18">
      <c r="A1188" t="s">
        <v>35</v>
      </c>
      <c r="B1188" t="s">
        <v>10</v>
      </c>
      <c r="C1188">
        <v>0.5</v>
      </c>
      <c r="D1188" t="s">
        <v>62</v>
      </c>
      <c r="E1188" t="s">
        <v>83</v>
      </c>
      <c r="F1188" t="s">
        <v>14</v>
      </c>
      <c r="H1188" t="s">
        <v>16</v>
      </c>
      <c r="J1188" t="s">
        <v>14</v>
      </c>
      <c r="L1188" t="s">
        <v>14</v>
      </c>
      <c r="N1188" t="s">
        <v>94</v>
      </c>
      <c r="P1188" t="s">
        <v>75</v>
      </c>
      <c r="R1188" t="s">
        <v>61</v>
      </c>
    </row>
    <row r="1189" spans="1:18">
      <c r="A1189" t="s">
        <v>35</v>
      </c>
      <c r="B1189" t="s">
        <v>10</v>
      </c>
      <c r="C1189">
        <v>0</v>
      </c>
      <c r="F1189" t="s">
        <v>14</v>
      </c>
      <c r="H1189" t="s">
        <v>16</v>
      </c>
      <c r="J1189" t="s">
        <v>14</v>
      </c>
      <c r="L1189" t="s">
        <v>16</v>
      </c>
      <c r="N1189" t="s">
        <v>94</v>
      </c>
      <c r="P1189" t="s">
        <v>120</v>
      </c>
      <c r="R1189" t="s">
        <v>61</v>
      </c>
    </row>
    <row r="1190" spans="1:18">
      <c r="A1190" t="s">
        <v>35</v>
      </c>
      <c r="B1190" t="s">
        <v>10</v>
      </c>
      <c r="C1190">
        <v>36</v>
      </c>
      <c r="D1190" t="s">
        <v>62</v>
      </c>
      <c r="F1190" t="s">
        <v>14</v>
      </c>
      <c r="H1190" t="s">
        <v>16</v>
      </c>
      <c r="J1190" t="s">
        <v>14</v>
      </c>
      <c r="L1190" t="s">
        <v>16</v>
      </c>
      <c r="N1190" t="s">
        <v>1151</v>
      </c>
      <c r="P1190" t="s">
        <v>75</v>
      </c>
      <c r="R1190" t="s">
        <v>61</v>
      </c>
    </row>
    <row r="1191" spans="1:18">
      <c r="A1191" t="s">
        <v>35</v>
      </c>
      <c r="B1191" t="s">
        <v>10</v>
      </c>
      <c r="C1191">
        <v>20</v>
      </c>
      <c r="D1191" t="s">
        <v>62</v>
      </c>
      <c r="F1191" t="s">
        <v>14</v>
      </c>
      <c r="H1191" t="s">
        <v>16</v>
      </c>
      <c r="J1191" t="s">
        <v>14</v>
      </c>
      <c r="L1191" t="s">
        <v>16</v>
      </c>
      <c r="N1191" t="s">
        <v>15</v>
      </c>
      <c r="O1191" t="s">
        <v>1152</v>
      </c>
      <c r="P1191" t="s">
        <v>15</v>
      </c>
      <c r="Q1191" t="s">
        <v>1153</v>
      </c>
      <c r="R1191" t="s">
        <v>69</v>
      </c>
    </row>
    <row r="1192" spans="1:18">
      <c r="A1192" t="s">
        <v>35</v>
      </c>
      <c r="B1192" t="s">
        <v>10</v>
      </c>
      <c r="C1192">
        <v>0</v>
      </c>
      <c r="D1192" t="s">
        <v>62</v>
      </c>
      <c r="F1192" t="s">
        <v>14</v>
      </c>
      <c r="H1192" t="s">
        <v>16</v>
      </c>
      <c r="J1192" t="s">
        <v>14</v>
      </c>
      <c r="L1192" t="s">
        <v>16</v>
      </c>
      <c r="N1192" t="s">
        <v>74</v>
      </c>
      <c r="P1192" t="s">
        <v>195</v>
      </c>
      <c r="R1192" t="s">
        <v>61</v>
      </c>
    </row>
    <row r="1193" spans="1:18">
      <c r="A1193" t="s">
        <v>35</v>
      </c>
      <c r="B1193" t="s">
        <v>10</v>
      </c>
      <c r="C1193">
        <v>40</v>
      </c>
      <c r="D1193" t="s">
        <v>83</v>
      </c>
      <c r="F1193" t="s">
        <v>14</v>
      </c>
      <c r="H1193" t="s">
        <v>14</v>
      </c>
      <c r="J1193" t="s">
        <v>14</v>
      </c>
      <c r="L1193" t="s">
        <v>14</v>
      </c>
      <c r="N1193" t="s">
        <v>74</v>
      </c>
      <c r="P1193" t="s">
        <v>325</v>
      </c>
      <c r="R1193" t="s">
        <v>61</v>
      </c>
    </row>
    <row r="1194" spans="1:18">
      <c r="A1194" t="s">
        <v>35</v>
      </c>
      <c r="B1194" t="s">
        <v>10</v>
      </c>
      <c r="C1194">
        <v>10</v>
      </c>
      <c r="D1194" t="s">
        <v>62</v>
      </c>
      <c r="E1194" t="s">
        <v>66</v>
      </c>
      <c r="F1194" t="s">
        <v>14</v>
      </c>
      <c r="H1194" t="s">
        <v>16</v>
      </c>
      <c r="J1194" t="s">
        <v>14</v>
      </c>
      <c r="L1194" t="s">
        <v>16</v>
      </c>
      <c r="N1194" t="s">
        <v>116</v>
      </c>
      <c r="P1194" t="s">
        <v>715</v>
      </c>
      <c r="R1194" t="s">
        <v>61</v>
      </c>
    </row>
    <row r="1195" spans="1:18">
      <c r="A1195" t="s">
        <v>35</v>
      </c>
      <c r="B1195" t="s">
        <v>10</v>
      </c>
      <c r="C1195">
        <v>15</v>
      </c>
      <c r="D1195" t="s">
        <v>66</v>
      </c>
      <c r="F1195" t="s">
        <v>14</v>
      </c>
      <c r="H1195" t="s">
        <v>16</v>
      </c>
      <c r="J1195" t="s">
        <v>14</v>
      </c>
      <c r="L1195" t="s">
        <v>16</v>
      </c>
      <c r="N1195" t="s">
        <v>15</v>
      </c>
      <c r="O1195" t="s">
        <v>1154</v>
      </c>
      <c r="P1195" t="s">
        <v>799</v>
      </c>
      <c r="R1195" t="s">
        <v>61</v>
      </c>
    </row>
    <row r="1196" spans="1:18">
      <c r="A1196" t="s">
        <v>35</v>
      </c>
      <c r="B1196" t="s">
        <v>10</v>
      </c>
      <c r="C1196">
        <v>1</v>
      </c>
      <c r="D1196" t="s">
        <v>70</v>
      </c>
      <c r="F1196" t="s">
        <v>14</v>
      </c>
      <c r="H1196" t="s">
        <v>16</v>
      </c>
      <c r="J1196" t="s">
        <v>14</v>
      </c>
      <c r="L1196" t="s">
        <v>16</v>
      </c>
      <c r="N1196" t="s">
        <v>1155</v>
      </c>
      <c r="O1196" t="s">
        <v>1156</v>
      </c>
      <c r="P1196" t="s">
        <v>1011</v>
      </c>
      <c r="R1196" t="s">
        <v>61</v>
      </c>
    </row>
    <row r="1197" spans="1:18">
      <c r="A1197" t="s">
        <v>35</v>
      </c>
      <c r="B1197" t="s">
        <v>10</v>
      </c>
      <c r="C1197">
        <v>0</v>
      </c>
      <c r="D1197" t="s">
        <v>83</v>
      </c>
      <c r="E1197" t="s">
        <v>83</v>
      </c>
      <c r="F1197" t="s">
        <v>14</v>
      </c>
      <c r="H1197" t="s">
        <v>12</v>
      </c>
      <c r="J1197" t="s">
        <v>14</v>
      </c>
      <c r="L1197" t="s">
        <v>12</v>
      </c>
      <c r="N1197" t="s">
        <v>216</v>
      </c>
      <c r="P1197" t="s">
        <v>100</v>
      </c>
      <c r="R1197" t="s">
        <v>61</v>
      </c>
    </row>
    <row r="1198" spans="1:18">
      <c r="A1198" t="s">
        <v>35</v>
      </c>
      <c r="B1198" t="s">
        <v>10</v>
      </c>
      <c r="C1198">
        <v>35</v>
      </c>
      <c r="D1198" t="s">
        <v>66</v>
      </c>
      <c r="F1198" t="s">
        <v>14</v>
      </c>
      <c r="H1198" t="s">
        <v>16</v>
      </c>
      <c r="J1198" t="s">
        <v>14</v>
      </c>
      <c r="L1198" t="s">
        <v>14</v>
      </c>
      <c r="N1198" t="s">
        <v>67</v>
      </c>
      <c r="P1198" t="s">
        <v>75</v>
      </c>
      <c r="R1198" t="s">
        <v>69</v>
      </c>
    </row>
    <row r="1199" spans="1:18">
      <c r="A1199" t="s">
        <v>35</v>
      </c>
      <c r="B1199" t="s">
        <v>10</v>
      </c>
      <c r="C1199">
        <v>5.5</v>
      </c>
      <c r="D1199" t="s">
        <v>57</v>
      </c>
      <c r="F1199" t="s">
        <v>14</v>
      </c>
      <c r="H1199" t="s">
        <v>14</v>
      </c>
      <c r="J1199" t="s">
        <v>14</v>
      </c>
      <c r="L1199" t="s">
        <v>14</v>
      </c>
      <c r="N1199" t="s">
        <v>67</v>
      </c>
      <c r="P1199" t="s">
        <v>65</v>
      </c>
      <c r="R1199" t="s">
        <v>69</v>
      </c>
    </row>
    <row r="1200" spans="1:18">
      <c r="A1200" t="s">
        <v>35</v>
      </c>
      <c r="B1200" t="s">
        <v>10</v>
      </c>
      <c r="C1200">
        <v>0</v>
      </c>
      <c r="D1200" t="s">
        <v>83</v>
      </c>
      <c r="E1200" t="s">
        <v>83</v>
      </c>
      <c r="F1200" t="s">
        <v>14</v>
      </c>
      <c r="H1200" t="s">
        <v>16</v>
      </c>
      <c r="J1200" t="s">
        <v>14</v>
      </c>
      <c r="L1200" t="s">
        <v>16</v>
      </c>
      <c r="N1200" t="s">
        <v>77</v>
      </c>
      <c r="P1200" t="s">
        <v>65</v>
      </c>
      <c r="R1200" t="s">
        <v>61</v>
      </c>
    </row>
    <row r="1201" spans="1:18">
      <c r="A1201" t="s">
        <v>35</v>
      </c>
      <c r="B1201" t="s">
        <v>10</v>
      </c>
      <c r="C1201">
        <v>1.1000000000000001</v>
      </c>
      <c r="D1201" t="s">
        <v>62</v>
      </c>
      <c r="F1201" t="s">
        <v>14</v>
      </c>
      <c r="H1201" t="s">
        <v>14</v>
      </c>
      <c r="J1201" t="s">
        <v>14</v>
      </c>
      <c r="L1201" t="s">
        <v>14</v>
      </c>
      <c r="N1201" t="s">
        <v>170</v>
      </c>
      <c r="P1201" t="s">
        <v>365</v>
      </c>
      <c r="R1201" t="s">
        <v>69</v>
      </c>
    </row>
    <row r="1202" spans="1:18">
      <c r="A1202" t="s">
        <v>35</v>
      </c>
      <c r="B1202" t="s">
        <v>10</v>
      </c>
      <c r="C1202">
        <v>10</v>
      </c>
      <c r="D1202" t="s">
        <v>62</v>
      </c>
      <c r="E1202" t="s">
        <v>62</v>
      </c>
      <c r="F1202" t="s">
        <v>14</v>
      </c>
      <c r="H1202" t="s">
        <v>16</v>
      </c>
      <c r="J1202" t="s">
        <v>14</v>
      </c>
      <c r="L1202" t="s">
        <v>16</v>
      </c>
      <c r="N1202" t="s">
        <v>15</v>
      </c>
      <c r="O1202" t="s">
        <v>1157</v>
      </c>
      <c r="P1202" t="s">
        <v>410</v>
      </c>
      <c r="Q1202" t="s">
        <v>1158</v>
      </c>
      <c r="R1202" t="s">
        <v>69</v>
      </c>
    </row>
    <row r="1203" spans="1:18">
      <c r="A1203" t="s">
        <v>35</v>
      </c>
      <c r="B1203" t="s">
        <v>10</v>
      </c>
      <c r="C1203">
        <v>0</v>
      </c>
      <c r="D1203" t="s">
        <v>95</v>
      </c>
      <c r="F1203" t="s">
        <v>14</v>
      </c>
      <c r="H1203" t="s">
        <v>16</v>
      </c>
      <c r="J1203" t="s">
        <v>14</v>
      </c>
      <c r="L1203" t="s">
        <v>16</v>
      </c>
      <c r="N1203" t="s">
        <v>1159</v>
      </c>
      <c r="P1203" t="s">
        <v>502</v>
      </c>
      <c r="R1203" t="s">
        <v>69</v>
      </c>
    </row>
    <row r="1204" spans="1:18">
      <c r="A1204" t="s">
        <v>35</v>
      </c>
      <c r="B1204" t="s">
        <v>10</v>
      </c>
      <c r="C1204">
        <v>0.5</v>
      </c>
      <c r="D1204" t="s">
        <v>70</v>
      </c>
      <c r="E1204" t="s">
        <v>62</v>
      </c>
      <c r="F1204" t="s">
        <v>14</v>
      </c>
      <c r="H1204" t="s">
        <v>12</v>
      </c>
      <c r="J1204" t="s">
        <v>14</v>
      </c>
      <c r="L1204" t="s">
        <v>12</v>
      </c>
      <c r="N1204" t="s">
        <v>77</v>
      </c>
      <c r="R1204" t="s">
        <v>61</v>
      </c>
    </row>
    <row r="1205" spans="1:18">
      <c r="A1205" t="s">
        <v>35</v>
      </c>
      <c r="B1205" t="s">
        <v>10</v>
      </c>
      <c r="C1205">
        <v>11</v>
      </c>
      <c r="D1205" t="s">
        <v>62</v>
      </c>
      <c r="E1205" t="s">
        <v>62</v>
      </c>
      <c r="F1205" t="s">
        <v>14</v>
      </c>
      <c r="H1205" t="s">
        <v>14</v>
      </c>
      <c r="J1205" t="s">
        <v>14</v>
      </c>
      <c r="L1205" t="s">
        <v>16</v>
      </c>
      <c r="N1205" t="s">
        <v>74</v>
      </c>
      <c r="P1205" t="s">
        <v>65</v>
      </c>
      <c r="R1205" t="s">
        <v>61</v>
      </c>
    </row>
    <row r="1206" spans="1:18">
      <c r="A1206" t="s">
        <v>35</v>
      </c>
      <c r="B1206" t="s">
        <v>10</v>
      </c>
      <c r="C1206">
        <v>50</v>
      </c>
      <c r="D1206" t="s">
        <v>57</v>
      </c>
      <c r="F1206" t="s">
        <v>14</v>
      </c>
      <c r="H1206" t="s">
        <v>16</v>
      </c>
      <c r="J1206" t="s">
        <v>14</v>
      </c>
      <c r="L1206" t="s">
        <v>16</v>
      </c>
      <c r="N1206" t="s">
        <v>15</v>
      </c>
      <c r="O1206" t="s">
        <v>667</v>
      </c>
      <c r="R1206" t="s">
        <v>69</v>
      </c>
    </row>
    <row r="1207" spans="1:18">
      <c r="A1207" t="s">
        <v>35</v>
      </c>
      <c r="B1207" t="s">
        <v>10</v>
      </c>
      <c r="C1207">
        <v>1</v>
      </c>
      <c r="D1207" t="s">
        <v>62</v>
      </c>
      <c r="E1207" t="s">
        <v>62</v>
      </c>
      <c r="F1207" t="s">
        <v>14</v>
      </c>
      <c r="H1207" t="s">
        <v>14</v>
      </c>
      <c r="J1207" t="s">
        <v>14</v>
      </c>
      <c r="L1207" t="s">
        <v>14</v>
      </c>
      <c r="N1207" t="s">
        <v>67</v>
      </c>
      <c r="P1207" t="s">
        <v>440</v>
      </c>
      <c r="R1207" t="s">
        <v>61</v>
      </c>
    </row>
    <row r="1208" spans="1:18">
      <c r="A1208" t="s">
        <v>35</v>
      </c>
      <c r="B1208" t="s">
        <v>10</v>
      </c>
      <c r="C1208" t="s">
        <v>1160</v>
      </c>
      <c r="D1208" t="s">
        <v>83</v>
      </c>
      <c r="F1208" t="s">
        <v>14</v>
      </c>
      <c r="H1208" t="s">
        <v>16</v>
      </c>
      <c r="J1208" t="s">
        <v>14</v>
      </c>
      <c r="L1208" t="s">
        <v>16</v>
      </c>
      <c r="N1208" t="s">
        <v>94</v>
      </c>
      <c r="P1208" t="s">
        <v>75</v>
      </c>
      <c r="R1208" t="s">
        <v>61</v>
      </c>
    </row>
    <row r="1209" spans="1:18">
      <c r="A1209" t="s">
        <v>35</v>
      </c>
      <c r="B1209" t="s">
        <v>10</v>
      </c>
      <c r="C1209">
        <v>0</v>
      </c>
      <c r="D1209" t="s">
        <v>62</v>
      </c>
      <c r="F1209" t="s">
        <v>14</v>
      </c>
      <c r="H1209" t="s">
        <v>16</v>
      </c>
      <c r="J1209" t="s">
        <v>14</v>
      </c>
      <c r="L1209" t="s">
        <v>16</v>
      </c>
      <c r="N1209" t="s">
        <v>114</v>
      </c>
      <c r="P1209" t="s">
        <v>325</v>
      </c>
      <c r="R1209" t="s">
        <v>69</v>
      </c>
    </row>
    <row r="1210" spans="1:18">
      <c r="A1210" t="s">
        <v>35</v>
      </c>
      <c r="B1210" t="s">
        <v>10</v>
      </c>
      <c r="C1210">
        <v>0</v>
      </c>
      <c r="F1210" t="s">
        <v>14</v>
      </c>
      <c r="H1210" t="s">
        <v>14</v>
      </c>
      <c r="J1210" t="s">
        <v>14</v>
      </c>
      <c r="L1210" t="s">
        <v>14</v>
      </c>
      <c r="N1210" t="s">
        <v>94</v>
      </c>
      <c r="P1210" t="s">
        <v>365</v>
      </c>
      <c r="R1210" t="s">
        <v>61</v>
      </c>
    </row>
    <row r="1211" spans="1:18">
      <c r="A1211" t="s">
        <v>35</v>
      </c>
      <c r="B1211" t="s">
        <v>10</v>
      </c>
      <c r="C1211">
        <v>15</v>
      </c>
      <c r="D1211" t="s">
        <v>70</v>
      </c>
      <c r="E1211" t="s">
        <v>70</v>
      </c>
      <c r="F1211" t="s">
        <v>14</v>
      </c>
      <c r="H1211" t="s">
        <v>16</v>
      </c>
      <c r="J1211" t="s">
        <v>14</v>
      </c>
      <c r="L1211" t="s">
        <v>16</v>
      </c>
      <c r="N1211" t="s">
        <v>15</v>
      </c>
      <c r="O1211" t="s">
        <v>1161</v>
      </c>
      <c r="P1211" t="s">
        <v>65</v>
      </c>
      <c r="R1211" t="s">
        <v>69</v>
      </c>
    </row>
    <row r="1212" spans="1:18">
      <c r="A1212" t="s">
        <v>35</v>
      </c>
      <c r="B1212" t="s">
        <v>10</v>
      </c>
      <c r="C1212">
        <v>0</v>
      </c>
      <c r="D1212" t="s">
        <v>83</v>
      </c>
      <c r="F1212" t="s">
        <v>14</v>
      </c>
      <c r="H1212" t="s">
        <v>16</v>
      </c>
      <c r="J1212" t="s">
        <v>14</v>
      </c>
      <c r="L1212" t="s">
        <v>16</v>
      </c>
      <c r="N1212" t="s">
        <v>94</v>
      </c>
      <c r="P1212" t="s">
        <v>165</v>
      </c>
      <c r="R1212" t="s">
        <v>61</v>
      </c>
    </row>
    <row r="1213" spans="1:18">
      <c r="A1213" t="s">
        <v>35</v>
      </c>
      <c r="B1213" t="s">
        <v>10</v>
      </c>
      <c r="C1213">
        <v>0.5</v>
      </c>
      <c r="D1213" t="s">
        <v>57</v>
      </c>
      <c r="F1213" t="s">
        <v>14</v>
      </c>
      <c r="H1213" t="s">
        <v>16</v>
      </c>
      <c r="J1213" t="s">
        <v>14</v>
      </c>
      <c r="L1213" t="s">
        <v>13</v>
      </c>
      <c r="N1213" t="s">
        <v>216</v>
      </c>
      <c r="P1213" t="s">
        <v>75</v>
      </c>
      <c r="R1213" t="s">
        <v>61</v>
      </c>
    </row>
    <row r="1214" spans="1:18">
      <c r="A1214" t="s">
        <v>35</v>
      </c>
      <c r="B1214" t="s">
        <v>10</v>
      </c>
      <c r="C1214">
        <v>17</v>
      </c>
      <c r="D1214" t="s">
        <v>62</v>
      </c>
      <c r="E1214" t="s">
        <v>66</v>
      </c>
      <c r="F1214" t="s">
        <v>14</v>
      </c>
      <c r="H1214" t="s">
        <v>16</v>
      </c>
      <c r="J1214" t="s">
        <v>14</v>
      </c>
      <c r="L1214" t="s">
        <v>16</v>
      </c>
      <c r="N1214" t="s">
        <v>67</v>
      </c>
      <c r="P1214" t="s">
        <v>75</v>
      </c>
      <c r="R1214" t="s">
        <v>61</v>
      </c>
    </row>
    <row r="1215" spans="1:18">
      <c r="A1215" t="s">
        <v>35</v>
      </c>
      <c r="B1215" t="s">
        <v>10</v>
      </c>
      <c r="C1215">
        <v>25</v>
      </c>
      <c r="D1215" t="s">
        <v>62</v>
      </c>
      <c r="E1215" t="s">
        <v>66</v>
      </c>
      <c r="F1215" t="s">
        <v>14</v>
      </c>
      <c r="H1215" t="s">
        <v>14</v>
      </c>
      <c r="J1215" t="s">
        <v>14</v>
      </c>
      <c r="L1215" t="s">
        <v>14</v>
      </c>
      <c r="N1215" t="s">
        <v>74</v>
      </c>
      <c r="P1215" t="s">
        <v>65</v>
      </c>
      <c r="R1215" t="s">
        <v>69</v>
      </c>
    </row>
    <row r="1216" spans="1:18">
      <c r="A1216" t="s">
        <v>35</v>
      </c>
      <c r="B1216" t="s">
        <v>10</v>
      </c>
      <c r="C1216">
        <v>1</v>
      </c>
      <c r="D1216" t="s">
        <v>62</v>
      </c>
      <c r="E1216" t="s">
        <v>83</v>
      </c>
      <c r="F1216" t="s">
        <v>14</v>
      </c>
      <c r="H1216" t="s">
        <v>14</v>
      </c>
      <c r="J1216" t="s">
        <v>14</v>
      </c>
      <c r="L1216" t="s">
        <v>14</v>
      </c>
      <c r="N1216" t="s">
        <v>67</v>
      </c>
      <c r="P1216" t="s">
        <v>65</v>
      </c>
      <c r="R1216" t="s">
        <v>69</v>
      </c>
    </row>
    <row r="1217" spans="1:18">
      <c r="A1217" t="s">
        <v>35</v>
      </c>
      <c r="B1217" t="s">
        <v>10</v>
      </c>
      <c r="C1217">
        <v>3.7</v>
      </c>
      <c r="D1217" t="s">
        <v>62</v>
      </c>
      <c r="F1217" t="s">
        <v>14</v>
      </c>
      <c r="H1217" t="s">
        <v>16</v>
      </c>
      <c r="J1217" t="s">
        <v>14</v>
      </c>
      <c r="L1217" t="s">
        <v>16</v>
      </c>
      <c r="N1217" t="s">
        <v>138</v>
      </c>
      <c r="P1217" t="s">
        <v>188</v>
      </c>
      <c r="R1217" t="s">
        <v>69</v>
      </c>
    </row>
    <row r="1218" spans="1:18">
      <c r="A1218" t="s">
        <v>35</v>
      </c>
      <c r="B1218" t="s">
        <v>10</v>
      </c>
      <c r="C1218">
        <v>2</v>
      </c>
      <c r="D1218" t="s">
        <v>57</v>
      </c>
      <c r="F1218" t="s">
        <v>14</v>
      </c>
      <c r="H1218" t="s">
        <v>16</v>
      </c>
      <c r="J1218" t="s">
        <v>16</v>
      </c>
      <c r="L1218" t="s">
        <v>16</v>
      </c>
      <c r="N1218" t="s">
        <v>77</v>
      </c>
      <c r="P1218" t="s">
        <v>112</v>
      </c>
      <c r="R1218" t="s">
        <v>61</v>
      </c>
    </row>
    <row r="1219" spans="1:18">
      <c r="A1219" t="s">
        <v>35</v>
      </c>
      <c r="B1219" t="s">
        <v>10</v>
      </c>
      <c r="C1219">
        <v>12</v>
      </c>
      <c r="D1219" t="s">
        <v>62</v>
      </c>
      <c r="E1219" t="s">
        <v>83</v>
      </c>
      <c r="F1219" t="s">
        <v>14</v>
      </c>
      <c r="H1219" t="s">
        <v>14</v>
      </c>
      <c r="J1219" t="s">
        <v>14</v>
      </c>
      <c r="L1219" t="s">
        <v>14</v>
      </c>
      <c r="N1219" t="s">
        <v>104</v>
      </c>
      <c r="P1219" t="s">
        <v>188</v>
      </c>
      <c r="R1219" t="s">
        <v>61</v>
      </c>
    </row>
    <row r="1220" spans="1:18">
      <c r="A1220" t="s">
        <v>35</v>
      </c>
      <c r="B1220" t="s">
        <v>10</v>
      </c>
      <c r="C1220">
        <v>3</v>
      </c>
      <c r="D1220" t="s">
        <v>62</v>
      </c>
      <c r="E1220" t="s">
        <v>95</v>
      </c>
      <c r="F1220" t="s">
        <v>14</v>
      </c>
      <c r="H1220" t="s">
        <v>16</v>
      </c>
      <c r="J1220" t="s">
        <v>14</v>
      </c>
      <c r="L1220" t="s">
        <v>16</v>
      </c>
      <c r="N1220" t="s">
        <v>484</v>
      </c>
      <c r="P1220" t="s">
        <v>1044</v>
      </c>
      <c r="R1220" t="s">
        <v>61</v>
      </c>
    </row>
    <row r="1221" spans="1:18">
      <c r="A1221" t="s">
        <v>35</v>
      </c>
      <c r="B1221" t="s">
        <v>10</v>
      </c>
      <c r="C1221">
        <v>3</v>
      </c>
      <c r="D1221" t="s">
        <v>79</v>
      </c>
      <c r="E1221" t="s">
        <v>79</v>
      </c>
      <c r="F1221" t="s">
        <v>14</v>
      </c>
      <c r="H1221" t="s">
        <v>16</v>
      </c>
      <c r="J1221" t="s">
        <v>14</v>
      </c>
      <c r="L1221" t="s">
        <v>16</v>
      </c>
      <c r="N1221" t="s">
        <v>1162</v>
      </c>
      <c r="P1221" t="s">
        <v>15</v>
      </c>
      <c r="Q1221" t="s">
        <v>1163</v>
      </c>
      <c r="R1221" t="s">
        <v>69</v>
      </c>
    </row>
    <row r="1222" spans="1:18">
      <c r="A1222" t="s">
        <v>35</v>
      </c>
      <c r="B1222" t="s">
        <v>10</v>
      </c>
      <c r="C1222">
        <v>71</v>
      </c>
      <c r="F1222" t="s">
        <v>14</v>
      </c>
      <c r="H1222" t="s">
        <v>16</v>
      </c>
      <c r="J1222" t="s">
        <v>14</v>
      </c>
      <c r="L1222" t="s">
        <v>16</v>
      </c>
      <c r="N1222" t="s">
        <v>67</v>
      </c>
      <c r="P1222" t="s">
        <v>112</v>
      </c>
      <c r="R1222" t="s">
        <v>69</v>
      </c>
    </row>
    <row r="1223" spans="1:18">
      <c r="A1223" t="s">
        <v>35</v>
      </c>
      <c r="B1223" t="s">
        <v>10</v>
      </c>
      <c r="C1223">
        <v>1</v>
      </c>
      <c r="D1223" t="s">
        <v>79</v>
      </c>
      <c r="E1223" t="s">
        <v>79</v>
      </c>
      <c r="F1223" t="s">
        <v>14</v>
      </c>
      <c r="H1223" t="s">
        <v>14</v>
      </c>
      <c r="J1223" t="s">
        <v>14</v>
      </c>
      <c r="L1223" t="s">
        <v>14</v>
      </c>
      <c r="N1223" t="s">
        <v>1164</v>
      </c>
      <c r="P1223" t="s">
        <v>365</v>
      </c>
      <c r="R1223" t="s">
        <v>61</v>
      </c>
    </row>
    <row r="1224" spans="1:18">
      <c r="A1224" t="s">
        <v>35</v>
      </c>
      <c r="B1224" t="s">
        <v>10</v>
      </c>
      <c r="C1224">
        <v>0</v>
      </c>
      <c r="D1224" t="s">
        <v>83</v>
      </c>
      <c r="F1224" t="s">
        <v>14</v>
      </c>
      <c r="H1224" t="s">
        <v>16</v>
      </c>
      <c r="J1224" t="s">
        <v>14</v>
      </c>
      <c r="L1224" t="s">
        <v>16</v>
      </c>
      <c r="N1224" t="s">
        <v>94</v>
      </c>
      <c r="P1224" t="s">
        <v>15</v>
      </c>
      <c r="Q1224" t="s">
        <v>1165</v>
      </c>
      <c r="R1224" t="s">
        <v>61</v>
      </c>
    </row>
    <row r="1225" spans="1:18">
      <c r="A1225" t="s">
        <v>35</v>
      </c>
      <c r="B1225" t="s">
        <v>10</v>
      </c>
      <c r="C1225">
        <v>2</v>
      </c>
      <c r="D1225" t="s">
        <v>70</v>
      </c>
      <c r="E1225" t="s">
        <v>83</v>
      </c>
      <c r="F1225" t="s">
        <v>14</v>
      </c>
      <c r="H1225" t="s">
        <v>16</v>
      </c>
      <c r="J1225" t="s">
        <v>14</v>
      </c>
      <c r="L1225" t="s">
        <v>16</v>
      </c>
      <c r="N1225" t="s">
        <v>67</v>
      </c>
      <c r="P1225" t="s">
        <v>75</v>
      </c>
      <c r="R1225" t="s">
        <v>61</v>
      </c>
    </row>
    <row r="1226" spans="1:18">
      <c r="A1226" t="s">
        <v>35</v>
      </c>
      <c r="B1226" t="s">
        <v>10</v>
      </c>
      <c r="C1226">
        <v>7</v>
      </c>
      <c r="D1226" t="s">
        <v>95</v>
      </c>
      <c r="E1226" t="s">
        <v>83</v>
      </c>
      <c r="F1226" t="s">
        <v>14</v>
      </c>
      <c r="H1226" t="s">
        <v>14</v>
      </c>
      <c r="J1226" t="s">
        <v>14</v>
      </c>
      <c r="L1226" t="s">
        <v>16</v>
      </c>
      <c r="N1226" t="s">
        <v>74</v>
      </c>
      <c r="R1226" t="s">
        <v>61</v>
      </c>
    </row>
    <row r="1227" spans="1:18">
      <c r="A1227" t="s">
        <v>35</v>
      </c>
      <c r="B1227" t="s">
        <v>10</v>
      </c>
      <c r="C1227">
        <v>15</v>
      </c>
      <c r="D1227" t="s">
        <v>79</v>
      </c>
      <c r="E1227" t="s">
        <v>62</v>
      </c>
      <c r="F1227" t="s">
        <v>14</v>
      </c>
      <c r="H1227" t="s">
        <v>16</v>
      </c>
      <c r="J1227" t="s">
        <v>14</v>
      </c>
      <c r="L1227" t="s">
        <v>12</v>
      </c>
      <c r="N1227" t="s">
        <v>494</v>
      </c>
      <c r="P1227" t="s">
        <v>89</v>
      </c>
      <c r="R1227" t="s">
        <v>61</v>
      </c>
    </row>
    <row r="1228" spans="1:18">
      <c r="A1228" t="s">
        <v>35</v>
      </c>
      <c r="B1228" t="s">
        <v>10</v>
      </c>
      <c r="C1228">
        <v>176</v>
      </c>
      <c r="F1228" t="s">
        <v>14</v>
      </c>
      <c r="H1228" t="s">
        <v>14</v>
      </c>
      <c r="J1228" t="s">
        <v>14</v>
      </c>
      <c r="L1228" t="s">
        <v>14</v>
      </c>
      <c r="N1228" t="s">
        <v>91</v>
      </c>
      <c r="R1228" t="s">
        <v>69</v>
      </c>
    </row>
    <row r="1229" spans="1:18">
      <c r="A1229" t="s">
        <v>35</v>
      </c>
      <c r="B1229" t="s">
        <v>10</v>
      </c>
      <c r="C1229">
        <v>1000</v>
      </c>
      <c r="D1229" t="s">
        <v>83</v>
      </c>
      <c r="E1229" t="s">
        <v>83</v>
      </c>
      <c r="F1229" t="s">
        <v>14</v>
      </c>
      <c r="H1229" t="s">
        <v>12</v>
      </c>
      <c r="J1229" t="s">
        <v>12</v>
      </c>
      <c r="L1229" t="s">
        <v>12</v>
      </c>
      <c r="N1229" t="s">
        <v>67</v>
      </c>
      <c r="P1229" t="s">
        <v>195</v>
      </c>
      <c r="R1229" t="s">
        <v>61</v>
      </c>
    </row>
    <row r="1230" spans="1:18">
      <c r="A1230" t="s">
        <v>35</v>
      </c>
      <c r="B1230" t="s">
        <v>10</v>
      </c>
      <c r="C1230">
        <v>0</v>
      </c>
      <c r="F1230" t="s">
        <v>14</v>
      </c>
      <c r="H1230" t="s">
        <v>16</v>
      </c>
      <c r="J1230" t="s">
        <v>14</v>
      </c>
      <c r="L1230" t="s">
        <v>16</v>
      </c>
      <c r="N1230" t="s">
        <v>74</v>
      </c>
      <c r="P1230" t="s">
        <v>269</v>
      </c>
      <c r="R1230" t="s">
        <v>61</v>
      </c>
    </row>
    <row r="1231" spans="1:18">
      <c r="A1231" t="s">
        <v>35</v>
      </c>
      <c r="B1231" t="s">
        <v>10</v>
      </c>
      <c r="C1231">
        <v>50</v>
      </c>
      <c r="D1231" t="s">
        <v>83</v>
      </c>
      <c r="E1231" t="s">
        <v>95</v>
      </c>
      <c r="F1231" t="s">
        <v>14</v>
      </c>
      <c r="H1231" t="s">
        <v>16</v>
      </c>
      <c r="J1231" t="s">
        <v>14</v>
      </c>
      <c r="L1231" t="s">
        <v>16</v>
      </c>
      <c r="N1231" t="s">
        <v>1166</v>
      </c>
      <c r="P1231" t="s">
        <v>231</v>
      </c>
      <c r="R1231" t="s">
        <v>61</v>
      </c>
    </row>
    <row r="1232" spans="1:18">
      <c r="A1232" t="s">
        <v>35</v>
      </c>
      <c r="B1232" t="s">
        <v>10</v>
      </c>
      <c r="C1232">
        <v>15</v>
      </c>
      <c r="D1232" t="s">
        <v>62</v>
      </c>
      <c r="F1232" t="s">
        <v>14</v>
      </c>
      <c r="H1232" t="s">
        <v>16</v>
      </c>
      <c r="J1232" t="s">
        <v>14</v>
      </c>
      <c r="L1232" t="s">
        <v>16</v>
      </c>
      <c r="N1232" t="s">
        <v>1167</v>
      </c>
      <c r="P1232" t="s">
        <v>15</v>
      </c>
      <c r="Q1232" t="s">
        <v>1168</v>
      </c>
      <c r="R1232" t="s">
        <v>69</v>
      </c>
    </row>
    <row r="1233" spans="1:18">
      <c r="A1233" t="s">
        <v>35</v>
      </c>
      <c r="B1233" t="s">
        <v>10</v>
      </c>
      <c r="C1233">
        <v>16</v>
      </c>
      <c r="D1233" t="s">
        <v>62</v>
      </c>
      <c r="E1233" t="s">
        <v>66</v>
      </c>
      <c r="F1233" t="s">
        <v>14</v>
      </c>
      <c r="H1233" t="s">
        <v>16</v>
      </c>
      <c r="J1233" t="s">
        <v>14</v>
      </c>
      <c r="L1233" t="s">
        <v>16</v>
      </c>
      <c r="N1233" t="s">
        <v>805</v>
      </c>
      <c r="O1233" t="s">
        <v>1169</v>
      </c>
      <c r="P1233" t="s">
        <v>1170</v>
      </c>
      <c r="R1233" t="s">
        <v>61</v>
      </c>
    </row>
    <row r="1234" spans="1:18">
      <c r="A1234" t="s">
        <v>35</v>
      </c>
      <c r="B1234" t="s">
        <v>10</v>
      </c>
      <c r="C1234">
        <v>20</v>
      </c>
      <c r="D1234" t="s">
        <v>62</v>
      </c>
      <c r="E1234" t="s">
        <v>83</v>
      </c>
      <c r="F1234" t="s">
        <v>14</v>
      </c>
      <c r="H1234" t="s">
        <v>16</v>
      </c>
      <c r="J1234" t="s">
        <v>14</v>
      </c>
      <c r="L1234" t="s">
        <v>16</v>
      </c>
      <c r="N1234" t="s">
        <v>494</v>
      </c>
      <c r="P1234" t="s">
        <v>269</v>
      </c>
      <c r="R1234" t="s">
        <v>69</v>
      </c>
    </row>
    <row r="1235" spans="1:18">
      <c r="A1235" t="s">
        <v>35</v>
      </c>
      <c r="B1235" t="s">
        <v>10</v>
      </c>
      <c r="C1235">
        <v>0</v>
      </c>
      <c r="D1235" t="s">
        <v>70</v>
      </c>
      <c r="E1235" t="s">
        <v>83</v>
      </c>
      <c r="F1235" t="s">
        <v>14</v>
      </c>
      <c r="H1235" t="s">
        <v>16</v>
      </c>
      <c r="J1235" t="s">
        <v>12</v>
      </c>
      <c r="L1235" t="s">
        <v>12</v>
      </c>
      <c r="N1235" t="s">
        <v>494</v>
      </c>
      <c r="P1235" t="s">
        <v>381</v>
      </c>
      <c r="R1235" t="s">
        <v>61</v>
      </c>
    </row>
    <row r="1236" spans="1:18">
      <c r="A1236" t="s">
        <v>35</v>
      </c>
      <c r="B1236" t="s">
        <v>10</v>
      </c>
      <c r="C1236">
        <v>4</v>
      </c>
      <c r="D1236" t="s">
        <v>62</v>
      </c>
      <c r="E1236" t="s">
        <v>62</v>
      </c>
      <c r="F1236" t="s">
        <v>14</v>
      </c>
      <c r="H1236" t="s">
        <v>16</v>
      </c>
      <c r="J1236" t="s">
        <v>14</v>
      </c>
      <c r="L1236" t="s">
        <v>16</v>
      </c>
      <c r="N1236" t="s">
        <v>15</v>
      </c>
      <c r="O1236" t="s">
        <v>1171</v>
      </c>
      <c r="P1236" t="s">
        <v>444</v>
      </c>
      <c r="R1236" t="s">
        <v>61</v>
      </c>
    </row>
    <row r="1237" spans="1:18">
      <c r="A1237" t="s">
        <v>35</v>
      </c>
      <c r="B1237" t="s">
        <v>10</v>
      </c>
      <c r="C1237">
        <v>20</v>
      </c>
      <c r="D1237" t="s">
        <v>95</v>
      </c>
      <c r="E1237" t="s">
        <v>83</v>
      </c>
      <c r="F1237" t="s">
        <v>14</v>
      </c>
      <c r="H1237" t="s">
        <v>16</v>
      </c>
      <c r="J1237" t="s">
        <v>14</v>
      </c>
      <c r="L1237" t="s">
        <v>16</v>
      </c>
      <c r="N1237" t="s">
        <v>15</v>
      </c>
      <c r="O1237" t="s">
        <v>1172</v>
      </c>
      <c r="P1237" t="s">
        <v>75</v>
      </c>
      <c r="R1237" t="s">
        <v>69</v>
      </c>
    </row>
    <row r="1238" spans="1:18">
      <c r="A1238" t="s">
        <v>35</v>
      </c>
      <c r="B1238" t="s">
        <v>10</v>
      </c>
      <c r="C1238">
        <v>0</v>
      </c>
      <c r="D1238" t="s">
        <v>95</v>
      </c>
      <c r="E1238" t="s">
        <v>83</v>
      </c>
      <c r="F1238" t="s">
        <v>14</v>
      </c>
      <c r="H1238" t="s">
        <v>16</v>
      </c>
      <c r="J1238" t="s">
        <v>13</v>
      </c>
      <c r="L1238" t="s">
        <v>13</v>
      </c>
      <c r="N1238" t="s">
        <v>114</v>
      </c>
      <c r="P1238" t="s">
        <v>1173</v>
      </c>
      <c r="R1238" t="s">
        <v>61</v>
      </c>
    </row>
    <row r="1239" spans="1:18">
      <c r="A1239" t="s">
        <v>35</v>
      </c>
      <c r="B1239" t="s">
        <v>10</v>
      </c>
      <c r="C1239">
        <v>8</v>
      </c>
      <c r="D1239" t="s">
        <v>62</v>
      </c>
      <c r="E1239" t="s">
        <v>83</v>
      </c>
      <c r="F1239" t="s">
        <v>14</v>
      </c>
      <c r="H1239" t="s">
        <v>14</v>
      </c>
      <c r="J1239" t="s">
        <v>14</v>
      </c>
      <c r="L1239" t="s">
        <v>14</v>
      </c>
      <c r="N1239" t="s">
        <v>172</v>
      </c>
      <c r="O1239" t="s">
        <v>1174</v>
      </c>
      <c r="P1239" t="s">
        <v>113</v>
      </c>
      <c r="R1239" t="s">
        <v>69</v>
      </c>
    </row>
    <row r="1240" spans="1:18">
      <c r="A1240" t="s">
        <v>35</v>
      </c>
      <c r="B1240" t="s">
        <v>10</v>
      </c>
      <c r="C1240">
        <v>154.4</v>
      </c>
      <c r="D1240" t="s">
        <v>83</v>
      </c>
      <c r="E1240" t="s">
        <v>83</v>
      </c>
      <c r="F1240" t="s">
        <v>14</v>
      </c>
      <c r="H1240" t="s">
        <v>16</v>
      </c>
      <c r="J1240" t="s">
        <v>14</v>
      </c>
      <c r="L1240" t="s">
        <v>16</v>
      </c>
      <c r="N1240" t="s">
        <v>111</v>
      </c>
      <c r="P1240" t="s">
        <v>165</v>
      </c>
      <c r="R1240" t="s">
        <v>69</v>
      </c>
    </row>
    <row r="1241" spans="1:18">
      <c r="A1241" t="s">
        <v>35</v>
      </c>
      <c r="B1241" t="s">
        <v>10</v>
      </c>
      <c r="C1241">
        <v>0</v>
      </c>
      <c r="D1241" t="s">
        <v>70</v>
      </c>
      <c r="E1241" t="s">
        <v>62</v>
      </c>
      <c r="F1241" t="s">
        <v>14</v>
      </c>
      <c r="H1241" t="s">
        <v>16</v>
      </c>
      <c r="J1241" t="s">
        <v>14</v>
      </c>
      <c r="L1241" t="s">
        <v>14</v>
      </c>
      <c r="N1241" t="s">
        <v>550</v>
      </c>
      <c r="P1241" t="s">
        <v>412</v>
      </c>
      <c r="R1241" t="s">
        <v>61</v>
      </c>
    </row>
    <row r="1242" spans="1:18">
      <c r="A1242" t="s">
        <v>35</v>
      </c>
      <c r="B1242" t="s">
        <v>10</v>
      </c>
      <c r="C1242">
        <v>13.3</v>
      </c>
      <c r="D1242" t="s">
        <v>62</v>
      </c>
      <c r="F1242" t="s">
        <v>14</v>
      </c>
      <c r="H1242" t="s">
        <v>16</v>
      </c>
      <c r="J1242" t="s">
        <v>14</v>
      </c>
      <c r="L1242" t="s">
        <v>16</v>
      </c>
      <c r="N1242" t="s">
        <v>77</v>
      </c>
      <c r="P1242" t="s">
        <v>112</v>
      </c>
      <c r="R1242" t="s">
        <v>61</v>
      </c>
    </row>
    <row r="1243" spans="1:18">
      <c r="A1243" t="s">
        <v>35</v>
      </c>
      <c r="B1243" t="s">
        <v>10</v>
      </c>
      <c r="C1243">
        <v>25</v>
      </c>
      <c r="D1243" t="s">
        <v>62</v>
      </c>
      <c r="F1243" t="s">
        <v>14</v>
      </c>
      <c r="H1243" t="s">
        <v>16</v>
      </c>
      <c r="J1243" t="s">
        <v>14</v>
      </c>
      <c r="L1243" t="s">
        <v>16</v>
      </c>
      <c r="N1243" t="s">
        <v>94</v>
      </c>
      <c r="P1243" t="s">
        <v>73</v>
      </c>
      <c r="R1243" t="s">
        <v>61</v>
      </c>
    </row>
    <row r="1244" spans="1:18">
      <c r="A1244" t="s">
        <v>35</v>
      </c>
      <c r="B1244" t="s">
        <v>10</v>
      </c>
      <c r="C1244">
        <v>10.199999999999999</v>
      </c>
      <c r="D1244" t="s">
        <v>62</v>
      </c>
      <c r="E1244" t="s">
        <v>66</v>
      </c>
      <c r="F1244" t="s">
        <v>14</v>
      </c>
      <c r="H1244" t="s">
        <v>16</v>
      </c>
      <c r="J1244" t="s">
        <v>14</v>
      </c>
      <c r="L1244" t="s">
        <v>14</v>
      </c>
      <c r="N1244" t="s">
        <v>1175</v>
      </c>
      <c r="P1244" t="s">
        <v>743</v>
      </c>
      <c r="R1244" t="s">
        <v>61</v>
      </c>
    </row>
    <row r="1245" spans="1:18">
      <c r="A1245" t="s">
        <v>35</v>
      </c>
      <c r="B1245" t="s">
        <v>10</v>
      </c>
      <c r="C1245">
        <v>1</v>
      </c>
      <c r="D1245" t="s">
        <v>66</v>
      </c>
      <c r="F1245" t="s">
        <v>14</v>
      </c>
      <c r="H1245" t="s">
        <v>16</v>
      </c>
      <c r="J1245" t="s">
        <v>14</v>
      </c>
      <c r="L1245" t="s">
        <v>16</v>
      </c>
      <c r="N1245" t="s">
        <v>301</v>
      </c>
      <c r="P1245" t="s">
        <v>412</v>
      </c>
      <c r="R1245" t="s">
        <v>61</v>
      </c>
    </row>
    <row r="1246" spans="1:18">
      <c r="A1246" t="s">
        <v>35</v>
      </c>
      <c r="B1246" t="s">
        <v>10</v>
      </c>
      <c r="C1246">
        <v>0</v>
      </c>
      <c r="F1246" t="s">
        <v>14</v>
      </c>
      <c r="H1246" t="s">
        <v>16</v>
      </c>
      <c r="J1246" t="s">
        <v>14</v>
      </c>
      <c r="L1246" t="s">
        <v>16</v>
      </c>
      <c r="N1246" t="s">
        <v>114</v>
      </c>
      <c r="P1246" t="s">
        <v>160</v>
      </c>
      <c r="R1246" t="s">
        <v>61</v>
      </c>
    </row>
    <row r="1247" spans="1:18">
      <c r="A1247" t="s">
        <v>35</v>
      </c>
      <c r="B1247" t="s">
        <v>10</v>
      </c>
      <c r="C1247">
        <v>0</v>
      </c>
      <c r="D1247" t="s">
        <v>70</v>
      </c>
      <c r="E1247" t="s">
        <v>95</v>
      </c>
      <c r="F1247" t="s">
        <v>14</v>
      </c>
      <c r="H1247" t="s">
        <v>14</v>
      </c>
      <c r="J1247" t="s">
        <v>14</v>
      </c>
      <c r="L1247" t="s">
        <v>14</v>
      </c>
      <c r="N1247" t="s">
        <v>74</v>
      </c>
      <c r="P1247" t="s">
        <v>1176</v>
      </c>
      <c r="R1247" t="s">
        <v>61</v>
      </c>
    </row>
    <row r="1248" spans="1:18">
      <c r="A1248" t="s">
        <v>35</v>
      </c>
      <c r="B1248" t="s">
        <v>10</v>
      </c>
      <c r="C1248">
        <v>5</v>
      </c>
      <c r="D1248" t="s">
        <v>95</v>
      </c>
      <c r="E1248" t="s">
        <v>95</v>
      </c>
      <c r="F1248" t="s">
        <v>14</v>
      </c>
      <c r="H1248" t="s">
        <v>14</v>
      </c>
      <c r="J1248" t="s">
        <v>14</v>
      </c>
      <c r="L1248" t="s">
        <v>14</v>
      </c>
      <c r="N1248" t="s">
        <v>67</v>
      </c>
      <c r="P1248" t="s">
        <v>75</v>
      </c>
      <c r="R1248" t="s">
        <v>61</v>
      </c>
    </row>
    <row r="1249" spans="1:18">
      <c r="A1249" t="s">
        <v>35</v>
      </c>
      <c r="B1249" t="s">
        <v>10</v>
      </c>
      <c r="C1249">
        <v>0</v>
      </c>
      <c r="F1249" t="s">
        <v>14</v>
      </c>
      <c r="H1249" t="s">
        <v>16</v>
      </c>
      <c r="J1249" t="s">
        <v>14</v>
      </c>
      <c r="L1249" t="s">
        <v>12</v>
      </c>
      <c r="N1249" t="s">
        <v>67</v>
      </c>
      <c r="P1249" t="s">
        <v>165</v>
      </c>
      <c r="R1249" t="s">
        <v>61</v>
      </c>
    </row>
    <row r="1250" spans="1:18">
      <c r="A1250" t="s">
        <v>35</v>
      </c>
      <c r="B1250" t="s">
        <v>10</v>
      </c>
      <c r="C1250">
        <v>0</v>
      </c>
      <c r="F1250" t="s">
        <v>14</v>
      </c>
      <c r="H1250" t="s">
        <v>16</v>
      </c>
      <c r="J1250" t="s">
        <v>13</v>
      </c>
      <c r="L1250" t="s">
        <v>16</v>
      </c>
      <c r="N1250" t="s">
        <v>67</v>
      </c>
      <c r="P1250" t="s">
        <v>112</v>
      </c>
      <c r="R1250" t="s">
        <v>61</v>
      </c>
    </row>
    <row r="1251" spans="1:18">
      <c r="A1251" t="s">
        <v>35</v>
      </c>
      <c r="B1251" t="s">
        <v>10</v>
      </c>
      <c r="C1251">
        <v>50</v>
      </c>
      <c r="D1251" t="s">
        <v>62</v>
      </c>
      <c r="E1251" t="s">
        <v>66</v>
      </c>
      <c r="F1251" t="s">
        <v>14</v>
      </c>
      <c r="H1251" t="s">
        <v>14</v>
      </c>
      <c r="J1251" t="s">
        <v>14</v>
      </c>
      <c r="L1251" t="s">
        <v>16</v>
      </c>
      <c r="N1251" t="s">
        <v>94</v>
      </c>
      <c r="R1251" t="s">
        <v>61</v>
      </c>
    </row>
    <row r="1252" spans="1:18">
      <c r="A1252" t="s">
        <v>35</v>
      </c>
      <c r="B1252" t="s">
        <v>10</v>
      </c>
      <c r="C1252">
        <v>0</v>
      </c>
      <c r="F1252" t="s">
        <v>14</v>
      </c>
      <c r="H1252" t="s">
        <v>16</v>
      </c>
      <c r="J1252" t="s">
        <v>16</v>
      </c>
      <c r="L1252" t="s">
        <v>16</v>
      </c>
      <c r="N1252" t="s">
        <v>94</v>
      </c>
      <c r="P1252" t="s">
        <v>325</v>
      </c>
      <c r="R1252" t="s">
        <v>61</v>
      </c>
    </row>
    <row r="1253" spans="1:18">
      <c r="A1253" t="s">
        <v>35</v>
      </c>
      <c r="B1253" t="s">
        <v>10</v>
      </c>
      <c r="C1253">
        <v>140</v>
      </c>
      <c r="D1253" t="s">
        <v>83</v>
      </c>
      <c r="F1253" t="s">
        <v>14</v>
      </c>
      <c r="H1253" t="s">
        <v>16</v>
      </c>
      <c r="J1253" t="s">
        <v>14</v>
      </c>
      <c r="L1253" t="s">
        <v>16</v>
      </c>
      <c r="N1253" t="s">
        <v>216</v>
      </c>
      <c r="P1253" t="s">
        <v>188</v>
      </c>
      <c r="R1253" t="s">
        <v>61</v>
      </c>
    </row>
    <row r="1254" spans="1:18">
      <c r="A1254" t="s">
        <v>35</v>
      </c>
      <c r="B1254" t="s">
        <v>10</v>
      </c>
      <c r="C1254">
        <v>3</v>
      </c>
      <c r="D1254" t="s">
        <v>57</v>
      </c>
      <c r="E1254" t="s">
        <v>66</v>
      </c>
      <c r="F1254" t="s">
        <v>14</v>
      </c>
      <c r="H1254" t="s">
        <v>16</v>
      </c>
      <c r="J1254" t="s">
        <v>14</v>
      </c>
      <c r="L1254" t="s">
        <v>16</v>
      </c>
      <c r="N1254" t="s">
        <v>138</v>
      </c>
      <c r="P1254" t="s">
        <v>75</v>
      </c>
      <c r="R1254" t="s">
        <v>61</v>
      </c>
    </row>
    <row r="1255" spans="1:18">
      <c r="A1255" t="s">
        <v>35</v>
      </c>
      <c r="B1255" t="s">
        <v>10</v>
      </c>
      <c r="C1255">
        <v>8.6999999999999993</v>
      </c>
      <c r="D1255" t="s">
        <v>62</v>
      </c>
      <c r="E1255" t="s">
        <v>66</v>
      </c>
      <c r="F1255" t="s">
        <v>14</v>
      </c>
      <c r="H1255" t="s">
        <v>16</v>
      </c>
      <c r="J1255" t="s">
        <v>14</v>
      </c>
      <c r="L1255" t="s">
        <v>16</v>
      </c>
      <c r="N1255" t="s">
        <v>15</v>
      </c>
      <c r="O1255" t="s">
        <v>1177</v>
      </c>
      <c r="P1255" t="s">
        <v>269</v>
      </c>
      <c r="R1255" t="s">
        <v>61</v>
      </c>
    </row>
    <row r="1256" spans="1:18">
      <c r="A1256" t="s">
        <v>35</v>
      </c>
      <c r="B1256" t="s">
        <v>10</v>
      </c>
      <c r="C1256">
        <v>1.5</v>
      </c>
      <c r="D1256" t="s">
        <v>66</v>
      </c>
      <c r="E1256" t="s">
        <v>66</v>
      </c>
      <c r="F1256" t="s">
        <v>14</v>
      </c>
      <c r="H1256" t="s">
        <v>14</v>
      </c>
      <c r="J1256" t="s">
        <v>14</v>
      </c>
      <c r="L1256" t="s">
        <v>14</v>
      </c>
      <c r="N1256" t="s">
        <v>1118</v>
      </c>
      <c r="P1256" t="s">
        <v>639</v>
      </c>
      <c r="R1256" t="s">
        <v>69</v>
      </c>
    </row>
    <row r="1257" spans="1:18">
      <c r="A1257" t="s">
        <v>35</v>
      </c>
      <c r="B1257" t="s">
        <v>10</v>
      </c>
      <c r="C1257">
        <v>0</v>
      </c>
      <c r="D1257" t="s">
        <v>83</v>
      </c>
      <c r="F1257" t="s">
        <v>14</v>
      </c>
      <c r="H1257" t="s">
        <v>14</v>
      </c>
      <c r="J1257" t="s">
        <v>14</v>
      </c>
      <c r="L1257" t="s">
        <v>14</v>
      </c>
      <c r="N1257" t="s">
        <v>90</v>
      </c>
      <c r="P1257" t="s">
        <v>325</v>
      </c>
      <c r="R1257" t="s">
        <v>61</v>
      </c>
    </row>
    <row r="1258" spans="1:18">
      <c r="A1258" t="s">
        <v>35</v>
      </c>
      <c r="B1258" t="s">
        <v>10</v>
      </c>
      <c r="C1258">
        <v>1.5</v>
      </c>
      <c r="D1258" t="s">
        <v>62</v>
      </c>
      <c r="E1258" t="s">
        <v>57</v>
      </c>
      <c r="F1258" t="s">
        <v>14</v>
      </c>
      <c r="H1258" t="s">
        <v>16</v>
      </c>
      <c r="J1258" t="s">
        <v>14</v>
      </c>
      <c r="L1258" t="s">
        <v>16</v>
      </c>
      <c r="N1258" t="s">
        <v>1178</v>
      </c>
      <c r="P1258" t="s">
        <v>231</v>
      </c>
      <c r="R1258" t="s">
        <v>69</v>
      </c>
    </row>
    <row r="1259" spans="1:18">
      <c r="A1259" t="s">
        <v>35</v>
      </c>
      <c r="B1259" t="s">
        <v>10</v>
      </c>
      <c r="C1259">
        <v>10</v>
      </c>
      <c r="D1259" t="s">
        <v>62</v>
      </c>
      <c r="E1259" t="s">
        <v>66</v>
      </c>
      <c r="F1259" t="s">
        <v>14</v>
      </c>
      <c r="H1259" t="s">
        <v>16</v>
      </c>
      <c r="J1259" t="s">
        <v>14</v>
      </c>
      <c r="L1259" t="s">
        <v>16</v>
      </c>
      <c r="N1259" t="s">
        <v>833</v>
      </c>
      <c r="O1259" t="s">
        <v>1179</v>
      </c>
      <c r="P1259" t="s">
        <v>15</v>
      </c>
      <c r="Q1259" t="s">
        <v>1180</v>
      </c>
      <c r="R1259" t="s">
        <v>61</v>
      </c>
    </row>
    <row r="1260" spans="1:18">
      <c r="A1260" t="s">
        <v>35</v>
      </c>
      <c r="B1260" t="s">
        <v>10</v>
      </c>
      <c r="C1260">
        <v>5.3</v>
      </c>
      <c r="D1260" t="s">
        <v>62</v>
      </c>
      <c r="E1260" t="s">
        <v>62</v>
      </c>
      <c r="F1260" t="s">
        <v>14</v>
      </c>
      <c r="H1260" t="s">
        <v>16</v>
      </c>
      <c r="J1260" t="s">
        <v>14</v>
      </c>
      <c r="L1260" t="s">
        <v>16</v>
      </c>
      <c r="N1260" t="s">
        <v>1181</v>
      </c>
      <c r="P1260" t="s">
        <v>195</v>
      </c>
      <c r="R1260" t="s">
        <v>61</v>
      </c>
    </row>
    <row r="1261" spans="1:18">
      <c r="A1261" t="s">
        <v>35</v>
      </c>
      <c r="B1261" t="s">
        <v>10</v>
      </c>
      <c r="C1261">
        <v>18.399999999999999</v>
      </c>
      <c r="D1261" t="s">
        <v>62</v>
      </c>
      <c r="F1261" t="s">
        <v>14</v>
      </c>
      <c r="H1261" t="s">
        <v>16</v>
      </c>
      <c r="J1261" t="s">
        <v>14</v>
      </c>
      <c r="L1261" t="s">
        <v>16</v>
      </c>
      <c r="N1261" t="s">
        <v>216</v>
      </c>
      <c r="R1261" t="s">
        <v>69</v>
      </c>
    </row>
    <row r="1262" spans="1:18">
      <c r="A1262" t="s">
        <v>35</v>
      </c>
      <c r="B1262" t="s">
        <v>10</v>
      </c>
      <c r="C1262">
        <v>60</v>
      </c>
      <c r="D1262" t="s">
        <v>95</v>
      </c>
      <c r="E1262" t="s">
        <v>83</v>
      </c>
      <c r="F1262" t="s">
        <v>14</v>
      </c>
      <c r="H1262" t="s">
        <v>16</v>
      </c>
      <c r="J1262" t="s">
        <v>14</v>
      </c>
      <c r="L1262" t="s">
        <v>16</v>
      </c>
      <c r="N1262" t="s">
        <v>15</v>
      </c>
      <c r="O1262" t="s">
        <v>133</v>
      </c>
      <c r="P1262" t="s">
        <v>15</v>
      </c>
      <c r="Q1262" t="s">
        <v>1182</v>
      </c>
      <c r="R1262" t="s">
        <v>61</v>
      </c>
    </row>
    <row r="1263" spans="1:18">
      <c r="A1263" t="s">
        <v>35</v>
      </c>
      <c r="B1263" t="s">
        <v>10</v>
      </c>
      <c r="C1263">
        <v>60</v>
      </c>
      <c r="D1263" t="s">
        <v>83</v>
      </c>
      <c r="F1263" t="s">
        <v>14</v>
      </c>
      <c r="H1263" t="s">
        <v>16</v>
      </c>
      <c r="J1263" t="s">
        <v>14</v>
      </c>
      <c r="L1263" t="s">
        <v>16</v>
      </c>
      <c r="N1263" t="s">
        <v>15</v>
      </c>
      <c r="O1263" t="s">
        <v>258</v>
      </c>
      <c r="P1263" t="s">
        <v>15</v>
      </c>
      <c r="Q1263" t="s">
        <v>1183</v>
      </c>
      <c r="R1263" t="s">
        <v>61</v>
      </c>
    </row>
    <row r="1264" spans="1:18">
      <c r="A1264" t="s">
        <v>35</v>
      </c>
      <c r="B1264" t="s">
        <v>10</v>
      </c>
      <c r="C1264">
        <v>0</v>
      </c>
      <c r="F1264" t="s">
        <v>14</v>
      </c>
      <c r="H1264" t="s">
        <v>16</v>
      </c>
      <c r="J1264" t="s">
        <v>14</v>
      </c>
      <c r="L1264" t="s">
        <v>16</v>
      </c>
      <c r="N1264" t="s">
        <v>1102</v>
      </c>
      <c r="P1264" t="s">
        <v>489</v>
      </c>
      <c r="R1264" t="s">
        <v>61</v>
      </c>
    </row>
    <row r="1265" spans="1:18">
      <c r="A1265" t="s">
        <v>35</v>
      </c>
      <c r="B1265" t="s">
        <v>10</v>
      </c>
      <c r="C1265">
        <v>65</v>
      </c>
      <c r="F1265" t="s">
        <v>14</v>
      </c>
      <c r="H1265" t="s">
        <v>16</v>
      </c>
      <c r="J1265" t="s">
        <v>13</v>
      </c>
      <c r="L1265" t="s">
        <v>13</v>
      </c>
      <c r="N1265" t="s">
        <v>151</v>
      </c>
      <c r="O1265" t="s">
        <v>1184</v>
      </c>
      <c r="P1265" t="s">
        <v>300</v>
      </c>
      <c r="R1265" t="s">
        <v>61</v>
      </c>
    </row>
    <row r="1266" spans="1:18">
      <c r="A1266" t="s">
        <v>35</v>
      </c>
      <c r="B1266" t="s">
        <v>10</v>
      </c>
      <c r="C1266">
        <v>1.9</v>
      </c>
      <c r="D1266" t="s">
        <v>62</v>
      </c>
      <c r="F1266" t="s">
        <v>14</v>
      </c>
      <c r="H1266" t="s">
        <v>16</v>
      </c>
      <c r="J1266" t="s">
        <v>14</v>
      </c>
      <c r="L1266" t="s">
        <v>16</v>
      </c>
      <c r="N1266" t="s">
        <v>126</v>
      </c>
      <c r="R1266" t="s">
        <v>61</v>
      </c>
    </row>
    <row r="1267" spans="1:18">
      <c r="A1267" t="s">
        <v>35</v>
      </c>
      <c r="B1267" t="s">
        <v>10</v>
      </c>
      <c r="C1267">
        <v>20</v>
      </c>
      <c r="D1267" t="s">
        <v>62</v>
      </c>
      <c r="F1267" t="s">
        <v>14</v>
      </c>
      <c r="H1267" t="s">
        <v>11</v>
      </c>
      <c r="J1267" t="s">
        <v>14</v>
      </c>
      <c r="L1267" t="s">
        <v>16</v>
      </c>
      <c r="N1267" t="s">
        <v>395</v>
      </c>
      <c r="P1267" t="s">
        <v>65</v>
      </c>
      <c r="R1267" t="s">
        <v>61</v>
      </c>
    </row>
    <row r="1268" spans="1:18">
      <c r="A1268" t="s">
        <v>35</v>
      </c>
      <c r="B1268" t="s">
        <v>10</v>
      </c>
      <c r="C1268">
        <v>0</v>
      </c>
      <c r="D1268" t="s">
        <v>62</v>
      </c>
      <c r="E1268" t="s">
        <v>83</v>
      </c>
      <c r="F1268" t="s">
        <v>14</v>
      </c>
      <c r="H1268" t="s">
        <v>16</v>
      </c>
      <c r="J1268" t="s">
        <v>14</v>
      </c>
      <c r="L1268" t="s">
        <v>16</v>
      </c>
      <c r="N1268" t="s">
        <v>501</v>
      </c>
      <c r="P1268" t="s">
        <v>440</v>
      </c>
      <c r="R1268" t="s">
        <v>61</v>
      </c>
    </row>
    <row r="1269" spans="1:18">
      <c r="A1269" t="s">
        <v>35</v>
      </c>
      <c r="B1269" t="s">
        <v>10</v>
      </c>
      <c r="C1269">
        <v>21</v>
      </c>
      <c r="D1269" t="s">
        <v>79</v>
      </c>
      <c r="F1269" t="s">
        <v>14</v>
      </c>
      <c r="H1269" t="s">
        <v>14</v>
      </c>
      <c r="J1269" t="s">
        <v>14</v>
      </c>
      <c r="L1269" t="s">
        <v>14</v>
      </c>
      <c r="N1269" t="s">
        <v>67</v>
      </c>
      <c r="P1269" t="s">
        <v>195</v>
      </c>
      <c r="R1269" t="s">
        <v>61</v>
      </c>
    </row>
    <row r="1270" spans="1:18">
      <c r="A1270" t="s">
        <v>35</v>
      </c>
      <c r="B1270" t="s">
        <v>10</v>
      </c>
      <c r="C1270">
        <v>7</v>
      </c>
      <c r="D1270" t="s">
        <v>70</v>
      </c>
      <c r="E1270" t="s">
        <v>70</v>
      </c>
      <c r="F1270" t="s">
        <v>14</v>
      </c>
      <c r="H1270" t="s">
        <v>14</v>
      </c>
      <c r="J1270" t="s">
        <v>14</v>
      </c>
      <c r="L1270" t="s">
        <v>14</v>
      </c>
      <c r="N1270" t="s">
        <v>1185</v>
      </c>
      <c r="P1270" t="s">
        <v>179</v>
      </c>
      <c r="R1270" t="s">
        <v>69</v>
      </c>
    </row>
    <row r="1271" spans="1:18">
      <c r="A1271" t="s">
        <v>35</v>
      </c>
      <c r="B1271" t="s">
        <v>10</v>
      </c>
      <c r="C1271">
        <v>1.5</v>
      </c>
      <c r="D1271" t="s">
        <v>57</v>
      </c>
      <c r="E1271" t="s">
        <v>83</v>
      </c>
      <c r="F1271" t="s">
        <v>14</v>
      </c>
      <c r="H1271" t="s">
        <v>12</v>
      </c>
      <c r="J1271" t="s">
        <v>14</v>
      </c>
      <c r="L1271" t="s">
        <v>12</v>
      </c>
      <c r="N1271" t="s">
        <v>1186</v>
      </c>
      <c r="P1271" t="s">
        <v>89</v>
      </c>
      <c r="R1271" t="s">
        <v>61</v>
      </c>
    </row>
    <row r="1272" spans="1:18">
      <c r="A1272" t="s">
        <v>35</v>
      </c>
      <c r="B1272" t="s">
        <v>10</v>
      </c>
      <c r="C1272">
        <v>35</v>
      </c>
      <c r="D1272" t="s">
        <v>62</v>
      </c>
      <c r="E1272" t="s">
        <v>83</v>
      </c>
      <c r="F1272" t="s">
        <v>14</v>
      </c>
      <c r="H1272" t="s">
        <v>14</v>
      </c>
      <c r="J1272" t="s">
        <v>14</v>
      </c>
      <c r="L1272" t="s">
        <v>14</v>
      </c>
      <c r="N1272" t="s">
        <v>15</v>
      </c>
      <c r="O1272" t="s">
        <v>836</v>
      </c>
      <c r="P1272" t="s">
        <v>112</v>
      </c>
      <c r="R1272" t="s">
        <v>69</v>
      </c>
    </row>
    <row r="1273" spans="1:18">
      <c r="A1273" t="s">
        <v>35</v>
      </c>
      <c r="B1273" t="s">
        <v>10</v>
      </c>
      <c r="C1273">
        <v>0</v>
      </c>
      <c r="D1273" t="s">
        <v>95</v>
      </c>
      <c r="F1273" t="s">
        <v>14</v>
      </c>
      <c r="H1273" t="s">
        <v>16</v>
      </c>
      <c r="J1273" t="s">
        <v>14</v>
      </c>
      <c r="L1273" t="s">
        <v>16</v>
      </c>
      <c r="N1273" t="s">
        <v>320</v>
      </c>
      <c r="P1273" t="s">
        <v>113</v>
      </c>
      <c r="R1273" t="s">
        <v>61</v>
      </c>
    </row>
    <row r="1274" spans="1:18">
      <c r="A1274" t="s">
        <v>35</v>
      </c>
      <c r="B1274" t="s">
        <v>10</v>
      </c>
      <c r="C1274">
        <v>122</v>
      </c>
      <c r="D1274" t="s">
        <v>83</v>
      </c>
      <c r="E1274" t="s">
        <v>83</v>
      </c>
      <c r="F1274" t="s">
        <v>14</v>
      </c>
      <c r="H1274" t="s">
        <v>11</v>
      </c>
      <c r="J1274" t="s">
        <v>14</v>
      </c>
      <c r="L1274" t="s">
        <v>16</v>
      </c>
      <c r="N1274" t="s">
        <v>58</v>
      </c>
      <c r="O1274" t="s">
        <v>1187</v>
      </c>
      <c r="P1274" t="s">
        <v>65</v>
      </c>
      <c r="R1274" t="s">
        <v>61</v>
      </c>
    </row>
    <row r="1275" spans="1:18">
      <c r="A1275" t="s">
        <v>35</v>
      </c>
      <c r="B1275" t="s">
        <v>10</v>
      </c>
      <c r="C1275">
        <v>25</v>
      </c>
      <c r="D1275" t="s">
        <v>62</v>
      </c>
      <c r="E1275" t="s">
        <v>66</v>
      </c>
      <c r="F1275" t="s">
        <v>14</v>
      </c>
      <c r="H1275" t="s">
        <v>14</v>
      </c>
      <c r="J1275" t="s">
        <v>14</v>
      </c>
      <c r="L1275" t="s">
        <v>14</v>
      </c>
      <c r="N1275" t="s">
        <v>15</v>
      </c>
      <c r="O1275" t="s">
        <v>1188</v>
      </c>
      <c r="P1275" t="s">
        <v>65</v>
      </c>
      <c r="R1275" t="s">
        <v>69</v>
      </c>
    </row>
    <row r="1276" spans="1:18">
      <c r="A1276" t="s">
        <v>35</v>
      </c>
      <c r="B1276" t="s">
        <v>10</v>
      </c>
      <c r="C1276">
        <v>6</v>
      </c>
      <c r="D1276" t="s">
        <v>79</v>
      </c>
      <c r="E1276" t="s">
        <v>62</v>
      </c>
      <c r="F1276" t="s">
        <v>14</v>
      </c>
      <c r="H1276" t="s">
        <v>16</v>
      </c>
      <c r="J1276" t="s">
        <v>14</v>
      </c>
      <c r="L1276" t="s">
        <v>16</v>
      </c>
      <c r="N1276" t="s">
        <v>67</v>
      </c>
      <c r="P1276" t="s">
        <v>195</v>
      </c>
      <c r="R1276" t="s">
        <v>61</v>
      </c>
    </row>
    <row r="1277" spans="1:18">
      <c r="A1277" t="s">
        <v>35</v>
      </c>
      <c r="B1277" t="s">
        <v>10</v>
      </c>
      <c r="C1277">
        <v>1.5</v>
      </c>
      <c r="D1277" t="s">
        <v>57</v>
      </c>
      <c r="E1277" t="s">
        <v>83</v>
      </c>
      <c r="F1277" t="s">
        <v>14</v>
      </c>
      <c r="H1277" t="s">
        <v>16</v>
      </c>
      <c r="J1277" t="s">
        <v>14</v>
      </c>
      <c r="L1277" t="s">
        <v>16</v>
      </c>
      <c r="N1277" t="s">
        <v>67</v>
      </c>
      <c r="P1277" t="s">
        <v>188</v>
      </c>
      <c r="R1277" t="s">
        <v>69</v>
      </c>
    </row>
    <row r="1278" spans="1:18">
      <c r="A1278" t="s">
        <v>35</v>
      </c>
      <c r="B1278" t="s">
        <v>10</v>
      </c>
      <c r="C1278">
        <v>10</v>
      </c>
      <c r="D1278" t="s">
        <v>62</v>
      </c>
      <c r="E1278" t="s">
        <v>95</v>
      </c>
      <c r="F1278" t="s">
        <v>14</v>
      </c>
      <c r="H1278" t="s">
        <v>16</v>
      </c>
      <c r="J1278" t="s">
        <v>14</v>
      </c>
      <c r="L1278" t="s">
        <v>16</v>
      </c>
      <c r="N1278" t="s">
        <v>1189</v>
      </c>
      <c r="O1278" t="s">
        <v>1190</v>
      </c>
      <c r="P1278" t="s">
        <v>112</v>
      </c>
      <c r="R1278" t="s">
        <v>61</v>
      </c>
    </row>
    <row r="1279" spans="1:18">
      <c r="A1279" t="s">
        <v>35</v>
      </c>
      <c r="B1279" t="s">
        <v>10</v>
      </c>
      <c r="C1279">
        <v>211</v>
      </c>
      <c r="D1279" t="s">
        <v>83</v>
      </c>
      <c r="F1279" t="s">
        <v>14</v>
      </c>
      <c r="H1279" t="s">
        <v>16</v>
      </c>
      <c r="J1279" t="s">
        <v>14</v>
      </c>
      <c r="L1279" t="s">
        <v>16</v>
      </c>
      <c r="N1279" t="s">
        <v>94</v>
      </c>
      <c r="P1279" t="s">
        <v>1011</v>
      </c>
      <c r="R1279" t="s">
        <v>61</v>
      </c>
    </row>
    <row r="1280" spans="1:18">
      <c r="A1280" t="s">
        <v>35</v>
      </c>
      <c r="B1280" t="s">
        <v>10</v>
      </c>
      <c r="C1280">
        <v>1.5</v>
      </c>
      <c r="D1280" t="s">
        <v>79</v>
      </c>
      <c r="E1280" t="s">
        <v>79</v>
      </c>
      <c r="F1280" t="s">
        <v>14</v>
      </c>
      <c r="H1280" t="s">
        <v>16</v>
      </c>
      <c r="J1280" t="s">
        <v>14</v>
      </c>
      <c r="L1280" t="s">
        <v>16</v>
      </c>
      <c r="N1280" t="s">
        <v>94</v>
      </c>
      <c r="P1280" t="s">
        <v>89</v>
      </c>
      <c r="R1280" t="s">
        <v>61</v>
      </c>
    </row>
    <row r="1281" spans="1:18">
      <c r="A1281" t="s">
        <v>35</v>
      </c>
      <c r="B1281" t="s">
        <v>10</v>
      </c>
      <c r="C1281">
        <v>2.5</v>
      </c>
      <c r="D1281" t="s">
        <v>70</v>
      </c>
      <c r="E1281" t="s">
        <v>62</v>
      </c>
      <c r="F1281" t="s">
        <v>14</v>
      </c>
      <c r="H1281" t="s">
        <v>16</v>
      </c>
      <c r="J1281" t="s">
        <v>14</v>
      </c>
      <c r="L1281" t="s">
        <v>16</v>
      </c>
      <c r="N1281" t="s">
        <v>307</v>
      </c>
      <c r="P1281" t="s">
        <v>65</v>
      </c>
      <c r="R1281" t="s">
        <v>69</v>
      </c>
    </row>
    <row r="1282" spans="1:18">
      <c r="A1282" t="s">
        <v>35</v>
      </c>
      <c r="B1282" t="s">
        <v>10</v>
      </c>
      <c r="C1282">
        <v>42</v>
      </c>
      <c r="D1282" t="s">
        <v>70</v>
      </c>
      <c r="E1282" t="s">
        <v>95</v>
      </c>
      <c r="F1282" t="s">
        <v>14</v>
      </c>
      <c r="H1282" t="s">
        <v>12</v>
      </c>
      <c r="J1282" t="s">
        <v>14</v>
      </c>
      <c r="L1282" t="s">
        <v>12</v>
      </c>
      <c r="N1282" t="s">
        <v>67</v>
      </c>
      <c r="P1282" t="s">
        <v>195</v>
      </c>
      <c r="R1282" t="s">
        <v>61</v>
      </c>
    </row>
    <row r="1283" spans="1:18">
      <c r="A1283" t="s">
        <v>35</v>
      </c>
      <c r="B1283" t="s">
        <v>10</v>
      </c>
      <c r="C1283">
        <v>162</v>
      </c>
      <c r="F1283" t="s">
        <v>14</v>
      </c>
      <c r="H1283" t="s">
        <v>16</v>
      </c>
      <c r="J1283" t="s">
        <v>14</v>
      </c>
      <c r="L1283" t="s">
        <v>16</v>
      </c>
      <c r="N1283" t="s">
        <v>15</v>
      </c>
      <c r="O1283" t="s">
        <v>1191</v>
      </c>
      <c r="P1283" t="s">
        <v>393</v>
      </c>
      <c r="R1283" t="s">
        <v>61</v>
      </c>
    </row>
    <row r="1284" spans="1:18">
      <c r="A1284" t="s">
        <v>35</v>
      </c>
      <c r="B1284" t="s">
        <v>10</v>
      </c>
      <c r="C1284" t="s">
        <v>1192</v>
      </c>
      <c r="D1284" t="s">
        <v>79</v>
      </c>
      <c r="E1284" t="s">
        <v>62</v>
      </c>
      <c r="F1284" t="s">
        <v>14</v>
      </c>
      <c r="H1284" t="s">
        <v>16</v>
      </c>
      <c r="J1284" t="s">
        <v>14</v>
      </c>
      <c r="L1284" t="s">
        <v>16</v>
      </c>
      <c r="N1284" t="s">
        <v>307</v>
      </c>
      <c r="P1284" t="s">
        <v>502</v>
      </c>
      <c r="R1284" t="s">
        <v>61</v>
      </c>
    </row>
    <row r="1285" spans="1:18">
      <c r="A1285" t="s">
        <v>35</v>
      </c>
      <c r="B1285" t="s">
        <v>10</v>
      </c>
      <c r="C1285">
        <v>0</v>
      </c>
      <c r="F1285" t="s">
        <v>14</v>
      </c>
      <c r="H1285" t="s">
        <v>16</v>
      </c>
      <c r="J1285" t="s">
        <v>14</v>
      </c>
      <c r="L1285" t="s">
        <v>16</v>
      </c>
      <c r="N1285" t="s">
        <v>1042</v>
      </c>
      <c r="P1285" t="s">
        <v>150</v>
      </c>
      <c r="R1285" t="s">
        <v>61</v>
      </c>
    </row>
    <row r="1286" spans="1:18">
      <c r="A1286" t="s">
        <v>35</v>
      </c>
      <c r="B1286" t="s">
        <v>10</v>
      </c>
      <c r="C1286">
        <v>0</v>
      </c>
      <c r="D1286" t="s">
        <v>83</v>
      </c>
      <c r="F1286" t="s">
        <v>14</v>
      </c>
      <c r="H1286" t="s">
        <v>16</v>
      </c>
      <c r="J1286" t="s">
        <v>14</v>
      </c>
      <c r="L1286" t="s">
        <v>16</v>
      </c>
      <c r="N1286" t="s">
        <v>77</v>
      </c>
      <c r="P1286" t="s">
        <v>195</v>
      </c>
      <c r="R1286" t="s">
        <v>69</v>
      </c>
    </row>
    <row r="1287" spans="1:18">
      <c r="A1287" t="s">
        <v>35</v>
      </c>
      <c r="B1287" t="s">
        <v>10</v>
      </c>
      <c r="C1287">
        <v>1</v>
      </c>
      <c r="D1287" t="s">
        <v>79</v>
      </c>
      <c r="E1287" t="s">
        <v>70</v>
      </c>
      <c r="F1287" t="s">
        <v>14</v>
      </c>
      <c r="H1287" t="s">
        <v>14</v>
      </c>
      <c r="J1287" t="s">
        <v>14</v>
      </c>
      <c r="L1287" t="s">
        <v>14</v>
      </c>
      <c r="N1287" t="s">
        <v>74</v>
      </c>
      <c r="P1287" t="s">
        <v>112</v>
      </c>
      <c r="R1287" t="s">
        <v>61</v>
      </c>
    </row>
    <row r="1288" spans="1:18">
      <c r="A1288" t="s">
        <v>35</v>
      </c>
      <c r="B1288" t="s">
        <v>10</v>
      </c>
      <c r="C1288">
        <v>0</v>
      </c>
      <c r="D1288" t="s">
        <v>83</v>
      </c>
      <c r="F1288" t="s">
        <v>14</v>
      </c>
      <c r="H1288" t="s">
        <v>14</v>
      </c>
      <c r="J1288" t="s">
        <v>14</v>
      </c>
      <c r="L1288" t="s">
        <v>16</v>
      </c>
      <c r="N1288" t="s">
        <v>1043</v>
      </c>
      <c r="P1288" t="s">
        <v>1193</v>
      </c>
      <c r="R1288" t="s">
        <v>61</v>
      </c>
    </row>
    <row r="1289" spans="1:18">
      <c r="A1289" t="s">
        <v>35</v>
      </c>
      <c r="B1289" t="s">
        <v>10</v>
      </c>
      <c r="C1289">
        <v>0</v>
      </c>
      <c r="F1289" t="s">
        <v>14</v>
      </c>
      <c r="H1289" t="s">
        <v>16</v>
      </c>
      <c r="J1289" t="s">
        <v>14</v>
      </c>
      <c r="L1289" t="s">
        <v>16</v>
      </c>
      <c r="N1289" t="s">
        <v>94</v>
      </c>
      <c r="R1289" t="s">
        <v>61</v>
      </c>
    </row>
    <row r="1290" spans="1:18">
      <c r="A1290" t="s">
        <v>35</v>
      </c>
      <c r="B1290" t="s">
        <v>10</v>
      </c>
      <c r="C1290">
        <v>0</v>
      </c>
      <c r="D1290" t="s">
        <v>95</v>
      </c>
      <c r="F1290" t="s">
        <v>14</v>
      </c>
      <c r="H1290" t="s">
        <v>16</v>
      </c>
      <c r="J1290" t="s">
        <v>14</v>
      </c>
      <c r="L1290" t="s">
        <v>16</v>
      </c>
      <c r="N1290" t="s">
        <v>138</v>
      </c>
      <c r="P1290" t="s">
        <v>1194</v>
      </c>
      <c r="R1290" t="s">
        <v>61</v>
      </c>
    </row>
    <row r="1291" spans="1:18">
      <c r="A1291" t="s">
        <v>35</v>
      </c>
      <c r="B1291" t="s">
        <v>10</v>
      </c>
      <c r="C1291">
        <v>0</v>
      </c>
      <c r="D1291" t="s">
        <v>66</v>
      </c>
      <c r="F1291" t="s">
        <v>14</v>
      </c>
      <c r="H1291" t="s">
        <v>16</v>
      </c>
      <c r="J1291" t="s">
        <v>14</v>
      </c>
      <c r="L1291" t="s">
        <v>16</v>
      </c>
      <c r="N1291" t="s">
        <v>320</v>
      </c>
      <c r="P1291" t="s">
        <v>75</v>
      </c>
      <c r="R1291" t="s">
        <v>69</v>
      </c>
    </row>
    <row r="1292" spans="1:18">
      <c r="A1292" t="s">
        <v>35</v>
      </c>
      <c r="B1292" t="s">
        <v>10</v>
      </c>
      <c r="C1292">
        <v>60</v>
      </c>
      <c r="D1292" t="s">
        <v>62</v>
      </c>
      <c r="E1292" t="s">
        <v>62</v>
      </c>
      <c r="F1292" t="s">
        <v>14</v>
      </c>
      <c r="H1292" t="s">
        <v>16</v>
      </c>
      <c r="J1292" t="s">
        <v>14</v>
      </c>
      <c r="L1292" t="s">
        <v>16</v>
      </c>
      <c r="N1292" t="s">
        <v>15</v>
      </c>
      <c r="O1292" t="s">
        <v>1195</v>
      </c>
      <c r="P1292" t="s">
        <v>15</v>
      </c>
      <c r="Q1292" t="s">
        <v>1196</v>
      </c>
      <c r="R1292" t="s">
        <v>61</v>
      </c>
    </row>
    <row r="1293" spans="1:18">
      <c r="A1293" t="s">
        <v>35</v>
      </c>
      <c r="B1293" t="s">
        <v>10</v>
      </c>
      <c r="C1293">
        <v>0</v>
      </c>
      <c r="D1293" t="s">
        <v>57</v>
      </c>
      <c r="E1293" t="s">
        <v>83</v>
      </c>
      <c r="F1293" t="s">
        <v>14</v>
      </c>
      <c r="H1293" t="s">
        <v>12</v>
      </c>
      <c r="J1293" t="s">
        <v>14</v>
      </c>
      <c r="L1293" t="s">
        <v>12</v>
      </c>
      <c r="N1293" t="s">
        <v>67</v>
      </c>
      <c r="P1293" t="s">
        <v>15</v>
      </c>
      <c r="Q1293" t="s">
        <v>1197</v>
      </c>
      <c r="R1293" t="s">
        <v>61</v>
      </c>
    </row>
    <row r="1294" spans="1:18">
      <c r="A1294" t="s">
        <v>35</v>
      </c>
      <c r="B1294" t="s">
        <v>10</v>
      </c>
      <c r="C1294">
        <v>0</v>
      </c>
      <c r="D1294" t="s">
        <v>57</v>
      </c>
      <c r="E1294" t="s">
        <v>66</v>
      </c>
      <c r="F1294" t="s">
        <v>14</v>
      </c>
      <c r="H1294" t="s">
        <v>16</v>
      </c>
      <c r="J1294" t="s">
        <v>14</v>
      </c>
      <c r="L1294" t="s">
        <v>14</v>
      </c>
      <c r="N1294" t="s">
        <v>297</v>
      </c>
      <c r="P1294" t="s">
        <v>365</v>
      </c>
      <c r="R1294" t="s">
        <v>61</v>
      </c>
    </row>
    <row r="1295" spans="1:18">
      <c r="A1295" t="s">
        <v>35</v>
      </c>
      <c r="B1295" t="s">
        <v>10</v>
      </c>
      <c r="C1295">
        <v>0</v>
      </c>
      <c r="F1295" t="s">
        <v>14</v>
      </c>
      <c r="H1295" t="s">
        <v>16</v>
      </c>
      <c r="J1295" t="s">
        <v>14</v>
      </c>
      <c r="L1295" t="s">
        <v>16</v>
      </c>
      <c r="N1295" t="s">
        <v>94</v>
      </c>
      <c r="P1295" t="s">
        <v>365</v>
      </c>
      <c r="R1295" t="s">
        <v>69</v>
      </c>
    </row>
    <row r="1296" spans="1:18">
      <c r="A1296" t="s">
        <v>35</v>
      </c>
      <c r="B1296" t="s">
        <v>10</v>
      </c>
      <c r="C1296">
        <v>50</v>
      </c>
      <c r="D1296" t="s">
        <v>79</v>
      </c>
      <c r="E1296" t="s">
        <v>57</v>
      </c>
      <c r="F1296" t="s">
        <v>14</v>
      </c>
      <c r="H1296" t="s">
        <v>16</v>
      </c>
      <c r="J1296" t="s">
        <v>13</v>
      </c>
      <c r="L1296" t="s">
        <v>16</v>
      </c>
      <c r="N1296" t="s">
        <v>94</v>
      </c>
      <c r="P1296" t="s">
        <v>1075</v>
      </c>
      <c r="R1296" t="s">
        <v>61</v>
      </c>
    </row>
    <row r="1297" spans="1:18">
      <c r="A1297" t="s">
        <v>35</v>
      </c>
      <c r="B1297" t="s">
        <v>10</v>
      </c>
      <c r="C1297">
        <v>12</v>
      </c>
      <c r="D1297" t="s">
        <v>57</v>
      </c>
      <c r="E1297" t="s">
        <v>83</v>
      </c>
      <c r="F1297" t="s">
        <v>14</v>
      </c>
      <c r="H1297" t="s">
        <v>16</v>
      </c>
      <c r="J1297" t="s">
        <v>14</v>
      </c>
      <c r="L1297" t="s">
        <v>16</v>
      </c>
      <c r="N1297" t="s">
        <v>15</v>
      </c>
      <c r="O1297" t="s">
        <v>1198</v>
      </c>
      <c r="P1297" t="s">
        <v>112</v>
      </c>
      <c r="R1297" t="s">
        <v>69</v>
      </c>
    </row>
    <row r="1298" spans="1:18">
      <c r="A1298" t="s">
        <v>35</v>
      </c>
      <c r="B1298" t="s">
        <v>10</v>
      </c>
      <c r="C1298">
        <v>0</v>
      </c>
      <c r="D1298" t="s">
        <v>70</v>
      </c>
      <c r="E1298" t="s">
        <v>83</v>
      </c>
      <c r="F1298" t="s">
        <v>14</v>
      </c>
      <c r="H1298" t="s">
        <v>16</v>
      </c>
      <c r="J1298" t="s">
        <v>16</v>
      </c>
      <c r="L1298" t="s">
        <v>16</v>
      </c>
      <c r="N1298" t="s">
        <v>94</v>
      </c>
      <c r="P1298" t="s">
        <v>1014</v>
      </c>
      <c r="R1298" t="s">
        <v>61</v>
      </c>
    </row>
    <row r="1299" spans="1:18">
      <c r="A1299" t="s">
        <v>35</v>
      </c>
      <c r="B1299" t="s">
        <v>10</v>
      </c>
      <c r="C1299">
        <v>0</v>
      </c>
      <c r="D1299" t="s">
        <v>70</v>
      </c>
      <c r="E1299" t="s">
        <v>83</v>
      </c>
      <c r="F1299" t="s">
        <v>14</v>
      </c>
      <c r="H1299" t="s">
        <v>16</v>
      </c>
      <c r="J1299" t="s">
        <v>16</v>
      </c>
      <c r="L1299" t="s">
        <v>16</v>
      </c>
      <c r="N1299" t="s">
        <v>1199</v>
      </c>
      <c r="R1299" t="s">
        <v>61</v>
      </c>
    </row>
    <row r="1300" spans="1:18">
      <c r="A1300" t="s">
        <v>35</v>
      </c>
      <c r="B1300" t="s">
        <v>10</v>
      </c>
      <c r="C1300">
        <v>4.0999999999999996</v>
      </c>
      <c r="D1300" t="s">
        <v>79</v>
      </c>
      <c r="E1300" t="s">
        <v>57</v>
      </c>
      <c r="F1300" t="s">
        <v>14</v>
      </c>
      <c r="H1300" t="s">
        <v>16</v>
      </c>
      <c r="J1300" t="s">
        <v>14</v>
      </c>
      <c r="L1300" t="s">
        <v>16</v>
      </c>
      <c r="N1300" t="s">
        <v>1200</v>
      </c>
      <c r="P1300" t="s">
        <v>689</v>
      </c>
      <c r="R1300" t="s">
        <v>61</v>
      </c>
    </row>
    <row r="1301" spans="1:18">
      <c r="A1301" t="s">
        <v>35</v>
      </c>
      <c r="B1301" t="s">
        <v>10</v>
      </c>
      <c r="C1301">
        <v>0</v>
      </c>
      <c r="D1301" t="s">
        <v>95</v>
      </c>
      <c r="E1301" t="s">
        <v>66</v>
      </c>
      <c r="F1301" t="s">
        <v>14</v>
      </c>
      <c r="H1301" t="s">
        <v>16</v>
      </c>
      <c r="J1301" t="s">
        <v>14</v>
      </c>
      <c r="L1301" t="s">
        <v>16</v>
      </c>
      <c r="N1301" t="s">
        <v>116</v>
      </c>
      <c r="P1301" t="s">
        <v>100</v>
      </c>
      <c r="R1301" t="s">
        <v>61</v>
      </c>
    </row>
    <row r="1302" spans="1:18">
      <c r="A1302" t="s">
        <v>35</v>
      </c>
      <c r="B1302" t="s">
        <v>10</v>
      </c>
      <c r="C1302">
        <v>5</v>
      </c>
      <c r="D1302" t="s">
        <v>62</v>
      </c>
      <c r="E1302" t="s">
        <v>57</v>
      </c>
      <c r="F1302" t="s">
        <v>14</v>
      </c>
      <c r="H1302" t="s">
        <v>14</v>
      </c>
      <c r="J1302" t="s">
        <v>14</v>
      </c>
      <c r="L1302" t="s">
        <v>14</v>
      </c>
    </row>
    <row r="1303" spans="1:18">
      <c r="A1303" t="s">
        <v>35</v>
      </c>
      <c r="B1303" t="s">
        <v>10</v>
      </c>
      <c r="C1303">
        <v>0</v>
      </c>
      <c r="F1303" t="s">
        <v>14</v>
      </c>
      <c r="H1303" t="s">
        <v>16</v>
      </c>
      <c r="J1303" t="s">
        <v>14</v>
      </c>
      <c r="L1303" t="s">
        <v>16</v>
      </c>
      <c r="N1303" t="s">
        <v>67</v>
      </c>
      <c r="R1303" t="s">
        <v>61</v>
      </c>
    </row>
    <row r="1304" spans="1:18">
      <c r="A1304" t="s">
        <v>35</v>
      </c>
      <c r="B1304" t="s">
        <v>10</v>
      </c>
      <c r="C1304">
        <v>57</v>
      </c>
      <c r="D1304" t="s">
        <v>57</v>
      </c>
      <c r="E1304" t="s">
        <v>66</v>
      </c>
      <c r="F1304" t="s">
        <v>14</v>
      </c>
      <c r="H1304" t="s">
        <v>16</v>
      </c>
      <c r="J1304" t="s">
        <v>14</v>
      </c>
      <c r="L1304" t="s">
        <v>16</v>
      </c>
      <c r="N1304" t="s">
        <v>247</v>
      </c>
      <c r="R1304" t="s">
        <v>69</v>
      </c>
    </row>
    <row r="1305" spans="1:18">
      <c r="A1305" t="s">
        <v>35</v>
      </c>
      <c r="B1305" t="s">
        <v>10</v>
      </c>
      <c r="C1305">
        <v>52</v>
      </c>
      <c r="D1305" t="s">
        <v>66</v>
      </c>
      <c r="F1305" t="s">
        <v>14</v>
      </c>
      <c r="H1305" t="s">
        <v>14</v>
      </c>
      <c r="J1305" t="s">
        <v>14</v>
      </c>
      <c r="L1305" t="s">
        <v>14</v>
      </c>
      <c r="N1305" t="s">
        <v>94</v>
      </c>
      <c r="P1305" t="s">
        <v>75</v>
      </c>
      <c r="R1305" t="s">
        <v>69</v>
      </c>
    </row>
    <row r="1306" spans="1:18">
      <c r="A1306" t="s">
        <v>35</v>
      </c>
      <c r="B1306" t="s">
        <v>10</v>
      </c>
      <c r="C1306">
        <v>2</v>
      </c>
      <c r="D1306" t="s">
        <v>70</v>
      </c>
      <c r="E1306" t="s">
        <v>62</v>
      </c>
      <c r="F1306" t="s">
        <v>14</v>
      </c>
      <c r="H1306" t="s">
        <v>16</v>
      </c>
      <c r="J1306" t="s">
        <v>14</v>
      </c>
      <c r="L1306" t="s">
        <v>14</v>
      </c>
      <c r="N1306" t="s">
        <v>1167</v>
      </c>
      <c r="P1306" t="s">
        <v>1132</v>
      </c>
      <c r="R1306" t="s">
        <v>61</v>
      </c>
    </row>
    <row r="1307" spans="1:18">
      <c r="A1307" t="s">
        <v>35</v>
      </c>
      <c r="B1307" t="s">
        <v>10</v>
      </c>
      <c r="C1307">
        <v>1.5</v>
      </c>
      <c r="D1307" t="s">
        <v>79</v>
      </c>
      <c r="E1307" t="s">
        <v>62</v>
      </c>
      <c r="F1307" t="s">
        <v>14</v>
      </c>
      <c r="H1307" t="s">
        <v>16</v>
      </c>
      <c r="J1307" t="s">
        <v>14</v>
      </c>
      <c r="L1307" t="s">
        <v>16</v>
      </c>
      <c r="N1307" t="s">
        <v>494</v>
      </c>
      <c r="P1307" t="s">
        <v>607</v>
      </c>
      <c r="R1307" t="s">
        <v>61</v>
      </c>
    </row>
    <row r="1308" spans="1:18">
      <c r="A1308" t="s">
        <v>35</v>
      </c>
      <c r="B1308" t="s">
        <v>10</v>
      </c>
      <c r="C1308">
        <v>23.2</v>
      </c>
      <c r="D1308" t="s">
        <v>62</v>
      </c>
      <c r="F1308" t="s">
        <v>14</v>
      </c>
      <c r="H1308" t="s">
        <v>16</v>
      </c>
      <c r="J1308" t="s">
        <v>14</v>
      </c>
      <c r="L1308" t="s">
        <v>16</v>
      </c>
      <c r="N1308" t="s">
        <v>151</v>
      </c>
      <c r="O1308" t="s">
        <v>1201</v>
      </c>
      <c r="R1308" t="s">
        <v>69</v>
      </c>
    </row>
    <row r="1309" spans="1:18">
      <c r="A1309" t="s">
        <v>35</v>
      </c>
      <c r="B1309" t="s">
        <v>10</v>
      </c>
      <c r="C1309">
        <v>163</v>
      </c>
      <c r="F1309" t="s">
        <v>14</v>
      </c>
      <c r="H1309" t="s">
        <v>11</v>
      </c>
      <c r="J1309" t="s">
        <v>14</v>
      </c>
      <c r="L1309" t="s">
        <v>16</v>
      </c>
      <c r="N1309" t="s">
        <v>91</v>
      </c>
      <c r="P1309" t="s">
        <v>1202</v>
      </c>
      <c r="R1309" t="s">
        <v>61</v>
      </c>
    </row>
    <row r="1310" spans="1:18">
      <c r="A1310" t="s">
        <v>35</v>
      </c>
      <c r="B1310" t="s">
        <v>10</v>
      </c>
      <c r="C1310">
        <v>50</v>
      </c>
      <c r="D1310" t="s">
        <v>57</v>
      </c>
      <c r="F1310" t="s">
        <v>14</v>
      </c>
      <c r="H1310" t="s">
        <v>16</v>
      </c>
      <c r="J1310" t="s">
        <v>14</v>
      </c>
      <c r="L1310" t="s">
        <v>16</v>
      </c>
      <c r="N1310" t="s">
        <v>687</v>
      </c>
      <c r="P1310" t="s">
        <v>75</v>
      </c>
      <c r="R1310" t="s">
        <v>61</v>
      </c>
    </row>
    <row r="1311" spans="1:18">
      <c r="A1311" t="s">
        <v>35</v>
      </c>
      <c r="B1311" t="s">
        <v>10</v>
      </c>
      <c r="C1311">
        <v>6.1</v>
      </c>
      <c r="D1311" t="s">
        <v>62</v>
      </c>
      <c r="E1311" t="s">
        <v>95</v>
      </c>
      <c r="F1311" t="s">
        <v>14</v>
      </c>
      <c r="H1311" t="s">
        <v>14</v>
      </c>
      <c r="J1311" t="s">
        <v>14</v>
      </c>
      <c r="L1311" t="s">
        <v>14</v>
      </c>
      <c r="N1311" t="s">
        <v>1203</v>
      </c>
      <c r="P1311" t="s">
        <v>112</v>
      </c>
      <c r="R1311" t="s">
        <v>61</v>
      </c>
    </row>
    <row r="1312" spans="1:18">
      <c r="A1312" t="s">
        <v>35</v>
      </c>
      <c r="B1312" t="s">
        <v>10</v>
      </c>
      <c r="C1312">
        <v>0</v>
      </c>
      <c r="E1312" t="s">
        <v>83</v>
      </c>
      <c r="F1312" t="s">
        <v>14</v>
      </c>
      <c r="H1312" t="s">
        <v>16</v>
      </c>
      <c r="J1312" t="s">
        <v>14</v>
      </c>
      <c r="L1312" t="s">
        <v>16</v>
      </c>
      <c r="N1312" t="s">
        <v>67</v>
      </c>
      <c r="P1312" t="s">
        <v>261</v>
      </c>
      <c r="R1312" t="s">
        <v>61</v>
      </c>
    </row>
    <row r="1313" spans="1:18">
      <c r="A1313" t="s">
        <v>35</v>
      </c>
      <c r="B1313" t="s">
        <v>10</v>
      </c>
      <c r="C1313">
        <v>45</v>
      </c>
      <c r="D1313" t="s">
        <v>62</v>
      </c>
      <c r="F1313" t="s">
        <v>14</v>
      </c>
      <c r="H1313" t="s">
        <v>16</v>
      </c>
      <c r="J1313" t="s">
        <v>14</v>
      </c>
      <c r="L1313" t="s">
        <v>16</v>
      </c>
      <c r="N1313" t="s">
        <v>1204</v>
      </c>
      <c r="P1313" t="s">
        <v>89</v>
      </c>
      <c r="R1313" t="s">
        <v>61</v>
      </c>
    </row>
    <row r="1314" spans="1:18">
      <c r="A1314" t="s">
        <v>35</v>
      </c>
      <c r="B1314" t="s">
        <v>10</v>
      </c>
      <c r="C1314">
        <v>0.8</v>
      </c>
      <c r="D1314" t="s">
        <v>62</v>
      </c>
      <c r="E1314" t="s">
        <v>95</v>
      </c>
      <c r="F1314" t="s">
        <v>14</v>
      </c>
      <c r="H1314" t="s">
        <v>16</v>
      </c>
      <c r="J1314" t="s">
        <v>14</v>
      </c>
      <c r="L1314" t="s">
        <v>16</v>
      </c>
      <c r="N1314" t="s">
        <v>146</v>
      </c>
      <c r="P1314" t="s">
        <v>1094</v>
      </c>
      <c r="R1314" t="s">
        <v>61</v>
      </c>
    </row>
    <row r="1315" spans="1:18">
      <c r="A1315" t="s">
        <v>35</v>
      </c>
      <c r="B1315" t="s">
        <v>10</v>
      </c>
      <c r="C1315">
        <v>0</v>
      </c>
      <c r="F1315" t="s">
        <v>14</v>
      </c>
      <c r="H1315" t="s">
        <v>16</v>
      </c>
      <c r="J1315" t="s">
        <v>14</v>
      </c>
      <c r="L1315" t="s">
        <v>16</v>
      </c>
      <c r="N1315" t="s">
        <v>93</v>
      </c>
      <c r="P1315" t="s">
        <v>255</v>
      </c>
      <c r="R1315" t="s">
        <v>61</v>
      </c>
    </row>
    <row r="1316" spans="1:18">
      <c r="A1316" t="s">
        <v>35</v>
      </c>
      <c r="B1316" t="s">
        <v>10</v>
      </c>
      <c r="C1316">
        <v>4</v>
      </c>
      <c r="D1316" t="s">
        <v>66</v>
      </c>
      <c r="E1316" t="s">
        <v>83</v>
      </c>
      <c r="F1316" t="s">
        <v>14</v>
      </c>
      <c r="H1316" t="s">
        <v>14</v>
      </c>
      <c r="J1316" t="s">
        <v>14</v>
      </c>
      <c r="L1316" t="s">
        <v>14</v>
      </c>
      <c r="N1316" t="s">
        <v>93</v>
      </c>
      <c r="P1316" t="s">
        <v>75</v>
      </c>
      <c r="R1316" t="s">
        <v>61</v>
      </c>
    </row>
    <row r="1317" spans="1:18">
      <c r="A1317" t="s">
        <v>35</v>
      </c>
      <c r="B1317" t="s">
        <v>10</v>
      </c>
      <c r="C1317">
        <v>8</v>
      </c>
      <c r="D1317" t="s">
        <v>79</v>
      </c>
      <c r="E1317" t="s">
        <v>66</v>
      </c>
      <c r="F1317" t="s">
        <v>14</v>
      </c>
      <c r="H1317" t="s">
        <v>16</v>
      </c>
      <c r="J1317" t="s">
        <v>14</v>
      </c>
      <c r="L1317" t="s">
        <v>16</v>
      </c>
      <c r="N1317" t="s">
        <v>74</v>
      </c>
      <c r="R1317" t="s">
        <v>61</v>
      </c>
    </row>
    <row r="1318" spans="1:18">
      <c r="A1318" t="s">
        <v>35</v>
      </c>
      <c r="B1318" t="s">
        <v>10</v>
      </c>
      <c r="C1318">
        <v>0</v>
      </c>
      <c r="D1318" t="s">
        <v>83</v>
      </c>
      <c r="E1318" t="s">
        <v>83</v>
      </c>
      <c r="F1318" t="s">
        <v>14</v>
      </c>
      <c r="H1318" t="s">
        <v>14</v>
      </c>
      <c r="J1318" t="s">
        <v>14</v>
      </c>
      <c r="L1318" t="s">
        <v>16</v>
      </c>
      <c r="N1318" t="s">
        <v>1205</v>
      </c>
      <c r="P1318" t="s">
        <v>250</v>
      </c>
      <c r="R1318" t="s">
        <v>61</v>
      </c>
    </row>
    <row r="1319" spans="1:18">
      <c r="A1319" t="s">
        <v>35</v>
      </c>
      <c r="B1319" t="s">
        <v>10</v>
      </c>
      <c r="C1319">
        <v>20</v>
      </c>
      <c r="D1319" t="s">
        <v>62</v>
      </c>
      <c r="F1319" t="s">
        <v>14</v>
      </c>
      <c r="H1319" t="s">
        <v>16</v>
      </c>
      <c r="J1319" t="s">
        <v>14</v>
      </c>
      <c r="L1319" t="s">
        <v>16</v>
      </c>
      <c r="N1319" t="s">
        <v>320</v>
      </c>
      <c r="P1319" t="s">
        <v>107</v>
      </c>
      <c r="R1319" t="s">
        <v>61</v>
      </c>
    </row>
    <row r="1320" spans="1:18">
      <c r="A1320" t="s">
        <v>35</v>
      </c>
      <c r="B1320" t="s">
        <v>10</v>
      </c>
      <c r="C1320">
        <v>60</v>
      </c>
      <c r="D1320" t="s">
        <v>95</v>
      </c>
      <c r="F1320" t="s">
        <v>14</v>
      </c>
      <c r="H1320" t="s">
        <v>16</v>
      </c>
      <c r="J1320" t="s">
        <v>14</v>
      </c>
      <c r="L1320" t="s">
        <v>16</v>
      </c>
      <c r="N1320" t="s">
        <v>116</v>
      </c>
      <c r="P1320" t="s">
        <v>365</v>
      </c>
      <c r="R1320" t="s">
        <v>69</v>
      </c>
    </row>
    <row r="1321" spans="1:18">
      <c r="A1321" t="s">
        <v>35</v>
      </c>
      <c r="B1321" t="s">
        <v>10</v>
      </c>
      <c r="C1321" t="s">
        <v>1206</v>
      </c>
      <c r="D1321" t="s">
        <v>95</v>
      </c>
      <c r="F1321" t="s">
        <v>14</v>
      </c>
      <c r="H1321" t="s">
        <v>16</v>
      </c>
      <c r="J1321" t="s">
        <v>14</v>
      </c>
      <c r="L1321" t="s">
        <v>16</v>
      </c>
      <c r="N1321" t="s">
        <v>94</v>
      </c>
      <c r="R1321" t="s">
        <v>61</v>
      </c>
    </row>
    <row r="1322" spans="1:18">
      <c r="A1322" t="s">
        <v>35</v>
      </c>
      <c r="B1322" t="s">
        <v>10</v>
      </c>
      <c r="C1322">
        <v>40</v>
      </c>
      <c r="D1322" t="s">
        <v>83</v>
      </c>
      <c r="F1322" t="s">
        <v>14</v>
      </c>
      <c r="H1322" t="s">
        <v>14</v>
      </c>
      <c r="J1322" t="s">
        <v>14</v>
      </c>
      <c r="L1322" t="s">
        <v>14</v>
      </c>
      <c r="N1322" t="s">
        <v>93</v>
      </c>
      <c r="P1322" t="s">
        <v>188</v>
      </c>
      <c r="R1322" t="s">
        <v>61</v>
      </c>
    </row>
    <row r="1323" spans="1:18">
      <c r="A1323" t="s">
        <v>35</v>
      </c>
      <c r="B1323" t="s">
        <v>10</v>
      </c>
      <c r="C1323">
        <v>7.8</v>
      </c>
      <c r="D1323" t="s">
        <v>79</v>
      </c>
      <c r="E1323" t="s">
        <v>66</v>
      </c>
      <c r="F1323" t="s">
        <v>14</v>
      </c>
      <c r="H1323" t="s">
        <v>14</v>
      </c>
      <c r="J1323" t="s">
        <v>14</v>
      </c>
      <c r="L1323" t="s">
        <v>14</v>
      </c>
      <c r="N1323" t="s">
        <v>15</v>
      </c>
      <c r="O1323" t="s">
        <v>258</v>
      </c>
      <c r="P1323" t="s">
        <v>15</v>
      </c>
      <c r="Q1323" t="s">
        <v>676</v>
      </c>
      <c r="R1323" t="s">
        <v>61</v>
      </c>
    </row>
    <row r="1324" spans="1:18">
      <c r="A1324" t="s">
        <v>35</v>
      </c>
      <c r="B1324" t="s">
        <v>10</v>
      </c>
      <c r="C1324">
        <v>100</v>
      </c>
      <c r="D1324" t="s">
        <v>95</v>
      </c>
      <c r="F1324" t="s">
        <v>14</v>
      </c>
      <c r="H1324" t="s">
        <v>16</v>
      </c>
      <c r="J1324" t="s">
        <v>14</v>
      </c>
      <c r="L1324" t="s">
        <v>16</v>
      </c>
      <c r="N1324" t="s">
        <v>437</v>
      </c>
      <c r="P1324" t="s">
        <v>1085</v>
      </c>
      <c r="R1324" t="s">
        <v>61</v>
      </c>
    </row>
    <row r="1325" spans="1:18">
      <c r="A1325" t="s">
        <v>35</v>
      </c>
      <c r="B1325" t="s">
        <v>10</v>
      </c>
      <c r="C1325">
        <v>1.2</v>
      </c>
      <c r="D1325" t="s">
        <v>70</v>
      </c>
      <c r="F1325" t="s">
        <v>14</v>
      </c>
      <c r="H1325" t="s">
        <v>14</v>
      </c>
      <c r="J1325" t="s">
        <v>14</v>
      </c>
      <c r="L1325" t="s">
        <v>14</v>
      </c>
      <c r="N1325" t="s">
        <v>93</v>
      </c>
      <c r="P1325" t="s">
        <v>65</v>
      </c>
      <c r="R1325" t="s">
        <v>61</v>
      </c>
    </row>
    <row r="1326" spans="1:18">
      <c r="A1326" t="s">
        <v>35</v>
      </c>
      <c r="B1326" t="s">
        <v>10</v>
      </c>
      <c r="C1326">
        <v>7</v>
      </c>
      <c r="D1326" t="s">
        <v>57</v>
      </c>
      <c r="E1326" t="s">
        <v>62</v>
      </c>
      <c r="F1326" t="s">
        <v>14</v>
      </c>
      <c r="H1326" t="s">
        <v>16</v>
      </c>
      <c r="J1326" t="s">
        <v>14</v>
      </c>
      <c r="L1326" t="s">
        <v>16</v>
      </c>
      <c r="N1326" t="s">
        <v>90</v>
      </c>
      <c r="P1326" t="s">
        <v>15</v>
      </c>
      <c r="Q1326" t="s">
        <v>1207</v>
      </c>
      <c r="R1326" t="s">
        <v>69</v>
      </c>
    </row>
    <row r="1327" spans="1:18">
      <c r="A1327" t="s">
        <v>35</v>
      </c>
      <c r="B1327" t="s">
        <v>10</v>
      </c>
      <c r="C1327">
        <v>0</v>
      </c>
      <c r="D1327" t="s">
        <v>70</v>
      </c>
      <c r="E1327" t="s">
        <v>66</v>
      </c>
      <c r="F1327" t="s">
        <v>14</v>
      </c>
      <c r="H1327" t="s">
        <v>16</v>
      </c>
      <c r="J1327" t="s">
        <v>14</v>
      </c>
      <c r="L1327" t="s">
        <v>15</v>
      </c>
      <c r="M1327" t="s">
        <v>1208</v>
      </c>
      <c r="N1327" t="s">
        <v>1209</v>
      </c>
      <c r="P1327" t="s">
        <v>1210</v>
      </c>
      <c r="R1327" t="s">
        <v>61</v>
      </c>
    </row>
    <row r="1328" spans="1:18">
      <c r="A1328" t="s">
        <v>35</v>
      </c>
      <c r="B1328" t="s">
        <v>10</v>
      </c>
      <c r="C1328">
        <v>2</v>
      </c>
      <c r="D1328" t="s">
        <v>95</v>
      </c>
      <c r="E1328" t="s">
        <v>83</v>
      </c>
      <c r="F1328" t="s">
        <v>14</v>
      </c>
      <c r="H1328" t="s">
        <v>16</v>
      </c>
      <c r="J1328" t="s">
        <v>14</v>
      </c>
      <c r="L1328" t="s">
        <v>16</v>
      </c>
      <c r="N1328" t="s">
        <v>1102</v>
      </c>
      <c r="P1328" t="s">
        <v>112</v>
      </c>
      <c r="R1328" t="s">
        <v>61</v>
      </c>
    </row>
    <row r="1329" spans="1:18">
      <c r="A1329" t="s">
        <v>35</v>
      </c>
      <c r="B1329" t="s">
        <v>10</v>
      </c>
      <c r="C1329">
        <v>18</v>
      </c>
      <c r="D1329" t="s">
        <v>79</v>
      </c>
      <c r="E1329" t="s">
        <v>66</v>
      </c>
      <c r="F1329" t="s">
        <v>14</v>
      </c>
      <c r="H1329" t="s">
        <v>12</v>
      </c>
      <c r="J1329" t="s">
        <v>14</v>
      </c>
      <c r="L1329" t="s">
        <v>12</v>
      </c>
      <c r="N1329" t="s">
        <v>67</v>
      </c>
      <c r="P1329" t="s">
        <v>112</v>
      </c>
      <c r="R1329" t="s">
        <v>61</v>
      </c>
    </row>
    <row r="1330" spans="1:18">
      <c r="A1330" t="s">
        <v>35</v>
      </c>
      <c r="B1330" t="s">
        <v>10</v>
      </c>
      <c r="C1330">
        <v>0.9</v>
      </c>
      <c r="D1330" t="s">
        <v>62</v>
      </c>
      <c r="E1330" t="s">
        <v>66</v>
      </c>
      <c r="F1330" t="s">
        <v>14</v>
      </c>
      <c r="H1330" t="s">
        <v>16</v>
      </c>
      <c r="J1330" t="s">
        <v>14</v>
      </c>
      <c r="L1330" t="s">
        <v>16</v>
      </c>
      <c r="N1330" t="s">
        <v>307</v>
      </c>
      <c r="P1330" t="s">
        <v>75</v>
      </c>
      <c r="R1330" t="s">
        <v>61</v>
      </c>
    </row>
    <row r="1331" spans="1:18">
      <c r="A1331" t="s">
        <v>35</v>
      </c>
      <c r="B1331" t="s">
        <v>10</v>
      </c>
      <c r="C1331">
        <v>4</v>
      </c>
      <c r="D1331" t="s">
        <v>79</v>
      </c>
      <c r="E1331" t="s">
        <v>83</v>
      </c>
      <c r="F1331" t="s">
        <v>14</v>
      </c>
      <c r="H1331" t="s">
        <v>16</v>
      </c>
      <c r="J1331" t="s">
        <v>14</v>
      </c>
      <c r="L1331" t="s">
        <v>16</v>
      </c>
      <c r="N1331" t="s">
        <v>94</v>
      </c>
      <c r="P1331" t="s">
        <v>75</v>
      </c>
      <c r="R1331" t="s">
        <v>61</v>
      </c>
    </row>
    <row r="1332" spans="1:18">
      <c r="A1332" t="s">
        <v>35</v>
      </c>
      <c r="B1332" t="s">
        <v>10</v>
      </c>
      <c r="C1332">
        <v>86</v>
      </c>
      <c r="D1332" t="s">
        <v>95</v>
      </c>
      <c r="F1332" t="s">
        <v>14</v>
      </c>
      <c r="H1332" t="s">
        <v>11</v>
      </c>
      <c r="J1332" t="s">
        <v>14</v>
      </c>
      <c r="L1332" t="s">
        <v>11</v>
      </c>
      <c r="R1332" t="s">
        <v>69</v>
      </c>
    </row>
    <row r="1333" spans="1:18">
      <c r="A1333" t="s">
        <v>35</v>
      </c>
      <c r="B1333" t="s">
        <v>10</v>
      </c>
      <c r="C1333">
        <v>38</v>
      </c>
      <c r="D1333" t="s">
        <v>79</v>
      </c>
      <c r="F1333" t="s">
        <v>14</v>
      </c>
      <c r="H1333" t="s">
        <v>14</v>
      </c>
      <c r="J1333" t="s">
        <v>14</v>
      </c>
      <c r="L1333" t="s">
        <v>14</v>
      </c>
      <c r="N1333" t="s">
        <v>116</v>
      </c>
      <c r="P1333" t="s">
        <v>1211</v>
      </c>
      <c r="R1333" t="s">
        <v>61</v>
      </c>
    </row>
    <row r="1334" spans="1:18">
      <c r="A1334" t="s">
        <v>35</v>
      </c>
      <c r="B1334" t="s">
        <v>10</v>
      </c>
      <c r="C1334">
        <v>0</v>
      </c>
      <c r="D1334" t="s">
        <v>83</v>
      </c>
      <c r="E1334" t="s">
        <v>83</v>
      </c>
      <c r="F1334" t="s">
        <v>14</v>
      </c>
      <c r="H1334" t="s">
        <v>16</v>
      </c>
      <c r="J1334" t="s">
        <v>14</v>
      </c>
      <c r="L1334" t="s">
        <v>16</v>
      </c>
      <c r="N1334" t="s">
        <v>94</v>
      </c>
      <c r="P1334" t="s">
        <v>73</v>
      </c>
      <c r="R1334" t="s">
        <v>61</v>
      </c>
    </row>
    <row r="1335" spans="1:18">
      <c r="A1335" t="s">
        <v>35</v>
      </c>
      <c r="B1335" t="s">
        <v>10</v>
      </c>
      <c r="C1335">
        <v>49</v>
      </c>
      <c r="D1335" t="s">
        <v>62</v>
      </c>
      <c r="E1335" t="s">
        <v>66</v>
      </c>
      <c r="F1335" t="s">
        <v>14</v>
      </c>
      <c r="H1335" t="s">
        <v>16</v>
      </c>
      <c r="J1335" t="s">
        <v>14</v>
      </c>
      <c r="L1335" t="s">
        <v>16</v>
      </c>
      <c r="N1335" t="s">
        <v>232</v>
      </c>
      <c r="O1335" t="s">
        <v>1212</v>
      </c>
      <c r="P1335" t="s">
        <v>100</v>
      </c>
      <c r="R1335" t="s">
        <v>61</v>
      </c>
    </row>
    <row r="1336" spans="1:18">
      <c r="A1336" t="s">
        <v>35</v>
      </c>
      <c r="B1336" t="s">
        <v>10</v>
      </c>
      <c r="C1336">
        <v>50</v>
      </c>
      <c r="D1336" t="s">
        <v>95</v>
      </c>
      <c r="E1336" t="s">
        <v>83</v>
      </c>
      <c r="F1336" t="s">
        <v>14</v>
      </c>
      <c r="H1336" t="s">
        <v>14</v>
      </c>
      <c r="J1336" t="s">
        <v>14</v>
      </c>
      <c r="L1336" t="s">
        <v>14</v>
      </c>
      <c r="N1336" t="s">
        <v>15</v>
      </c>
      <c r="O1336" t="s">
        <v>1213</v>
      </c>
      <c r="P1336" t="s">
        <v>75</v>
      </c>
      <c r="R1336" t="s">
        <v>61</v>
      </c>
    </row>
    <row r="1337" spans="1:18">
      <c r="A1337" t="s">
        <v>35</v>
      </c>
      <c r="B1337" t="s">
        <v>10</v>
      </c>
      <c r="C1337">
        <v>3</v>
      </c>
      <c r="D1337" t="s">
        <v>62</v>
      </c>
      <c r="E1337" t="s">
        <v>62</v>
      </c>
      <c r="F1337" t="s">
        <v>14</v>
      </c>
      <c r="H1337" t="s">
        <v>16</v>
      </c>
      <c r="J1337" t="s">
        <v>14</v>
      </c>
      <c r="L1337" t="s">
        <v>16</v>
      </c>
      <c r="N1337" t="s">
        <v>94</v>
      </c>
      <c r="P1337" t="s">
        <v>195</v>
      </c>
      <c r="R1337" t="s">
        <v>61</v>
      </c>
    </row>
    <row r="1338" spans="1:18">
      <c r="A1338" t="s">
        <v>35</v>
      </c>
      <c r="B1338" t="s">
        <v>10</v>
      </c>
      <c r="C1338">
        <v>1</v>
      </c>
      <c r="D1338" t="s">
        <v>70</v>
      </c>
      <c r="F1338" t="s">
        <v>14</v>
      </c>
      <c r="H1338" t="s">
        <v>16</v>
      </c>
      <c r="J1338" t="s">
        <v>14</v>
      </c>
      <c r="L1338" t="s">
        <v>16</v>
      </c>
      <c r="N1338" t="s">
        <v>67</v>
      </c>
      <c r="P1338" t="s">
        <v>325</v>
      </c>
      <c r="R1338" t="s">
        <v>61</v>
      </c>
    </row>
    <row r="1339" spans="1:18">
      <c r="A1339" t="s">
        <v>35</v>
      </c>
      <c r="B1339" t="s">
        <v>10</v>
      </c>
      <c r="C1339">
        <v>6.1</v>
      </c>
      <c r="D1339" t="s">
        <v>62</v>
      </c>
      <c r="E1339" t="s">
        <v>62</v>
      </c>
      <c r="F1339" t="s">
        <v>14</v>
      </c>
      <c r="H1339" t="s">
        <v>16</v>
      </c>
      <c r="J1339" t="s">
        <v>14</v>
      </c>
      <c r="L1339" t="s">
        <v>16</v>
      </c>
      <c r="N1339" t="s">
        <v>240</v>
      </c>
      <c r="P1339" t="s">
        <v>75</v>
      </c>
      <c r="R1339" t="s">
        <v>61</v>
      </c>
    </row>
    <row r="1340" spans="1:18">
      <c r="A1340" t="s">
        <v>35</v>
      </c>
      <c r="B1340" t="s">
        <v>10</v>
      </c>
      <c r="C1340">
        <v>150</v>
      </c>
      <c r="D1340" t="s">
        <v>83</v>
      </c>
      <c r="E1340" t="s">
        <v>83</v>
      </c>
      <c r="F1340" t="s">
        <v>14</v>
      </c>
      <c r="H1340" t="s">
        <v>14</v>
      </c>
      <c r="J1340" t="s">
        <v>14</v>
      </c>
      <c r="L1340" t="s">
        <v>14</v>
      </c>
      <c r="N1340" t="s">
        <v>67</v>
      </c>
      <c r="P1340" t="s">
        <v>75</v>
      </c>
      <c r="R1340" t="s">
        <v>61</v>
      </c>
    </row>
    <row r="1341" spans="1:18">
      <c r="A1341" t="s">
        <v>35</v>
      </c>
      <c r="B1341" t="s">
        <v>10</v>
      </c>
      <c r="C1341">
        <v>14</v>
      </c>
      <c r="D1341" t="s">
        <v>66</v>
      </c>
      <c r="F1341" t="s">
        <v>14</v>
      </c>
      <c r="H1341" t="s">
        <v>16</v>
      </c>
      <c r="J1341" t="s">
        <v>14</v>
      </c>
      <c r="L1341" t="s">
        <v>16</v>
      </c>
      <c r="N1341" t="s">
        <v>15</v>
      </c>
      <c r="O1341" t="s">
        <v>1214</v>
      </c>
      <c r="P1341" t="s">
        <v>75</v>
      </c>
      <c r="R1341" t="s">
        <v>61</v>
      </c>
    </row>
    <row r="1342" spans="1:18">
      <c r="A1342" t="s">
        <v>35</v>
      </c>
      <c r="B1342" t="s">
        <v>10</v>
      </c>
      <c r="C1342">
        <v>43</v>
      </c>
      <c r="D1342" t="s">
        <v>62</v>
      </c>
      <c r="F1342" t="s">
        <v>14</v>
      </c>
      <c r="H1342" t="s">
        <v>16</v>
      </c>
      <c r="J1342" t="s">
        <v>14</v>
      </c>
      <c r="L1342" t="s">
        <v>16</v>
      </c>
      <c r="N1342" t="s">
        <v>260</v>
      </c>
      <c r="P1342" t="s">
        <v>365</v>
      </c>
      <c r="R1342" t="s">
        <v>69</v>
      </c>
    </row>
    <row r="1343" spans="1:18">
      <c r="A1343" t="s">
        <v>35</v>
      </c>
      <c r="B1343" t="s">
        <v>10</v>
      </c>
      <c r="C1343">
        <v>5.5</v>
      </c>
      <c r="D1343" t="s">
        <v>70</v>
      </c>
      <c r="E1343" t="s">
        <v>70</v>
      </c>
      <c r="F1343" t="s">
        <v>14</v>
      </c>
      <c r="H1343" t="s">
        <v>16</v>
      </c>
      <c r="J1343" t="s">
        <v>14</v>
      </c>
      <c r="L1343" t="s">
        <v>16</v>
      </c>
      <c r="N1343" t="s">
        <v>67</v>
      </c>
      <c r="R1343" t="s">
        <v>61</v>
      </c>
    </row>
    <row r="1344" spans="1:18">
      <c r="A1344" t="s">
        <v>35</v>
      </c>
      <c r="B1344" t="s">
        <v>10</v>
      </c>
      <c r="C1344">
        <v>1.2</v>
      </c>
      <c r="D1344" t="s">
        <v>62</v>
      </c>
      <c r="E1344" t="s">
        <v>66</v>
      </c>
      <c r="F1344" t="s">
        <v>14</v>
      </c>
      <c r="H1344" t="s">
        <v>16</v>
      </c>
      <c r="J1344" t="s">
        <v>14</v>
      </c>
      <c r="L1344" t="s">
        <v>16</v>
      </c>
      <c r="N1344" t="s">
        <v>91</v>
      </c>
      <c r="P1344" t="s">
        <v>65</v>
      </c>
      <c r="R1344" t="s">
        <v>61</v>
      </c>
    </row>
    <row r="1345" spans="1:18">
      <c r="A1345" t="s">
        <v>35</v>
      </c>
      <c r="B1345" t="s">
        <v>10</v>
      </c>
      <c r="C1345">
        <v>1.5</v>
      </c>
      <c r="D1345" t="s">
        <v>62</v>
      </c>
      <c r="E1345" t="s">
        <v>62</v>
      </c>
      <c r="F1345" t="s">
        <v>14</v>
      </c>
      <c r="H1345" t="s">
        <v>14</v>
      </c>
      <c r="J1345" t="s">
        <v>14</v>
      </c>
      <c r="L1345" t="s">
        <v>14</v>
      </c>
      <c r="N1345" t="s">
        <v>1215</v>
      </c>
      <c r="P1345" t="s">
        <v>98</v>
      </c>
      <c r="R1345" t="s">
        <v>61</v>
      </c>
    </row>
    <row r="1346" spans="1:18">
      <c r="A1346" t="s">
        <v>35</v>
      </c>
      <c r="B1346" t="s">
        <v>10</v>
      </c>
      <c r="C1346">
        <v>5</v>
      </c>
      <c r="D1346" t="s">
        <v>62</v>
      </c>
      <c r="F1346" t="s">
        <v>14</v>
      </c>
      <c r="H1346" t="s">
        <v>16</v>
      </c>
      <c r="J1346" t="s">
        <v>14</v>
      </c>
      <c r="L1346" t="s">
        <v>16</v>
      </c>
      <c r="N1346" t="s">
        <v>1216</v>
      </c>
      <c r="P1346" t="s">
        <v>75</v>
      </c>
      <c r="R1346" t="s">
        <v>61</v>
      </c>
    </row>
    <row r="1347" spans="1:18">
      <c r="A1347" t="s">
        <v>35</v>
      </c>
      <c r="B1347" t="s">
        <v>10</v>
      </c>
      <c r="C1347">
        <v>150</v>
      </c>
      <c r="D1347" t="s">
        <v>83</v>
      </c>
      <c r="E1347" t="s">
        <v>83</v>
      </c>
      <c r="F1347" t="s">
        <v>14</v>
      </c>
      <c r="H1347" t="s">
        <v>14</v>
      </c>
      <c r="J1347" t="s">
        <v>14</v>
      </c>
      <c r="L1347" t="s">
        <v>14</v>
      </c>
      <c r="N1347" t="s">
        <v>15</v>
      </c>
      <c r="O1347" t="s">
        <v>1217</v>
      </c>
      <c r="P1347" t="s">
        <v>15</v>
      </c>
      <c r="Q1347" t="s">
        <v>1218</v>
      </c>
      <c r="R1347" t="s">
        <v>61</v>
      </c>
    </row>
    <row r="1348" spans="1:18">
      <c r="A1348" t="s">
        <v>35</v>
      </c>
      <c r="B1348" t="s">
        <v>10</v>
      </c>
      <c r="C1348">
        <v>1</v>
      </c>
      <c r="D1348" t="s">
        <v>70</v>
      </c>
      <c r="E1348" t="s">
        <v>62</v>
      </c>
      <c r="F1348" t="s">
        <v>14</v>
      </c>
      <c r="H1348" t="s">
        <v>14</v>
      </c>
      <c r="J1348" t="s">
        <v>14</v>
      </c>
      <c r="L1348" t="s">
        <v>14</v>
      </c>
      <c r="N1348" t="s">
        <v>67</v>
      </c>
      <c r="P1348" t="s">
        <v>75</v>
      </c>
      <c r="R1348" t="s">
        <v>61</v>
      </c>
    </row>
    <row r="1349" spans="1:18">
      <c r="A1349" t="s">
        <v>35</v>
      </c>
      <c r="B1349" t="s">
        <v>10</v>
      </c>
      <c r="C1349">
        <v>33.4</v>
      </c>
      <c r="D1349" t="s">
        <v>62</v>
      </c>
      <c r="F1349" t="s">
        <v>14</v>
      </c>
      <c r="H1349" t="s">
        <v>14</v>
      </c>
      <c r="J1349" t="s">
        <v>14</v>
      </c>
      <c r="L1349" t="s">
        <v>14</v>
      </c>
      <c r="N1349" t="s">
        <v>15</v>
      </c>
      <c r="O1349" t="s">
        <v>1219</v>
      </c>
      <c r="P1349" t="s">
        <v>15</v>
      </c>
      <c r="Q1349" t="s">
        <v>1220</v>
      </c>
      <c r="R1349" t="s">
        <v>61</v>
      </c>
    </row>
    <row r="1350" spans="1:18">
      <c r="A1350" t="s">
        <v>35</v>
      </c>
      <c r="B1350" t="s">
        <v>10</v>
      </c>
      <c r="C1350">
        <v>2</v>
      </c>
      <c r="D1350" t="s">
        <v>57</v>
      </c>
      <c r="E1350" t="s">
        <v>95</v>
      </c>
      <c r="F1350" t="s">
        <v>14</v>
      </c>
      <c r="H1350" t="s">
        <v>16</v>
      </c>
      <c r="J1350" t="s">
        <v>14</v>
      </c>
      <c r="L1350" t="s">
        <v>16</v>
      </c>
      <c r="N1350" t="s">
        <v>169</v>
      </c>
      <c r="R1350" t="s">
        <v>61</v>
      </c>
    </row>
    <row r="1351" spans="1:18">
      <c r="A1351" t="s">
        <v>35</v>
      </c>
      <c r="B1351" t="s">
        <v>10</v>
      </c>
      <c r="C1351">
        <v>2.4</v>
      </c>
      <c r="D1351" t="s">
        <v>62</v>
      </c>
      <c r="F1351" t="s">
        <v>14</v>
      </c>
      <c r="H1351" t="s">
        <v>14</v>
      </c>
      <c r="J1351" t="s">
        <v>14</v>
      </c>
      <c r="L1351" t="s">
        <v>14</v>
      </c>
      <c r="N1351" t="s">
        <v>1035</v>
      </c>
      <c r="P1351" t="s">
        <v>179</v>
      </c>
      <c r="R1351" t="s">
        <v>61</v>
      </c>
    </row>
    <row r="1352" spans="1:18">
      <c r="A1352" t="s">
        <v>35</v>
      </c>
      <c r="B1352" t="s">
        <v>10</v>
      </c>
      <c r="C1352">
        <v>2.2000000000000002</v>
      </c>
      <c r="D1352" t="s">
        <v>57</v>
      </c>
      <c r="E1352" t="s">
        <v>95</v>
      </c>
      <c r="F1352" t="s">
        <v>14</v>
      </c>
      <c r="H1352" t="s">
        <v>14</v>
      </c>
      <c r="J1352" t="s">
        <v>14</v>
      </c>
      <c r="L1352" t="s">
        <v>14</v>
      </c>
      <c r="N1352" t="s">
        <v>957</v>
      </c>
      <c r="P1352" t="s">
        <v>1221</v>
      </c>
      <c r="R1352" t="s">
        <v>61</v>
      </c>
    </row>
    <row r="1353" spans="1:18">
      <c r="A1353" t="s">
        <v>35</v>
      </c>
      <c r="B1353" t="s">
        <v>10</v>
      </c>
      <c r="C1353">
        <v>49</v>
      </c>
      <c r="D1353" t="s">
        <v>83</v>
      </c>
      <c r="F1353" t="s">
        <v>14</v>
      </c>
      <c r="H1353" t="s">
        <v>16</v>
      </c>
      <c r="J1353" t="s">
        <v>14</v>
      </c>
      <c r="L1353" t="s">
        <v>16</v>
      </c>
      <c r="N1353" t="s">
        <v>15</v>
      </c>
      <c r="O1353" t="s">
        <v>1222</v>
      </c>
      <c r="P1353" t="s">
        <v>15</v>
      </c>
      <c r="Q1353" t="s">
        <v>1223</v>
      </c>
      <c r="R1353" t="s">
        <v>61</v>
      </c>
    </row>
    <row r="1354" spans="1:18">
      <c r="A1354" t="s">
        <v>35</v>
      </c>
      <c r="B1354" t="s">
        <v>10</v>
      </c>
      <c r="C1354">
        <v>4</v>
      </c>
      <c r="D1354" t="s">
        <v>62</v>
      </c>
      <c r="E1354" t="s">
        <v>62</v>
      </c>
      <c r="F1354" t="s">
        <v>14</v>
      </c>
      <c r="H1354" t="s">
        <v>14</v>
      </c>
      <c r="J1354" t="s">
        <v>14</v>
      </c>
      <c r="L1354" t="s">
        <v>14</v>
      </c>
      <c r="N1354" t="s">
        <v>126</v>
      </c>
      <c r="P1354" t="s">
        <v>100</v>
      </c>
      <c r="R1354" t="s">
        <v>69</v>
      </c>
    </row>
    <row r="1355" spans="1:18">
      <c r="A1355" t="s">
        <v>35</v>
      </c>
      <c r="B1355" t="s">
        <v>10</v>
      </c>
      <c r="C1355">
        <v>1</v>
      </c>
      <c r="D1355" t="s">
        <v>79</v>
      </c>
      <c r="E1355" t="s">
        <v>79</v>
      </c>
      <c r="F1355" t="s">
        <v>14</v>
      </c>
      <c r="H1355" t="s">
        <v>16</v>
      </c>
      <c r="J1355" t="s">
        <v>14</v>
      </c>
      <c r="L1355" t="s">
        <v>16</v>
      </c>
      <c r="N1355" t="s">
        <v>138</v>
      </c>
      <c r="R1355" t="s">
        <v>69</v>
      </c>
    </row>
    <row r="1356" spans="1:18">
      <c r="A1356" t="s">
        <v>35</v>
      </c>
      <c r="B1356" t="s">
        <v>10</v>
      </c>
      <c r="C1356">
        <v>0</v>
      </c>
      <c r="F1356" t="s">
        <v>14</v>
      </c>
      <c r="H1356" t="s">
        <v>16</v>
      </c>
      <c r="J1356" t="s">
        <v>16</v>
      </c>
      <c r="L1356" t="s">
        <v>16</v>
      </c>
      <c r="N1356" t="s">
        <v>94</v>
      </c>
      <c r="P1356" t="s">
        <v>365</v>
      </c>
      <c r="R1356" t="s">
        <v>61</v>
      </c>
    </row>
    <row r="1357" spans="1:18">
      <c r="A1357" t="s">
        <v>35</v>
      </c>
      <c r="B1357" t="s">
        <v>10</v>
      </c>
      <c r="C1357">
        <v>28</v>
      </c>
      <c r="D1357" t="s">
        <v>62</v>
      </c>
      <c r="F1357" t="s">
        <v>14</v>
      </c>
      <c r="H1357" t="s">
        <v>16</v>
      </c>
      <c r="J1357" t="s">
        <v>14</v>
      </c>
      <c r="L1357" t="s">
        <v>16</v>
      </c>
      <c r="N1357" t="s">
        <v>172</v>
      </c>
      <c r="O1357" t="s">
        <v>1224</v>
      </c>
      <c r="P1357" t="s">
        <v>112</v>
      </c>
      <c r="R1357" t="s">
        <v>69</v>
      </c>
    </row>
    <row r="1358" spans="1:18">
      <c r="A1358" t="s">
        <v>35</v>
      </c>
      <c r="B1358" t="s">
        <v>10</v>
      </c>
      <c r="C1358">
        <v>10</v>
      </c>
      <c r="D1358" t="s">
        <v>57</v>
      </c>
      <c r="E1358" t="s">
        <v>66</v>
      </c>
      <c r="F1358" t="s">
        <v>14</v>
      </c>
      <c r="H1358" t="s">
        <v>16</v>
      </c>
      <c r="J1358" t="s">
        <v>14</v>
      </c>
      <c r="L1358" t="s">
        <v>16</v>
      </c>
      <c r="N1358" t="s">
        <v>67</v>
      </c>
      <c r="R1358" t="s">
        <v>61</v>
      </c>
    </row>
    <row r="1359" spans="1:18">
      <c r="A1359" t="s">
        <v>35</v>
      </c>
      <c r="B1359" t="s">
        <v>10</v>
      </c>
      <c r="C1359">
        <v>25</v>
      </c>
      <c r="D1359" t="s">
        <v>66</v>
      </c>
      <c r="F1359" t="s">
        <v>14</v>
      </c>
      <c r="H1359" t="s">
        <v>14</v>
      </c>
      <c r="J1359" t="s">
        <v>14</v>
      </c>
      <c r="L1359" t="s">
        <v>14</v>
      </c>
      <c r="N1359" t="s">
        <v>957</v>
      </c>
      <c r="P1359" t="s">
        <v>98</v>
      </c>
      <c r="R1359" t="s">
        <v>61</v>
      </c>
    </row>
    <row r="1360" spans="1:18">
      <c r="A1360" t="s">
        <v>35</v>
      </c>
      <c r="B1360" t="s">
        <v>10</v>
      </c>
      <c r="C1360">
        <v>2.5</v>
      </c>
      <c r="D1360" t="s">
        <v>62</v>
      </c>
      <c r="E1360" t="s">
        <v>95</v>
      </c>
      <c r="F1360" t="s">
        <v>14</v>
      </c>
      <c r="H1360" t="s">
        <v>13</v>
      </c>
      <c r="J1360" t="s">
        <v>14</v>
      </c>
      <c r="L1360" t="s">
        <v>13</v>
      </c>
      <c r="N1360" t="s">
        <v>67</v>
      </c>
      <c r="P1360" t="s">
        <v>113</v>
      </c>
      <c r="R1360" t="s">
        <v>69</v>
      </c>
    </row>
    <row r="1361" spans="1:18">
      <c r="A1361" t="s">
        <v>35</v>
      </c>
      <c r="B1361" t="s">
        <v>10</v>
      </c>
      <c r="C1361">
        <v>15</v>
      </c>
      <c r="D1361" t="s">
        <v>62</v>
      </c>
      <c r="E1361" t="s">
        <v>62</v>
      </c>
      <c r="F1361" t="s">
        <v>14</v>
      </c>
      <c r="H1361" t="s">
        <v>16</v>
      </c>
      <c r="J1361" t="s">
        <v>14</v>
      </c>
      <c r="L1361" t="s">
        <v>16</v>
      </c>
      <c r="N1361" t="s">
        <v>1047</v>
      </c>
      <c r="P1361" t="s">
        <v>237</v>
      </c>
      <c r="Q1361" t="s">
        <v>1225</v>
      </c>
      <c r="R1361" t="s">
        <v>69</v>
      </c>
    </row>
    <row r="1362" spans="1:18">
      <c r="A1362" t="s">
        <v>35</v>
      </c>
      <c r="B1362" t="s">
        <v>10</v>
      </c>
      <c r="C1362" t="s">
        <v>1226</v>
      </c>
      <c r="D1362" t="s">
        <v>95</v>
      </c>
      <c r="E1362" t="s">
        <v>83</v>
      </c>
      <c r="F1362" t="s">
        <v>14</v>
      </c>
      <c r="H1362" t="s">
        <v>16</v>
      </c>
      <c r="J1362" t="s">
        <v>14</v>
      </c>
      <c r="L1362" t="s">
        <v>16</v>
      </c>
      <c r="N1362" t="s">
        <v>77</v>
      </c>
      <c r="P1362" t="s">
        <v>65</v>
      </c>
      <c r="R1362" t="s">
        <v>69</v>
      </c>
    </row>
    <row r="1363" spans="1:18">
      <c r="A1363" t="s">
        <v>35</v>
      </c>
      <c r="B1363" t="s">
        <v>10</v>
      </c>
      <c r="C1363">
        <v>1</v>
      </c>
      <c r="D1363" t="s">
        <v>70</v>
      </c>
      <c r="E1363" t="s">
        <v>62</v>
      </c>
      <c r="F1363" t="s">
        <v>14</v>
      </c>
      <c r="H1363" t="s">
        <v>16</v>
      </c>
      <c r="J1363" t="s">
        <v>14</v>
      </c>
      <c r="L1363" t="s">
        <v>16</v>
      </c>
      <c r="N1363" t="s">
        <v>1227</v>
      </c>
      <c r="P1363" t="s">
        <v>1228</v>
      </c>
      <c r="R1363" t="s">
        <v>61</v>
      </c>
    </row>
    <row r="1364" spans="1:18">
      <c r="A1364" t="s">
        <v>35</v>
      </c>
      <c r="B1364" t="s">
        <v>10</v>
      </c>
      <c r="C1364">
        <v>71</v>
      </c>
      <c r="D1364" t="s">
        <v>95</v>
      </c>
      <c r="F1364" t="s">
        <v>14</v>
      </c>
      <c r="H1364" t="s">
        <v>14</v>
      </c>
      <c r="J1364" t="s">
        <v>14</v>
      </c>
      <c r="L1364" t="s">
        <v>14</v>
      </c>
      <c r="N1364" t="s">
        <v>15</v>
      </c>
      <c r="O1364" t="s">
        <v>1229</v>
      </c>
      <c r="P1364" t="s">
        <v>75</v>
      </c>
      <c r="R1364" t="s">
        <v>69</v>
      </c>
    </row>
    <row r="1365" spans="1:18">
      <c r="A1365" t="s">
        <v>35</v>
      </c>
      <c r="B1365" t="s">
        <v>10</v>
      </c>
      <c r="C1365">
        <v>47</v>
      </c>
      <c r="D1365" t="s">
        <v>66</v>
      </c>
      <c r="F1365" t="s">
        <v>14</v>
      </c>
      <c r="H1365" t="s">
        <v>16</v>
      </c>
      <c r="J1365" t="s">
        <v>14</v>
      </c>
      <c r="L1365" t="s">
        <v>16</v>
      </c>
      <c r="N1365" t="s">
        <v>151</v>
      </c>
      <c r="O1365" t="s">
        <v>1230</v>
      </c>
      <c r="P1365" t="s">
        <v>108</v>
      </c>
      <c r="Q1365" t="s">
        <v>1231</v>
      </c>
      <c r="R1365" t="s">
        <v>61</v>
      </c>
    </row>
    <row r="1366" spans="1:18">
      <c r="A1366" t="s">
        <v>35</v>
      </c>
      <c r="B1366" t="s">
        <v>10</v>
      </c>
      <c r="C1366">
        <v>0</v>
      </c>
      <c r="D1366" t="s">
        <v>83</v>
      </c>
      <c r="E1366" t="s">
        <v>83</v>
      </c>
      <c r="F1366" t="s">
        <v>14</v>
      </c>
      <c r="H1366" t="s">
        <v>16</v>
      </c>
      <c r="J1366" t="s">
        <v>14</v>
      </c>
      <c r="L1366" t="s">
        <v>16</v>
      </c>
      <c r="N1366" t="s">
        <v>116</v>
      </c>
      <c r="P1366" t="s">
        <v>143</v>
      </c>
      <c r="R1366" t="s">
        <v>69</v>
      </c>
    </row>
    <row r="1367" spans="1:18">
      <c r="A1367" t="s">
        <v>35</v>
      </c>
      <c r="B1367" t="s">
        <v>10</v>
      </c>
      <c r="C1367">
        <v>5</v>
      </c>
      <c r="D1367" t="s">
        <v>70</v>
      </c>
      <c r="E1367" t="s">
        <v>57</v>
      </c>
      <c r="F1367" t="s">
        <v>14</v>
      </c>
      <c r="H1367" t="s">
        <v>11</v>
      </c>
      <c r="J1367" t="s">
        <v>14</v>
      </c>
      <c r="L1367" t="s">
        <v>16</v>
      </c>
      <c r="N1367" t="s">
        <v>1232</v>
      </c>
      <c r="P1367" t="s">
        <v>195</v>
      </c>
      <c r="R1367" t="s">
        <v>61</v>
      </c>
    </row>
    <row r="1368" spans="1:18">
      <c r="A1368" t="s">
        <v>35</v>
      </c>
      <c r="B1368" t="s">
        <v>10</v>
      </c>
      <c r="C1368">
        <v>2</v>
      </c>
      <c r="D1368" t="s">
        <v>62</v>
      </c>
      <c r="E1368" t="s">
        <v>66</v>
      </c>
      <c r="F1368" t="s">
        <v>14</v>
      </c>
      <c r="H1368" t="s">
        <v>14</v>
      </c>
      <c r="J1368" t="s">
        <v>14</v>
      </c>
      <c r="L1368" t="s">
        <v>14</v>
      </c>
      <c r="N1368" t="s">
        <v>1233</v>
      </c>
      <c r="R1368" t="s">
        <v>61</v>
      </c>
    </row>
    <row r="1369" spans="1:18">
      <c r="A1369" t="s">
        <v>35</v>
      </c>
      <c r="B1369" t="s">
        <v>10</v>
      </c>
      <c r="C1369">
        <v>62</v>
      </c>
      <c r="D1369" t="s">
        <v>95</v>
      </c>
      <c r="F1369" t="s">
        <v>14</v>
      </c>
      <c r="H1369" t="s">
        <v>16</v>
      </c>
      <c r="J1369" t="s">
        <v>14</v>
      </c>
      <c r="L1369" t="s">
        <v>16</v>
      </c>
      <c r="N1369" t="s">
        <v>320</v>
      </c>
      <c r="P1369" t="s">
        <v>1234</v>
      </c>
      <c r="R1369" t="s">
        <v>61</v>
      </c>
    </row>
    <row r="1370" spans="1:18">
      <c r="A1370" t="s">
        <v>35</v>
      </c>
      <c r="B1370" t="s">
        <v>10</v>
      </c>
      <c r="C1370">
        <v>8</v>
      </c>
      <c r="D1370" t="s">
        <v>79</v>
      </c>
      <c r="E1370" t="s">
        <v>79</v>
      </c>
      <c r="F1370" t="s">
        <v>14</v>
      </c>
      <c r="H1370" t="s">
        <v>14</v>
      </c>
      <c r="J1370" t="s">
        <v>14</v>
      </c>
      <c r="L1370" t="s">
        <v>14</v>
      </c>
      <c r="N1370" t="s">
        <v>1235</v>
      </c>
      <c r="P1370" t="s">
        <v>89</v>
      </c>
      <c r="R1370" t="s">
        <v>69</v>
      </c>
    </row>
    <row r="1371" spans="1:18">
      <c r="A1371" t="s">
        <v>35</v>
      </c>
      <c r="B1371" t="s">
        <v>10</v>
      </c>
      <c r="C1371">
        <v>2</v>
      </c>
      <c r="D1371" t="s">
        <v>62</v>
      </c>
      <c r="E1371" t="s">
        <v>83</v>
      </c>
      <c r="F1371" t="s">
        <v>14</v>
      </c>
      <c r="H1371" t="s">
        <v>16</v>
      </c>
      <c r="J1371" t="s">
        <v>14</v>
      </c>
      <c r="L1371" t="s">
        <v>16</v>
      </c>
      <c r="N1371" t="s">
        <v>803</v>
      </c>
      <c r="P1371" t="s">
        <v>112</v>
      </c>
      <c r="R1371" t="s">
        <v>61</v>
      </c>
    </row>
    <row r="1372" spans="1:18">
      <c r="A1372" t="s">
        <v>35</v>
      </c>
      <c r="B1372" t="s">
        <v>10</v>
      </c>
      <c r="C1372">
        <v>27</v>
      </c>
      <c r="D1372" t="s">
        <v>66</v>
      </c>
      <c r="E1372" t="s">
        <v>83</v>
      </c>
      <c r="F1372" t="s">
        <v>14</v>
      </c>
      <c r="H1372" t="s">
        <v>16</v>
      </c>
      <c r="J1372" t="s">
        <v>14</v>
      </c>
      <c r="L1372" t="s">
        <v>16</v>
      </c>
      <c r="N1372" t="s">
        <v>67</v>
      </c>
      <c r="P1372" t="s">
        <v>440</v>
      </c>
      <c r="R1372" t="s">
        <v>61</v>
      </c>
    </row>
    <row r="1373" spans="1:18">
      <c r="A1373" t="s">
        <v>35</v>
      </c>
      <c r="B1373" t="s">
        <v>10</v>
      </c>
      <c r="C1373">
        <v>15</v>
      </c>
      <c r="D1373" t="s">
        <v>95</v>
      </c>
      <c r="E1373" t="s">
        <v>70</v>
      </c>
      <c r="F1373" t="s">
        <v>14</v>
      </c>
      <c r="H1373" t="s">
        <v>16</v>
      </c>
      <c r="J1373" t="s">
        <v>16</v>
      </c>
      <c r="L1373" t="s">
        <v>16</v>
      </c>
      <c r="N1373" t="s">
        <v>15</v>
      </c>
      <c r="O1373" t="s">
        <v>1236</v>
      </c>
      <c r="P1373" t="s">
        <v>1237</v>
      </c>
      <c r="R1373" t="s">
        <v>61</v>
      </c>
    </row>
    <row r="1374" spans="1:18">
      <c r="A1374" t="s">
        <v>35</v>
      </c>
      <c r="B1374" t="s">
        <v>10</v>
      </c>
      <c r="C1374">
        <v>15</v>
      </c>
      <c r="D1374" t="s">
        <v>66</v>
      </c>
      <c r="F1374" t="s">
        <v>14</v>
      </c>
      <c r="H1374" t="s">
        <v>16</v>
      </c>
      <c r="J1374" t="s">
        <v>14</v>
      </c>
      <c r="L1374" t="s">
        <v>16</v>
      </c>
      <c r="N1374" t="s">
        <v>93</v>
      </c>
      <c r="P1374" t="s">
        <v>1238</v>
      </c>
      <c r="R1374" t="s">
        <v>61</v>
      </c>
    </row>
    <row r="1375" spans="1:18">
      <c r="A1375" t="s">
        <v>35</v>
      </c>
      <c r="B1375" t="s">
        <v>10</v>
      </c>
      <c r="C1375">
        <v>20</v>
      </c>
      <c r="D1375" t="s">
        <v>70</v>
      </c>
      <c r="E1375" t="s">
        <v>62</v>
      </c>
      <c r="F1375" t="s">
        <v>14</v>
      </c>
      <c r="H1375" t="s">
        <v>16</v>
      </c>
      <c r="J1375" t="s">
        <v>14</v>
      </c>
      <c r="L1375" t="s">
        <v>16</v>
      </c>
      <c r="N1375" t="s">
        <v>1239</v>
      </c>
      <c r="P1375" t="s">
        <v>195</v>
      </c>
      <c r="R1375" t="s">
        <v>69</v>
      </c>
    </row>
    <row r="1376" spans="1:18">
      <c r="A1376" t="s">
        <v>35</v>
      </c>
      <c r="B1376" t="s">
        <v>10</v>
      </c>
      <c r="C1376">
        <v>13</v>
      </c>
      <c r="D1376" t="s">
        <v>62</v>
      </c>
      <c r="E1376" t="s">
        <v>83</v>
      </c>
      <c r="F1376" t="s">
        <v>14</v>
      </c>
      <c r="H1376" t="s">
        <v>16</v>
      </c>
      <c r="J1376" t="s">
        <v>14</v>
      </c>
      <c r="L1376" t="s">
        <v>16</v>
      </c>
      <c r="N1376" t="s">
        <v>93</v>
      </c>
      <c r="P1376" t="s">
        <v>75</v>
      </c>
      <c r="R1376" t="s">
        <v>69</v>
      </c>
    </row>
    <row r="1377" spans="1:18">
      <c r="A1377" t="s">
        <v>35</v>
      </c>
      <c r="B1377" t="s">
        <v>10</v>
      </c>
      <c r="C1377">
        <v>0</v>
      </c>
      <c r="F1377" t="s">
        <v>14</v>
      </c>
      <c r="H1377" t="s">
        <v>16</v>
      </c>
      <c r="J1377" t="s">
        <v>14</v>
      </c>
      <c r="L1377" t="s">
        <v>16</v>
      </c>
      <c r="N1377" t="s">
        <v>1199</v>
      </c>
      <c r="P1377" t="s">
        <v>188</v>
      </c>
      <c r="R1377" t="s">
        <v>61</v>
      </c>
    </row>
    <row r="1378" spans="1:18">
      <c r="A1378" t="s">
        <v>35</v>
      </c>
      <c r="B1378" t="s">
        <v>10</v>
      </c>
      <c r="C1378">
        <v>3</v>
      </c>
      <c r="D1378" t="s">
        <v>79</v>
      </c>
      <c r="E1378" t="s">
        <v>57</v>
      </c>
      <c r="F1378" t="s">
        <v>14</v>
      </c>
      <c r="H1378" t="s">
        <v>14</v>
      </c>
      <c r="J1378" t="s">
        <v>14</v>
      </c>
      <c r="L1378" t="s">
        <v>14</v>
      </c>
      <c r="N1378" t="s">
        <v>1240</v>
      </c>
      <c r="P1378" t="s">
        <v>1241</v>
      </c>
      <c r="R1378" t="s">
        <v>69</v>
      </c>
    </row>
    <row r="1379" spans="1:18">
      <c r="A1379" t="s">
        <v>35</v>
      </c>
      <c r="B1379" t="s">
        <v>10</v>
      </c>
      <c r="C1379">
        <v>0</v>
      </c>
      <c r="E1379" t="s">
        <v>62</v>
      </c>
      <c r="F1379" t="s">
        <v>14</v>
      </c>
      <c r="H1379" t="s">
        <v>16</v>
      </c>
      <c r="J1379" t="s">
        <v>13</v>
      </c>
      <c r="L1379" t="s">
        <v>12</v>
      </c>
      <c r="N1379" t="s">
        <v>74</v>
      </c>
      <c r="P1379" t="s">
        <v>15</v>
      </c>
      <c r="Q1379" t="s">
        <v>1242</v>
      </c>
      <c r="R1379" t="s">
        <v>61</v>
      </c>
    </row>
    <row r="1380" spans="1:18">
      <c r="A1380" t="s">
        <v>35</v>
      </c>
      <c r="B1380" t="s">
        <v>10</v>
      </c>
      <c r="C1380">
        <v>20</v>
      </c>
      <c r="D1380" t="s">
        <v>57</v>
      </c>
      <c r="F1380" t="s">
        <v>14</v>
      </c>
      <c r="H1380" t="s">
        <v>16</v>
      </c>
      <c r="J1380" t="s">
        <v>14</v>
      </c>
      <c r="L1380" t="s">
        <v>16</v>
      </c>
      <c r="N1380" t="s">
        <v>15</v>
      </c>
      <c r="O1380" t="s">
        <v>1243</v>
      </c>
      <c r="P1380" t="s">
        <v>237</v>
      </c>
      <c r="Q1380" t="s">
        <v>1244</v>
      </c>
      <c r="R1380" t="s">
        <v>69</v>
      </c>
    </row>
    <row r="1381" spans="1:18">
      <c r="A1381" t="s">
        <v>35</v>
      </c>
      <c r="B1381" t="s">
        <v>10</v>
      </c>
      <c r="C1381">
        <v>90</v>
      </c>
      <c r="E1381" t="s">
        <v>83</v>
      </c>
      <c r="F1381" t="s">
        <v>14</v>
      </c>
      <c r="H1381" t="s">
        <v>16</v>
      </c>
      <c r="J1381" t="s">
        <v>14</v>
      </c>
      <c r="L1381" t="s">
        <v>16</v>
      </c>
      <c r="N1381" t="s">
        <v>93</v>
      </c>
      <c r="P1381" t="s">
        <v>65</v>
      </c>
      <c r="R1381" t="s">
        <v>61</v>
      </c>
    </row>
    <row r="1382" spans="1:18">
      <c r="A1382" t="s">
        <v>35</v>
      </c>
      <c r="B1382" t="s">
        <v>10</v>
      </c>
      <c r="C1382">
        <v>25</v>
      </c>
      <c r="D1382" t="s">
        <v>79</v>
      </c>
      <c r="E1382" t="s">
        <v>66</v>
      </c>
      <c r="F1382" t="s">
        <v>14</v>
      </c>
      <c r="H1382" t="s">
        <v>16</v>
      </c>
      <c r="J1382" t="s">
        <v>14</v>
      </c>
      <c r="L1382" t="s">
        <v>16</v>
      </c>
      <c r="N1382" t="s">
        <v>1061</v>
      </c>
      <c r="O1382" t="s">
        <v>1245</v>
      </c>
      <c r="P1382" t="s">
        <v>98</v>
      </c>
      <c r="R1382" t="s">
        <v>69</v>
      </c>
    </row>
    <row r="1383" spans="1:18">
      <c r="A1383" t="s">
        <v>35</v>
      </c>
      <c r="B1383" t="s">
        <v>10</v>
      </c>
      <c r="C1383" t="s">
        <v>1246</v>
      </c>
      <c r="D1383" t="s">
        <v>62</v>
      </c>
      <c r="F1383" t="s">
        <v>14</v>
      </c>
      <c r="H1383" t="s">
        <v>14</v>
      </c>
      <c r="J1383" t="s">
        <v>14</v>
      </c>
      <c r="L1383" t="s">
        <v>14</v>
      </c>
      <c r="N1383" t="s">
        <v>320</v>
      </c>
      <c r="P1383" t="s">
        <v>639</v>
      </c>
      <c r="R1383" t="s">
        <v>61</v>
      </c>
    </row>
    <row r="1384" spans="1:18">
      <c r="A1384" t="s">
        <v>35</v>
      </c>
      <c r="B1384" t="s">
        <v>10</v>
      </c>
      <c r="C1384">
        <v>350</v>
      </c>
      <c r="F1384" t="s">
        <v>14</v>
      </c>
      <c r="H1384" t="s">
        <v>13</v>
      </c>
      <c r="J1384" t="s">
        <v>14</v>
      </c>
      <c r="L1384" t="s">
        <v>13</v>
      </c>
      <c r="N1384" t="s">
        <v>94</v>
      </c>
      <c r="R1384" t="s">
        <v>61</v>
      </c>
    </row>
    <row r="1385" spans="1:18">
      <c r="A1385" t="s">
        <v>35</v>
      </c>
      <c r="B1385" t="s">
        <v>10</v>
      </c>
      <c r="C1385">
        <v>7.3</v>
      </c>
      <c r="D1385" t="s">
        <v>62</v>
      </c>
      <c r="E1385" t="s">
        <v>66</v>
      </c>
      <c r="F1385" t="s">
        <v>14</v>
      </c>
      <c r="H1385" t="s">
        <v>16</v>
      </c>
      <c r="J1385" t="s">
        <v>14</v>
      </c>
      <c r="L1385" t="s">
        <v>16</v>
      </c>
      <c r="N1385" t="s">
        <v>1247</v>
      </c>
      <c r="P1385" t="s">
        <v>412</v>
      </c>
      <c r="R1385" t="s">
        <v>61</v>
      </c>
    </row>
    <row r="1386" spans="1:18">
      <c r="A1386" t="s">
        <v>35</v>
      </c>
      <c r="B1386" t="s">
        <v>10</v>
      </c>
      <c r="C1386">
        <v>76.599999999999994</v>
      </c>
      <c r="D1386" t="s">
        <v>83</v>
      </c>
      <c r="E1386" t="s">
        <v>83</v>
      </c>
      <c r="F1386" t="s">
        <v>14</v>
      </c>
      <c r="H1386" t="s">
        <v>16</v>
      </c>
      <c r="J1386" t="s">
        <v>14</v>
      </c>
      <c r="L1386" t="s">
        <v>16</v>
      </c>
      <c r="N1386" t="s">
        <v>307</v>
      </c>
      <c r="P1386" t="s">
        <v>703</v>
      </c>
      <c r="R1386" t="s">
        <v>61</v>
      </c>
    </row>
    <row r="1387" spans="1:18">
      <c r="A1387" t="s">
        <v>35</v>
      </c>
      <c r="B1387" t="s">
        <v>10</v>
      </c>
      <c r="C1387">
        <v>41</v>
      </c>
      <c r="D1387" t="s">
        <v>62</v>
      </c>
      <c r="E1387" t="s">
        <v>83</v>
      </c>
      <c r="F1387" t="s">
        <v>14</v>
      </c>
      <c r="H1387" t="s">
        <v>16</v>
      </c>
      <c r="J1387" t="s">
        <v>14</v>
      </c>
      <c r="L1387" t="s">
        <v>16</v>
      </c>
      <c r="N1387" t="s">
        <v>276</v>
      </c>
      <c r="P1387" t="s">
        <v>107</v>
      </c>
      <c r="R1387" t="s">
        <v>69</v>
      </c>
    </row>
    <row r="1388" spans="1:18">
      <c r="A1388" t="s">
        <v>35</v>
      </c>
      <c r="B1388" t="s">
        <v>10</v>
      </c>
      <c r="C1388">
        <v>0</v>
      </c>
      <c r="F1388" t="s">
        <v>15</v>
      </c>
      <c r="G1388" t="s">
        <v>1248</v>
      </c>
      <c r="H1388" t="s">
        <v>16</v>
      </c>
      <c r="J1388" t="s">
        <v>15</v>
      </c>
      <c r="K1388" t="s">
        <v>929</v>
      </c>
      <c r="L1388" t="s">
        <v>16</v>
      </c>
      <c r="N1388" t="s">
        <v>1084</v>
      </c>
      <c r="P1388" t="s">
        <v>165</v>
      </c>
      <c r="R1388" t="s">
        <v>61</v>
      </c>
    </row>
    <row r="1389" spans="1:18">
      <c r="A1389" t="s">
        <v>35</v>
      </c>
      <c r="B1389" t="s">
        <v>10</v>
      </c>
      <c r="C1389">
        <v>1</v>
      </c>
      <c r="D1389" t="s">
        <v>62</v>
      </c>
      <c r="E1389" t="s">
        <v>83</v>
      </c>
      <c r="F1389" t="s">
        <v>15</v>
      </c>
      <c r="G1389" t="s">
        <v>1249</v>
      </c>
      <c r="H1389" t="s">
        <v>16</v>
      </c>
      <c r="J1389" t="s">
        <v>14</v>
      </c>
      <c r="L1389" t="s">
        <v>16</v>
      </c>
      <c r="N1389" t="s">
        <v>94</v>
      </c>
      <c r="P1389" t="s">
        <v>75</v>
      </c>
      <c r="R1389" t="s">
        <v>61</v>
      </c>
    </row>
    <row r="1390" spans="1:18">
      <c r="A1390" t="s">
        <v>35</v>
      </c>
      <c r="B1390" t="s">
        <v>10</v>
      </c>
      <c r="C1390">
        <v>0</v>
      </c>
      <c r="D1390" t="s">
        <v>62</v>
      </c>
      <c r="F1390" t="s">
        <v>15</v>
      </c>
      <c r="G1390" t="s">
        <v>1250</v>
      </c>
      <c r="H1390" t="s">
        <v>16</v>
      </c>
      <c r="J1390" t="s">
        <v>15</v>
      </c>
      <c r="K1390" t="s">
        <v>1251</v>
      </c>
      <c r="L1390" t="s">
        <v>16</v>
      </c>
      <c r="N1390" t="s">
        <v>94</v>
      </c>
      <c r="P1390" t="s">
        <v>250</v>
      </c>
      <c r="R1390" t="s">
        <v>69</v>
      </c>
    </row>
    <row r="1391" spans="1:18">
      <c r="A1391" t="s">
        <v>35</v>
      </c>
      <c r="B1391" t="s">
        <v>10</v>
      </c>
      <c r="C1391">
        <v>0.4</v>
      </c>
      <c r="D1391" t="s">
        <v>79</v>
      </c>
      <c r="E1391" t="s">
        <v>79</v>
      </c>
      <c r="F1391" t="s">
        <v>15</v>
      </c>
      <c r="G1391" t="s">
        <v>1252</v>
      </c>
      <c r="H1391" t="s">
        <v>16</v>
      </c>
      <c r="J1391" t="s">
        <v>13</v>
      </c>
      <c r="L1391" t="s">
        <v>16</v>
      </c>
      <c r="N1391" t="s">
        <v>138</v>
      </c>
      <c r="P1391" t="s">
        <v>986</v>
      </c>
      <c r="Q1391" t="s">
        <v>1253</v>
      </c>
      <c r="R1391" t="s">
        <v>69</v>
      </c>
    </row>
    <row r="1392" spans="1:18">
      <c r="A1392" t="s">
        <v>35</v>
      </c>
      <c r="B1392" t="s">
        <v>10</v>
      </c>
      <c r="C1392">
        <v>0</v>
      </c>
      <c r="F1392" t="s">
        <v>15</v>
      </c>
      <c r="G1392" t="s">
        <v>1254</v>
      </c>
      <c r="H1392" t="s">
        <v>15</v>
      </c>
      <c r="I1392" t="s">
        <v>1255</v>
      </c>
      <c r="J1392" t="s">
        <v>15</v>
      </c>
      <c r="K1392" t="s">
        <v>1255</v>
      </c>
      <c r="L1392" t="s">
        <v>15</v>
      </c>
      <c r="M1392" t="s">
        <v>1255</v>
      </c>
      <c r="N1392" t="s">
        <v>15</v>
      </c>
      <c r="O1392" t="s">
        <v>338</v>
      </c>
      <c r="P1392" t="s">
        <v>15</v>
      </c>
      <c r="Q1392" t="s">
        <v>338</v>
      </c>
      <c r="R1392" t="s">
        <v>61</v>
      </c>
    </row>
    <row r="1393" spans="1:18">
      <c r="A1393" t="s">
        <v>35</v>
      </c>
      <c r="B1393" t="s">
        <v>10</v>
      </c>
      <c r="C1393">
        <v>0.05</v>
      </c>
      <c r="F1393" t="s">
        <v>15</v>
      </c>
      <c r="G1393" t="s">
        <v>1256</v>
      </c>
      <c r="H1393" t="s">
        <v>16</v>
      </c>
      <c r="J1393" t="s">
        <v>16</v>
      </c>
      <c r="L1393" t="s">
        <v>16</v>
      </c>
      <c r="N1393" t="s">
        <v>91</v>
      </c>
      <c r="P1393" t="s">
        <v>89</v>
      </c>
      <c r="R1393" t="s">
        <v>61</v>
      </c>
    </row>
    <row r="1394" spans="1:18">
      <c r="A1394" t="s">
        <v>35</v>
      </c>
      <c r="B1394" t="s">
        <v>10</v>
      </c>
      <c r="C1394">
        <v>3</v>
      </c>
      <c r="D1394" t="s">
        <v>79</v>
      </c>
      <c r="E1394" t="s">
        <v>95</v>
      </c>
      <c r="F1394" t="s">
        <v>15</v>
      </c>
      <c r="G1394" t="s">
        <v>1257</v>
      </c>
      <c r="H1394" t="s">
        <v>16</v>
      </c>
      <c r="J1394" t="s">
        <v>14</v>
      </c>
      <c r="L1394" t="s">
        <v>16</v>
      </c>
      <c r="N1394" t="s">
        <v>172</v>
      </c>
      <c r="O1394" t="s">
        <v>1258</v>
      </c>
      <c r="P1394" t="s">
        <v>73</v>
      </c>
      <c r="R1394" t="s">
        <v>61</v>
      </c>
    </row>
    <row r="1395" spans="1:18">
      <c r="A1395" t="s">
        <v>35</v>
      </c>
      <c r="B1395" t="s">
        <v>10</v>
      </c>
      <c r="C1395" t="s">
        <v>1160</v>
      </c>
      <c r="F1395" t="s">
        <v>15</v>
      </c>
      <c r="G1395" t="s">
        <v>1259</v>
      </c>
      <c r="H1395" t="s">
        <v>16</v>
      </c>
      <c r="J1395" t="s">
        <v>16</v>
      </c>
      <c r="L1395" t="s">
        <v>16</v>
      </c>
      <c r="N1395" t="s">
        <v>77</v>
      </c>
      <c r="P1395" t="s">
        <v>112</v>
      </c>
      <c r="R1395" t="s">
        <v>61</v>
      </c>
    </row>
    <row r="1396" spans="1:18">
      <c r="A1396" t="s">
        <v>35</v>
      </c>
      <c r="B1396" t="s">
        <v>10</v>
      </c>
      <c r="C1396">
        <v>1</v>
      </c>
      <c r="D1396" t="s">
        <v>79</v>
      </c>
      <c r="E1396" t="s">
        <v>62</v>
      </c>
      <c r="F1396" t="s">
        <v>15</v>
      </c>
      <c r="G1396" t="s">
        <v>1260</v>
      </c>
      <c r="H1396" t="s">
        <v>16</v>
      </c>
      <c r="J1396" t="s">
        <v>15</v>
      </c>
      <c r="K1396" t="s">
        <v>1261</v>
      </c>
      <c r="L1396" t="s">
        <v>16</v>
      </c>
      <c r="N1396" t="s">
        <v>151</v>
      </c>
      <c r="O1396" t="s">
        <v>1262</v>
      </c>
      <c r="P1396" t="s">
        <v>165</v>
      </c>
      <c r="R1396" t="s">
        <v>61</v>
      </c>
    </row>
    <row r="1397" spans="1:18">
      <c r="A1397" t="s">
        <v>35</v>
      </c>
      <c r="B1397" t="s">
        <v>10</v>
      </c>
      <c r="C1397">
        <v>0</v>
      </c>
      <c r="F1397" t="s">
        <v>15</v>
      </c>
      <c r="G1397" t="s">
        <v>1263</v>
      </c>
      <c r="H1397" t="s">
        <v>16</v>
      </c>
      <c r="J1397" t="s">
        <v>15</v>
      </c>
      <c r="K1397" t="s">
        <v>1263</v>
      </c>
      <c r="L1397" t="s">
        <v>16</v>
      </c>
      <c r="N1397" t="s">
        <v>307</v>
      </c>
      <c r="P1397" t="s">
        <v>703</v>
      </c>
      <c r="R1397" t="s">
        <v>61</v>
      </c>
    </row>
    <row r="1398" spans="1:18">
      <c r="A1398" t="s">
        <v>35</v>
      </c>
      <c r="B1398" t="s">
        <v>10</v>
      </c>
      <c r="C1398">
        <v>0</v>
      </c>
      <c r="F1398" t="s">
        <v>15</v>
      </c>
      <c r="G1398" t="s">
        <v>1264</v>
      </c>
      <c r="H1398" t="s">
        <v>16</v>
      </c>
      <c r="J1398" t="s">
        <v>15</v>
      </c>
      <c r="K1398" t="s">
        <v>1264</v>
      </c>
      <c r="L1398" t="s">
        <v>16</v>
      </c>
      <c r="N1398" t="s">
        <v>1265</v>
      </c>
      <c r="P1398" t="s">
        <v>15</v>
      </c>
      <c r="Q1398" t="s">
        <v>1266</v>
      </c>
      <c r="R1398" t="s">
        <v>61</v>
      </c>
    </row>
    <row r="1399" spans="1:18">
      <c r="A1399" t="s">
        <v>35</v>
      </c>
      <c r="B1399" t="s">
        <v>10</v>
      </c>
      <c r="C1399">
        <v>13</v>
      </c>
      <c r="D1399" t="s">
        <v>62</v>
      </c>
      <c r="E1399" t="s">
        <v>57</v>
      </c>
      <c r="F1399" t="s">
        <v>15</v>
      </c>
      <c r="G1399" t="s">
        <v>383</v>
      </c>
      <c r="H1399" t="s">
        <v>16</v>
      </c>
      <c r="J1399" t="s">
        <v>14</v>
      </c>
      <c r="L1399" t="s">
        <v>16</v>
      </c>
      <c r="N1399" t="s">
        <v>77</v>
      </c>
      <c r="P1399" t="s">
        <v>112</v>
      </c>
      <c r="R1399" t="s">
        <v>69</v>
      </c>
    </row>
    <row r="1400" spans="1:18">
      <c r="A1400" t="s">
        <v>35</v>
      </c>
      <c r="B1400" t="s">
        <v>10</v>
      </c>
      <c r="C1400">
        <v>8</v>
      </c>
      <c r="D1400" t="s">
        <v>79</v>
      </c>
      <c r="E1400" t="s">
        <v>57</v>
      </c>
      <c r="F1400" t="s">
        <v>15</v>
      </c>
      <c r="G1400" t="s">
        <v>1267</v>
      </c>
      <c r="H1400" t="s">
        <v>16</v>
      </c>
      <c r="J1400" t="s">
        <v>14</v>
      </c>
      <c r="L1400" t="s">
        <v>16</v>
      </c>
      <c r="N1400" t="s">
        <v>1268</v>
      </c>
      <c r="P1400" t="s">
        <v>237</v>
      </c>
      <c r="R1400" t="s">
        <v>61</v>
      </c>
    </row>
    <row r="1401" spans="1:18">
      <c r="A1401" t="s">
        <v>35</v>
      </c>
      <c r="B1401" t="s">
        <v>10</v>
      </c>
      <c r="C1401">
        <v>77</v>
      </c>
      <c r="F1401" t="s">
        <v>15</v>
      </c>
      <c r="G1401" t="s">
        <v>1269</v>
      </c>
      <c r="H1401" t="s">
        <v>16</v>
      </c>
      <c r="J1401" t="s">
        <v>15</v>
      </c>
      <c r="K1401" t="s">
        <v>1270</v>
      </c>
      <c r="L1401" t="s">
        <v>16</v>
      </c>
      <c r="N1401" t="s">
        <v>94</v>
      </c>
      <c r="P1401" t="s">
        <v>1271</v>
      </c>
      <c r="R1401" t="s">
        <v>69</v>
      </c>
    </row>
    <row r="1402" spans="1:18">
      <c r="A1402" t="s">
        <v>35</v>
      </c>
      <c r="B1402" t="s">
        <v>10</v>
      </c>
      <c r="C1402">
        <v>725</v>
      </c>
      <c r="F1402" t="s">
        <v>15</v>
      </c>
      <c r="G1402" t="s">
        <v>1272</v>
      </c>
      <c r="H1402" t="s">
        <v>15</v>
      </c>
      <c r="I1402" t="s">
        <v>1272</v>
      </c>
      <c r="J1402" t="s">
        <v>15</v>
      </c>
      <c r="K1402" t="s">
        <v>1273</v>
      </c>
      <c r="L1402" t="s">
        <v>15</v>
      </c>
      <c r="M1402" t="s">
        <v>1272</v>
      </c>
      <c r="N1402" t="s">
        <v>15</v>
      </c>
      <c r="O1402" t="s">
        <v>1274</v>
      </c>
      <c r="P1402" t="s">
        <v>15</v>
      </c>
      <c r="Q1402" t="s">
        <v>1275</v>
      </c>
      <c r="R1402" t="s">
        <v>61</v>
      </c>
    </row>
    <row r="1403" spans="1:18">
      <c r="A1403" t="s">
        <v>35</v>
      </c>
      <c r="B1403" t="s">
        <v>10</v>
      </c>
      <c r="C1403">
        <v>0</v>
      </c>
      <c r="E1403" t="s">
        <v>83</v>
      </c>
      <c r="F1403" t="s">
        <v>15</v>
      </c>
      <c r="G1403" t="s">
        <v>1276</v>
      </c>
      <c r="H1403" t="s">
        <v>16</v>
      </c>
      <c r="J1403" t="s">
        <v>14</v>
      </c>
      <c r="L1403" t="s">
        <v>16</v>
      </c>
      <c r="N1403" t="s">
        <v>395</v>
      </c>
      <c r="R1403" t="s">
        <v>61</v>
      </c>
    </row>
    <row r="1404" spans="1:18">
      <c r="A1404" t="s">
        <v>35</v>
      </c>
      <c r="B1404" t="s">
        <v>10</v>
      </c>
      <c r="C1404">
        <v>0</v>
      </c>
      <c r="D1404" t="s">
        <v>70</v>
      </c>
      <c r="F1404" t="s">
        <v>15</v>
      </c>
      <c r="G1404" t="s">
        <v>1277</v>
      </c>
      <c r="H1404" t="s">
        <v>15</v>
      </c>
      <c r="I1404" t="s">
        <v>1277</v>
      </c>
      <c r="J1404" t="s">
        <v>15</v>
      </c>
      <c r="K1404" t="s">
        <v>1277</v>
      </c>
      <c r="L1404" t="s">
        <v>15</v>
      </c>
      <c r="M1404" t="s">
        <v>1277</v>
      </c>
      <c r="N1404" t="s">
        <v>67</v>
      </c>
      <c r="R1404" t="s">
        <v>61</v>
      </c>
    </row>
    <row r="1405" spans="1:18">
      <c r="A1405" t="s">
        <v>35</v>
      </c>
      <c r="B1405" t="s">
        <v>10</v>
      </c>
      <c r="C1405">
        <v>1</v>
      </c>
      <c r="D1405" t="s">
        <v>79</v>
      </c>
      <c r="E1405" t="s">
        <v>79</v>
      </c>
      <c r="F1405" t="s">
        <v>15</v>
      </c>
      <c r="G1405" t="s">
        <v>1278</v>
      </c>
      <c r="H1405" t="s">
        <v>16</v>
      </c>
      <c r="J1405" t="s">
        <v>12</v>
      </c>
      <c r="L1405" t="s">
        <v>16</v>
      </c>
      <c r="N1405" t="s">
        <v>307</v>
      </c>
      <c r="P1405" t="s">
        <v>444</v>
      </c>
      <c r="R1405" t="s">
        <v>61</v>
      </c>
    </row>
    <row r="1406" spans="1:18">
      <c r="A1406" t="s">
        <v>35</v>
      </c>
      <c r="B1406" t="s">
        <v>10</v>
      </c>
      <c r="C1406">
        <v>0</v>
      </c>
      <c r="F1406" t="s">
        <v>15</v>
      </c>
      <c r="G1406" t="s">
        <v>1279</v>
      </c>
      <c r="H1406" t="s">
        <v>11</v>
      </c>
      <c r="J1406" t="s">
        <v>15</v>
      </c>
      <c r="K1406" t="s">
        <v>1280</v>
      </c>
      <c r="L1406" t="s">
        <v>16</v>
      </c>
      <c r="N1406" t="s">
        <v>93</v>
      </c>
      <c r="P1406" t="s">
        <v>489</v>
      </c>
      <c r="R1406" t="s">
        <v>61</v>
      </c>
    </row>
    <row r="1407" spans="1:18">
      <c r="A1407" t="s">
        <v>35</v>
      </c>
      <c r="B1407" t="s">
        <v>10</v>
      </c>
      <c r="C1407">
        <v>0</v>
      </c>
      <c r="F1407" t="s">
        <v>15</v>
      </c>
      <c r="G1407" t="s">
        <v>1281</v>
      </c>
      <c r="H1407" t="s">
        <v>16</v>
      </c>
      <c r="J1407" t="s">
        <v>15</v>
      </c>
      <c r="K1407" t="s">
        <v>1281</v>
      </c>
      <c r="L1407" t="s">
        <v>16</v>
      </c>
      <c r="N1407" t="s">
        <v>94</v>
      </c>
      <c r="P1407" t="s">
        <v>89</v>
      </c>
      <c r="R1407" t="s">
        <v>61</v>
      </c>
    </row>
    <row r="1408" spans="1:18">
      <c r="A1408" t="s">
        <v>35</v>
      </c>
      <c r="B1408" t="s">
        <v>10</v>
      </c>
      <c r="C1408">
        <v>50</v>
      </c>
      <c r="E1408" t="s">
        <v>83</v>
      </c>
      <c r="F1408" t="s">
        <v>15</v>
      </c>
      <c r="G1408" t="s">
        <v>1282</v>
      </c>
      <c r="H1408" t="s">
        <v>16</v>
      </c>
      <c r="J1408" t="s">
        <v>16</v>
      </c>
      <c r="L1408" t="s">
        <v>16</v>
      </c>
      <c r="N1408" t="s">
        <v>172</v>
      </c>
      <c r="P1408" t="s">
        <v>188</v>
      </c>
      <c r="R1408" t="s">
        <v>61</v>
      </c>
    </row>
    <row r="1409" spans="1:18">
      <c r="A1409" t="s">
        <v>35</v>
      </c>
      <c r="B1409" t="s">
        <v>10</v>
      </c>
      <c r="C1409">
        <v>2</v>
      </c>
      <c r="D1409" t="s">
        <v>62</v>
      </c>
      <c r="F1409" t="s">
        <v>15</v>
      </c>
      <c r="G1409" t="s">
        <v>1283</v>
      </c>
      <c r="H1409" t="s">
        <v>15</v>
      </c>
      <c r="I1409" t="s">
        <v>383</v>
      </c>
      <c r="J1409" t="s">
        <v>15</v>
      </c>
      <c r="K1409" t="s">
        <v>383</v>
      </c>
      <c r="L1409" t="s">
        <v>15</v>
      </c>
      <c r="M1409" t="s">
        <v>1283</v>
      </c>
      <c r="N1409" t="s">
        <v>67</v>
      </c>
      <c r="P1409" t="s">
        <v>75</v>
      </c>
      <c r="R1409" t="s">
        <v>61</v>
      </c>
    </row>
    <row r="1410" spans="1:18">
      <c r="A1410" t="s">
        <v>35</v>
      </c>
      <c r="B1410" t="s">
        <v>10</v>
      </c>
      <c r="C1410">
        <v>0</v>
      </c>
      <c r="F1410" t="s">
        <v>15</v>
      </c>
      <c r="G1410" t="s">
        <v>1284</v>
      </c>
      <c r="H1410" t="s">
        <v>15</v>
      </c>
      <c r="I1410" t="s">
        <v>1285</v>
      </c>
      <c r="J1410" t="s">
        <v>15</v>
      </c>
      <c r="K1410" t="s">
        <v>1286</v>
      </c>
      <c r="L1410" t="s">
        <v>15</v>
      </c>
      <c r="M1410" t="s">
        <v>1286</v>
      </c>
      <c r="N1410" t="s">
        <v>15</v>
      </c>
      <c r="O1410" t="s">
        <v>1287</v>
      </c>
      <c r="P1410" t="s">
        <v>15</v>
      </c>
      <c r="Q1410" t="s">
        <v>1288</v>
      </c>
      <c r="R1410" t="s">
        <v>69</v>
      </c>
    </row>
    <row r="1411" spans="1:18">
      <c r="A1411" t="s">
        <v>35</v>
      </c>
      <c r="B1411" t="s">
        <v>10</v>
      </c>
      <c r="C1411">
        <v>0</v>
      </c>
      <c r="F1411" t="s">
        <v>15</v>
      </c>
      <c r="G1411" t="s">
        <v>1289</v>
      </c>
      <c r="H1411" t="s">
        <v>16</v>
      </c>
      <c r="J1411" t="s">
        <v>15</v>
      </c>
      <c r="K1411" t="s">
        <v>1289</v>
      </c>
      <c r="L1411" t="s">
        <v>16</v>
      </c>
      <c r="N1411" t="s">
        <v>77</v>
      </c>
      <c r="P1411" t="s">
        <v>65</v>
      </c>
      <c r="R1411" t="s">
        <v>61</v>
      </c>
    </row>
    <row r="1412" spans="1:18">
      <c r="A1412" t="s">
        <v>35</v>
      </c>
      <c r="B1412" t="s">
        <v>10</v>
      </c>
      <c r="C1412">
        <v>0</v>
      </c>
      <c r="F1412" t="s">
        <v>15</v>
      </c>
      <c r="G1412" t="s">
        <v>1290</v>
      </c>
      <c r="H1412" t="s">
        <v>16</v>
      </c>
      <c r="J1412" t="s">
        <v>15</v>
      </c>
      <c r="K1412" t="s">
        <v>1291</v>
      </c>
      <c r="L1412" t="s">
        <v>16</v>
      </c>
      <c r="N1412" t="s">
        <v>15</v>
      </c>
      <c r="O1412" t="s">
        <v>1292</v>
      </c>
      <c r="P1412" t="s">
        <v>15</v>
      </c>
      <c r="Q1412" t="s">
        <v>1293</v>
      </c>
      <c r="R1412" t="s">
        <v>61</v>
      </c>
    </row>
    <row r="1413" spans="1:18">
      <c r="A1413" t="s">
        <v>35</v>
      </c>
      <c r="B1413" t="s">
        <v>10</v>
      </c>
      <c r="C1413">
        <v>1.5</v>
      </c>
      <c r="D1413" t="s">
        <v>62</v>
      </c>
      <c r="E1413" t="s">
        <v>66</v>
      </c>
      <c r="F1413" t="s">
        <v>15</v>
      </c>
      <c r="G1413" t="s">
        <v>1294</v>
      </c>
      <c r="H1413" t="s">
        <v>16</v>
      </c>
      <c r="J1413" t="s">
        <v>15</v>
      </c>
      <c r="K1413" t="s">
        <v>1294</v>
      </c>
      <c r="L1413" t="s">
        <v>16</v>
      </c>
      <c r="N1413" t="s">
        <v>67</v>
      </c>
      <c r="P1413" t="s">
        <v>195</v>
      </c>
      <c r="R1413" t="s">
        <v>69</v>
      </c>
    </row>
    <row r="1414" spans="1:18">
      <c r="A1414" t="s">
        <v>35</v>
      </c>
      <c r="B1414" t="s">
        <v>10</v>
      </c>
      <c r="C1414">
        <v>0</v>
      </c>
      <c r="F1414" t="s">
        <v>15</v>
      </c>
      <c r="G1414" t="s">
        <v>1270</v>
      </c>
      <c r="H1414" t="s">
        <v>16</v>
      </c>
      <c r="J1414" t="s">
        <v>15</v>
      </c>
      <c r="K1414" t="s">
        <v>1270</v>
      </c>
      <c r="L1414" t="s">
        <v>16</v>
      </c>
      <c r="N1414" t="s">
        <v>138</v>
      </c>
      <c r="P1414" t="s">
        <v>107</v>
      </c>
      <c r="R1414" t="s">
        <v>61</v>
      </c>
    </row>
    <row r="1415" spans="1:18">
      <c r="A1415" t="s">
        <v>35</v>
      </c>
      <c r="B1415" t="s">
        <v>10</v>
      </c>
      <c r="C1415">
        <v>0</v>
      </c>
      <c r="D1415" t="s">
        <v>83</v>
      </c>
      <c r="E1415" t="s">
        <v>83</v>
      </c>
      <c r="F1415" t="s">
        <v>15</v>
      </c>
      <c r="G1415" t="s">
        <v>1295</v>
      </c>
      <c r="H1415" t="s">
        <v>14</v>
      </c>
      <c r="J1415" t="s">
        <v>14</v>
      </c>
      <c r="L1415" t="s">
        <v>14</v>
      </c>
      <c r="N1415" t="s">
        <v>15</v>
      </c>
      <c r="O1415" t="s">
        <v>258</v>
      </c>
      <c r="P1415" t="s">
        <v>75</v>
      </c>
      <c r="R1415" t="s">
        <v>61</v>
      </c>
    </row>
    <row r="1416" spans="1:18">
      <c r="A1416" t="s">
        <v>35</v>
      </c>
      <c r="B1416" t="s">
        <v>10</v>
      </c>
      <c r="C1416">
        <v>2</v>
      </c>
      <c r="D1416" t="s">
        <v>79</v>
      </c>
      <c r="F1416" t="s">
        <v>15</v>
      </c>
      <c r="G1416" t="s">
        <v>1296</v>
      </c>
      <c r="H1416" t="s">
        <v>16</v>
      </c>
      <c r="J1416" t="s">
        <v>15</v>
      </c>
      <c r="K1416" t="s">
        <v>1297</v>
      </c>
      <c r="L1416" t="s">
        <v>16</v>
      </c>
      <c r="N1416" t="s">
        <v>15</v>
      </c>
      <c r="O1416" t="s">
        <v>1298</v>
      </c>
      <c r="P1416" t="s">
        <v>65</v>
      </c>
      <c r="R1416" t="s">
        <v>69</v>
      </c>
    </row>
    <row r="1417" spans="1:18">
      <c r="A1417" t="s">
        <v>35</v>
      </c>
      <c r="B1417" t="s">
        <v>10</v>
      </c>
      <c r="C1417">
        <v>0</v>
      </c>
      <c r="F1417" t="s">
        <v>15</v>
      </c>
      <c r="G1417" t="s">
        <v>1299</v>
      </c>
      <c r="H1417" t="s">
        <v>15</v>
      </c>
      <c r="I1417" t="s">
        <v>1300</v>
      </c>
      <c r="J1417" t="s">
        <v>15</v>
      </c>
      <c r="K1417" t="s">
        <v>1301</v>
      </c>
      <c r="L1417" t="s">
        <v>15</v>
      </c>
      <c r="M1417" t="s">
        <v>1302</v>
      </c>
      <c r="N1417" t="s">
        <v>15</v>
      </c>
      <c r="O1417" t="s">
        <v>1303</v>
      </c>
      <c r="P1417" t="s">
        <v>15</v>
      </c>
      <c r="Q1417" s="4">
        <v>1000000</v>
      </c>
      <c r="R1417" t="s">
        <v>61</v>
      </c>
    </row>
    <row r="1418" spans="1:18">
      <c r="A1418" t="s">
        <v>35</v>
      </c>
      <c r="B1418" t="s">
        <v>10</v>
      </c>
      <c r="F1418" t="s">
        <v>15</v>
      </c>
      <c r="G1418" t="s">
        <v>1304</v>
      </c>
      <c r="H1418" t="s">
        <v>15</v>
      </c>
      <c r="I1418" t="s">
        <v>1304</v>
      </c>
      <c r="J1418" t="s">
        <v>15</v>
      </c>
      <c r="K1418" t="s">
        <v>1304</v>
      </c>
      <c r="L1418" t="s">
        <v>15</v>
      </c>
      <c r="M1418" t="s">
        <v>1304</v>
      </c>
      <c r="N1418" t="s">
        <v>15</v>
      </c>
      <c r="O1418" t="s">
        <v>1304</v>
      </c>
      <c r="P1418" t="s">
        <v>15</v>
      </c>
      <c r="Q1418" t="s">
        <v>1304</v>
      </c>
      <c r="R1418" t="s">
        <v>61</v>
      </c>
    </row>
    <row r="1419" spans="1:18">
      <c r="A1419" t="s">
        <v>35</v>
      </c>
      <c r="B1419" t="s">
        <v>10</v>
      </c>
      <c r="C1419">
        <v>0</v>
      </c>
      <c r="F1419" t="s">
        <v>15</v>
      </c>
      <c r="G1419" t="s">
        <v>1305</v>
      </c>
      <c r="H1419" t="s">
        <v>15</v>
      </c>
      <c r="I1419" t="s">
        <v>338</v>
      </c>
      <c r="J1419" t="s">
        <v>15</v>
      </c>
      <c r="K1419" t="s">
        <v>338</v>
      </c>
      <c r="L1419" t="s">
        <v>15</v>
      </c>
      <c r="M1419" t="s">
        <v>338</v>
      </c>
      <c r="N1419" t="s">
        <v>15</v>
      </c>
      <c r="O1419" t="s">
        <v>338</v>
      </c>
      <c r="P1419" t="s">
        <v>440</v>
      </c>
      <c r="R1419" t="s">
        <v>61</v>
      </c>
    </row>
    <row r="1420" spans="1:18">
      <c r="A1420" t="s">
        <v>35</v>
      </c>
      <c r="B1420" t="s">
        <v>10</v>
      </c>
      <c r="C1420">
        <v>0.3</v>
      </c>
      <c r="D1420" t="s">
        <v>62</v>
      </c>
      <c r="E1420" t="s">
        <v>66</v>
      </c>
      <c r="F1420" t="s">
        <v>16</v>
      </c>
      <c r="H1420" t="s">
        <v>16</v>
      </c>
      <c r="J1420" t="s">
        <v>16</v>
      </c>
      <c r="L1420" t="s">
        <v>16</v>
      </c>
      <c r="N1420" t="s">
        <v>1102</v>
      </c>
      <c r="P1420" t="s">
        <v>165</v>
      </c>
      <c r="R1420" t="s">
        <v>61</v>
      </c>
    </row>
    <row r="1421" spans="1:18">
      <c r="A1421" t="s">
        <v>35</v>
      </c>
      <c r="B1421" t="s">
        <v>10</v>
      </c>
      <c r="C1421">
        <v>0.7</v>
      </c>
      <c r="D1421" t="s">
        <v>79</v>
      </c>
      <c r="F1421" t="s">
        <v>16</v>
      </c>
      <c r="H1421" t="s">
        <v>16</v>
      </c>
      <c r="J1421" t="s">
        <v>12</v>
      </c>
      <c r="L1421" t="s">
        <v>16</v>
      </c>
      <c r="N1421" t="s">
        <v>94</v>
      </c>
      <c r="P1421" t="s">
        <v>1306</v>
      </c>
      <c r="R1421" t="s">
        <v>61</v>
      </c>
    </row>
    <row r="1422" spans="1:18">
      <c r="A1422" t="s">
        <v>35</v>
      </c>
      <c r="B1422" t="s">
        <v>10</v>
      </c>
      <c r="C1422">
        <v>0.5</v>
      </c>
      <c r="D1422" t="s">
        <v>79</v>
      </c>
      <c r="E1422" t="s">
        <v>83</v>
      </c>
      <c r="F1422" t="s">
        <v>16</v>
      </c>
      <c r="H1422" t="s">
        <v>16</v>
      </c>
      <c r="J1422" t="s">
        <v>14</v>
      </c>
      <c r="L1422" t="s">
        <v>16</v>
      </c>
      <c r="N1422" t="s">
        <v>1042</v>
      </c>
      <c r="P1422" t="s">
        <v>195</v>
      </c>
      <c r="R1422" t="s">
        <v>61</v>
      </c>
    </row>
    <row r="1423" spans="1:18">
      <c r="A1423" t="s">
        <v>35</v>
      </c>
      <c r="B1423" t="s">
        <v>10</v>
      </c>
      <c r="C1423">
        <v>1</v>
      </c>
      <c r="D1423" t="s">
        <v>62</v>
      </c>
      <c r="F1423" t="s">
        <v>16</v>
      </c>
      <c r="H1423" t="s">
        <v>16</v>
      </c>
      <c r="J1423" t="s">
        <v>16</v>
      </c>
      <c r="L1423" t="s">
        <v>16</v>
      </c>
      <c r="N1423" t="s">
        <v>94</v>
      </c>
      <c r="P1423" t="s">
        <v>75</v>
      </c>
      <c r="R1423" t="s">
        <v>61</v>
      </c>
    </row>
    <row r="1424" spans="1:18">
      <c r="A1424" t="s">
        <v>35</v>
      </c>
      <c r="B1424" t="s">
        <v>10</v>
      </c>
      <c r="C1424">
        <v>2</v>
      </c>
      <c r="D1424" t="s">
        <v>57</v>
      </c>
      <c r="E1424" t="s">
        <v>57</v>
      </c>
      <c r="F1424" t="s">
        <v>16</v>
      </c>
      <c r="H1424" t="s">
        <v>16</v>
      </c>
      <c r="J1424" t="s">
        <v>16</v>
      </c>
      <c r="L1424" t="s">
        <v>16</v>
      </c>
      <c r="N1424" t="s">
        <v>67</v>
      </c>
      <c r="P1424" t="s">
        <v>269</v>
      </c>
      <c r="R1424" t="s">
        <v>61</v>
      </c>
    </row>
    <row r="1425" spans="1:18">
      <c r="A1425" t="s">
        <v>35</v>
      </c>
      <c r="B1425" t="s">
        <v>10</v>
      </c>
      <c r="C1425">
        <v>1</v>
      </c>
      <c r="D1425" t="s">
        <v>57</v>
      </c>
      <c r="E1425" t="s">
        <v>83</v>
      </c>
      <c r="F1425" t="s">
        <v>16</v>
      </c>
      <c r="H1425" t="s">
        <v>16</v>
      </c>
      <c r="J1425" t="s">
        <v>16</v>
      </c>
      <c r="L1425" t="s">
        <v>16</v>
      </c>
      <c r="N1425" t="s">
        <v>983</v>
      </c>
      <c r="P1425" t="s">
        <v>300</v>
      </c>
      <c r="R1425" t="s">
        <v>61</v>
      </c>
    </row>
    <row r="1426" spans="1:18">
      <c r="A1426" t="s">
        <v>35</v>
      </c>
      <c r="B1426" t="s">
        <v>10</v>
      </c>
      <c r="C1426">
        <v>2</v>
      </c>
      <c r="D1426" t="s">
        <v>79</v>
      </c>
      <c r="F1426" t="s">
        <v>16</v>
      </c>
      <c r="H1426" t="s">
        <v>16</v>
      </c>
      <c r="J1426" t="s">
        <v>16</v>
      </c>
      <c r="L1426" t="s">
        <v>16</v>
      </c>
      <c r="R1426" t="s">
        <v>61</v>
      </c>
    </row>
    <row r="1427" spans="1:18">
      <c r="A1427" t="s">
        <v>35</v>
      </c>
      <c r="B1427" t="s">
        <v>10</v>
      </c>
      <c r="C1427">
        <v>0.5</v>
      </c>
      <c r="D1427" t="s">
        <v>62</v>
      </c>
      <c r="E1427" t="s">
        <v>83</v>
      </c>
      <c r="F1427" t="s">
        <v>16</v>
      </c>
      <c r="H1427" t="s">
        <v>16</v>
      </c>
      <c r="J1427" t="s">
        <v>16</v>
      </c>
      <c r="L1427" t="s">
        <v>16</v>
      </c>
      <c r="N1427" t="s">
        <v>77</v>
      </c>
      <c r="P1427" t="s">
        <v>290</v>
      </c>
      <c r="R1427" t="s">
        <v>61</v>
      </c>
    </row>
    <row r="1428" spans="1:18">
      <c r="A1428" t="s">
        <v>35</v>
      </c>
      <c r="B1428" t="s">
        <v>10</v>
      </c>
      <c r="C1428">
        <v>0</v>
      </c>
      <c r="D1428" t="s">
        <v>62</v>
      </c>
      <c r="E1428" t="s">
        <v>95</v>
      </c>
      <c r="F1428" t="s">
        <v>16</v>
      </c>
      <c r="H1428" t="s">
        <v>16</v>
      </c>
      <c r="J1428" t="s">
        <v>16</v>
      </c>
      <c r="L1428" t="s">
        <v>16</v>
      </c>
      <c r="N1428" t="s">
        <v>276</v>
      </c>
      <c r="P1428" t="s">
        <v>1307</v>
      </c>
      <c r="R1428" t="s">
        <v>61</v>
      </c>
    </row>
    <row r="1429" spans="1:18">
      <c r="A1429" t="s">
        <v>35</v>
      </c>
      <c r="B1429" t="s">
        <v>10</v>
      </c>
      <c r="C1429">
        <v>0.3</v>
      </c>
      <c r="D1429" t="s">
        <v>62</v>
      </c>
      <c r="F1429" t="s">
        <v>16</v>
      </c>
      <c r="H1429" t="s">
        <v>16</v>
      </c>
      <c r="J1429" t="s">
        <v>16</v>
      </c>
      <c r="L1429" t="s">
        <v>16</v>
      </c>
      <c r="N1429" t="s">
        <v>94</v>
      </c>
      <c r="P1429" t="s">
        <v>1308</v>
      </c>
      <c r="R1429" t="s">
        <v>61</v>
      </c>
    </row>
    <row r="1430" spans="1:18">
      <c r="A1430" t="s">
        <v>35</v>
      </c>
      <c r="B1430" t="s">
        <v>10</v>
      </c>
      <c r="C1430">
        <v>1</v>
      </c>
      <c r="D1430" t="s">
        <v>70</v>
      </c>
      <c r="E1430" t="s">
        <v>57</v>
      </c>
      <c r="F1430" t="s">
        <v>16</v>
      </c>
      <c r="H1430" t="s">
        <v>16</v>
      </c>
      <c r="J1430" t="s">
        <v>16</v>
      </c>
      <c r="L1430" t="s">
        <v>16</v>
      </c>
      <c r="N1430" t="s">
        <v>74</v>
      </c>
      <c r="P1430" t="s">
        <v>65</v>
      </c>
      <c r="R1430" t="s">
        <v>61</v>
      </c>
    </row>
    <row r="1431" spans="1:18">
      <c r="A1431" t="s">
        <v>35</v>
      </c>
      <c r="B1431" t="s">
        <v>10</v>
      </c>
      <c r="C1431">
        <v>0.5</v>
      </c>
      <c r="D1431" t="s">
        <v>83</v>
      </c>
      <c r="E1431" t="s">
        <v>83</v>
      </c>
      <c r="F1431" t="s">
        <v>16</v>
      </c>
      <c r="H1431" t="s">
        <v>16</v>
      </c>
      <c r="J1431" t="s">
        <v>16</v>
      </c>
      <c r="L1431" t="s">
        <v>16</v>
      </c>
      <c r="N1431" t="s">
        <v>94</v>
      </c>
      <c r="P1431" t="s">
        <v>365</v>
      </c>
      <c r="R1431" t="s">
        <v>61</v>
      </c>
    </row>
    <row r="1432" spans="1:18">
      <c r="A1432" t="s">
        <v>35</v>
      </c>
      <c r="B1432" t="s">
        <v>10</v>
      </c>
      <c r="C1432">
        <v>0.5</v>
      </c>
      <c r="D1432" t="s">
        <v>62</v>
      </c>
      <c r="F1432" t="s">
        <v>16</v>
      </c>
      <c r="H1432" t="s">
        <v>16</v>
      </c>
      <c r="J1432" t="s">
        <v>16</v>
      </c>
      <c r="L1432" t="s">
        <v>16</v>
      </c>
      <c r="N1432" t="s">
        <v>67</v>
      </c>
      <c r="P1432" t="s">
        <v>65</v>
      </c>
      <c r="R1432" t="s">
        <v>61</v>
      </c>
    </row>
    <row r="1433" spans="1:18">
      <c r="A1433" t="s">
        <v>35</v>
      </c>
      <c r="B1433" t="s">
        <v>10</v>
      </c>
      <c r="C1433">
        <v>0</v>
      </c>
      <c r="F1433" t="s">
        <v>16</v>
      </c>
      <c r="H1433" t="s">
        <v>16</v>
      </c>
      <c r="J1433" t="s">
        <v>16</v>
      </c>
      <c r="L1433" t="s">
        <v>16</v>
      </c>
      <c r="N1433" t="s">
        <v>1309</v>
      </c>
      <c r="P1433" t="s">
        <v>150</v>
      </c>
      <c r="R1433" t="s">
        <v>69</v>
      </c>
    </row>
    <row r="1434" spans="1:18">
      <c r="A1434" t="s">
        <v>35</v>
      </c>
      <c r="B1434" t="s">
        <v>10</v>
      </c>
      <c r="C1434">
        <v>0</v>
      </c>
      <c r="F1434" t="s">
        <v>16</v>
      </c>
      <c r="H1434" t="s">
        <v>16</v>
      </c>
      <c r="J1434" t="s">
        <v>16</v>
      </c>
      <c r="L1434" t="s">
        <v>16</v>
      </c>
      <c r="N1434" t="s">
        <v>77</v>
      </c>
      <c r="P1434" t="s">
        <v>75</v>
      </c>
      <c r="R1434" t="s">
        <v>61</v>
      </c>
    </row>
    <row r="1435" spans="1:18">
      <c r="A1435" t="s">
        <v>35</v>
      </c>
      <c r="B1435" t="s">
        <v>10</v>
      </c>
      <c r="C1435">
        <v>1</v>
      </c>
      <c r="D1435" t="s">
        <v>62</v>
      </c>
      <c r="E1435" t="s">
        <v>66</v>
      </c>
      <c r="F1435" t="s">
        <v>16</v>
      </c>
      <c r="H1435" t="s">
        <v>16</v>
      </c>
      <c r="J1435" t="s">
        <v>16</v>
      </c>
      <c r="L1435" t="s">
        <v>16</v>
      </c>
      <c r="N1435" t="s">
        <v>1310</v>
      </c>
      <c r="P1435" t="s">
        <v>143</v>
      </c>
      <c r="R1435" t="s">
        <v>61</v>
      </c>
    </row>
    <row r="1436" spans="1:18">
      <c r="A1436" t="s">
        <v>35</v>
      </c>
      <c r="B1436" t="s">
        <v>10</v>
      </c>
      <c r="C1436">
        <v>0</v>
      </c>
      <c r="D1436" t="s">
        <v>62</v>
      </c>
      <c r="F1436" t="s">
        <v>16</v>
      </c>
      <c r="H1436" t="s">
        <v>16</v>
      </c>
      <c r="J1436" t="s">
        <v>16</v>
      </c>
      <c r="L1436" t="s">
        <v>16</v>
      </c>
      <c r="N1436" t="s">
        <v>216</v>
      </c>
      <c r="P1436" t="s">
        <v>112</v>
      </c>
      <c r="R1436" t="s">
        <v>61</v>
      </c>
    </row>
    <row r="1437" spans="1:18">
      <c r="A1437" t="s">
        <v>35</v>
      </c>
      <c r="B1437" t="s">
        <v>10</v>
      </c>
      <c r="C1437">
        <v>55</v>
      </c>
      <c r="D1437" t="s">
        <v>83</v>
      </c>
      <c r="E1437" t="s">
        <v>66</v>
      </c>
      <c r="F1437" t="s">
        <v>16</v>
      </c>
      <c r="H1437" t="s">
        <v>16</v>
      </c>
      <c r="J1437" t="s">
        <v>16</v>
      </c>
      <c r="L1437" t="s">
        <v>16</v>
      </c>
      <c r="N1437" t="s">
        <v>74</v>
      </c>
      <c r="P1437" t="s">
        <v>65</v>
      </c>
      <c r="R1437" t="s">
        <v>69</v>
      </c>
    </row>
    <row r="1438" spans="1:18">
      <c r="A1438" t="s">
        <v>35</v>
      </c>
      <c r="B1438" t="s">
        <v>10</v>
      </c>
      <c r="C1438">
        <v>0</v>
      </c>
      <c r="F1438" t="s">
        <v>16</v>
      </c>
      <c r="H1438" t="s">
        <v>16</v>
      </c>
      <c r="J1438" t="s">
        <v>16</v>
      </c>
      <c r="L1438" t="s">
        <v>16</v>
      </c>
      <c r="N1438" t="s">
        <v>94</v>
      </c>
      <c r="P1438" t="s">
        <v>1011</v>
      </c>
      <c r="R1438" t="s">
        <v>69</v>
      </c>
    </row>
    <row r="1439" spans="1:18">
      <c r="A1439" t="s">
        <v>35</v>
      </c>
      <c r="B1439" t="s">
        <v>10</v>
      </c>
      <c r="C1439">
        <v>0</v>
      </c>
      <c r="D1439" t="s">
        <v>70</v>
      </c>
      <c r="F1439" t="s">
        <v>16</v>
      </c>
      <c r="H1439" t="s">
        <v>16</v>
      </c>
      <c r="J1439" t="s">
        <v>16</v>
      </c>
      <c r="L1439" t="s">
        <v>16</v>
      </c>
      <c r="N1439" t="s">
        <v>307</v>
      </c>
      <c r="P1439" t="s">
        <v>417</v>
      </c>
      <c r="R1439" t="s">
        <v>61</v>
      </c>
    </row>
    <row r="1440" spans="1:18">
      <c r="A1440" t="s">
        <v>35</v>
      </c>
      <c r="B1440" t="s">
        <v>10</v>
      </c>
      <c r="C1440">
        <v>0</v>
      </c>
      <c r="D1440" t="s">
        <v>83</v>
      </c>
      <c r="E1440" t="s">
        <v>83</v>
      </c>
      <c r="F1440" t="s">
        <v>16</v>
      </c>
      <c r="H1440" t="s">
        <v>16</v>
      </c>
      <c r="J1440" t="s">
        <v>16</v>
      </c>
      <c r="L1440" t="s">
        <v>16</v>
      </c>
      <c r="N1440" t="s">
        <v>94</v>
      </c>
      <c r="P1440" t="s">
        <v>489</v>
      </c>
      <c r="R1440" t="s">
        <v>61</v>
      </c>
    </row>
    <row r="1441" spans="1:18">
      <c r="A1441" t="s">
        <v>35</v>
      </c>
      <c r="B1441" t="s">
        <v>10</v>
      </c>
      <c r="C1441">
        <v>0.5</v>
      </c>
      <c r="D1441" t="s">
        <v>83</v>
      </c>
      <c r="E1441" t="s">
        <v>83</v>
      </c>
      <c r="F1441" t="s">
        <v>16</v>
      </c>
      <c r="H1441" t="s">
        <v>16</v>
      </c>
      <c r="J1441" t="s">
        <v>16</v>
      </c>
      <c r="L1441" t="s">
        <v>16</v>
      </c>
      <c r="N1441" t="s">
        <v>492</v>
      </c>
      <c r="P1441" t="s">
        <v>1311</v>
      </c>
      <c r="R1441" t="s">
        <v>61</v>
      </c>
    </row>
    <row r="1442" spans="1:18">
      <c r="A1442" t="s">
        <v>35</v>
      </c>
      <c r="B1442" t="s">
        <v>10</v>
      </c>
      <c r="C1442">
        <v>0</v>
      </c>
      <c r="F1442" t="s">
        <v>16</v>
      </c>
      <c r="H1442" t="s">
        <v>16</v>
      </c>
      <c r="J1442" t="s">
        <v>16</v>
      </c>
      <c r="L1442" t="s">
        <v>16</v>
      </c>
      <c r="N1442" t="s">
        <v>94</v>
      </c>
      <c r="R1442" t="s">
        <v>61</v>
      </c>
    </row>
    <row r="1443" spans="1:18">
      <c r="A1443" t="s">
        <v>35</v>
      </c>
      <c r="B1443" t="s">
        <v>10</v>
      </c>
      <c r="C1443">
        <v>0</v>
      </c>
      <c r="D1443" t="s">
        <v>83</v>
      </c>
      <c r="E1443" t="s">
        <v>83</v>
      </c>
      <c r="F1443" t="s">
        <v>16</v>
      </c>
      <c r="H1443" t="s">
        <v>16</v>
      </c>
      <c r="J1443" t="s">
        <v>16</v>
      </c>
      <c r="L1443" t="s">
        <v>16</v>
      </c>
      <c r="N1443" t="s">
        <v>1095</v>
      </c>
      <c r="P1443" t="s">
        <v>1308</v>
      </c>
      <c r="R1443" t="s">
        <v>61</v>
      </c>
    </row>
    <row r="1444" spans="1:18">
      <c r="A1444" t="s">
        <v>35</v>
      </c>
      <c r="B1444" t="s">
        <v>10</v>
      </c>
      <c r="C1444">
        <v>0</v>
      </c>
      <c r="D1444" t="s">
        <v>70</v>
      </c>
      <c r="F1444" t="s">
        <v>16</v>
      </c>
      <c r="H1444" t="s">
        <v>16</v>
      </c>
      <c r="J1444" t="s">
        <v>16</v>
      </c>
      <c r="L1444" t="s">
        <v>16</v>
      </c>
      <c r="N1444" t="s">
        <v>1055</v>
      </c>
      <c r="P1444" t="s">
        <v>150</v>
      </c>
      <c r="R1444" t="s">
        <v>61</v>
      </c>
    </row>
    <row r="1445" spans="1:18">
      <c r="A1445" t="s">
        <v>35</v>
      </c>
      <c r="B1445" t="s">
        <v>10</v>
      </c>
      <c r="C1445">
        <v>1.5</v>
      </c>
      <c r="D1445" t="s">
        <v>57</v>
      </c>
      <c r="F1445" t="s">
        <v>16</v>
      </c>
      <c r="H1445" t="s">
        <v>16</v>
      </c>
      <c r="J1445" t="s">
        <v>14</v>
      </c>
      <c r="L1445" t="s">
        <v>16</v>
      </c>
      <c r="N1445" t="s">
        <v>93</v>
      </c>
      <c r="P1445" t="s">
        <v>89</v>
      </c>
      <c r="R1445" t="s">
        <v>61</v>
      </c>
    </row>
    <row r="1446" spans="1:18">
      <c r="A1446" t="s">
        <v>35</v>
      </c>
      <c r="B1446" t="s">
        <v>10</v>
      </c>
      <c r="C1446">
        <v>1</v>
      </c>
      <c r="D1446" t="s">
        <v>62</v>
      </c>
      <c r="F1446" t="s">
        <v>16</v>
      </c>
      <c r="H1446" t="s">
        <v>16</v>
      </c>
      <c r="J1446" t="s">
        <v>16</v>
      </c>
      <c r="L1446" t="s">
        <v>16</v>
      </c>
      <c r="N1446" t="s">
        <v>126</v>
      </c>
      <c r="P1446" t="s">
        <v>237</v>
      </c>
      <c r="Q1446" t="s">
        <v>1312</v>
      </c>
      <c r="R1446" t="s">
        <v>61</v>
      </c>
    </row>
    <row r="1447" spans="1:18">
      <c r="A1447" t="s">
        <v>35</v>
      </c>
      <c r="B1447" t="s">
        <v>10</v>
      </c>
      <c r="C1447">
        <v>0</v>
      </c>
      <c r="F1447" t="s">
        <v>16</v>
      </c>
      <c r="H1447" t="s">
        <v>16</v>
      </c>
      <c r="J1447" t="s">
        <v>16</v>
      </c>
      <c r="L1447" t="s">
        <v>16</v>
      </c>
      <c r="N1447" t="s">
        <v>1313</v>
      </c>
      <c r="P1447" t="s">
        <v>1101</v>
      </c>
      <c r="R1447" t="s">
        <v>69</v>
      </c>
    </row>
    <row r="1448" spans="1:18">
      <c r="A1448" t="s">
        <v>35</v>
      </c>
      <c r="B1448" t="s">
        <v>10</v>
      </c>
      <c r="C1448">
        <v>0</v>
      </c>
      <c r="D1448" t="s">
        <v>70</v>
      </c>
      <c r="F1448" t="s">
        <v>16</v>
      </c>
      <c r="H1448" t="s">
        <v>16</v>
      </c>
      <c r="J1448" t="s">
        <v>16</v>
      </c>
      <c r="L1448" t="s">
        <v>16</v>
      </c>
      <c r="N1448" t="s">
        <v>957</v>
      </c>
      <c r="P1448" t="s">
        <v>150</v>
      </c>
      <c r="R1448" t="s">
        <v>69</v>
      </c>
    </row>
    <row r="1449" spans="1:18">
      <c r="A1449" t="s">
        <v>35</v>
      </c>
      <c r="B1449" t="s">
        <v>10</v>
      </c>
      <c r="C1449">
        <v>0</v>
      </c>
      <c r="F1449" t="s">
        <v>16</v>
      </c>
      <c r="H1449" t="s">
        <v>16</v>
      </c>
      <c r="J1449" t="s">
        <v>16</v>
      </c>
      <c r="L1449" t="s">
        <v>16</v>
      </c>
      <c r="N1449" t="s">
        <v>94</v>
      </c>
      <c r="R1449" t="s">
        <v>61</v>
      </c>
    </row>
    <row r="1450" spans="1:18">
      <c r="A1450" t="s">
        <v>35</v>
      </c>
      <c r="B1450" t="s">
        <v>10</v>
      </c>
      <c r="C1450">
        <v>0</v>
      </c>
      <c r="D1450" t="s">
        <v>57</v>
      </c>
      <c r="F1450" t="s">
        <v>16</v>
      </c>
      <c r="H1450" t="s">
        <v>16</v>
      </c>
      <c r="J1450" t="s">
        <v>16</v>
      </c>
      <c r="L1450" t="s">
        <v>16</v>
      </c>
      <c r="N1450" t="s">
        <v>169</v>
      </c>
      <c r="P1450" t="s">
        <v>412</v>
      </c>
      <c r="R1450" t="s">
        <v>61</v>
      </c>
    </row>
    <row r="1451" spans="1:18">
      <c r="A1451" t="s">
        <v>35</v>
      </c>
      <c r="B1451" t="s">
        <v>10</v>
      </c>
      <c r="C1451">
        <v>120</v>
      </c>
      <c r="F1451" t="s">
        <v>16</v>
      </c>
      <c r="H1451" t="s">
        <v>16</v>
      </c>
      <c r="J1451" t="s">
        <v>16</v>
      </c>
      <c r="L1451" t="s">
        <v>16</v>
      </c>
      <c r="N1451" t="s">
        <v>334</v>
      </c>
      <c r="P1451" t="s">
        <v>269</v>
      </c>
      <c r="R1451" t="s">
        <v>61</v>
      </c>
    </row>
    <row r="1452" spans="1:18">
      <c r="A1452" t="s">
        <v>35</v>
      </c>
      <c r="B1452" t="s">
        <v>10</v>
      </c>
      <c r="C1452">
        <v>0</v>
      </c>
      <c r="D1452" t="s">
        <v>79</v>
      </c>
      <c r="E1452" t="s">
        <v>66</v>
      </c>
      <c r="F1452" t="s">
        <v>16</v>
      </c>
      <c r="H1452" t="s">
        <v>16</v>
      </c>
      <c r="J1452" t="s">
        <v>16</v>
      </c>
      <c r="L1452" t="s">
        <v>16</v>
      </c>
      <c r="P1452" t="s">
        <v>195</v>
      </c>
      <c r="R1452" t="s">
        <v>61</v>
      </c>
    </row>
    <row r="1453" spans="1:18">
      <c r="A1453" t="s">
        <v>35</v>
      </c>
      <c r="B1453" t="s">
        <v>10</v>
      </c>
      <c r="C1453">
        <v>216</v>
      </c>
      <c r="D1453" t="s">
        <v>83</v>
      </c>
      <c r="E1453" t="s">
        <v>83</v>
      </c>
      <c r="F1453" t="s">
        <v>16</v>
      </c>
      <c r="H1453" t="s">
        <v>16</v>
      </c>
      <c r="J1453" t="s">
        <v>16</v>
      </c>
      <c r="L1453" t="s">
        <v>16</v>
      </c>
      <c r="N1453" t="s">
        <v>1314</v>
      </c>
      <c r="P1453" t="s">
        <v>1315</v>
      </c>
      <c r="R1453" t="s">
        <v>69</v>
      </c>
    </row>
    <row r="1454" spans="1:18">
      <c r="A1454" t="s">
        <v>35</v>
      </c>
      <c r="B1454" t="s">
        <v>10</v>
      </c>
      <c r="C1454">
        <v>0</v>
      </c>
      <c r="F1454" t="s">
        <v>16</v>
      </c>
      <c r="H1454" t="s">
        <v>16</v>
      </c>
      <c r="J1454" t="s">
        <v>16</v>
      </c>
      <c r="L1454" t="s">
        <v>16</v>
      </c>
      <c r="N1454" t="s">
        <v>94</v>
      </c>
      <c r="P1454" t="s">
        <v>1072</v>
      </c>
      <c r="R1454" t="s">
        <v>61</v>
      </c>
    </row>
    <row r="1455" spans="1:18">
      <c r="A1455" t="s">
        <v>35</v>
      </c>
      <c r="B1455" t="s">
        <v>10</v>
      </c>
      <c r="C1455">
        <v>1.2</v>
      </c>
      <c r="D1455" t="s">
        <v>79</v>
      </c>
      <c r="E1455" t="s">
        <v>62</v>
      </c>
      <c r="F1455" t="s">
        <v>16</v>
      </c>
      <c r="H1455" t="s">
        <v>16</v>
      </c>
      <c r="J1455" t="s">
        <v>16</v>
      </c>
      <c r="L1455" t="s">
        <v>16</v>
      </c>
      <c r="N1455" t="s">
        <v>94</v>
      </c>
      <c r="P1455" t="s">
        <v>365</v>
      </c>
      <c r="R1455" t="s">
        <v>61</v>
      </c>
    </row>
    <row r="1456" spans="1:18">
      <c r="A1456" t="s">
        <v>35</v>
      </c>
      <c r="B1456" t="s">
        <v>10</v>
      </c>
      <c r="C1456">
        <v>0</v>
      </c>
      <c r="F1456" t="s">
        <v>16</v>
      </c>
      <c r="H1456" t="s">
        <v>16</v>
      </c>
      <c r="J1456" t="s">
        <v>16</v>
      </c>
      <c r="L1456" t="s">
        <v>16</v>
      </c>
      <c r="N1456" t="s">
        <v>1316</v>
      </c>
      <c r="P1456" t="s">
        <v>65</v>
      </c>
      <c r="R1456" t="s">
        <v>61</v>
      </c>
    </row>
    <row r="1457" spans="1:18">
      <c r="A1457" t="s">
        <v>35</v>
      </c>
      <c r="B1457" t="s">
        <v>10</v>
      </c>
      <c r="C1457">
        <v>0</v>
      </c>
      <c r="D1457" t="s">
        <v>62</v>
      </c>
      <c r="F1457" t="s">
        <v>16</v>
      </c>
      <c r="H1457" t="s">
        <v>16</v>
      </c>
      <c r="J1457" t="s">
        <v>16</v>
      </c>
      <c r="L1457" t="s">
        <v>16</v>
      </c>
      <c r="N1457" t="s">
        <v>77</v>
      </c>
      <c r="P1457" t="s">
        <v>143</v>
      </c>
      <c r="R1457" t="s">
        <v>61</v>
      </c>
    </row>
    <row r="1458" spans="1:18">
      <c r="A1458" t="s">
        <v>35</v>
      </c>
      <c r="B1458" t="s">
        <v>10</v>
      </c>
      <c r="C1458">
        <v>0</v>
      </c>
      <c r="D1458" t="s">
        <v>83</v>
      </c>
      <c r="E1458" t="s">
        <v>83</v>
      </c>
      <c r="F1458" t="s">
        <v>16</v>
      </c>
      <c r="H1458" t="s">
        <v>16</v>
      </c>
      <c r="J1458" t="s">
        <v>16</v>
      </c>
      <c r="L1458" t="s">
        <v>16</v>
      </c>
      <c r="N1458" t="s">
        <v>77</v>
      </c>
      <c r="P1458" t="s">
        <v>100</v>
      </c>
      <c r="R1458" t="s">
        <v>69</v>
      </c>
    </row>
    <row r="1459" spans="1:18">
      <c r="A1459" t="s">
        <v>35</v>
      </c>
      <c r="B1459" t="s">
        <v>10</v>
      </c>
      <c r="C1459">
        <v>1.3</v>
      </c>
      <c r="D1459" t="s">
        <v>62</v>
      </c>
      <c r="E1459" t="s">
        <v>62</v>
      </c>
      <c r="F1459" t="s">
        <v>16</v>
      </c>
      <c r="H1459" t="s">
        <v>16</v>
      </c>
      <c r="J1459" t="s">
        <v>14</v>
      </c>
      <c r="L1459" t="s">
        <v>16</v>
      </c>
      <c r="N1459" t="s">
        <v>1096</v>
      </c>
      <c r="P1459" t="s">
        <v>1000</v>
      </c>
      <c r="R1459" t="s">
        <v>69</v>
      </c>
    </row>
    <row r="1460" spans="1:18">
      <c r="A1460" t="s">
        <v>35</v>
      </c>
      <c r="B1460" t="s">
        <v>10</v>
      </c>
      <c r="C1460">
        <v>0</v>
      </c>
      <c r="F1460" t="s">
        <v>16</v>
      </c>
      <c r="H1460" t="s">
        <v>16</v>
      </c>
      <c r="J1460" t="s">
        <v>16</v>
      </c>
      <c r="L1460" t="s">
        <v>16</v>
      </c>
      <c r="N1460" t="s">
        <v>15</v>
      </c>
      <c r="O1460" t="s">
        <v>1317</v>
      </c>
      <c r="P1460" t="s">
        <v>65</v>
      </c>
      <c r="R1460" t="s">
        <v>61</v>
      </c>
    </row>
    <row r="1461" spans="1:18">
      <c r="A1461" t="s">
        <v>35</v>
      </c>
      <c r="B1461" t="s">
        <v>10</v>
      </c>
      <c r="C1461">
        <v>0</v>
      </c>
      <c r="D1461" t="s">
        <v>70</v>
      </c>
      <c r="E1461" t="s">
        <v>62</v>
      </c>
      <c r="F1461" t="s">
        <v>16</v>
      </c>
      <c r="H1461" t="s">
        <v>16</v>
      </c>
      <c r="J1461" t="s">
        <v>16</v>
      </c>
      <c r="L1461" t="s">
        <v>16</v>
      </c>
      <c r="P1461" t="s">
        <v>188</v>
      </c>
      <c r="R1461" t="s">
        <v>69</v>
      </c>
    </row>
    <row r="1462" spans="1:18">
      <c r="A1462" t="s">
        <v>35</v>
      </c>
      <c r="B1462" t="s">
        <v>10</v>
      </c>
      <c r="C1462">
        <v>0</v>
      </c>
      <c r="F1462" t="s">
        <v>16</v>
      </c>
      <c r="H1462" t="s">
        <v>16</v>
      </c>
      <c r="J1462" t="s">
        <v>16</v>
      </c>
      <c r="N1462" t="s">
        <v>111</v>
      </c>
      <c r="P1462" t="s">
        <v>188</v>
      </c>
      <c r="R1462" t="s">
        <v>61</v>
      </c>
    </row>
    <row r="1463" spans="1:18">
      <c r="A1463" t="s">
        <v>35</v>
      </c>
      <c r="B1463" t="s">
        <v>10</v>
      </c>
      <c r="C1463">
        <v>1</v>
      </c>
      <c r="D1463" t="s">
        <v>62</v>
      </c>
      <c r="E1463" t="s">
        <v>62</v>
      </c>
      <c r="F1463" t="s">
        <v>16</v>
      </c>
      <c r="H1463" t="s">
        <v>16</v>
      </c>
      <c r="J1463" t="s">
        <v>16</v>
      </c>
      <c r="L1463" t="s">
        <v>16</v>
      </c>
      <c r="R1463" t="s">
        <v>61</v>
      </c>
    </row>
    <row r="1464" spans="1:18">
      <c r="A1464" t="s">
        <v>35</v>
      </c>
      <c r="B1464" t="s">
        <v>10</v>
      </c>
      <c r="C1464">
        <v>0</v>
      </c>
      <c r="D1464" t="s">
        <v>62</v>
      </c>
      <c r="F1464" t="s">
        <v>16</v>
      </c>
      <c r="H1464" t="s">
        <v>16</v>
      </c>
      <c r="J1464" t="s">
        <v>16</v>
      </c>
      <c r="L1464" t="s">
        <v>16</v>
      </c>
      <c r="N1464" t="s">
        <v>77</v>
      </c>
      <c r="P1464" t="s">
        <v>188</v>
      </c>
      <c r="R1464" t="s">
        <v>69</v>
      </c>
    </row>
    <row r="1465" spans="1:18">
      <c r="A1465" t="s">
        <v>35</v>
      </c>
      <c r="B1465" t="s">
        <v>10</v>
      </c>
      <c r="C1465">
        <v>1</v>
      </c>
      <c r="D1465" t="s">
        <v>95</v>
      </c>
      <c r="E1465" t="s">
        <v>95</v>
      </c>
      <c r="F1465" t="s">
        <v>16</v>
      </c>
      <c r="H1465" t="s">
        <v>16</v>
      </c>
      <c r="J1465" t="s">
        <v>16</v>
      </c>
      <c r="L1465" t="s">
        <v>16</v>
      </c>
      <c r="N1465" t="s">
        <v>509</v>
      </c>
      <c r="P1465" t="s">
        <v>65</v>
      </c>
      <c r="R1465" t="s">
        <v>61</v>
      </c>
    </row>
    <row r="1466" spans="1:18">
      <c r="A1466" t="s">
        <v>35</v>
      </c>
      <c r="B1466" t="s">
        <v>10</v>
      </c>
      <c r="C1466">
        <v>0</v>
      </c>
      <c r="F1466" t="s">
        <v>16</v>
      </c>
      <c r="H1466" t="s">
        <v>16</v>
      </c>
      <c r="J1466" t="s">
        <v>12</v>
      </c>
      <c r="L1466" t="s">
        <v>16</v>
      </c>
      <c r="N1466" t="s">
        <v>67</v>
      </c>
      <c r="P1466" t="s">
        <v>188</v>
      </c>
      <c r="R1466" t="s">
        <v>61</v>
      </c>
    </row>
    <row r="1467" spans="1:18">
      <c r="A1467" t="s">
        <v>35</v>
      </c>
      <c r="B1467" t="s">
        <v>10</v>
      </c>
      <c r="C1467">
        <v>0</v>
      </c>
      <c r="F1467" t="s">
        <v>16</v>
      </c>
      <c r="H1467" t="s">
        <v>16</v>
      </c>
      <c r="J1467" t="s">
        <v>16</v>
      </c>
      <c r="L1467" t="s">
        <v>16</v>
      </c>
      <c r="N1467" t="s">
        <v>94</v>
      </c>
      <c r="P1467" t="s">
        <v>195</v>
      </c>
      <c r="R1467" t="s">
        <v>61</v>
      </c>
    </row>
    <row r="1468" spans="1:18">
      <c r="A1468" t="s">
        <v>35</v>
      </c>
      <c r="B1468" t="s">
        <v>10</v>
      </c>
      <c r="C1468">
        <v>0</v>
      </c>
      <c r="F1468" t="s">
        <v>16</v>
      </c>
      <c r="H1468" t="s">
        <v>16</v>
      </c>
      <c r="J1468" t="s">
        <v>16</v>
      </c>
      <c r="L1468" t="s">
        <v>16</v>
      </c>
      <c r="R1468" t="s">
        <v>61</v>
      </c>
    </row>
    <row r="1469" spans="1:18">
      <c r="A1469" t="s">
        <v>35</v>
      </c>
      <c r="B1469" t="s">
        <v>10</v>
      </c>
      <c r="C1469">
        <v>0</v>
      </c>
      <c r="D1469" t="s">
        <v>70</v>
      </c>
      <c r="F1469" t="s">
        <v>16</v>
      </c>
      <c r="H1469" t="s">
        <v>16</v>
      </c>
      <c r="J1469" t="s">
        <v>16</v>
      </c>
      <c r="L1469" t="s">
        <v>16</v>
      </c>
      <c r="N1469" t="s">
        <v>276</v>
      </c>
      <c r="P1469" t="s">
        <v>165</v>
      </c>
      <c r="R1469" t="s">
        <v>69</v>
      </c>
    </row>
    <row r="1470" spans="1:18">
      <c r="A1470" t="s">
        <v>35</v>
      </c>
      <c r="B1470" t="s">
        <v>10</v>
      </c>
      <c r="C1470">
        <v>0.5</v>
      </c>
      <c r="D1470" t="s">
        <v>70</v>
      </c>
      <c r="E1470" t="s">
        <v>62</v>
      </c>
      <c r="F1470" t="s">
        <v>16</v>
      </c>
      <c r="H1470" t="s">
        <v>16</v>
      </c>
      <c r="J1470" t="s">
        <v>16</v>
      </c>
      <c r="L1470" t="s">
        <v>16</v>
      </c>
      <c r="N1470" t="s">
        <v>138</v>
      </c>
      <c r="P1470" t="s">
        <v>1318</v>
      </c>
      <c r="R1470" t="s">
        <v>69</v>
      </c>
    </row>
    <row r="1471" spans="1:18">
      <c r="A1471" t="s">
        <v>35</v>
      </c>
      <c r="B1471" t="s">
        <v>10</v>
      </c>
      <c r="C1471">
        <v>1.5</v>
      </c>
      <c r="D1471" t="s">
        <v>62</v>
      </c>
      <c r="E1471" t="s">
        <v>95</v>
      </c>
      <c r="F1471" t="s">
        <v>16</v>
      </c>
      <c r="H1471" t="s">
        <v>16</v>
      </c>
      <c r="J1471" t="s">
        <v>16</v>
      </c>
      <c r="L1471" t="s">
        <v>16</v>
      </c>
      <c r="N1471" t="s">
        <v>67</v>
      </c>
      <c r="P1471" t="s">
        <v>65</v>
      </c>
      <c r="R1471" t="s">
        <v>61</v>
      </c>
    </row>
    <row r="1472" spans="1:18">
      <c r="A1472" t="s">
        <v>35</v>
      </c>
      <c r="B1472" t="s">
        <v>10</v>
      </c>
      <c r="C1472">
        <v>1.5</v>
      </c>
      <c r="D1472" t="s">
        <v>62</v>
      </c>
      <c r="F1472" t="s">
        <v>16</v>
      </c>
      <c r="H1472" t="s">
        <v>16</v>
      </c>
      <c r="J1472" t="s">
        <v>16</v>
      </c>
      <c r="L1472" t="s">
        <v>16</v>
      </c>
      <c r="N1472" t="s">
        <v>589</v>
      </c>
      <c r="P1472" t="s">
        <v>195</v>
      </c>
      <c r="R1472" t="s">
        <v>61</v>
      </c>
    </row>
    <row r="1473" spans="1:18">
      <c r="A1473" t="s">
        <v>35</v>
      </c>
      <c r="B1473" t="s">
        <v>10</v>
      </c>
      <c r="C1473">
        <v>1</v>
      </c>
      <c r="D1473" t="s">
        <v>57</v>
      </c>
      <c r="F1473" t="s">
        <v>16</v>
      </c>
      <c r="H1473" t="s">
        <v>16</v>
      </c>
      <c r="J1473" t="s">
        <v>16</v>
      </c>
      <c r="L1473" t="s">
        <v>16</v>
      </c>
      <c r="N1473" t="s">
        <v>58</v>
      </c>
      <c r="O1473" t="s">
        <v>1319</v>
      </c>
      <c r="P1473" t="s">
        <v>15</v>
      </c>
      <c r="Q1473" t="s">
        <v>1320</v>
      </c>
      <c r="R1473" t="s">
        <v>61</v>
      </c>
    </row>
    <row r="1474" spans="1:18">
      <c r="A1474" t="s">
        <v>35</v>
      </c>
      <c r="B1474" t="s">
        <v>10</v>
      </c>
      <c r="C1474">
        <v>1</v>
      </c>
      <c r="D1474" t="s">
        <v>95</v>
      </c>
      <c r="E1474" t="s">
        <v>83</v>
      </c>
      <c r="F1474" t="s">
        <v>16</v>
      </c>
      <c r="H1474" t="s">
        <v>16</v>
      </c>
      <c r="J1474" t="s">
        <v>16</v>
      </c>
      <c r="L1474" t="s">
        <v>16</v>
      </c>
      <c r="N1474" t="s">
        <v>67</v>
      </c>
      <c r="P1474" t="s">
        <v>75</v>
      </c>
      <c r="R1474" t="s">
        <v>61</v>
      </c>
    </row>
    <row r="1475" spans="1:18">
      <c r="A1475" t="s">
        <v>35</v>
      </c>
      <c r="B1475" t="s">
        <v>10</v>
      </c>
      <c r="C1475">
        <v>300</v>
      </c>
      <c r="D1475" t="s">
        <v>62</v>
      </c>
      <c r="E1475" t="s">
        <v>83</v>
      </c>
      <c r="F1475" t="s">
        <v>16</v>
      </c>
      <c r="H1475" t="s">
        <v>16</v>
      </c>
      <c r="J1475" t="s">
        <v>16</v>
      </c>
      <c r="L1475" t="s">
        <v>16</v>
      </c>
      <c r="N1475" t="s">
        <v>1167</v>
      </c>
      <c r="P1475" t="s">
        <v>195</v>
      </c>
      <c r="R1475" t="s">
        <v>61</v>
      </c>
    </row>
    <row r="1476" spans="1:18">
      <c r="A1476" t="s">
        <v>35</v>
      </c>
      <c r="B1476" t="s">
        <v>10</v>
      </c>
      <c r="C1476">
        <v>0</v>
      </c>
      <c r="D1476" t="s">
        <v>70</v>
      </c>
      <c r="F1476" t="s">
        <v>16</v>
      </c>
      <c r="H1476" t="s">
        <v>16</v>
      </c>
      <c r="J1476" t="s">
        <v>14</v>
      </c>
      <c r="L1476" t="s">
        <v>16</v>
      </c>
      <c r="N1476" t="s">
        <v>94</v>
      </c>
      <c r="P1476" t="s">
        <v>73</v>
      </c>
      <c r="R1476" t="s">
        <v>69</v>
      </c>
    </row>
    <row r="1477" spans="1:18">
      <c r="A1477" t="s">
        <v>35</v>
      </c>
      <c r="B1477" t="s">
        <v>10</v>
      </c>
      <c r="C1477">
        <v>0</v>
      </c>
      <c r="F1477" t="s">
        <v>16</v>
      </c>
      <c r="H1477" t="s">
        <v>16</v>
      </c>
      <c r="J1477" t="s">
        <v>16</v>
      </c>
      <c r="L1477" t="s">
        <v>16</v>
      </c>
      <c r="N1477" t="s">
        <v>77</v>
      </c>
      <c r="P1477" t="s">
        <v>75</v>
      </c>
      <c r="R1477" t="s">
        <v>61</v>
      </c>
    </row>
    <row r="1478" spans="1:18">
      <c r="A1478" t="s">
        <v>35</v>
      </c>
      <c r="B1478" t="s">
        <v>10</v>
      </c>
      <c r="C1478">
        <v>0</v>
      </c>
      <c r="D1478" t="s">
        <v>70</v>
      </c>
      <c r="F1478" t="s">
        <v>16</v>
      </c>
      <c r="H1478" t="s">
        <v>16</v>
      </c>
      <c r="J1478" t="s">
        <v>16</v>
      </c>
      <c r="L1478" t="s">
        <v>16</v>
      </c>
      <c r="N1478" t="s">
        <v>132</v>
      </c>
      <c r="P1478" t="s">
        <v>1321</v>
      </c>
      <c r="R1478" t="s">
        <v>61</v>
      </c>
    </row>
    <row r="1479" spans="1:18">
      <c r="A1479" t="s">
        <v>35</v>
      </c>
      <c r="B1479" t="s">
        <v>10</v>
      </c>
      <c r="C1479">
        <v>1</v>
      </c>
      <c r="D1479" t="s">
        <v>79</v>
      </c>
      <c r="E1479" t="s">
        <v>79</v>
      </c>
      <c r="F1479" t="s">
        <v>16</v>
      </c>
      <c r="H1479" t="s">
        <v>16</v>
      </c>
      <c r="J1479" t="s">
        <v>12</v>
      </c>
      <c r="L1479" t="s">
        <v>16</v>
      </c>
      <c r="N1479" t="s">
        <v>94</v>
      </c>
      <c r="P1479" t="s">
        <v>1044</v>
      </c>
      <c r="R1479" t="s">
        <v>61</v>
      </c>
    </row>
    <row r="1480" spans="1:18">
      <c r="A1480" t="s">
        <v>35</v>
      </c>
      <c r="B1480" t="s">
        <v>10</v>
      </c>
      <c r="C1480">
        <v>0</v>
      </c>
      <c r="F1480" t="s">
        <v>16</v>
      </c>
      <c r="H1480" t="s">
        <v>16</v>
      </c>
      <c r="J1480" t="s">
        <v>16</v>
      </c>
      <c r="L1480" t="s">
        <v>16</v>
      </c>
      <c r="N1480" t="s">
        <v>77</v>
      </c>
      <c r="P1480" t="s">
        <v>188</v>
      </c>
      <c r="R1480" t="s">
        <v>61</v>
      </c>
    </row>
    <row r="1481" spans="1:18">
      <c r="A1481" t="s">
        <v>35</v>
      </c>
      <c r="B1481" t="s">
        <v>10</v>
      </c>
      <c r="C1481">
        <v>174</v>
      </c>
      <c r="D1481" t="s">
        <v>70</v>
      </c>
      <c r="F1481" t="s">
        <v>16</v>
      </c>
      <c r="H1481" t="s">
        <v>16</v>
      </c>
      <c r="J1481" t="s">
        <v>16</v>
      </c>
      <c r="L1481" t="s">
        <v>16</v>
      </c>
      <c r="N1481" t="s">
        <v>77</v>
      </c>
      <c r="P1481" t="s">
        <v>188</v>
      </c>
      <c r="R1481" t="s">
        <v>69</v>
      </c>
    </row>
    <row r="1482" spans="1:18">
      <c r="A1482" t="s">
        <v>35</v>
      </c>
      <c r="B1482" t="s">
        <v>10</v>
      </c>
      <c r="C1482">
        <v>0</v>
      </c>
      <c r="F1482" t="s">
        <v>16</v>
      </c>
      <c r="H1482" t="s">
        <v>16</v>
      </c>
      <c r="J1482" t="s">
        <v>16</v>
      </c>
      <c r="L1482" t="s">
        <v>16</v>
      </c>
      <c r="N1482" t="s">
        <v>116</v>
      </c>
      <c r="P1482" t="s">
        <v>1070</v>
      </c>
      <c r="R1482" t="s">
        <v>61</v>
      </c>
    </row>
    <row r="1483" spans="1:18">
      <c r="A1483" t="s">
        <v>35</v>
      </c>
      <c r="B1483" t="s">
        <v>10</v>
      </c>
      <c r="C1483">
        <v>0</v>
      </c>
      <c r="D1483" t="s">
        <v>83</v>
      </c>
      <c r="F1483" t="s">
        <v>16</v>
      </c>
      <c r="H1483" t="s">
        <v>16</v>
      </c>
      <c r="J1483" t="s">
        <v>16</v>
      </c>
      <c r="L1483" t="s">
        <v>16</v>
      </c>
      <c r="N1483" t="s">
        <v>77</v>
      </c>
      <c r="P1483" t="s">
        <v>325</v>
      </c>
      <c r="R1483" t="s">
        <v>61</v>
      </c>
    </row>
    <row r="1484" spans="1:18">
      <c r="A1484" t="s">
        <v>35</v>
      </c>
      <c r="B1484" t="s">
        <v>10</v>
      </c>
      <c r="C1484" t="s">
        <v>1322</v>
      </c>
      <c r="D1484" t="s">
        <v>70</v>
      </c>
      <c r="E1484" t="s">
        <v>57</v>
      </c>
      <c r="F1484" t="s">
        <v>16</v>
      </c>
      <c r="H1484" t="s">
        <v>16</v>
      </c>
      <c r="J1484" t="s">
        <v>16</v>
      </c>
      <c r="L1484" t="s">
        <v>16</v>
      </c>
      <c r="N1484" t="s">
        <v>1108</v>
      </c>
      <c r="P1484" t="s">
        <v>261</v>
      </c>
      <c r="R1484" t="s">
        <v>61</v>
      </c>
    </row>
    <row r="1485" spans="1:18">
      <c r="A1485" t="s">
        <v>35</v>
      </c>
      <c r="B1485" t="s">
        <v>10</v>
      </c>
      <c r="C1485">
        <v>0</v>
      </c>
      <c r="D1485" t="s">
        <v>70</v>
      </c>
      <c r="F1485" t="s">
        <v>16</v>
      </c>
      <c r="H1485" t="s">
        <v>16</v>
      </c>
      <c r="J1485" t="s">
        <v>16</v>
      </c>
      <c r="L1485" t="s">
        <v>16</v>
      </c>
      <c r="N1485" t="s">
        <v>116</v>
      </c>
      <c r="P1485" t="s">
        <v>15</v>
      </c>
      <c r="Q1485" t="s">
        <v>1323</v>
      </c>
      <c r="R1485" t="s">
        <v>61</v>
      </c>
    </row>
    <row r="1486" spans="1:18">
      <c r="A1486" t="s">
        <v>35</v>
      </c>
      <c r="B1486" t="s">
        <v>10</v>
      </c>
      <c r="C1486">
        <v>0</v>
      </c>
      <c r="D1486" t="s">
        <v>62</v>
      </c>
      <c r="E1486" t="s">
        <v>62</v>
      </c>
      <c r="F1486" t="s">
        <v>16</v>
      </c>
      <c r="H1486" t="s">
        <v>16</v>
      </c>
      <c r="J1486" t="s">
        <v>16</v>
      </c>
      <c r="L1486" t="s">
        <v>16</v>
      </c>
      <c r="N1486" t="s">
        <v>77</v>
      </c>
      <c r="P1486" t="s">
        <v>15</v>
      </c>
      <c r="Q1486" t="s">
        <v>1324</v>
      </c>
      <c r="R1486" t="s">
        <v>69</v>
      </c>
    </row>
    <row r="1487" spans="1:18">
      <c r="A1487" t="s">
        <v>35</v>
      </c>
      <c r="B1487" t="s">
        <v>10</v>
      </c>
      <c r="C1487">
        <v>1</v>
      </c>
      <c r="D1487" t="s">
        <v>62</v>
      </c>
      <c r="E1487" t="s">
        <v>95</v>
      </c>
      <c r="F1487" t="s">
        <v>16</v>
      </c>
      <c r="H1487" t="s">
        <v>16</v>
      </c>
      <c r="J1487" t="s">
        <v>16</v>
      </c>
      <c r="L1487" t="s">
        <v>16</v>
      </c>
      <c r="N1487" t="s">
        <v>93</v>
      </c>
      <c r="P1487" t="s">
        <v>255</v>
      </c>
      <c r="R1487" t="s">
        <v>61</v>
      </c>
    </row>
    <row r="1488" spans="1:18">
      <c r="A1488" t="s">
        <v>35</v>
      </c>
      <c r="B1488" t="s">
        <v>10</v>
      </c>
      <c r="C1488">
        <v>0</v>
      </c>
      <c r="F1488" t="s">
        <v>16</v>
      </c>
      <c r="H1488" t="s">
        <v>16</v>
      </c>
      <c r="J1488" t="s">
        <v>12</v>
      </c>
      <c r="L1488" t="s">
        <v>16</v>
      </c>
      <c r="N1488" t="s">
        <v>307</v>
      </c>
      <c r="P1488" t="s">
        <v>65</v>
      </c>
      <c r="R1488" t="s">
        <v>61</v>
      </c>
    </row>
    <row r="1489" spans="1:18">
      <c r="A1489" t="s">
        <v>35</v>
      </c>
      <c r="B1489" t="s">
        <v>10</v>
      </c>
      <c r="C1489">
        <v>0</v>
      </c>
      <c r="D1489" t="s">
        <v>62</v>
      </c>
      <c r="F1489" t="s">
        <v>16</v>
      </c>
      <c r="H1489" t="s">
        <v>16</v>
      </c>
      <c r="J1489" t="s">
        <v>14</v>
      </c>
      <c r="L1489" t="s">
        <v>16</v>
      </c>
      <c r="N1489" t="s">
        <v>1325</v>
      </c>
      <c r="P1489" t="s">
        <v>143</v>
      </c>
      <c r="R1489" t="s">
        <v>69</v>
      </c>
    </row>
    <row r="1490" spans="1:18">
      <c r="A1490" t="s">
        <v>35</v>
      </c>
      <c r="B1490" t="s">
        <v>10</v>
      </c>
      <c r="C1490">
        <v>0</v>
      </c>
      <c r="F1490" t="s">
        <v>16</v>
      </c>
      <c r="H1490" t="s">
        <v>16</v>
      </c>
      <c r="J1490" t="s">
        <v>16</v>
      </c>
      <c r="L1490" t="s">
        <v>16</v>
      </c>
    </row>
    <row r="1491" spans="1:18">
      <c r="A1491" t="s">
        <v>35</v>
      </c>
      <c r="B1491" t="s">
        <v>10</v>
      </c>
      <c r="C1491">
        <v>0</v>
      </c>
      <c r="D1491" t="s">
        <v>70</v>
      </c>
      <c r="E1491" t="s">
        <v>70</v>
      </c>
      <c r="F1491" t="s">
        <v>16</v>
      </c>
      <c r="H1491" t="s">
        <v>11</v>
      </c>
      <c r="J1491" t="s">
        <v>16</v>
      </c>
      <c r="L1491" t="s">
        <v>16</v>
      </c>
      <c r="N1491" t="s">
        <v>1326</v>
      </c>
      <c r="P1491" t="s">
        <v>179</v>
      </c>
      <c r="R1491" t="s">
        <v>61</v>
      </c>
    </row>
    <row r="1492" spans="1:18">
      <c r="A1492" t="s">
        <v>35</v>
      </c>
      <c r="B1492" t="s">
        <v>10</v>
      </c>
      <c r="C1492">
        <v>1</v>
      </c>
      <c r="D1492" t="s">
        <v>62</v>
      </c>
      <c r="E1492" t="s">
        <v>66</v>
      </c>
      <c r="F1492" t="s">
        <v>16</v>
      </c>
      <c r="H1492" t="s">
        <v>16</v>
      </c>
      <c r="J1492" t="s">
        <v>15</v>
      </c>
      <c r="K1492" t="s">
        <v>1327</v>
      </c>
      <c r="L1492" t="s">
        <v>15</v>
      </c>
      <c r="M1492" t="s">
        <v>1327</v>
      </c>
      <c r="N1492" t="s">
        <v>1042</v>
      </c>
      <c r="P1492" t="s">
        <v>393</v>
      </c>
      <c r="R1492" t="s">
        <v>61</v>
      </c>
    </row>
    <row r="1493" spans="1:18">
      <c r="A1493" t="s">
        <v>35</v>
      </c>
      <c r="B1493" t="s">
        <v>10</v>
      </c>
      <c r="C1493">
        <v>0</v>
      </c>
      <c r="F1493" t="s">
        <v>16</v>
      </c>
      <c r="H1493" t="s">
        <v>16</v>
      </c>
      <c r="J1493" t="s">
        <v>16</v>
      </c>
      <c r="L1493" t="s">
        <v>16</v>
      </c>
      <c r="N1493" t="s">
        <v>1328</v>
      </c>
      <c r="P1493" t="s">
        <v>195</v>
      </c>
      <c r="R1493" t="s">
        <v>61</v>
      </c>
    </row>
    <row r="1494" spans="1:18">
      <c r="A1494" t="s">
        <v>35</v>
      </c>
      <c r="B1494" t="s">
        <v>10</v>
      </c>
      <c r="C1494" t="s">
        <v>1329</v>
      </c>
      <c r="D1494" t="s">
        <v>62</v>
      </c>
      <c r="F1494" t="s">
        <v>16</v>
      </c>
      <c r="H1494" t="s">
        <v>16</v>
      </c>
      <c r="J1494" t="s">
        <v>16</v>
      </c>
      <c r="L1494" t="s">
        <v>16</v>
      </c>
      <c r="N1494" t="s">
        <v>1035</v>
      </c>
      <c r="P1494" t="s">
        <v>359</v>
      </c>
      <c r="R1494" t="s">
        <v>61</v>
      </c>
    </row>
    <row r="1495" spans="1:18">
      <c r="A1495" t="s">
        <v>35</v>
      </c>
      <c r="B1495" t="s">
        <v>10</v>
      </c>
      <c r="C1495">
        <v>0</v>
      </c>
      <c r="F1495" t="s">
        <v>16</v>
      </c>
      <c r="H1495" t="s">
        <v>16</v>
      </c>
      <c r="J1495" t="s">
        <v>16</v>
      </c>
      <c r="L1495" t="s">
        <v>16</v>
      </c>
      <c r="N1495" t="s">
        <v>77</v>
      </c>
      <c r="P1495" t="s">
        <v>15</v>
      </c>
      <c r="Q1495" t="s">
        <v>1330</v>
      </c>
      <c r="R1495" t="s">
        <v>61</v>
      </c>
    </row>
    <row r="1496" spans="1:18">
      <c r="A1496" t="s">
        <v>35</v>
      </c>
      <c r="B1496" t="s">
        <v>10</v>
      </c>
      <c r="C1496">
        <v>300</v>
      </c>
      <c r="D1496" t="s">
        <v>62</v>
      </c>
      <c r="F1496" t="s">
        <v>16</v>
      </c>
      <c r="H1496" t="s">
        <v>16</v>
      </c>
      <c r="J1496" t="s">
        <v>16</v>
      </c>
      <c r="L1496" t="s">
        <v>16</v>
      </c>
      <c r="N1496" t="s">
        <v>94</v>
      </c>
      <c r="P1496" t="s">
        <v>381</v>
      </c>
      <c r="R1496" t="s">
        <v>69</v>
      </c>
    </row>
    <row r="1497" spans="1:18">
      <c r="A1497" t="s">
        <v>35</v>
      </c>
      <c r="B1497" t="s">
        <v>10</v>
      </c>
      <c r="C1497">
        <v>1.2</v>
      </c>
      <c r="D1497" t="s">
        <v>70</v>
      </c>
      <c r="E1497" t="s">
        <v>62</v>
      </c>
      <c r="F1497" t="s">
        <v>16</v>
      </c>
      <c r="H1497" t="s">
        <v>16</v>
      </c>
      <c r="J1497" t="s">
        <v>16</v>
      </c>
      <c r="L1497" t="s">
        <v>16</v>
      </c>
      <c r="N1497" t="s">
        <v>151</v>
      </c>
      <c r="O1497" t="s">
        <v>1331</v>
      </c>
      <c r="P1497" t="s">
        <v>98</v>
      </c>
      <c r="R1497" t="s">
        <v>61</v>
      </c>
    </row>
    <row r="1498" spans="1:18">
      <c r="A1498" t="s">
        <v>35</v>
      </c>
      <c r="B1498" t="s">
        <v>10</v>
      </c>
      <c r="C1498">
        <v>0.9</v>
      </c>
      <c r="D1498" t="s">
        <v>62</v>
      </c>
      <c r="E1498" t="s">
        <v>62</v>
      </c>
      <c r="F1498" t="s">
        <v>16</v>
      </c>
      <c r="H1498" t="s">
        <v>16</v>
      </c>
      <c r="J1498" t="s">
        <v>16</v>
      </c>
      <c r="L1498" t="s">
        <v>16</v>
      </c>
      <c r="N1498" t="s">
        <v>77</v>
      </c>
      <c r="P1498" t="s">
        <v>15</v>
      </c>
      <c r="Q1498" t="s">
        <v>1332</v>
      </c>
      <c r="R1498" t="s">
        <v>61</v>
      </c>
    </row>
    <row r="1499" spans="1:18">
      <c r="A1499" t="s">
        <v>35</v>
      </c>
      <c r="B1499" t="s">
        <v>10</v>
      </c>
      <c r="C1499">
        <v>0</v>
      </c>
      <c r="F1499" t="s">
        <v>16</v>
      </c>
      <c r="H1499" t="s">
        <v>16</v>
      </c>
      <c r="J1499" t="s">
        <v>16</v>
      </c>
    </row>
    <row r="1500" spans="1:18">
      <c r="A1500" t="s">
        <v>35</v>
      </c>
      <c r="B1500" t="s">
        <v>10</v>
      </c>
      <c r="C1500">
        <v>0.4</v>
      </c>
      <c r="D1500" t="s">
        <v>79</v>
      </c>
      <c r="F1500" t="s">
        <v>16</v>
      </c>
      <c r="H1500" t="s">
        <v>16</v>
      </c>
      <c r="J1500" t="s">
        <v>16</v>
      </c>
      <c r="L1500" t="s">
        <v>16</v>
      </c>
      <c r="N1500" t="s">
        <v>138</v>
      </c>
      <c r="P1500" t="s">
        <v>548</v>
      </c>
      <c r="R1500" t="s">
        <v>61</v>
      </c>
    </row>
    <row r="1501" spans="1:18">
      <c r="A1501" t="s">
        <v>35</v>
      </c>
      <c r="B1501" t="s">
        <v>10</v>
      </c>
      <c r="C1501">
        <v>0</v>
      </c>
      <c r="D1501" t="s">
        <v>79</v>
      </c>
      <c r="F1501" t="s">
        <v>16</v>
      </c>
      <c r="H1501" t="s">
        <v>16</v>
      </c>
      <c r="J1501" t="s">
        <v>16</v>
      </c>
      <c r="L1501" t="s">
        <v>16</v>
      </c>
      <c r="N1501" t="s">
        <v>77</v>
      </c>
      <c r="P1501" t="s">
        <v>65</v>
      </c>
      <c r="R1501" t="s">
        <v>61</v>
      </c>
    </row>
    <row r="1502" spans="1:18">
      <c r="A1502" t="s">
        <v>35</v>
      </c>
      <c r="B1502" t="s">
        <v>10</v>
      </c>
      <c r="C1502">
        <v>0</v>
      </c>
      <c r="D1502" t="s">
        <v>70</v>
      </c>
      <c r="E1502" t="s">
        <v>70</v>
      </c>
      <c r="F1502" t="s">
        <v>16</v>
      </c>
      <c r="H1502" t="s">
        <v>16</v>
      </c>
      <c r="J1502" t="s">
        <v>16</v>
      </c>
      <c r="L1502" t="s">
        <v>16</v>
      </c>
      <c r="N1502" t="s">
        <v>959</v>
      </c>
      <c r="P1502" t="s">
        <v>188</v>
      </c>
      <c r="R1502" t="s">
        <v>61</v>
      </c>
    </row>
    <row r="1503" spans="1:18">
      <c r="A1503" t="s">
        <v>35</v>
      </c>
      <c r="B1503" t="s">
        <v>10</v>
      </c>
      <c r="C1503">
        <v>1.5</v>
      </c>
      <c r="D1503" t="s">
        <v>79</v>
      </c>
      <c r="F1503" t="s">
        <v>16</v>
      </c>
      <c r="H1503" t="s">
        <v>16</v>
      </c>
      <c r="J1503" t="s">
        <v>16</v>
      </c>
      <c r="L1503" t="s">
        <v>16</v>
      </c>
      <c r="N1503" t="s">
        <v>484</v>
      </c>
      <c r="P1503" t="s">
        <v>365</v>
      </c>
      <c r="R1503" t="s">
        <v>61</v>
      </c>
    </row>
    <row r="1504" spans="1:18">
      <c r="A1504" t="s">
        <v>35</v>
      </c>
      <c r="B1504" t="s">
        <v>10</v>
      </c>
      <c r="C1504">
        <v>0</v>
      </c>
      <c r="D1504" t="s">
        <v>70</v>
      </c>
      <c r="F1504" t="s">
        <v>16</v>
      </c>
      <c r="H1504" t="s">
        <v>16</v>
      </c>
      <c r="J1504" t="s">
        <v>16</v>
      </c>
      <c r="L1504" t="s">
        <v>16</v>
      </c>
      <c r="N1504" t="s">
        <v>77</v>
      </c>
      <c r="P1504" t="s">
        <v>65</v>
      </c>
      <c r="R1504" t="s">
        <v>61</v>
      </c>
    </row>
    <row r="1505" spans="1:18">
      <c r="A1505" t="s">
        <v>35</v>
      </c>
      <c r="B1505" t="s">
        <v>10</v>
      </c>
      <c r="C1505">
        <v>0</v>
      </c>
      <c r="D1505" t="s">
        <v>79</v>
      </c>
      <c r="E1505" t="s">
        <v>83</v>
      </c>
      <c r="F1505" t="s">
        <v>16</v>
      </c>
      <c r="H1505" t="s">
        <v>14</v>
      </c>
      <c r="J1505" t="s">
        <v>14</v>
      </c>
      <c r="L1505" t="s">
        <v>14</v>
      </c>
      <c r="N1505" t="s">
        <v>116</v>
      </c>
      <c r="P1505" t="s">
        <v>195</v>
      </c>
      <c r="R1505" t="s">
        <v>61</v>
      </c>
    </row>
    <row r="1506" spans="1:18">
      <c r="A1506" t="s">
        <v>35</v>
      </c>
      <c r="B1506" t="s">
        <v>10</v>
      </c>
      <c r="C1506">
        <v>0.7</v>
      </c>
      <c r="D1506" t="s">
        <v>62</v>
      </c>
      <c r="F1506" t="s">
        <v>16</v>
      </c>
      <c r="H1506" t="s">
        <v>16</v>
      </c>
      <c r="J1506" t="s">
        <v>16</v>
      </c>
      <c r="L1506" t="s">
        <v>16</v>
      </c>
      <c r="P1506" t="s">
        <v>188</v>
      </c>
      <c r="R1506" t="s">
        <v>61</v>
      </c>
    </row>
    <row r="1507" spans="1:18">
      <c r="A1507" t="s">
        <v>35</v>
      </c>
      <c r="B1507" t="s">
        <v>10</v>
      </c>
      <c r="C1507">
        <v>1</v>
      </c>
      <c r="D1507" t="s">
        <v>62</v>
      </c>
      <c r="F1507" t="s">
        <v>16</v>
      </c>
      <c r="H1507" t="s">
        <v>16</v>
      </c>
      <c r="J1507" t="s">
        <v>16</v>
      </c>
      <c r="L1507" t="s">
        <v>16</v>
      </c>
      <c r="N1507" t="s">
        <v>77</v>
      </c>
      <c r="P1507" t="s">
        <v>188</v>
      </c>
      <c r="R1507" t="s">
        <v>61</v>
      </c>
    </row>
    <row r="1508" spans="1:18">
      <c r="A1508" t="s">
        <v>35</v>
      </c>
      <c r="B1508" t="s">
        <v>10</v>
      </c>
      <c r="C1508">
        <v>1</v>
      </c>
      <c r="D1508" t="s">
        <v>70</v>
      </c>
      <c r="F1508" t="s">
        <v>16</v>
      </c>
      <c r="H1508" t="s">
        <v>16</v>
      </c>
      <c r="J1508" t="s">
        <v>12</v>
      </c>
      <c r="L1508" t="s">
        <v>12</v>
      </c>
      <c r="N1508" t="s">
        <v>550</v>
      </c>
      <c r="P1508" t="s">
        <v>1101</v>
      </c>
      <c r="R1508" t="s">
        <v>61</v>
      </c>
    </row>
    <row r="1509" spans="1:18">
      <c r="A1509" t="s">
        <v>35</v>
      </c>
      <c r="B1509" t="s">
        <v>10</v>
      </c>
      <c r="C1509">
        <v>0</v>
      </c>
      <c r="D1509" t="s">
        <v>79</v>
      </c>
      <c r="E1509" t="s">
        <v>66</v>
      </c>
      <c r="F1509" t="s">
        <v>16</v>
      </c>
      <c r="H1509" t="s">
        <v>16</v>
      </c>
      <c r="J1509" t="s">
        <v>16</v>
      </c>
      <c r="L1509" t="s">
        <v>16</v>
      </c>
      <c r="N1509" t="s">
        <v>74</v>
      </c>
      <c r="P1509" t="s">
        <v>75</v>
      </c>
      <c r="R1509" t="s">
        <v>61</v>
      </c>
    </row>
    <row r="1510" spans="1:18">
      <c r="A1510" t="s">
        <v>35</v>
      </c>
      <c r="B1510" t="s">
        <v>10</v>
      </c>
      <c r="C1510">
        <v>0</v>
      </c>
      <c r="F1510" t="s">
        <v>16</v>
      </c>
      <c r="H1510" t="s">
        <v>16</v>
      </c>
      <c r="J1510" t="s">
        <v>16</v>
      </c>
      <c r="L1510" t="s">
        <v>16</v>
      </c>
      <c r="N1510" t="s">
        <v>77</v>
      </c>
      <c r="P1510" t="s">
        <v>100</v>
      </c>
      <c r="R1510" t="s">
        <v>61</v>
      </c>
    </row>
    <row r="1511" spans="1:18">
      <c r="A1511" t="s">
        <v>35</v>
      </c>
      <c r="B1511" t="s">
        <v>10</v>
      </c>
      <c r="C1511">
        <v>1</v>
      </c>
      <c r="D1511" t="s">
        <v>70</v>
      </c>
      <c r="F1511" t="s">
        <v>16</v>
      </c>
      <c r="H1511" t="s">
        <v>16</v>
      </c>
      <c r="J1511" t="s">
        <v>16</v>
      </c>
      <c r="L1511" t="s">
        <v>16</v>
      </c>
      <c r="N1511" t="s">
        <v>307</v>
      </c>
      <c r="P1511" t="s">
        <v>300</v>
      </c>
      <c r="R1511" t="s">
        <v>61</v>
      </c>
    </row>
    <row r="1512" spans="1:18">
      <c r="A1512" t="s">
        <v>35</v>
      </c>
      <c r="B1512" t="s">
        <v>10</v>
      </c>
      <c r="C1512">
        <v>0</v>
      </c>
      <c r="D1512" t="s">
        <v>62</v>
      </c>
      <c r="E1512" t="s">
        <v>62</v>
      </c>
      <c r="F1512" t="s">
        <v>16</v>
      </c>
      <c r="H1512" t="s">
        <v>16</v>
      </c>
      <c r="J1512" t="s">
        <v>16</v>
      </c>
      <c r="L1512" t="s">
        <v>16</v>
      </c>
      <c r="N1512" t="s">
        <v>94</v>
      </c>
      <c r="P1512" t="s">
        <v>250</v>
      </c>
      <c r="R1512" t="s">
        <v>61</v>
      </c>
    </row>
    <row r="1513" spans="1:18">
      <c r="A1513" t="s">
        <v>35</v>
      </c>
      <c r="B1513" t="s">
        <v>10</v>
      </c>
      <c r="C1513">
        <v>2</v>
      </c>
      <c r="D1513" t="s">
        <v>83</v>
      </c>
      <c r="E1513" t="s">
        <v>83</v>
      </c>
      <c r="F1513" t="s">
        <v>16</v>
      </c>
      <c r="H1513" t="s">
        <v>16</v>
      </c>
      <c r="J1513" t="s">
        <v>16</v>
      </c>
      <c r="L1513" t="s">
        <v>16</v>
      </c>
      <c r="N1513" t="s">
        <v>957</v>
      </c>
      <c r="P1513" t="s">
        <v>300</v>
      </c>
      <c r="R1513" t="s">
        <v>61</v>
      </c>
    </row>
    <row r="1514" spans="1:18">
      <c r="A1514" t="s">
        <v>35</v>
      </c>
      <c r="B1514" t="s">
        <v>10</v>
      </c>
      <c r="C1514">
        <v>0.4</v>
      </c>
      <c r="D1514" t="s">
        <v>70</v>
      </c>
      <c r="E1514" t="s">
        <v>62</v>
      </c>
      <c r="F1514" t="s">
        <v>16</v>
      </c>
      <c r="H1514" t="s">
        <v>16</v>
      </c>
      <c r="J1514" t="s">
        <v>16</v>
      </c>
      <c r="L1514" t="s">
        <v>16</v>
      </c>
      <c r="N1514" t="s">
        <v>67</v>
      </c>
      <c r="R1514" t="s">
        <v>61</v>
      </c>
    </row>
    <row r="1515" spans="1:18">
      <c r="A1515" t="s">
        <v>35</v>
      </c>
      <c r="B1515" t="s">
        <v>10</v>
      </c>
      <c r="C1515">
        <v>0</v>
      </c>
      <c r="F1515" t="s">
        <v>16</v>
      </c>
      <c r="H1515" t="s">
        <v>16</v>
      </c>
      <c r="J1515" t="s">
        <v>16</v>
      </c>
      <c r="L1515" t="s">
        <v>16</v>
      </c>
      <c r="N1515" t="s">
        <v>1333</v>
      </c>
      <c r="P1515" t="s">
        <v>15</v>
      </c>
      <c r="Q1515" t="s">
        <v>1334</v>
      </c>
      <c r="R1515" t="s">
        <v>61</v>
      </c>
    </row>
    <row r="1516" spans="1:18">
      <c r="A1516" t="s">
        <v>35</v>
      </c>
      <c r="B1516" t="s">
        <v>10</v>
      </c>
      <c r="C1516">
        <v>0</v>
      </c>
      <c r="D1516" t="s">
        <v>70</v>
      </c>
      <c r="E1516" t="s">
        <v>70</v>
      </c>
      <c r="F1516" t="s">
        <v>16</v>
      </c>
      <c r="H1516" t="s">
        <v>16</v>
      </c>
      <c r="J1516" t="s">
        <v>16</v>
      </c>
      <c r="L1516" t="s">
        <v>16</v>
      </c>
      <c r="N1516" t="s">
        <v>94</v>
      </c>
      <c r="P1516" t="s">
        <v>160</v>
      </c>
      <c r="R1516" t="s">
        <v>69</v>
      </c>
    </row>
    <row r="1517" spans="1:18">
      <c r="A1517" t="s">
        <v>35</v>
      </c>
      <c r="B1517" t="s">
        <v>10</v>
      </c>
      <c r="C1517">
        <v>1</v>
      </c>
      <c r="D1517" t="s">
        <v>62</v>
      </c>
      <c r="E1517" t="s">
        <v>83</v>
      </c>
      <c r="F1517" t="s">
        <v>16</v>
      </c>
      <c r="H1517" t="s">
        <v>16</v>
      </c>
      <c r="J1517" t="s">
        <v>16</v>
      </c>
      <c r="L1517" t="s">
        <v>16</v>
      </c>
      <c r="N1517" t="s">
        <v>94</v>
      </c>
      <c r="P1517" t="s">
        <v>75</v>
      </c>
      <c r="R1517" t="s">
        <v>61</v>
      </c>
    </row>
    <row r="1518" spans="1:18">
      <c r="A1518" t="s">
        <v>35</v>
      </c>
      <c r="B1518" t="s">
        <v>10</v>
      </c>
      <c r="C1518">
        <v>0</v>
      </c>
      <c r="F1518" t="s">
        <v>16</v>
      </c>
      <c r="H1518" t="s">
        <v>16</v>
      </c>
      <c r="J1518" t="s">
        <v>16</v>
      </c>
      <c r="L1518" t="s">
        <v>16</v>
      </c>
      <c r="N1518" t="s">
        <v>77</v>
      </c>
      <c r="P1518" t="s">
        <v>325</v>
      </c>
      <c r="R1518" t="s">
        <v>61</v>
      </c>
    </row>
    <row r="1519" spans="1:18">
      <c r="A1519" t="s">
        <v>35</v>
      </c>
      <c r="B1519" t="s">
        <v>10</v>
      </c>
      <c r="C1519">
        <v>1</v>
      </c>
      <c r="D1519" t="s">
        <v>95</v>
      </c>
      <c r="E1519" t="s">
        <v>62</v>
      </c>
      <c r="F1519" t="s">
        <v>16</v>
      </c>
      <c r="H1519" t="s">
        <v>12</v>
      </c>
      <c r="J1519" t="s">
        <v>16</v>
      </c>
      <c r="L1519" t="s">
        <v>12</v>
      </c>
      <c r="N1519" t="s">
        <v>138</v>
      </c>
      <c r="P1519" t="s">
        <v>75</v>
      </c>
      <c r="R1519" t="s">
        <v>61</v>
      </c>
    </row>
    <row r="1520" spans="1:18">
      <c r="A1520" t="s">
        <v>35</v>
      </c>
      <c r="B1520" t="s">
        <v>10</v>
      </c>
      <c r="C1520">
        <v>0</v>
      </c>
      <c r="D1520" t="s">
        <v>62</v>
      </c>
      <c r="E1520" t="s">
        <v>83</v>
      </c>
      <c r="F1520" t="s">
        <v>16</v>
      </c>
      <c r="H1520" t="s">
        <v>16</v>
      </c>
      <c r="J1520" t="s">
        <v>16</v>
      </c>
      <c r="L1520" t="s">
        <v>16</v>
      </c>
      <c r="N1520" t="s">
        <v>77</v>
      </c>
      <c r="P1520" t="s">
        <v>195</v>
      </c>
      <c r="R1520" t="s">
        <v>61</v>
      </c>
    </row>
    <row r="1521" spans="1:18">
      <c r="A1521" t="s">
        <v>35</v>
      </c>
      <c r="B1521" t="s">
        <v>10</v>
      </c>
      <c r="C1521">
        <v>0.2</v>
      </c>
      <c r="D1521" t="s">
        <v>62</v>
      </c>
      <c r="F1521" t="s">
        <v>16</v>
      </c>
      <c r="H1521" t="s">
        <v>16</v>
      </c>
      <c r="J1521" t="s">
        <v>16</v>
      </c>
      <c r="L1521" t="s">
        <v>16</v>
      </c>
      <c r="N1521" t="s">
        <v>15</v>
      </c>
      <c r="O1521" t="s">
        <v>1335</v>
      </c>
      <c r="P1521" t="s">
        <v>195</v>
      </c>
      <c r="R1521" t="s">
        <v>61</v>
      </c>
    </row>
    <row r="1522" spans="1:18">
      <c r="A1522" t="s">
        <v>35</v>
      </c>
      <c r="B1522" t="s">
        <v>10</v>
      </c>
      <c r="C1522">
        <v>0</v>
      </c>
      <c r="F1522" t="s">
        <v>16</v>
      </c>
      <c r="H1522" t="s">
        <v>16</v>
      </c>
      <c r="J1522" t="s">
        <v>16</v>
      </c>
      <c r="L1522" t="s">
        <v>16</v>
      </c>
      <c r="N1522" t="s">
        <v>134</v>
      </c>
      <c r="O1522" t="s">
        <v>1336</v>
      </c>
      <c r="P1522" t="s">
        <v>703</v>
      </c>
      <c r="R1522" t="s">
        <v>61</v>
      </c>
    </row>
    <row r="1523" spans="1:18">
      <c r="A1523" t="s">
        <v>35</v>
      </c>
      <c r="B1523" t="s">
        <v>10</v>
      </c>
      <c r="C1523">
        <v>0.5</v>
      </c>
      <c r="D1523" t="s">
        <v>70</v>
      </c>
      <c r="E1523" t="s">
        <v>66</v>
      </c>
      <c r="F1523" t="s">
        <v>16</v>
      </c>
      <c r="H1523" t="s">
        <v>16</v>
      </c>
      <c r="J1523" t="s">
        <v>16</v>
      </c>
      <c r="L1523" t="s">
        <v>16</v>
      </c>
      <c r="N1523" t="s">
        <v>77</v>
      </c>
      <c r="P1523" t="s">
        <v>195</v>
      </c>
      <c r="R1523" t="s">
        <v>61</v>
      </c>
    </row>
    <row r="1524" spans="1:18">
      <c r="A1524" t="s">
        <v>35</v>
      </c>
      <c r="B1524" t="s">
        <v>10</v>
      </c>
      <c r="C1524">
        <v>0.5</v>
      </c>
      <c r="D1524" t="s">
        <v>70</v>
      </c>
      <c r="E1524" t="s">
        <v>70</v>
      </c>
      <c r="F1524" t="s">
        <v>16</v>
      </c>
      <c r="H1524" t="s">
        <v>16</v>
      </c>
      <c r="J1524" t="s">
        <v>12</v>
      </c>
      <c r="L1524" t="s">
        <v>16</v>
      </c>
      <c r="N1524" t="s">
        <v>172</v>
      </c>
      <c r="P1524" t="s">
        <v>100</v>
      </c>
      <c r="R1524" t="s">
        <v>61</v>
      </c>
    </row>
    <row r="1525" spans="1:18">
      <c r="A1525" t="s">
        <v>35</v>
      </c>
      <c r="B1525" t="s">
        <v>10</v>
      </c>
      <c r="C1525">
        <v>0</v>
      </c>
      <c r="D1525" t="s">
        <v>70</v>
      </c>
      <c r="F1525" t="s">
        <v>16</v>
      </c>
      <c r="H1525" t="s">
        <v>16</v>
      </c>
      <c r="J1525" t="s">
        <v>16</v>
      </c>
      <c r="L1525" t="s">
        <v>16</v>
      </c>
      <c r="N1525" t="s">
        <v>94</v>
      </c>
      <c r="P1525" t="s">
        <v>365</v>
      </c>
      <c r="R1525" t="s">
        <v>61</v>
      </c>
    </row>
    <row r="1526" spans="1:18">
      <c r="A1526" t="s">
        <v>35</v>
      </c>
      <c r="B1526" t="s">
        <v>10</v>
      </c>
      <c r="C1526">
        <v>1</v>
      </c>
      <c r="D1526" t="s">
        <v>79</v>
      </c>
      <c r="E1526" t="s">
        <v>62</v>
      </c>
      <c r="F1526" t="s">
        <v>16</v>
      </c>
      <c r="H1526" t="s">
        <v>16</v>
      </c>
      <c r="J1526" t="s">
        <v>12</v>
      </c>
      <c r="L1526" t="s">
        <v>16</v>
      </c>
      <c r="N1526" t="s">
        <v>144</v>
      </c>
      <c r="O1526" t="s">
        <v>1337</v>
      </c>
      <c r="P1526" t="s">
        <v>65</v>
      </c>
      <c r="R1526" t="s">
        <v>61</v>
      </c>
    </row>
    <row r="1527" spans="1:18">
      <c r="A1527" t="s">
        <v>35</v>
      </c>
      <c r="B1527" t="s">
        <v>10</v>
      </c>
      <c r="C1527" t="s">
        <v>1338</v>
      </c>
      <c r="D1527" t="s">
        <v>70</v>
      </c>
      <c r="F1527" t="s">
        <v>16</v>
      </c>
      <c r="H1527" t="s">
        <v>16</v>
      </c>
      <c r="J1527" t="s">
        <v>16</v>
      </c>
      <c r="L1527" t="s">
        <v>16</v>
      </c>
      <c r="N1527" t="s">
        <v>94</v>
      </c>
      <c r="P1527" t="s">
        <v>65</v>
      </c>
      <c r="R1527" t="s">
        <v>69</v>
      </c>
    </row>
    <row r="1528" spans="1:18">
      <c r="A1528" t="s">
        <v>35</v>
      </c>
      <c r="B1528" t="s">
        <v>10</v>
      </c>
      <c r="C1528">
        <v>0</v>
      </c>
      <c r="D1528" t="s">
        <v>83</v>
      </c>
      <c r="E1528" t="s">
        <v>83</v>
      </c>
      <c r="F1528" t="s">
        <v>16</v>
      </c>
      <c r="H1528" t="s">
        <v>16</v>
      </c>
      <c r="J1528" t="s">
        <v>16</v>
      </c>
      <c r="L1528" t="s">
        <v>16</v>
      </c>
      <c r="N1528" t="s">
        <v>1205</v>
      </c>
      <c r="P1528" t="s">
        <v>89</v>
      </c>
      <c r="R1528" t="s">
        <v>61</v>
      </c>
    </row>
    <row r="1529" spans="1:18">
      <c r="A1529" t="s">
        <v>35</v>
      </c>
      <c r="B1529" t="s">
        <v>10</v>
      </c>
      <c r="C1529">
        <v>0</v>
      </c>
      <c r="E1529" t="s">
        <v>83</v>
      </c>
      <c r="F1529" t="s">
        <v>16</v>
      </c>
      <c r="H1529" t="s">
        <v>16</v>
      </c>
      <c r="J1529" t="s">
        <v>12</v>
      </c>
      <c r="L1529" t="s">
        <v>16</v>
      </c>
      <c r="N1529" t="s">
        <v>94</v>
      </c>
      <c r="P1529" t="s">
        <v>75</v>
      </c>
      <c r="R1529" t="s">
        <v>69</v>
      </c>
    </row>
    <row r="1530" spans="1:18">
      <c r="A1530" t="s">
        <v>35</v>
      </c>
      <c r="B1530" t="s">
        <v>10</v>
      </c>
      <c r="C1530">
        <v>1</v>
      </c>
      <c r="D1530" t="s">
        <v>79</v>
      </c>
      <c r="E1530" t="s">
        <v>66</v>
      </c>
      <c r="F1530" t="s">
        <v>16</v>
      </c>
      <c r="H1530" t="s">
        <v>16</v>
      </c>
      <c r="J1530" t="s">
        <v>14</v>
      </c>
      <c r="L1530" t="s">
        <v>16</v>
      </c>
      <c r="N1530" t="s">
        <v>1084</v>
      </c>
      <c r="P1530" t="s">
        <v>143</v>
      </c>
      <c r="R1530" t="s">
        <v>61</v>
      </c>
    </row>
    <row r="1531" spans="1:18">
      <c r="A1531" t="s">
        <v>35</v>
      </c>
      <c r="B1531" t="s">
        <v>10</v>
      </c>
      <c r="C1531">
        <v>0</v>
      </c>
      <c r="D1531" t="s">
        <v>62</v>
      </c>
      <c r="E1531" t="s">
        <v>70</v>
      </c>
      <c r="F1531" t="s">
        <v>16</v>
      </c>
      <c r="H1531" t="s">
        <v>16</v>
      </c>
      <c r="J1531" t="s">
        <v>16</v>
      </c>
      <c r="L1531" t="s">
        <v>16</v>
      </c>
      <c r="N1531" t="s">
        <v>15</v>
      </c>
      <c r="O1531" t="s">
        <v>1339</v>
      </c>
      <c r="P1531" t="s">
        <v>15</v>
      </c>
      <c r="Q1531" t="s">
        <v>1339</v>
      </c>
      <c r="R1531" t="s">
        <v>61</v>
      </c>
    </row>
    <row r="1532" spans="1:18">
      <c r="A1532" t="s">
        <v>35</v>
      </c>
      <c r="B1532" t="s">
        <v>10</v>
      </c>
      <c r="C1532">
        <v>3</v>
      </c>
      <c r="D1532" t="s">
        <v>70</v>
      </c>
      <c r="E1532" t="s">
        <v>70</v>
      </c>
      <c r="F1532" t="s">
        <v>16</v>
      </c>
      <c r="H1532" t="s">
        <v>16</v>
      </c>
      <c r="J1532" t="s">
        <v>16</v>
      </c>
      <c r="L1532" t="s">
        <v>16</v>
      </c>
      <c r="N1532" t="s">
        <v>15</v>
      </c>
      <c r="O1532" t="s">
        <v>1340</v>
      </c>
      <c r="P1532" t="s">
        <v>15</v>
      </c>
      <c r="Q1532" t="s">
        <v>1341</v>
      </c>
      <c r="R1532" t="s">
        <v>61</v>
      </c>
    </row>
    <row r="1533" spans="1:18">
      <c r="A1533" t="s">
        <v>35</v>
      </c>
      <c r="B1533" t="s">
        <v>10</v>
      </c>
      <c r="C1533">
        <v>65</v>
      </c>
      <c r="D1533" t="s">
        <v>83</v>
      </c>
      <c r="F1533" t="s">
        <v>16</v>
      </c>
      <c r="H1533" t="s">
        <v>16</v>
      </c>
      <c r="J1533" t="s">
        <v>13</v>
      </c>
      <c r="L1533" t="s">
        <v>16</v>
      </c>
      <c r="P1533" t="s">
        <v>75</v>
      </c>
      <c r="R1533" t="s">
        <v>61</v>
      </c>
    </row>
    <row r="1534" spans="1:18">
      <c r="A1534" t="s">
        <v>35</v>
      </c>
      <c r="B1534" t="s">
        <v>10</v>
      </c>
      <c r="C1534">
        <v>0</v>
      </c>
      <c r="F1534" t="s">
        <v>16</v>
      </c>
      <c r="H1534" t="s">
        <v>16</v>
      </c>
      <c r="J1534" t="s">
        <v>16</v>
      </c>
      <c r="L1534" t="s">
        <v>16</v>
      </c>
      <c r="N1534" t="s">
        <v>67</v>
      </c>
      <c r="P1534" t="s">
        <v>65</v>
      </c>
      <c r="R1534" t="s">
        <v>61</v>
      </c>
    </row>
    <row r="1535" spans="1:18">
      <c r="A1535" t="s">
        <v>35</v>
      </c>
      <c r="B1535" t="s">
        <v>10</v>
      </c>
      <c r="C1535">
        <v>0</v>
      </c>
      <c r="D1535" t="s">
        <v>62</v>
      </c>
      <c r="F1535" t="s">
        <v>16</v>
      </c>
      <c r="H1535" t="s">
        <v>16</v>
      </c>
      <c r="J1535" t="s">
        <v>16</v>
      </c>
      <c r="L1535" t="s">
        <v>16</v>
      </c>
      <c r="N1535" t="s">
        <v>94</v>
      </c>
      <c r="P1535" t="s">
        <v>1070</v>
      </c>
      <c r="R1535" t="s">
        <v>61</v>
      </c>
    </row>
    <row r="1536" spans="1:18">
      <c r="A1536" t="s">
        <v>35</v>
      </c>
      <c r="B1536" t="s">
        <v>10</v>
      </c>
      <c r="C1536">
        <v>1.5</v>
      </c>
      <c r="D1536" t="s">
        <v>62</v>
      </c>
      <c r="E1536" t="s">
        <v>66</v>
      </c>
      <c r="F1536" t="s">
        <v>16</v>
      </c>
      <c r="H1536" t="s">
        <v>16</v>
      </c>
      <c r="J1536" t="s">
        <v>14</v>
      </c>
      <c r="L1536" t="s">
        <v>16</v>
      </c>
      <c r="N1536" t="s">
        <v>172</v>
      </c>
      <c r="O1536" t="s">
        <v>1342</v>
      </c>
      <c r="P1536" t="s">
        <v>1343</v>
      </c>
      <c r="Q1536" t="s">
        <v>1344</v>
      </c>
      <c r="R1536" t="s">
        <v>61</v>
      </c>
    </row>
    <row r="1537" spans="1:18">
      <c r="A1537" t="s">
        <v>35</v>
      </c>
      <c r="B1537" t="s">
        <v>10</v>
      </c>
      <c r="C1537">
        <v>0.5</v>
      </c>
      <c r="D1537" t="s">
        <v>62</v>
      </c>
      <c r="E1537" t="s">
        <v>62</v>
      </c>
      <c r="F1537" t="s">
        <v>16</v>
      </c>
      <c r="H1537" t="s">
        <v>16</v>
      </c>
      <c r="J1537" t="s">
        <v>16</v>
      </c>
      <c r="L1537" t="s">
        <v>16</v>
      </c>
      <c r="N1537" t="s">
        <v>77</v>
      </c>
      <c r="P1537" t="s">
        <v>65</v>
      </c>
      <c r="R1537" t="s">
        <v>69</v>
      </c>
    </row>
    <row r="1538" spans="1:18">
      <c r="A1538" t="s">
        <v>35</v>
      </c>
      <c r="B1538" t="s">
        <v>10</v>
      </c>
      <c r="C1538">
        <v>0.5</v>
      </c>
      <c r="D1538" t="s">
        <v>79</v>
      </c>
      <c r="F1538" t="s">
        <v>16</v>
      </c>
      <c r="H1538" t="s">
        <v>16</v>
      </c>
      <c r="J1538" t="s">
        <v>16</v>
      </c>
      <c r="L1538" t="s">
        <v>16</v>
      </c>
      <c r="N1538" t="s">
        <v>883</v>
      </c>
      <c r="P1538" t="s">
        <v>393</v>
      </c>
      <c r="R1538" t="s">
        <v>69</v>
      </c>
    </row>
    <row r="1539" spans="1:18">
      <c r="A1539" t="s">
        <v>35</v>
      </c>
      <c r="B1539" t="s">
        <v>10</v>
      </c>
      <c r="C1539">
        <v>0</v>
      </c>
      <c r="D1539" t="s">
        <v>62</v>
      </c>
      <c r="E1539" t="s">
        <v>62</v>
      </c>
      <c r="F1539" t="s">
        <v>16</v>
      </c>
      <c r="H1539" t="s">
        <v>16</v>
      </c>
      <c r="J1539" t="s">
        <v>16</v>
      </c>
      <c r="L1539" t="s">
        <v>16</v>
      </c>
      <c r="N1539" t="s">
        <v>94</v>
      </c>
      <c r="P1539" t="s">
        <v>143</v>
      </c>
      <c r="R1539" t="s">
        <v>61</v>
      </c>
    </row>
    <row r="1540" spans="1:18">
      <c r="A1540" t="s">
        <v>35</v>
      </c>
      <c r="B1540" t="s">
        <v>10</v>
      </c>
      <c r="C1540">
        <v>0</v>
      </c>
      <c r="D1540" t="s">
        <v>70</v>
      </c>
      <c r="F1540" t="s">
        <v>16</v>
      </c>
      <c r="H1540" t="s">
        <v>16</v>
      </c>
      <c r="J1540" t="s">
        <v>16</v>
      </c>
      <c r="L1540" t="s">
        <v>16</v>
      </c>
      <c r="N1540" t="s">
        <v>77</v>
      </c>
      <c r="P1540" t="s">
        <v>65</v>
      </c>
      <c r="R1540" t="s">
        <v>61</v>
      </c>
    </row>
    <row r="1541" spans="1:18">
      <c r="A1541" t="s">
        <v>35</v>
      </c>
      <c r="B1541" t="s">
        <v>10</v>
      </c>
      <c r="C1541">
        <v>0</v>
      </c>
      <c r="E1541" t="s">
        <v>83</v>
      </c>
      <c r="F1541" t="s">
        <v>16</v>
      </c>
      <c r="H1541" t="s">
        <v>16</v>
      </c>
      <c r="J1541" t="s">
        <v>16</v>
      </c>
      <c r="L1541" t="s">
        <v>16</v>
      </c>
      <c r="N1541" t="s">
        <v>307</v>
      </c>
      <c r="P1541" t="s">
        <v>195</v>
      </c>
      <c r="R1541" t="s">
        <v>61</v>
      </c>
    </row>
    <row r="1542" spans="1:18">
      <c r="A1542" t="s">
        <v>35</v>
      </c>
      <c r="B1542" t="s">
        <v>10</v>
      </c>
      <c r="C1542">
        <v>0</v>
      </c>
      <c r="F1542" t="s">
        <v>16</v>
      </c>
      <c r="H1542" t="s">
        <v>16</v>
      </c>
      <c r="J1542" t="s">
        <v>16</v>
      </c>
      <c r="L1542" t="s">
        <v>16</v>
      </c>
      <c r="N1542" t="s">
        <v>1046</v>
      </c>
      <c r="P1542" t="s">
        <v>1026</v>
      </c>
      <c r="R1542" t="s">
        <v>69</v>
      </c>
    </row>
    <row r="1543" spans="1:18">
      <c r="A1543" t="s">
        <v>35</v>
      </c>
      <c r="B1543" t="s">
        <v>10</v>
      </c>
      <c r="C1543">
        <v>40.700000000000003</v>
      </c>
      <c r="F1543" t="s">
        <v>16</v>
      </c>
      <c r="H1543" t="s">
        <v>16</v>
      </c>
      <c r="J1543" t="s">
        <v>16</v>
      </c>
      <c r="L1543" t="s">
        <v>16</v>
      </c>
      <c r="N1543" t="s">
        <v>67</v>
      </c>
      <c r="R1543" t="s">
        <v>61</v>
      </c>
    </row>
    <row r="1544" spans="1:18">
      <c r="A1544" t="s">
        <v>35</v>
      </c>
      <c r="B1544" t="s">
        <v>10</v>
      </c>
      <c r="C1544">
        <v>1.1000000000000001</v>
      </c>
      <c r="D1544" t="s">
        <v>79</v>
      </c>
      <c r="E1544" t="s">
        <v>70</v>
      </c>
      <c r="F1544" t="s">
        <v>16</v>
      </c>
      <c r="H1544" t="s">
        <v>16</v>
      </c>
      <c r="J1544" t="s">
        <v>12</v>
      </c>
      <c r="L1544" t="s">
        <v>16</v>
      </c>
      <c r="N1544" t="s">
        <v>1345</v>
      </c>
      <c r="P1544" t="s">
        <v>703</v>
      </c>
      <c r="R1544" t="s">
        <v>61</v>
      </c>
    </row>
    <row r="1545" spans="1:18">
      <c r="A1545" t="s">
        <v>35</v>
      </c>
      <c r="B1545" t="s">
        <v>10</v>
      </c>
      <c r="C1545">
        <v>0</v>
      </c>
      <c r="D1545" t="s">
        <v>62</v>
      </c>
      <c r="F1545" t="s">
        <v>16</v>
      </c>
      <c r="H1545" t="s">
        <v>16</v>
      </c>
      <c r="J1545" t="s">
        <v>16</v>
      </c>
      <c r="L1545" t="s">
        <v>16</v>
      </c>
      <c r="N1545" t="s">
        <v>94</v>
      </c>
      <c r="P1545" t="s">
        <v>195</v>
      </c>
      <c r="R1545" t="s">
        <v>69</v>
      </c>
    </row>
    <row r="1546" spans="1:18">
      <c r="A1546" t="s">
        <v>35</v>
      </c>
      <c r="B1546" t="s">
        <v>10</v>
      </c>
      <c r="C1546">
        <v>0.5</v>
      </c>
      <c r="D1546" t="s">
        <v>62</v>
      </c>
      <c r="F1546" t="s">
        <v>16</v>
      </c>
      <c r="H1546" t="s">
        <v>16</v>
      </c>
      <c r="J1546" t="s">
        <v>16</v>
      </c>
      <c r="L1546" t="s">
        <v>16</v>
      </c>
      <c r="N1546" t="s">
        <v>77</v>
      </c>
      <c r="P1546" t="s">
        <v>188</v>
      </c>
      <c r="R1546" t="s">
        <v>61</v>
      </c>
    </row>
    <row r="1547" spans="1:18">
      <c r="A1547" t="s">
        <v>35</v>
      </c>
      <c r="B1547" t="s">
        <v>10</v>
      </c>
      <c r="C1547">
        <v>0</v>
      </c>
      <c r="F1547" t="s">
        <v>16</v>
      </c>
      <c r="H1547" t="s">
        <v>16</v>
      </c>
      <c r="J1547" t="s">
        <v>16</v>
      </c>
      <c r="L1547" t="s">
        <v>16</v>
      </c>
      <c r="N1547" t="s">
        <v>94</v>
      </c>
      <c r="P1547" t="s">
        <v>1044</v>
      </c>
      <c r="R1547" t="s">
        <v>69</v>
      </c>
    </row>
    <row r="1548" spans="1:18">
      <c r="A1548" t="s">
        <v>35</v>
      </c>
      <c r="B1548" t="s">
        <v>10</v>
      </c>
      <c r="C1548">
        <v>1</v>
      </c>
      <c r="D1548" t="s">
        <v>62</v>
      </c>
      <c r="E1548" t="s">
        <v>83</v>
      </c>
      <c r="F1548" t="s">
        <v>16</v>
      </c>
      <c r="H1548" t="s">
        <v>16</v>
      </c>
      <c r="J1548" t="s">
        <v>16</v>
      </c>
      <c r="L1548" t="s">
        <v>16</v>
      </c>
      <c r="N1548" t="s">
        <v>971</v>
      </c>
      <c r="P1548" t="s">
        <v>1101</v>
      </c>
      <c r="R1548" t="s">
        <v>61</v>
      </c>
    </row>
    <row r="1549" spans="1:18">
      <c r="A1549" t="s">
        <v>35</v>
      </c>
      <c r="B1549" t="s">
        <v>10</v>
      </c>
      <c r="C1549">
        <v>80</v>
      </c>
      <c r="D1549" t="s">
        <v>70</v>
      </c>
      <c r="F1549" t="s">
        <v>16</v>
      </c>
      <c r="H1549" t="s">
        <v>16</v>
      </c>
      <c r="J1549" t="s">
        <v>14</v>
      </c>
      <c r="L1549" t="s">
        <v>16</v>
      </c>
      <c r="N1549" t="s">
        <v>1346</v>
      </c>
      <c r="P1549" t="s">
        <v>195</v>
      </c>
      <c r="R1549" t="s">
        <v>61</v>
      </c>
    </row>
    <row r="1550" spans="1:18">
      <c r="A1550" t="s">
        <v>35</v>
      </c>
      <c r="B1550" t="s">
        <v>10</v>
      </c>
      <c r="C1550">
        <v>0</v>
      </c>
      <c r="D1550" t="s">
        <v>62</v>
      </c>
      <c r="F1550" t="s">
        <v>16</v>
      </c>
      <c r="H1550" t="s">
        <v>16</v>
      </c>
      <c r="J1550" t="s">
        <v>16</v>
      </c>
      <c r="L1550" t="s">
        <v>16</v>
      </c>
      <c r="N1550" t="s">
        <v>77</v>
      </c>
      <c r="P1550" t="s">
        <v>75</v>
      </c>
      <c r="R1550" t="s">
        <v>61</v>
      </c>
    </row>
    <row r="1551" spans="1:18">
      <c r="A1551" t="s">
        <v>35</v>
      </c>
      <c r="B1551" t="s">
        <v>10</v>
      </c>
      <c r="C1551">
        <v>0</v>
      </c>
      <c r="F1551" t="s">
        <v>16</v>
      </c>
      <c r="H1551" t="s">
        <v>16</v>
      </c>
      <c r="J1551" t="s">
        <v>16</v>
      </c>
      <c r="L1551" t="s">
        <v>16</v>
      </c>
      <c r="P1551" t="s">
        <v>165</v>
      </c>
      <c r="R1551" t="s">
        <v>61</v>
      </c>
    </row>
    <row r="1552" spans="1:18">
      <c r="A1552" t="s">
        <v>35</v>
      </c>
      <c r="B1552" t="s">
        <v>10</v>
      </c>
      <c r="C1552">
        <v>0</v>
      </c>
      <c r="D1552" t="s">
        <v>70</v>
      </c>
      <c r="F1552" t="s">
        <v>16</v>
      </c>
      <c r="H1552" t="s">
        <v>16</v>
      </c>
      <c r="J1552" t="s">
        <v>16</v>
      </c>
      <c r="L1552" t="s">
        <v>16</v>
      </c>
      <c r="N1552" t="s">
        <v>94</v>
      </c>
      <c r="P1552" t="s">
        <v>188</v>
      </c>
      <c r="R1552" t="s">
        <v>69</v>
      </c>
    </row>
    <row r="1553" spans="1:18">
      <c r="A1553" t="s">
        <v>35</v>
      </c>
      <c r="B1553" t="s">
        <v>10</v>
      </c>
      <c r="C1553">
        <v>0</v>
      </c>
      <c r="D1553" t="s">
        <v>62</v>
      </c>
      <c r="F1553" t="s">
        <v>16</v>
      </c>
      <c r="H1553" t="s">
        <v>16</v>
      </c>
      <c r="J1553" t="s">
        <v>16</v>
      </c>
      <c r="L1553" t="s">
        <v>16</v>
      </c>
      <c r="N1553" t="s">
        <v>216</v>
      </c>
      <c r="R1553" t="s">
        <v>61</v>
      </c>
    </row>
    <row r="1554" spans="1:18">
      <c r="A1554" t="s">
        <v>35</v>
      </c>
      <c r="B1554" t="s">
        <v>10</v>
      </c>
      <c r="C1554">
        <v>0</v>
      </c>
      <c r="F1554" t="s">
        <v>16</v>
      </c>
      <c r="H1554" t="s">
        <v>16</v>
      </c>
      <c r="J1554" t="s">
        <v>16</v>
      </c>
      <c r="L1554" t="s">
        <v>16</v>
      </c>
      <c r="N1554" t="s">
        <v>437</v>
      </c>
      <c r="P1554" t="s">
        <v>195</v>
      </c>
      <c r="R1554" t="s">
        <v>61</v>
      </c>
    </row>
    <row r="1555" spans="1:18">
      <c r="A1555" t="s">
        <v>35</v>
      </c>
      <c r="B1555" t="s">
        <v>10</v>
      </c>
      <c r="C1555">
        <v>1</v>
      </c>
      <c r="D1555" t="s">
        <v>83</v>
      </c>
      <c r="E1555" t="s">
        <v>83</v>
      </c>
      <c r="F1555" t="s">
        <v>16</v>
      </c>
      <c r="H1555" t="s">
        <v>16</v>
      </c>
      <c r="J1555" t="s">
        <v>16</v>
      </c>
      <c r="L1555" t="s">
        <v>16</v>
      </c>
      <c r="N1555" t="s">
        <v>15</v>
      </c>
      <c r="O1555" t="s">
        <v>1347</v>
      </c>
      <c r="P1555" t="s">
        <v>89</v>
      </c>
      <c r="R1555" t="s">
        <v>61</v>
      </c>
    </row>
    <row r="1556" spans="1:18">
      <c r="A1556" t="s">
        <v>35</v>
      </c>
      <c r="B1556" t="s">
        <v>10</v>
      </c>
      <c r="C1556">
        <v>120</v>
      </c>
      <c r="D1556" t="s">
        <v>62</v>
      </c>
      <c r="E1556" t="s">
        <v>83</v>
      </c>
      <c r="F1556" t="s">
        <v>16</v>
      </c>
      <c r="H1556" t="s">
        <v>16</v>
      </c>
      <c r="J1556" t="s">
        <v>14</v>
      </c>
      <c r="L1556" t="s">
        <v>16</v>
      </c>
      <c r="N1556" t="s">
        <v>1166</v>
      </c>
      <c r="P1556" t="s">
        <v>1348</v>
      </c>
      <c r="R1556" t="s">
        <v>61</v>
      </c>
    </row>
    <row r="1557" spans="1:18">
      <c r="A1557" t="s">
        <v>35</v>
      </c>
      <c r="B1557" t="s">
        <v>10</v>
      </c>
      <c r="C1557">
        <v>2</v>
      </c>
      <c r="D1557" t="s">
        <v>79</v>
      </c>
      <c r="E1557" t="s">
        <v>62</v>
      </c>
      <c r="F1557" t="s">
        <v>16</v>
      </c>
      <c r="H1557" t="s">
        <v>16</v>
      </c>
      <c r="J1557" t="s">
        <v>16</v>
      </c>
      <c r="L1557" t="s">
        <v>16</v>
      </c>
      <c r="N1557" t="s">
        <v>67</v>
      </c>
      <c r="P1557" t="s">
        <v>188</v>
      </c>
      <c r="R1557" t="s">
        <v>69</v>
      </c>
    </row>
    <row r="1558" spans="1:18">
      <c r="A1558" t="s">
        <v>35</v>
      </c>
      <c r="B1558" t="s">
        <v>10</v>
      </c>
      <c r="C1558">
        <v>0</v>
      </c>
      <c r="D1558" t="s">
        <v>70</v>
      </c>
      <c r="F1558" t="s">
        <v>16</v>
      </c>
      <c r="H1558" t="s">
        <v>16</v>
      </c>
      <c r="J1558" t="s">
        <v>16</v>
      </c>
      <c r="L1558" t="s">
        <v>16</v>
      </c>
      <c r="N1558" t="s">
        <v>77</v>
      </c>
      <c r="R1558" t="s">
        <v>61</v>
      </c>
    </row>
    <row r="1559" spans="1:18">
      <c r="A1559" t="s">
        <v>35</v>
      </c>
      <c r="B1559" t="s">
        <v>10</v>
      </c>
      <c r="C1559">
        <v>0</v>
      </c>
      <c r="D1559" t="s">
        <v>70</v>
      </c>
      <c r="E1559" t="s">
        <v>70</v>
      </c>
      <c r="F1559" t="s">
        <v>16</v>
      </c>
      <c r="H1559" t="s">
        <v>16</v>
      </c>
      <c r="J1559" t="s">
        <v>16</v>
      </c>
      <c r="L1559" t="s">
        <v>16</v>
      </c>
      <c r="N1559" t="s">
        <v>1124</v>
      </c>
      <c r="P1559" t="s">
        <v>143</v>
      </c>
      <c r="R1559" t="s">
        <v>61</v>
      </c>
    </row>
    <row r="1560" spans="1:18">
      <c r="A1560" t="s">
        <v>35</v>
      </c>
      <c r="B1560" t="s">
        <v>10</v>
      </c>
      <c r="C1560">
        <v>200</v>
      </c>
      <c r="D1560" t="s">
        <v>57</v>
      </c>
      <c r="E1560" t="s">
        <v>57</v>
      </c>
      <c r="F1560" t="s">
        <v>16</v>
      </c>
      <c r="H1560" t="s">
        <v>16</v>
      </c>
      <c r="J1560" t="s">
        <v>16</v>
      </c>
      <c r="L1560" t="s">
        <v>16</v>
      </c>
      <c r="N1560" t="s">
        <v>94</v>
      </c>
      <c r="P1560" t="s">
        <v>65</v>
      </c>
      <c r="R1560" t="s">
        <v>69</v>
      </c>
    </row>
    <row r="1561" spans="1:18">
      <c r="A1561" t="s">
        <v>35</v>
      </c>
      <c r="B1561" t="s">
        <v>10</v>
      </c>
      <c r="C1561">
        <v>0</v>
      </c>
      <c r="F1561" t="s">
        <v>16</v>
      </c>
      <c r="H1561" t="s">
        <v>16</v>
      </c>
      <c r="J1561" t="s">
        <v>16</v>
      </c>
      <c r="L1561" t="s">
        <v>16</v>
      </c>
      <c r="N1561" t="s">
        <v>297</v>
      </c>
      <c r="P1561" t="s">
        <v>160</v>
      </c>
      <c r="R1561" t="s">
        <v>61</v>
      </c>
    </row>
    <row r="1562" spans="1:18">
      <c r="A1562" t="s">
        <v>35</v>
      </c>
      <c r="B1562" t="s">
        <v>10</v>
      </c>
      <c r="C1562">
        <v>0.75</v>
      </c>
      <c r="D1562" t="s">
        <v>57</v>
      </c>
      <c r="F1562" t="s">
        <v>16</v>
      </c>
      <c r="H1562" t="s">
        <v>16</v>
      </c>
      <c r="J1562" t="s">
        <v>12</v>
      </c>
      <c r="L1562" t="s">
        <v>16</v>
      </c>
      <c r="N1562" t="s">
        <v>1349</v>
      </c>
      <c r="P1562" t="s">
        <v>1085</v>
      </c>
      <c r="R1562" t="s">
        <v>69</v>
      </c>
    </row>
    <row r="1563" spans="1:18">
      <c r="A1563" t="s">
        <v>35</v>
      </c>
      <c r="B1563" t="s">
        <v>10</v>
      </c>
      <c r="C1563">
        <v>0</v>
      </c>
      <c r="D1563" t="s">
        <v>83</v>
      </c>
      <c r="F1563" t="s">
        <v>16</v>
      </c>
      <c r="H1563" t="s">
        <v>16</v>
      </c>
      <c r="J1563" t="s">
        <v>16</v>
      </c>
      <c r="L1563" t="s">
        <v>16</v>
      </c>
      <c r="N1563" t="s">
        <v>484</v>
      </c>
      <c r="P1563" t="s">
        <v>195</v>
      </c>
      <c r="R1563" t="s">
        <v>61</v>
      </c>
    </row>
    <row r="1564" spans="1:18">
      <c r="A1564" t="s">
        <v>35</v>
      </c>
      <c r="B1564" t="s">
        <v>10</v>
      </c>
      <c r="C1564">
        <v>0</v>
      </c>
      <c r="D1564" t="s">
        <v>70</v>
      </c>
      <c r="E1564" t="s">
        <v>83</v>
      </c>
      <c r="F1564" t="s">
        <v>16</v>
      </c>
      <c r="H1564" t="s">
        <v>16</v>
      </c>
      <c r="J1564" t="s">
        <v>16</v>
      </c>
      <c r="L1564" t="s">
        <v>16</v>
      </c>
      <c r="N1564" t="s">
        <v>77</v>
      </c>
      <c r="P1564" t="s">
        <v>75</v>
      </c>
      <c r="R1564" t="s">
        <v>61</v>
      </c>
    </row>
    <row r="1565" spans="1:18">
      <c r="A1565" t="s">
        <v>35</v>
      </c>
      <c r="B1565" t="s">
        <v>10</v>
      </c>
      <c r="C1565">
        <v>0</v>
      </c>
      <c r="D1565" t="s">
        <v>70</v>
      </c>
      <c r="F1565" t="s">
        <v>16</v>
      </c>
      <c r="H1565" t="s">
        <v>16</v>
      </c>
      <c r="J1565" t="s">
        <v>16</v>
      </c>
      <c r="L1565" t="s">
        <v>16</v>
      </c>
      <c r="N1565" t="s">
        <v>77</v>
      </c>
      <c r="P1565" t="s">
        <v>65</v>
      </c>
      <c r="R1565" t="s">
        <v>61</v>
      </c>
    </row>
    <row r="1566" spans="1:18">
      <c r="A1566" t="s">
        <v>35</v>
      </c>
      <c r="B1566" t="s">
        <v>10</v>
      </c>
      <c r="C1566">
        <v>1</v>
      </c>
      <c r="D1566" t="s">
        <v>70</v>
      </c>
      <c r="F1566" t="s">
        <v>16</v>
      </c>
      <c r="H1566" t="s">
        <v>16</v>
      </c>
      <c r="J1566" t="s">
        <v>16</v>
      </c>
      <c r="L1566" t="s">
        <v>15</v>
      </c>
      <c r="M1566" t="s">
        <v>1350</v>
      </c>
      <c r="N1566" t="s">
        <v>15</v>
      </c>
      <c r="O1566" t="s">
        <v>1350</v>
      </c>
      <c r="P1566" t="s">
        <v>188</v>
      </c>
      <c r="R1566" t="s">
        <v>61</v>
      </c>
    </row>
    <row r="1567" spans="1:18">
      <c r="A1567" t="s">
        <v>35</v>
      </c>
      <c r="B1567" t="s">
        <v>10</v>
      </c>
      <c r="C1567">
        <v>0</v>
      </c>
      <c r="D1567" t="s">
        <v>70</v>
      </c>
      <c r="F1567" t="s">
        <v>16</v>
      </c>
      <c r="H1567" t="s">
        <v>16</v>
      </c>
      <c r="J1567" t="s">
        <v>16</v>
      </c>
      <c r="L1567" t="s">
        <v>16</v>
      </c>
      <c r="N1567" t="s">
        <v>1351</v>
      </c>
      <c r="P1567" t="s">
        <v>165</v>
      </c>
      <c r="R1567" t="s">
        <v>61</v>
      </c>
    </row>
    <row r="1568" spans="1:18">
      <c r="A1568" t="s">
        <v>35</v>
      </c>
      <c r="B1568" t="s">
        <v>10</v>
      </c>
      <c r="C1568">
        <v>0</v>
      </c>
      <c r="D1568" t="s">
        <v>79</v>
      </c>
      <c r="E1568" t="s">
        <v>66</v>
      </c>
      <c r="F1568" t="s">
        <v>16</v>
      </c>
      <c r="H1568" t="s">
        <v>16</v>
      </c>
      <c r="J1568" t="s">
        <v>16</v>
      </c>
      <c r="L1568" t="s">
        <v>16</v>
      </c>
      <c r="N1568" t="s">
        <v>1352</v>
      </c>
      <c r="P1568" t="s">
        <v>300</v>
      </c>
      <c r="R1568" t="s">
        <v>61</v>
      </c>
    </row>
    <row r="1569" spans="1:18">
      <c r="A1569" t="s">
        <v>35</v>
      </c>
      <c r="B1569" t="s">
        <v>10</v>
      </c>
      <c r="C1569">
        <v>0.5</v>
      </c>
      <c r="D1569" t="s">
        <v>70</v>
      </c>
      <c r="E1569" t="s">
        <v>57</v>
      </c>
      <c r="F1569" t="s">
        <v>16</v>
      </c>
      <c r="H1569" t="s">
        <v>16</v>
      </c>
      <c r="J1569" t="s">
        <v>16</v>
      </c>
      <c r="L1569" t="s">
        <v>16</v>
      </c>
      <c r="N1569" t="s">
        <v>1353</v>
      </c>
      <c r="O1569" t="s">
        <v>1354</v>
      </c>
      <c r="P1569" t="s">
        <v>143</v>
      </c>
      <c r="R1569" t="s">
        <v>61</v>
      </c>
    </row>
    <row r="1570" spans="1:18">
      <c r="A1570" t="s">
        <v>35</v>
      </c>
      <c r="B1570" t="s">
        <v>10</v>
      </c>
      <c r="C1570">
        <v>1</v>
      </c>
      <c r="D1570" t="s">
        <v>83</v>
      </c>
      <c r="F1570" t="s">
        <v>16</v>
      </c>
      <c r="H1570" t="s">
        <v>16</v>
      </c>
      <c r="J1570" t="s">
        <v>16</v>
      </c>
      <c r="L1570" t="s">
        <v>16</v>
      </c>
      <c r="N1570" t="s">
        <v>138</v>
      </c>
      <c r="P1570" t="s">
        <v>15</v>
      </c>
      <c r="Q1570" t="s">
        <v>1355</v>
      </c>
      <c r="R1570" t="s">
        <v>61</v>
      </c>
    </row>
    <row r="1571" spans="1:18">
      <c r="A1571" t="s">
        <v>35</v>
      </c>
      <c r="B1571" t="s">
        <v>10</v>
      </c>
      <c r="C1571">
        <v>0</v>
      </c>
      <c r="F1571" t="s">
        <v>16</v>
      </c>
      <c r="H1571" t="s">
        <v>16</v>
      </c>
      <c r="J1571" t="s">
        <v>16</v>
      </c>
      <c r="L1571" t="s">
        <v>16</v>
      </c>
      <c r="P1571" t="s">
        <v>15</v>
      </c>
      <c r="Q1571" t="s">
        <v>1356</v>
      </c>
      <c r="R1571" t="s">
        <v>69</v>
      </c>
    </row>
    <row r="1572" spans="1:18">
      <c r="A1572" t="s">
        <v>35</v>
      </c>
      <c r="B1572" t="s">
        <v>10</v>
      </c>
      <c r="C1572">
        <v>0</v>
      </c>
      <c r="F1572" t="s">
        <v>16</v>
      </c>
      <c r="H1572" t="s">
        <v>16</v>
      </c>
      <c r="J1572" t="s">
        <v>16</v>
      </c>
      <c r="L1572" t="s">
        <v>16</v>
      </c>
      <c r="N1572" t="s">
        <v>77</v>
      </c>
      <c r="R1572" t="s">
        <v>61</v>
      </c>
    </row>
    <row r="1573" spans="1:18">
      <c r="A1573" t="s">
        <v>35</v>
      </c>
      <c r="B1573" t="s">
        <v>10</v>
      </c>
      <c r="C1573">
        <v>0</v>
      </c>
      <c r="D1573" t="s">
        <v>70</v>
      </c>
      <c r="F1573" t="s">
        <v>16</v>
      </c>
      <c r="H1573" t="s">
        <v>16</v>
      </c>
      <c r="J1573" t="s">
        <v>16</v>
      </c>
      <c r="L1573" t="s">
        <v>16</v>
      </c>
      <c r="P1573" t="s">
        <v>195</v>
      </c>
      <c r="R1573" t="s">
        <v>61</v>
      </c>
    </row>
    <row r="1574" spans="1:18">
      <c r="A1574" t="s">
        <v>35</v>
      </c>
      <c r="B1574" t="s">
        <v>10</v>
      </c>
      <c r="C1574">
        <v>0</v>
      </c>
      <c r="F1574" t="s">
        <v>16</v>
      </c>
      <c r="H1574" t="s">
        <v>16</v>
      </c>
      <c r="J1574" t="s">
        <v>16</v>
      </c>
      <c r="L1574" t="s">
        <v>16</v>
      </c>
      <c r="N1574" t="s">
        <v>74</v>
      </c>
      <c r="P1574" t="s">
        <v>65</v>
      </c>
      <c r="R1574" t="s">
        <v>69</v>
      </c>
    </row>
    <row r="1575" spans="1:18">
      <c r="A1575" t="s">
        <v>35</v>
      </c>
      <c r="B1575" t="s">
        <v>10</v>
      </c>
      <c r="C1575" t="s">
        <v>1357</v>
      </c>
      <c r="D1575" t="s">
        <v>70</v>
      </c>
      <c r="F1575" t="s">
        <v>16</v>
      </c>
      <c r="H1575" t="s">
        <v>16</v>
      </c>
      <c r="J1575" t="s">
        <v>16</v>
      </c>
      <c r="L1575" t="s">
        <v>16</v>
      </c>
      <c r="N1575" t="s">
        <v>77</v>
      </c>
      <c r="P1575" t="s">
        <v>65</v>
      </c>
      <c r="R1575" t="s">
        <v>69</v>
      </c>
    </row>
    <row r="1576" spans="1:18">
      <c r="A1576" t="s">
        <v>35</v>
      </c>
      <c r="B1576" t="s">
        <v>10</v>
      </c>
      <c r="C1576" t="s">
        <v>1358</v>
      </c>
      <c r="D1576" t="s">
        <v>62</v>
      </c>
      <c r="F1576" t="s">
        <v>16</v>
      </c>
      <c r="H1576" t="s">
        <v>16</v>
      </c>
      <c r="J1576" t="s">
        <v>16</v>
      </c>
      <c r="L1576" t="s">
        <v>16</v>
      </c>
      <c r="N1576" t="s">
        <v>94</v>
      </c>
      <c r="P1576" t="s">
        <v>188</v>
      </c>
      <c r="R1576" t="s">
        <v>61</v>
      </c>
    </row>
    <row r="1577" spans="1:18">
      <c r="A1577" t="s">
        <v>35</v>
      </c>
      <c r="B1577" t="s">
        <v>10</v>
      </c>
      <c r="C1577">
        <v>0</v>
      </c>
      <c r="D1577" t="s">
        <v>83</v>
      </c>
      <c r="E1577" t="s">
        <v>83</v>
      </c>
      <c r="F1577" t="s">
        <v>16</v>
      </c>
      <c r="H1577" t="s">
        <v>16</v>
      </c>
      <c r="J1577" t="s">
        <v>16</v>
      </c>
      <c r="L1577" t="s">
        <v>16</v>
      </c>
      <c r="N1577" t="s">
        <v>67</v>
      </c>
      <c r="P1577" t="s">
        <v>75</v>
      </c>
      <c r="R1577" t="s">
        <v>69</v>
      </c>
    </row>
    <row r="1578" spans="1:18">
      <c r="A1578" t="s">
        <v>35</v>
      </c>
      <c r="B1578" t="s">
        <v>10</v>
      </c>
      <c r="C1578">
        <v>2</v>
      </c>
      <c r="D1578" t="s">
        <v>62</v>
      </c>
      <c r="E1578" t="s">
        <v>62</v>
      </c>
      <c r="F1578" t="s">
        <v>16</v>
      </c>
      <c r="H1578" t="s">
        <v>16</v>
      </c>
      <c r="J1578" t="s">
        <v>14</v>
      </c>
      <c r="L1578" t="s">
        <v>14</v>
      </c>
      <c r="N1578" t="s">
        <v>1035</v>
      </c>
      <c r="P1578" t="s">
        <v>1011</v>
      </c>
      <c r="R1578" t="s">
        <v>61</v>
      </c>
    </row>
    <row r="1579" spans="1:18">
      <c r="A1579" t="s">
        <v>35</v>
      </c>
      <c r="B1579" t="s">
        <v>10</v>
      </c>
      <c r="C1579">
        <v>0</v>
      </c>
      <c r="D1579" t="s">
        <v>70</v>
      </c>
      <c r="F1579" t="s">
        <v>16</v>
      </c>
      <c r="H1579" t="s">
        <v>16</v>
      </c>
      <c r="J1579" t="s">
        <v>16</v>
      </c>
      <c r="L1579" t="s">
        <v>16</v>
      </c>
      <c r="N1579" t="s">
        <v>94</v>
      </c>
      <c r="P1579" t="s">
        <v>325</v>
      </c>
      <c r="R1579" t="s">
        <v>69</v>
      </c>
    </row>
    <row r="1580" spans="1:18">
      <c r="A1580" t="s">
        <v>35</v>
      </c>
      <c r="B1580" t="s">
        <v>10</v>
      </c>
      <c r="C1580">
        <v>1</v>
      </c>
      <c r="D1580" t="s">
        <v>57</v>
      </c>
      <c r="E1580" t="s">
        <v>95</v>
      </c>
      <c r="F1580" t="s">
        <v>16</v>
      </c>
      <c r="H1580" t="s">
        <v>16</v>
      </c>
      <c r="J1580" t="s">
        <v>16</v>
      </c>
      <c r="L1580" t="s">
        <v>16</v>
      </c>
      <c r="N1580" t="s">
        <v>1167</v>
      </c>
      <c r="P1580" t="s">
        <v>65</v>
      </c>
      <c r="R1580" t="s">
        <v>61</v>
      </c>
    </row>
    <row r="1581" spans="1:18">
      <c r="A1581" t="s">
        <v>35</v>
      </c>
      <c r="B1581" t="s">
        <v>10</v>
      </c>
      <c r="C1581">
        <v>0</v>
      </c>
      <c r="D1581" t="s">
        <v>70</v>
      </c>
      <c r="E1581" t="s">
        <v>70</v>
      </c>
      <c r="F1581" t="s">
        <v>16</v>
      </c>
      <c r="H1581" t="s">
        <v>16</v>
      </c>
      <c r="J1581" t="s">
        <v>16</v>
      </c>
      <c r="L1581" t="s">
        <v>16</v>
      </c>
      <c r="N1581" t="s">
        <v>77</v>
      </c>
      <c r="P1581" t="s">
        <v>325</v>
      </c>
      <c r="R1581" t="s">
        <v>61</v>
      </c>
    </row>
    <row r="1582" spans="1:18">
      <c r="A1582" t="s">
        <v>35</v>
      </c>
      <c r="B1582" t="s">
        <v>10</v>
      </c>
      <c r="C1582">
        <v>0</v>
      </c>
      <c r="F1582" t="s">
        <v>16</v>
      </c>
      <c r="H1582" t="s">
        <v>16</v>
      </c>
      <c r="J1582" t="s">
        <v>16</v>
      </c>
      <c r="L1582" t="s">
        <v>16</v>
      </c>
      <c r="N1582" t="s">
        <v>1167</v>
      </c>
      <c r="P1582" t="s">
        <v>607</v>
      </c>
      <c r="R1582" t="s">
        <v>61</v>
      </c>
    </row>
    <row r="1583" spans="1:18">
      <c r="A1583" t="s">
        <v>35</v>
      </c>
      <c r="B1583" t="s">
        <v>10</v>
      </c>
      <c r="C1583">
        <v>1.5</v>
      </c>
      <c r="D1583" t="s">
        <v>62</v>
      </c>
      <c r="F1583" t="s">
        <v>16</v>
      </c>
      <c r="H1583" t="s">
        <v>16</v>
      </c>
      <c r="J1583" t="s">
        <v>16</v>
      </c>
      <c r="L1583" t="s">
        <v>16</v>
      </c>
      <c r="N1583" t="s">
        <v>138</v>
      </c>
      <c r="P1583" t="s">
        <v>89</v>
      </c>
      <c r="R1583" t="s">
        <v>69</v>
      </c>
    </row>
    <row r="1584" spans="1:18">
      <c r="A1584" t="s">
        <v>35</v>
      </c>
      <c r="B1584" t="s">
        <v>10</v>
      </c>
      <c r="C1584">
        <v>0</v>
      </c>
      <c r="D1584" t="s">
        <v>70</v>
      </c>
      <c r="E1584" t="s">
        <v>62</v>
      </c>
      <c r="F1584" t="s">
        <v>16</v>
      </c>
      <c r="H1584" t="s">
        <v>16</v>
      </c>
      <c r="J1584" t="s">
        <v>14</v>
      </c>
      <c r="L1584" t="s">
        <v>16</v>
      </c>
      <c r="N1584" t="s">
        <v>1359</v>
      </c>
      <c r="P1584" t="s">
        <v>15</v>
      </c>
      <c r="Q1584" t="s">
        <v>1360</v>
      </c>
      <c r="R1584" t="s">
        <v>61</v>
      </c>
    </row>
    <row r="1585" spans="1:18">
      <c r="A1585" t="s">
        <v>35</v>
      </c>
      <c r="B1585" t="s">
        <v>10</v>
      </c>
      <c r="C1585">
        <v>0.5</v>
      </c>
      <c r="D1585" t="s">
        <v>66</v>
      </c>
      <c r="F1585" t="s">
        <v>16</v>
      </c>
      <c r="H1585" t="s">
        <v>16</v>
      </c>
      <c r="J1585" t="s">
        <v>16</v>
      </c>
      <c r="L1585" t="s">
        <v>16</v>
      </c>
      <c r="N1585" t="s">
        <v>94</v>
      </c>
      <c r="P1585" t="s">
        <v>89</v>
      </c>
      <c r="R1585" t="s">
        <v>61</v>
      </c>
    </row>
    <row r="1586" spans="1:18">
      <c r="A1586" t="s">
        <v>35</v>
      </c>
      <c r="B1586" t="s">
        <v>10</v>
      </c>
      <c r="F1586" t="s">
        <v>16</v>
      </c>
      <c r="H1586" t="s">
        <v>16</v>
      </c>
      <c r="J1586" t="s">
        <v>16</v>
      </c>
      <c r="L1586" t="s">
        <v>16</v>
      </c>
      <c r="R1586" t="s">
        <v>69</v>
      </c>
    </row>
    <row r="1587" spans="1:18">
      <c r="A1587" t="s">
        <v>35</v>
      </c>
      <c r="B1587" t="s">
        <v>10</v>
      </c>
      <c r="C1587">
        <v>0</v>
      </c>
      <c r="F1587" t="s">
        <v>16</v>
      </c>
      <c r="H1587" t="s">
        <v>16</v>
      </c>
      <c r="J1587" t="s">
        <v>16</v>
      </c>
      <c r="L1587" t="s">
        <v>16</v>
      </c>
      <c r="N1587" t="s">
        <v>358</v>
      </c>
      <c r="P1587" t="s">
        <v>1063</v>
      </c>
      <c r="R1587" t="s">
        <v>61</v>
      </c>
    </row>
    <row r="1588" spans="1:18">
      <c r="A1588" t="s">
        <v>35</v>
      </c>
      <c r="B1588" t="s">
        <v>10</v>
      </c>
      <c r="C1588">
        <v>0</v>
      </c>
      <c r="D1588" t="s">
        <v>70</v>
      </c>
      <c r="F1588" t="s">
        <v>16</v>
      </c>
      <c r="H1588" t="s">
        <v>16</v>
      </c>
      <c r="J1588" t="s">
        <v>16</v>
      </c>
      <c r="L1588" t="s">
        <v>16</v>
      </c>
      <c r="N1588" t="s">
        <v>77</v>
      </c>
      <c r="P1588" t="s">
        <v>100</v>
      </c>
      <c r="R1588" t="s">
        <v>61</v>
      </c>
    </row>
    <row r="1589" spans="1:18">
      <c r="A1589" t="s">
        <v>35</v>
      </c>
      <c r="B1589" t="s">
        <v>10</v>
      </c>
      <c r="C1589">
        <v>0</v>
      </c>
      <c r="F1589" t="s">
        <v>16</v>
      </c>
      <c r="H1589" t="s">
        <v>16</v>
      </c>
      <c r="J1589" t="s">
        <v>16</v>
      </c>
      <c r="L1589" t="s">
        <v>16</v>
      </c>
      <c r="N1589" t="s">
        <v>94</v>
      </c>
      <c r="P1589" t="s">
        <v>107</v>
      </c>
      <c r="R1589" t="s">
        <v>61</v>
      </c>
    </row>
    <row r="1590" spans="1:18">
      <c r="A1590" t="s">
        <v>35</v>
      </c>
      <c r="B1590" t="s">
        <v>10</v>
      </c>
      <c r="C1590">
        <v>0</v>
      </c>
      <c r="D1590" t="s">
        <v>70</v>
      </c>
      <c r="F1590" t="s">
        <v>16</v>
      </c>
      <c r="H1590" t="s">
        <v>16</v>
      </c>
      <c r="J1590" t="s">
        <v>16</v>
      </c>
      <c r="L1590" t="s">
        <v>16</v>
      </c>
      <c r="N1590" t="s">
        <v>77</v>
      </c>
      <c r="R1590" t="s">
        <v>61</v>
      </c>
    </row>
    <row r="1591" spans="1:18">
      <c r="A1591" t="s">
        <v>35</v>
      </c>
      <c r="B1591" t="s">
        <v>10</v>
      </c>
      <c r="C1591">
        <v>0</v>
      </c>
      <c r="F1591" t="s">
        <v>16</v>
      </c>
      <c r="H1591" t="s">
        <v>16</v>
      </c>
      <c r="J1591" t="s">
        <v>14</v>
      </c>
      <c r="L1591" t="s">
        <v>16</v>
      </c>
      <c r="N1591" t="s">
        <v>94</v>
      </c>
      <c r="P1591" t="s">
        <v>112</v>
      </c>
      <c r="R1591" t="s">
        <v>61</v>
      </c>
    </row>
    <row r="1592" spans="1:18">
      <c r="A1592" t="s">
        <v>35</v>
      </c>
      <c r="B1592" t="s">
        <v>10</v>
      </c>
      <c r="C1592">
        <v>0</v>
      </c>
      <c r="D1592" t="s">
        <v>70</v>
      </c>
      <c r="E1592" t="s">
        <v>57</v>
      </c>
      <c r="F1592" t="s">
        <v>16</v>
      </c>
      <c r="H1592" t="s">
        <v>16</v>
      </c>
      <c r="J1592" t="s">
        <v>16</v>
      </c>
      <c r="L1592" t="s">
        <v>16</v>
      </c>
      <c r="N1592" t="s">
        <v>1316</v>
      </c>
      <c r="P1592" t="s">
        <v>1011</v>
      </c>
      <c r="R1592" t="s">
        <v>69</v>
      </c>
    </row>
    <row r="1593" spans="1:18">
      <c r="A1593" t="s">
        <v>35</v>
      </c>
      <c r="B1593" t="s">
        <v>10</v>
      </c>
      <c r="C1593">
        <v>2</v>
      </c>
      <c r="D1593" t="s">
        <v>62</v>
      </c>
      <c r="E1593" t="s">
        <v>83</v>
      </c>
      <c r="F1593" t="s">
        <v>16</v>
      </c>
      <c r="H1593" t="s">
        <v>16</v>
      </c>
      <c r="J1593" t="s">
        <v>16</v>
      </c>
      <c r="L1593" t="s">
        <v>16</v>
      </c>
      <c r="N1593" t="s">
        <v>1035</v>
      </c>
      <c r="P1593" t="s">
        <v>325</v>
      </c>
      <c r="R1593" t="s">
        <v>61</v>
      </c>
    </row>
    <row r="1594" spans="1:18">
      <c r="A1594" t="s">
        <v>35</v>
      </c>
      <c r="B1594" t="s">
        <v>10</v>
      </c>
      <c r="C1594">
        <v>0</v>
      </c>
      <c r="F1594" t="s">
        <v>16</v>
      </c>
      <c r="H1594" t="s">
        <v>16</v>
      </c>
      <c r="J1594" t="s">
        <v>16</v>
      </c>
      <c r="L1594" t="s">
        <v>16</v>
      </c>
      <c r="P1594" t="s">
        <v>1211</v>
      </c>
      <c r="R1594" t="s">
        <v>61</v>
      </c>
    </row>
    <row r="1595" spans="1:18">
      <c r="A1595" t="s">
        <v>35</v>
      </c>
      <c r="B1595" t="s">
        <v>10</v>
      </c>
      <c r="C1595">
        <v>0</v>
      </c>
      <c r="F1595" t="s">
        <v>16</v>
      </c>
      <c r="H1595" t="s">
        <v>16</v>
      </c>
      <c r="J1595" t="s">
        <v>16</v>
      </c>
      <c r="L1595" t="s">
        <v>16</v>
      </c>
      <c r="R1595" t="s">
        <v>61</v>
      </c>
    </row>
    <row r="1596" spans="1:18">
      <c r="A1596" t="s">
        <v>35</v>
      </c>
      <c r="B1596" t="s">
        <v>10</v>
      </c>
      <c r="C1596" t="s">
        <v>1361</v>
      </c>
      <c r="D1596" t="s">
        <v>79</v>
      </c>
      <c r="F1596" t="s">
        <v>16</v>
      </c>
      <c r="H1596" t="s">
        <v>16</v>
      </c>
      <c r="J1596" t="s">
        <v>16</v>
      </c>
      <c r="L1596" t="s">
        <v>16</v>
      </c>
      <c r="N1596" t="s">
        <v>94</v>
      </c>
      <c r="P1596" t="s">
        <v>89</v>
      </c>
      <c r="R1596" t="s">
        <v>61</v>
      </c>
    </row>
    <row r="1597" spans="1:18">
      <c r="A1597" t="s">
        <v>35</v>
      </c>
      <c r="B1597" t="s">
        <v>10</v>
      </c>
      <c r="C1597">
        <v>1</v>
      </c>
      <c r="D1597" t="s">
        <v>95</v>
      </c>
      <c r="F1597" t="s">
        <v>16</v>
      </c>
      <c r="H1597" t="s">
        <v>16</v>
      </c>
      <c r="J1597" t="s">
        <v>16</v>
      </c>
      <c r="L1597" t="s">
        <v>16</v>
      </c>
      <c r="N1597" t="s">
        <v>402</v>
      </c>
      <c r="P1597" t="s">
        <v>195</v>
      </c>
      <c r="R1597" t="s">
        <v>61</v>
      </c>
    </row>
    <row r="1598" spans="1:18">
      <c r="A1598" t="s">
        <v>35</v>
      </c>
      <c r="B1598" t="s">
        <v>10</v>
      </c>
      <c r="C1598">
        <v>0</v>
      </c>
      <c r="D1598" t="s">
        <v>70</v>
      </c>
      <c r="F1598" t="s">
        <v>16</v>
      </c>
      <c r="H1598" t="s">
        <v>16</v>
      </c>
      <c r="J1598" t="s">
        <v>16</v>
      </c>
      <c r="L1598" t="s">
        <v>16</v>
      </c>
      <c r="N1598" t="s">
        <v>320</v>
      </c>
      <c r="P1598" t="s">
        <v>548</v>
      </c>
      <c r="R1598" t="s">
        <v>61</v>
      </c>
    </row>
    <row r="1599" spans="1:18">
      <c r="A1599" t="s">
        <v>35</v>
      </c>
      <c r="B1599" t="s">
        <v>10</v>
      </c>
      <c r="C1599">
        <v>0</v>
      </c>
      <c r="F1599" t="s">
        <v>16</v>
      </c>
      <c r="H1599" t="s">
        <v>16</v>
      </c>
      <c r="J1599" t="s">
        <v>16</v>
      </c>
      <c r="L1599" t="s">
        <v>16</v>
      </c>
      <c r="N1599" t="s">
        <v>77</v>
      </c>
      <c r="R1599" t="s">
        <v>61</v>
      </c>
    </row>
    <row r="1600" spans="1:18">
      <c r="A1600" t="s">
        <v>35</v>
      </c>
      <c r="B1600" t="s">
        <v>10</v>
      </c>
      <c r="C1600">
        <v>0</v>
      </c>
      <c r="F1600" t="s">
        <v>16</v>
      </c>
      <c r="H1600" t="s">
        <v>16</v>
      </c>
      <c r="J1600" t="s">
        <v>16</v>
      </c>
      <c r="L1600" t="s">
        <v>16</v>
      </c>
      <c r="N1600" t="s">
        <v>94</v>
      </c>
      <c r="P1600" t="s">
        <v>188</v>
      </c>
      <c r="R1600" t="s">
        <v>61</v>
      </c>
    </row>
    <row r="1601" spans="1:18">
      <c r="A1601" t="s">
        <v>35</v>
      </c>
      <c r="B1601" t="s">
        <v>10</v>
      </c>
      <c r="C1601">
        <v>1</v>
      </c>
      <c r="D1601" t="s">
        <v>79</v>
      </c>
      <c r="E1601" t="s">
        <v>83</v>
      </c>
      <c r="F1601" t="s">
        <v>16</v>
      </c>
      <c r="H1601" t="s">
        <v>16</v>
      </c>
      <c r="J1601" t="s">
        <v>15</v>
      </c>
      <c r="K1601" t="s">
        <v>1362</v>
      </c>
      <c r="L1601" t="s">
        <v>16</v>
      </c>
      <c r="N1601" t="s">
        <v>714</v>
      </c>
      <c r="P1601" t="s">
        <v>127</v>
      </c>
      <c r="R1601" t="s">
        <v>69</v>
      </c>
    </row>
    <row r="1602" spans="1:18">
      <c r="A1602" t="s">
        <v>35</v>
      </c>
      <c r="B1602" t="s">
        <v>10</v>
      </c>
      <c r="C1602">
        <v>1</v>
      </c>
      <c r="D1602" t="s">
        <v>62</v>
      </c>
      <c r="F1602" t="s">
        <v>16</v>
      </c>
      <c r="H1602" t="s">
        <v>16</v>
      </c>
      <c r="J1602" t="s">
        <v>16</v>
      </c>
      <c r="L1602" t="s">
        <v>16</v>
      </c>
      <c r="N1602" t="s">
        <v>15</v>
      </c>
      <c r="O1602" t="s">
        <v>1363</v>
      </c>
      <c r="P1602" t="s">
        <v>15</v>
      </c>
      <c r="Q1602" t="s">
        <v>1364</v>
      </c>
      <c r="R1602" t="s">
        <v>61</v>
      </c>
    </row>
    <row r="1603" spans="1:18">
      <c r="A1603" t="s">
        <v>35</v>
      </c>
      <c r="B1603" t="s">
        <v>10</v>
      </c>
      <c r="C1603">
        <v>0.6</v>
      </c>
      <c r="D1603" t="s">
        <v>70</v>
      </c>
      <c r="E1603" t="s">
        <v>70</v>
      </c>
      <c r="F1603" t="s">
        <v>16</v>
      </c>
      <c r="H1603" t="s">
        <v>16</v>
      </c>
      <c r="J1603" t="s">
        <v>16</v>
      </c>
      <c r="L1603" t="s">
        <v>16</v>
      </c>
      <c r="N1603" t="s">
        <v>166</v>
      </c>
      <c r="P1603" t="s">
        <v>1072</v>
      </c>
      <c r="R1603" t="s">
        <v>61</v>
      </c>
    </row>
    <row r="1604" spans="1:18">
      <c r="A1604" t="s">
        <v>35</v>
      </c>
      <c r="B1604" t="s">
        <v>10</v>
      </c>
      <c r="C1604">
        <v>0</v>
      </c>
      <c r="D1604" t="s">
        <v>79</v>
      </c>
      <c r="F1604" t="s">
        <v>16</v>
      </c>
      <c r="H1604" t="s">
        <v>16</v>
      </c>
      <c r="J1604" t="s">
        <v>13</v>
      </c>
      <c r="L1604" t="s">
        <v>16</v>
      </c>
      <c r="N1604" t="s">
        <v>94</v>
      </c>
      <c r="P1604" t="s">
        <v>269</v>
      </c>
      <c r="R1604" t="s">
        <v>69</v>
      </c>
    </row>
    <row r="1605" spans="1:18">
      <c r="A1605" t="s">
        <v>35</v>
      </c>
      <c r="B1605" t="s">
        <v>10</v>
      </c>
      <c r="C1605">
        <v>0</v>
      </c>
      <c r="D1605" t="s">
        <v>83</v>
      </c>
      <c r="F1605" t="s">
        <v>16</v>
      </c>
      <c r="H1605" t="s">
        <v>16</v>
      </c>
      <c r="J1605" t="s">
        <v>16</v>
      </c>
      <c r="L1605" t="s">
        <v>16</v>
      </c>
      <c r="P1605" t="s">
        <v>165</v>
      </c>
      <c r="R1605" t="s">
        <v>61</v>
      </c>
    </row>
    <row r="1606" spans="1:18">
      <c r="A1606" t="s">
        <v>35</v>
      </c>
      <c r="B1606" t="s">
        <v>10</v>
      </c>
      <c r="C1606">
        <v>0</v>
      </c>
      <c r="D1606" t="s">
        <v>70</v>
      </c>
      <c r="E1606" t="s">
        <v>66</v>
      </c>
      <c r="F1606" t="s">
        <v>16</v>
      </c>
      <c r="H1606" t="s">
        <v>16</v>
      </c>
      <c r="J1606" t="s">
        <v>16</v>
      </c>
      <c r="L1606" t="s">
        <v>16</v>
      </c>
      <c r="N1606" t="s">
        <v>77</v>
      </c>
      <c r="P1606" t="s">
        <v>188</v>
      </c>
      <c r="R1606" t="s">
        <v>61</v>
      </c>
    </row>
    <row r="1607" spans="1:18">
      <c r="A1607" t="s">
        <v>35</v>
      </c>
      <c r="B1607" t="s">
        <v>10</v>
      </c>
      <c r="C1607">
        <v>0.6</v>
      </c>
      <c r="D1607" t="s">
        <v>62</v>
      </c>
      <c r="E1607" t="s">
        <v>95</v>
      </c>
      <c r="F1607" t="s">
        <v>16</v>
      </c>
      <c r="H1607" t="s">
        <v>16</v>
      </c>
      <c r="J1607" t="s">
        <v>14</v>
      </c>
      <c r="L1607" t="s">
        <v>16</v>
      </c>
      <c r="N1607" t="s">
        <v>1365</v>
      </c>
      <c r="P1607" t="s">
        <v>1366</v>
      </c>
      <c r="R1607" t="s">
        <v>61</v>
      </c>
    </row>
    <row r="1608" spans="1:18">
      <c r="A1608" t="s">
        <v>35</v>
      </c>
      <c r="B1608" t="s">
        <v>10</v>
      </c>
      <c r="C1608">
        <v>1.2</v>
      </c>
      <c r="D1608" t="s">
        <v>62</v>
      </c>
      <c r="F1608" t="s">
        <v>16</v>
      </c>
      <c r="H1608" t="s">
        <v>16</v>
      </c>
      <c r="J1608" t="s">
        <v>16</v>
      </c>
      <c r="L1608" t="s">
        <v>16</v>
      </c>
      <c r="N1608" t="s">
        <v>77</v>
      </c>
      <c r="P1608" t="s">
        <v>75</v>
      </c>
    </row>
    <row r="1609" spans="1:18">
      <c r="A1609" t="s">
        <v>35</v>
      </c>
      <c r="B1609" t="s">
        <v>10</v>
      </c>
      <c r="C1609">
        <v>0</v>
      </c>
      <c r="D1609" t="s">
        <v>70</v>
      </c>
      <c r="E1609" t="s">
        <v>83</v>
      </c>
      <c r="F1609" t="s">
        <v>16</v>
      </c>
      <c r="H1609" t="s">
        <v>16</v>
      </c>
      <c r="J1609" t="s">
        <v>16</v>
      </c>
      <c r="L1609" t="s">
        <v>16</v>
      </c>
      <c r="N1609" t="s">
        <v>77</v>
      </c>
      <c r="P1609" t="s">
        <v>188</v>
      </c>
      <c r="R1609" t="s">
        <v>61</v>
      </c>
    </row>
    <row r="1610" spans="1:18">
      <c r="A1610" t="s">
        <v>35</v>
      </c>
      <c r="B1610" t="s">
        <v>10</v>
      </c>
      <c r="C1610">
        <v>0</v>
      </c>
      <c r="D1610" t="s">
        <v>70</v>
      </c>
      <c r="E1610" t="s">
        <v>70</v>
      </c>
      <c r="F1610" t="s">
        <v>16</v>
      </c>
      <c r="H1610" t="s">
        <v>12</v>
      </c>
      <c r="J1610" t="s">
        <v>12</v>
      </c>
      <c r="L1610" t="s">
        <v>12</v>
      </c>
      <c r="N1610" t="s">
        <v>94</v>
      </c>
      <c r="P1610" t="s">
        <v>359</v>
      </c>
      <c r="R1610" t="s">
        <v>61</v>
      </c>
    </row>
    <row r="1611" spans="1:18">
      <c r="A1611" t="s">
        <v>35</v>
      </c>
      <c r="B1611" t="s">
        <v>10</v>
      </c>
      <c r="C1611">
        <v>2</v>
      </c>
      <c r="D1611" t="s">
        <v>95</v>
      </c>
      <c r="F1611" t="s">
        <v>16</v>
      </c>
      <c r="H1611" t="s">
        <v>16</v>
      </c>
      <c r="J1611" t="s">
        <v>16</v>
      </c>
      <c r="L1611" t="s">
        <v>16</v>
      </c>
      <c r="N1611" t="s">
        <v>77</v>
      </c>
      <c r="P1611" t="s">
        <v>112</v>
      </c>
      <c r="R1611" t="s">
        <v>61</v>
      </c>
    </row>
    <row r="1612" spans="1:18">
      <c r="A1612" t="s">
        <v>35</v>
      </c>
      <c r="B1612" t="s">
        <v>10</v>
      </c>
      <c r="C1612">
        <v>1</v>
      </c>
      <c r="D1612" t="s">
        <v>62</v>
      </c>
      <c r="E1612" t="s">
        <v>62</v>
      </c>
      <c r="F1612" t="s">
        <v>16</v>
      </c>
      <c r="H1612" t="s">
        <v>16</v>
      </c>
      <c r="J1612" t="s">
        <v>15</v>
      </c>
      <c r="K1612" t="s">
        <v>1367</v>
      </c>
      <c r="L1612" t="s">
        <v>16</v>
      </c>
      <c r="N1612" t="s">
        <v>484</v>
      </c>
      <c r="P1612" t="s">
        <v>195</v>
      </c>
      <c r="R1612" t="s">
        <v>69</v>
      </c>
    </row>
    <row r="1613" spans="1:18">
      <c r="A1613" t="s">
        <v>35</v>
      </c>
      <c r="B1613" t="s">
        <v>10</v>
      </c>
      <c r="C1613">
        <v>0.1</v>
      </c>
      <c r="D1613" t="s">
        <v>70</v>
      </c>
      <c r="E1613" t="s">
        <v>62</v>
      </c>
      <c r="F1613" t="s">
        <v>16</v>
      </c>
      <c r="H1613" t="s">
        <v>16</v>
      </c>
      <c r="J1613" t="s">
        <v>16</v>
      </c>
      <c r="L1613" t="s">
        <v>16</v>
      </c>
      <c r="N1613" t="s">
        <v>77</v>
      </c>
      <c r="P1613" t="s">
        <v>65</v>
      </c>
      <c r="R1613" t="s">
        <v>61</v>
      </c>
    </row>
    <row r="1614" spans="1:18">
      <c r="A1614" t="s">
        <v>35</v>
      </c>
      <c r="B1614" t="s">
        <v>10</v>
      </c>
      <c r="C1614">
        <v>1.2</v>
      </c>
      <c r="D1614" t="s">
        <v>62</v>
      </c>
      <c r="E1614" t="s">
        <v>62</v>
      </c>
      <c r="F1614" t="s">
        <v>16</v>
      </c>
      <c r="H1614" t="s">
        <v>16</v>
      </c>
      <c r="J1614" t="s">
        <v>16</v>
      </c>
      <c r="L1614" t="s">
        <v>16</v>
      </c>
      <c r="R1614" t="s">
        <v>61</v>
      </c>
    </row>
    <row r="1615" spans="1:18">
      <c r="A1615" t="s">
        <v>35</v>
      </c>
      <c r="B1615" t="s">
        <v>10</v>
      </c>
      <c r="C1615">
        <v>0.8</v>
      </c>
      <c r="D1615" t="s">
        <v>62</v>
      </c>
      <c r="E1615" t="s">
        <v>62</v>
      </c>
      <c r="F1615" t="s">
        <v>16</v>
      </c>
      <c r="H1615" t="s">
        <v>16</v>
      </c>
      <c r="J1615" t="s">
        <v>12</v>
      </c>
      <c r="L1615" t="s">
        <v>16</v>
      </c>
      <c r="N1615" t="s">
        <v>94</v>
      </c>
      <c r="R1615" t="s">
        <v>61</v>
      </c>
    </row>
    <row r="1616" spans="1:18">
      <c r="A1616" t="s">
        <v>35</v>
      </c>
      <c r="B1616" t="s">
        <v>10</v>
      </c>
      <c r="C1616">
        <v>0.5</v>
      </c>
      <c r="D1616" t="s">
        <v>70</v>
      </c>
      <c r="F1616" t="s">
        <v>16</v>
      </c>
      <c r="H1616" t="s">
        <v>16</v>
      </c>
      <c r="J1616" t="s">
        <v>16</v>
      </c>
      <c r="L1616" t="s">
        <v>16</v>
      </c>
      <c r="N1616" t="s">
        <v>971</v>
      </c>
      <c r="P1616" t="s">
        <v>440</v>
      </c>
      <c r="R1616" t="s">
        <v>69</v>
      </c>
    </row>
    <row r="1617" spans="1:18">
      <c r="A1617" t="s">
        <v>35</v>
      </c>
      <c r="B1617" t="s">
        <v>10</v>
      </c>
      <c r="C1617">
        <v>1.2</v>
      </c>
      <c r="D1617" t="s">
        <v>62</v>
      </c>
      <c r="E1617" t="s">
        <v>62</v>
      </c>
      <c r="F1617" t="s">
        <v>16</v>
      </c>
      <c r="H1617" t="s">
        <v>16</v>
      </c>
      <c r="J1617" t="s">
        <v>12</v>
      </c>
      <c r="L1617" t="s">
        <v>12</v>
      </c>
      <c r="N1617" t="s">
        <v>67</v>
      </c>
      <c r="P1617" t="s">
        <v>75</v>
      </c>
      <c r="R1617" t="s">
        <v>69</v>
      </c>
    </row>
    <row r="1618" spans="1:18">
      <c r="A1618" t="s">
        <v>35</v>
      </c>
      <c r="B1618" t="s">
        <v>10</v>
      </c>
      <c r="C1618">
        <v>0</v>
      </c>
      <c r="D1618" t="s">
        <v>62</v>
      </c>
      <c r="F1618" t="s">
        <v>16</v>
      </c>
      <c r="H1618" t="s">
        <v>16</v>
      </c>
      <c r="J1618" t="s">
        <v>16</v>
      </c>
      <c r="L1618" t="s">
        <v>16</v>
      </c>
      <c r="N1618" t="s">
        <v>484</v>
      </c>
      <c r="P1618" t="s">
        <v>269</v>
      </c>
      <c r="R1618" t="s">
        <v>61</v>
      </c>
    </row>
    <row r="1619" spans="1:18">
      <c r="A1619" t="s">
        <v>35</v>
      </c>
      <c r="B1619" t="s">
        <v>10</v>
      </c>
      <c r="C1619">
        <v>2</v>
      </c>
      <c r="D1619" t="s">
        <v>70</v>
      </c>
      <c r="E1619" t="s">
        <v>70</v>
      </c>
      <c r="F1619" t="s">
        <v>16</v>
      </c>
      <c r="H1619" t="s">
        <v>16</v>
      </c>
      <c r="J1619" t="s">
        <v>16</v>
      </c>
      <c r="L1619" t="s">
        <v>16</v>
      </c>
      <c r="N1619" t="s">
        <v>74</v>
      </c>
      <c r="P1619" t="s">
        <v>188</v>
      </c>
      <c r="R1619" t="s">
        <v>69</v>
      </c>
    </row>
    <row r="1620" spans="1:18">
      <c r="A1620" t="s">
        <v>35</v>
      </c>
      <c r="B1620" t="s">
        <v>10</v>
      </c>
      <c r="C1620">
        <v>0</v>
      </c>
      <c r="F1620" t="s">
        <v>16</v>
      </c>
      <c r="H1620" t="s">
        <v>16</v>
      </c>
      <c r="J1620" t="s">
        <v>16</v>
      </c>
      <c r="L1620" t="s">
        <v>16</v>
      </c>
      <c r="N1620" t="s">
        <v>15</v>
      </c>
      <c r="O1620" t="s">
        <v>1368</v>
      </c>
      <c r="R1620" t="s">
        <v>61</v>
      </c>
    </row>
    <row r="1621" spans="1:18">
      <c r="A1621" t="s">
        <v>35</v>
      </c>
      <c r="B1621" t="s">
        <v>10</v>
      </c>
      <c r="C1621">
        <v>0.3</v>
      </c>
      <c r="D1621" t="s">
        <v>62</v>
      </c>
      <c r="F1621" t="s">
        <v>16</v>
      </c>
      <c r="H1621" t="s">
        <v>16</v>
      </c>
      <c r="J1621" t="s">
        <v>16</v>
      </c>
      <c r="L1621" t="s">
        <v>16</v>
      </c>
      <c r="N1621" t="s">
        <v>437</v>
      </c>
      <c r="P1621" t="s">
        <v>195</v>
      </c>
      <c r="R1621" t="s">
        <v>61</v>
      </c>
    </row>
    <row r="1622" spans="1:18">
      <c r="A1622" t="s">
        <v>35</v>
      </c>
      <c r="B1622" t="s">
        <v>10</v>
      </c>
      <c r="C1622">
        <v>2</v>
      </c>
      <c r="D1622" t="s">
        <v>57</v>
      </c>
      <c r="F1622" t="s">
        <v>16</v>
      </c>
      <c r="H1622" t="s">
        <v>16</v>
      </c>
      <c r="J1622" t="s">
        <v>13</v>
      </c>
      <c r="L1622" t="s">
        <v>16</v>
      </c>
      <c r="N1622" t="s">
        <v>94</v>
      </c>
      <c r="P1622" t="s">
        <v>113</v>
      </c>
      <c r="R1622" t="s">
        <v>61</v>
      </c>
    </row>
    <row r="1623" spans="1:18">
      <c r="A1623" t="s">
        <v>35</v>
      </c>
      <c r="B1623" t="s">
        <v>10</v>
      </c>
      <c r="C1623">
        <v>0</v>
      </c>
      <c r="D1623" t="s">
        <v>70</v>
      </c>
      <c r="F1623" t="s">
        <v>16</v>
      </c>
      <c r="H1623" t="s">
        <v>16</v>
      </c>
      <c r="J1623" t="s">
        <v>16</v>
      </c>
      <c r="L1623" t="s">
        <v>16</v>
      </c>
      <c r="N1623" t="s">
        <v>138</v>
      </c>
      <c r="P1623" t="s">
        <v>195</v>
      </c>
      <c r="R1623" t="s">
        <v>61</v>
      </c>
    </row>
    <row r="1624" spans="1:18">
      <c r="A1624" t="s">
        <v>35</v>
      </c>
      <c r="B1624" t="s">
        <v>10</v>
      </c>
      <c r="C1624">
        <v>0</v>
      </c>
      <c r="F1624" t="s">
        <v>16</v>
      </c>
      <c r="H1624" t="s">
        <v>16</v>
      </c>
      <c r="J1624" t="s">
        <v>16</v>
      </c>
      <c r="L1624" t="s">
        <v>16</v>
      </c>
      <c r="P1624" t="s">
        <v>75</v>
      </c>
      <c r="R1624" t="s">
        <v>61</v>
      </c>
    </row>
    <row r="1625" spans="1:18">
      <c r="A1625" t="s">
        <v>35</v>
      </c>
      <c r="B1625" t="s">
        <v>10</v>
      </c>
      <c r="C1625">
        <v>0.5</v>
      </c>
      <c r="D1625" t="s">
        <v>62</v>
      </c>
      <c r="E1625" t="s">
        <v>66</v>
      </c>
      <c r="F1625" t="s">
        <v>16</v>
      </c>
      <c r="H1625" t="s">
        <v>16</v>
      </c>
      <c r="J1625" t="s">
        <v>16</v>
      </c>
      <c r="L1625" t="s">
        <v>16</v>
      </c>
      <c r="N1625" t="s">
        <v>1369</v>
      </c>
      <c r="P1625" t="s">
        <v>231</v>
      </c>
      <c r="R1625" t="s">
        <v>61</v>
      </c>
    </row>
    <row r="1626" spans="1:18">
      <c r="A1626" t="s">
        <v>35</v>
      </c>
      <c r="B1626" t="s">
        <v>10</v>
      </c>
      <c r="C1626">
        <v>0</v>
      </c>
      <c r="D1626" t="s">
        <v>62</v>
      </c>
      <c r="F1626" t="s">
        <v>16</v>
      </c>
      <c r="H1626" t="s">
        <v>16</v>
      </c>
      <c r="J1626" t="s">
        <v>16</v>
      </c>
      <c r="L1626" t="s">
        <v>16</v>
      </c>
      <c r="N1626" t="s">
        <v>15</v>
      </c>
      <c r="O1626" t="s">
        <v>1370</v>
      </c>
      <c r="P1626" t="s">
        <v>15</v>
      </c>
      <c r="Q1626" t="s">
        <v>1371</v>
      </c>
      <c r="R1626" t="s">
        <v>61</v>
      </c>
    </row>
    <row r="1627" spans="1:18">
      <c r="A1627" t="s">
        <v>35</v>
      </c>
      <c r="B1627" t="s">
        <v>10</v>
      </c>
      <c r="C1627">
        <v>0.7</v>
      </c>
      <c r="D1627" t="s">
        <v>62</v>
      </c>
      <c r="F1627" t="s">
        <v>16</v>
      </c>
      <c r="H1627" t="s">
        <v>16</v>
      </c>
      <c r="J1627" t="s">
        <v>12</v>
      </c>
      <c r="L1627" t="s">
        <v>12</v>
      </c>
      <c r="N1627" t="s">
        <v>1035</v>
      </c>
      <c r="P1627" t="s">
        <v>359</v>
      </c>
      <c r="R1627" t="s">
        <v>61</v>
      </c>
    </row>
    <row r="1628" spans="1:18">
      <c r="A1628" t="s">
        <v>35</v>
      </c>
      <c r="B1628" t="s">
        <v>10</v>
      </c>
      <c r="C1628" t="s">
        <v>1372</v>
      </c>
      <c r="D1628" t="s">
        <v>62</v>
      </c>
      <c r="E1628" t="s">
        <v>66</v>
      </c>
      <c r="F1628" t="s">
        <v>16</v>
      </c>
      <c r="H1628" t="s">
        <v>16</v>
      </c>
      <c r="J1628" t="s">
        <v>16</v>
      </c>
      <c r="L1628" t="s">
        <v>16</v>
      </c>
      <c r="N1628" t="s">
        <v>67</v>
      </c>
      <c r="P1628" t="s">
        <v>100</v>
      </c>
      <c r="R1628" t="s">
        <v>61</v>
      </c>
    </row>
    <row r="1629" spans="1:18">
      <c r="A1629" t="s">
        <v>35</v>
      </c>
      <c r="B1629" t="s">
        <v>10</v>
      </c>
      <c r="C1629">
        <v>0.3</v>
      </c>
      <c r="D1629" t="s">
        <v>62</v>
      </c>
      <c r="F1629" t="s">
        <v>16</v>
      </c>
      <c r="H1629" t="s">
        <v>16</v>
      </c>
      <c r="J1629" t="s">
        <v>16</v>
      </c>
      <c r="L1629" t="s">
        <v>16</v>
      </c>
      <c r="N1629" t="s">
        <v>484</v>
      </c>
      <c r="P1629" t="s">
        <v>1373</v>
      </c>
      <c r="Q1629" t="s">
        <v>1374</v>
      </c>
      <c r="R1629" t="s">
        <v>61</v>
      </c>
    </row>
    <row r="1630" spans="1:18">
      <c r="A1630" t="s">
        <v>35</v>
      </c>
      <c r="B1630" t="s">
        <v>10</v>
      </c>
      <c r="C1630">
        <v>0</v>
      </c>
      <c r="P1630" t="s">
        <v>290</v>
      </c>
      <c r="R1630" t="s">
        <v>61</v>
      </c>
    </row>
    <row r="1631" spans="1:18">
      <c r="A1631" t="s">
        <v>35</v>
      </c>
      <c r="B1631" t="s">
        <v>10</v>
      </c>
      <c r="C1631">
        <v>0</v>
      </c>
      <c r="H1631" t="s">
        <v>16</v>
      </c>
      <c r="L1631" t="s">
        <v>16</v>
      </c>
      <c r="N1631" t="s">
        <v>58</v>
      </c>
      <c r="O1631" t="s">
        <v>1375</v>
      </c>
      <c r="R1631" t="s">
        <v>61</v>
      </c>
    </row>
    <row r="1632" spans="1:18">
      <c r="A1632" t="s">
        <v>35</v>
      </c>
      <c r="B1632" t="s">
        <v>10</v>
      </c>
      <c r="C1632">
        <v>0</v>
      </c>
      <c r="N1632" t="s">
        <v>307</v>
      </c>
      <c r="P1632" t="s">
        <v>87</v>
      </c>
      <c r="Q1632" t="s">
        <v>1376</v>
      </c>
      <c r="R1632" t="s">
        <v>61</v>
      </c>
    </row>
    <row r="1633" spans="1:18">
      <c r="A1633" t="s">
        <v>35</v>
      </c>
      <c r="B1633" t="s">
        <v>10</v>
      </c>
      <c r="C1633">
        <v>0</v>
      </c>
      <c r="D1633" t="s">
        <v>70</v>
      </c>
      <c r="R1633" t="s">
        <v>61</v>
      </c>
    </row>
    <row r="1634" spans="1:18">
      <c r="A1634" t="s">
        <v>35</v>
      </c>
      <c r="B1634" t="s">
        <v>10</v>
      </c>
      <c r="C1634">
        <v>0</v>
      </c>
      <c r="H1634" t="s">
        <v>16</v>
      </c>
      <c r="L1634" t="s">
        <v>16</v>
      </c>
      <c r="N1634" t="s">
        <v>1377</v>
      </c>
      <c r="P1634" t="s">
        <v>1202</v>
      </c>
      <c r="R1634" t="s">
        <v>61</v>
      </c>
    </row>
    <row r="1635" spans="1:18">
      <c r="A1635" t="s">
        <v>35</v>
      </c>
      <c r="B1635" t="s">
        <v>10</v>
      </c>
      <c r="C1635">
        <v>0</v>
      </c>
      <c r="N1635" t="s">
        <v>94</v>
      </c>
      <c r="P1635" t="s">
        <v>1067</v>
      </c>
      <c r="R1635" t="s">
        <v>61</v>
      </c>
    </row>
    <row r="1636" spans="1:18">
      <c r="A1636" t="s">
        <v>35</v>
      </c>
      <c r="B1636" t="s">
        <v>10</v>
      </c>
      <c r="H1636" t="s">
        <v>16</v>
      </c>
      <c r="L1636" t="s">
        <v>16</v>
      </c>
      <c r="R1636" t="s">
        <v>61</v>
      </c>
    </row>
    <row r="1637" spans="1:18">
      <c r="A1637" t="s">
        <v>35</v>
      </c>
      <c r="B1637" t="s">
        <v>10</v>
      </c>
      <c r="C1637">
        <v>0</v>
      </c>
    </row>
    <row r="1638" spans="1:18">
      <c r="A1638" t="s">
        <v>35</v>
      </c>
      <c r="B1638" t="s">
        <v>10</v>
      </c>
      <c r="C1638">
        <v>0</v>
      </c>
      <c r="H1638" t="s">
        <v>16</v>
      </c>
      <c r="L1638" t="s">
        <v>16</v>
      </c>
      <c r="N1638" t="s">
        <v>1108</v>
      </c>
      <c r="P1638" t="s">
        <v>1378</v>
      </c>
      <c r="R1638" t="s">
        <v>61</v>
      </c>
    </row>
    <row r="1639" spans="1:18">
      <c r="A1639" t="s">
        <v>35</v>
      </c>
      <c r="B1639" t="s">
        <v>10</v>
      </c>
      <c r="C1639">
        <v>0</v>
      </c>
    </row>
    <row r="1640" spans="1:18">
      <c r="A1640" t="s">
        <v>35</v>
      </c>
      <c r="B1640" t="s">
        <v>10</v>
      </c>
      <c r="C1640">
        <v>0</v>
      </c>
      <c r="H1640" t="s">
        <v>16</v>
      </c>
      <c r="L1640" t="s">
        <v>16</v>
      </c>
      <c r="N1640" t="s">
        <v>94</v>
      </c>
      <c r="R1640" t="s">
        <v>61</v>
      </c>
    </row>
    <row r="1641" spans="1:18">
      <c r="A1641" t="s">
        <v>35</v>
      </c>
      <c r="B1641" t="s">
        <v>10</v>
      </c>
      <c r="C1641">
        <v>0</v>
      </c>
      <c r="H1641" t="s">
        <v>16</v>
      </c>
      <c r="J1641" t="s">
        <v>16</v>
      </c>
      <c r="L1641" t="s">
        <v>16</v>
      </c>
      <c r="N1641" t="s">
        <v>402</v>
      </c>
      <c r="R1641" t="s">
        <v>61</v>
      </c>
    </row>
    <row r="1642" spans="1:18">
      <c r="A1642" t="s">
        <v>35</v>
      </c>
      <c r="B1642" t="s">
        <v>10</v>
      </c>
      <c r="C1642">
        <v>0</v>
      </c>
      <c r="D1642" t="s">
        <v>70</v>
      </c>
      <c r="H1642" t="s">
        <v>16</v>
      </c>
      <c r="J1642" t="s">
        <v>16</v>
      </c>
      <c r="L1642" t="s">
        <v>16</v>
      </c>
      <c r="N1642" t="s">
        <v>77</v>
      </c>
      <c r="P1642" t="s">
        <v>15</v>
      </c>
      <c r="Q1642" t="s">
        <v>1379</v>
      </c>
      <c r="R1642" t="s">
        <v>61</v>
      </c>
    </row>
    <row r="1643" spans="1:18">
      <c r="A1643" t="s">
        <v>35</v>
      </c>
      <c r="B1643" t="s">
        <v>10</v>
      </c>
      <c r="C1643">
        <v>0</v>
      </c>
      <c r="H1643" t="s">
        <v>16</v>
      </c>
      <c r="L1643" t="s">
        <v>16</v>
      </c>
      <c r="N1643" t="s">
        <v>77</v>
      </c>
      <c r="R1643" t="s">
        <v>61</v>
      </c>
    </row>
    <row r="1644" spans="1:18">
      <c r="A1644" t="s">
        <v>35</v>
      </c>
      <c r="B1644" t="s">
        <v>10</v>
      </c>
      <c r="C1644">
        <v>0</v>
      </c>
      <c r="H1644" t="s">
        <v>16</v>
      </c>
      <c r="J1644" t="s">
        <v>13</v>
      </c>
      <c r="L1644" t="s">
        <v>16</v>
      </c>
      <c r="R1644" t="s">
        <v>61</v>
      </c>
    </row>
    <row r="1645" spans="1:18">
      <c r="A1645" t="s">
        <v>35</v>
      </c>
      <c r="B1645" t="s">
        <v>10</v>
      </c>
      <c r="C1645">
        <v>0</v>
      </c>
      <c r="N1645" t="s">
        <v>15</v>
      </c>
      <c r="O1645" t="s">
        <v>1380</v>
      </c>
    </row>
    <row r="1646" spans="1:18">
      <c r="A1646" t="s">
        <v>9</v>
      </c>
      <c r="B1646" t="s">
        <v>19</v>
      </c>
      <c r="C1646" t="s">
        <v>1381</v>
      </c>
      <c r="D1646" t="s">
        <v>62</v>
      </c>
      <c r="E1646" t="s">
        <v>66</v>
      </c>
      <c r="F1646" t="s">
        <v>14</v>
      </c>
      <c r="H1646" t="s">
        <v>16</v>
      </c>
      <c r="J1646" t="s">
        <v>14</v>
      </c>
      <c r="L1646" t="s">
        <v>14</v>
      </c>
      <c r="N1646" t="s">
        <v>395</v>
      </c>
      <c r="P1646" t="s">
        <v>15</v>
      </c>
      <c r="Q1646" t="s">
        <v>1382</v>
      </c>
      <c r="R1646" t="s">
        <v>61</v>
      </c>
    </row>
    <row r="1647" spans="1:18">
      <c r="A1647" t="s">
        <v>9</v>
      </c>
      <c r="B1647" t="s">
        <v>19</v>
      </c>
      <c r="C1647">
        <v>37</v>
      </c>
      <c r="D1647" t="s">
        <v>57</v>
      </c>
      <c r="F1647" t="s">
        <v>14</v>
      </c>
      <c r="H1647" t="s">
        <v>16</v>
      </c>
      <c r="J1647" t="s">
        <v>16</v>
      </c>
      <c r="L1647" t="s">
        <v>16</v>
      </c>
      <c r="N1647" t="s">
        <v>15</v>
      </c>
      <c r="O1647" t="s">
        <v>1383</v>
      </c>
      <c r="R1647" t="s">
        <v>61</v>
      </c>
    </row>
    <row r="1648" spans="1:18">
      <c r="A1648" t="s">
        <v>9</v>
      </c>
      <c r="B1648" t="s">
        <v>19</v>
      </c>
      <c r="C1648">
        <v>48</v>
      </c>
      <c r="D1648" t="s">
        <v>57</v>
      </c>
      <c r="E1648" t="s">
        <v>95</v>
      </c>
      <c r="F1648" t="s">
        <v>14</v>
      </c>
      <c r="H1648" t="s">
        <v>14</v>
      </c>
      <c r="J1648" t="s">
        <v>14</v>
      </c>
      <c r="L1648" t="s">
        <v>14</v>
      </c>
      <c r="N1648" t="s">
        <v>15</v>
      </c>
      <c r="O1648" t="s">
        <v>667</v>
      </c>
      <c r="R1648" t="s">
        <v>61</v>
      </c>
    </row>
    <row r="1649" spans="1:18">
      <c r="A1649" t="s">
        <v>9</v>
      </c>
      <c r="B1649" t="s">
        <v>19</v>
      </c>
      <c r="C1649">
        <v>8</v>
      </c>
      <c r="D1649" t="s">
        <v>95</v>
      </c>
      <c r="E1649" t="s">
        <v>95</v>
      </c>
      <c r="F1649" t="s">
        <v>14</v>
      </c>
      <c r="H1649" t="s">
        <v>14</v>
      </c>
      <c r="J1649" t="s">
        <v>14</v>
      </c>
      <c r="L1649" t="s">
        <v>14</v>
      </c>
      <c r="N1649" t="s">
        <v>15</v>
      </c>
      <c r="O1649" t="s">
        <v>1384</v>
      </c>
      <c r="R1649" t="s">
        <v>61</v>
      </c>
    </row>
    <row r="1650" spans="1:18">
      <c r="A1650" t="s">
        <v>9</v>
      </c>
      <c r="B1650" t="s">
        <v>19</v>
      </c>
      <c r="C1650">
        <v>50</v>
      </c>
      <c r="D1650" t="s">
        <v>57</v>
      </c>
      <c r="E1650" t="s">
        <v>95</v>
      </c>
      <c r="F1650" t="s">
        <v>14</v>
      </c>
      <c r="H1650" t="s">
        <v>16</v>
      </c>
      <c r="J1650" t="s">
        <v>14</v>
      </c>
      <c r="L1650" t="s">
        <v>16</v>
      </c>
      <c r="N1650" t="s">
        <v>67</v>
      </c>
      <c r="P1650" t="s">
        <v>112</v>
      </c>
      <c r="R1650" t="s">
        <v>61</v>
      </c>
    </row>
    <row r="1651" spans="1:18">
      <c r="A1651" t="s">
        <v>9</v>
      </c>
      <c r="B1651" t="s">
        <v>19</v>
      </c>
      <c r="C1651">
        <v>13</v>
      </c>
      <c r="D1651" t="s">
        <v>95</v>
      </c>
      <c r="F1651" t="s">
        <v>15</v>
      </c>
      <c r="G1651" t="s">
        <v>1385</v>
      </c>
      <c r="H1651" t="s">
        <v>15</v>
      </c>
      <c r="I1651" t="s">
        <v>1385</v>
      </c>
      <c r="J1651" t="s">
        <v>14</v>
      </c>
      <c r="L1651" t="s">
        <v>14</v>
      </c>
      <c r="N1651" t="s">
        <v>74</v>
      </c>
      <c r="P1651" t="s">
        <v>100</v>
      </c>
      <c r="R1651" t="s">
        <v>69</v>
      </c>
    </row>
    <row r="1652" spans="1:18">
      <c r="A1652" t="s">
        <v>33</v>
      </c>
      <c r="B1652" t="s">
        <v>19</v>
      </c>
      <c r="C1652">
        <v>60</v>
      </c>
      <c r="D1652" t="s">
        <v>83</v>
      </c>
      <c r="F1652" t="s">
        <v>14</v>
      </c>
      <c r="H1652" t="s">
        <v>16</v>
      </c>
      <c r="J1652" t="s">
        <v>14</v>
      </c>
      <c r="L1652" t="s">
        <v>16</v>
      </c>
      <c r="N1652" t="s">
        <v>401</v>
      </c>
      <c r="R1652" t="s">
        <v>61</v>
      </c>
    </row>
    <row r="1653" spans="1:18">
      <c r="A1653" t="s">
        <v>33</v>
      </c>
      <c r="B1653" t="s">
        <v>19</v>
      </c>
      <c r="C1653">
        <v>5</v>
      </c>
      <c r="D1653" t="s">
        <v>62</v>
      </c>
      <c r="E1653" t="s">
        <v>62</v>
      </c>
      <c r="F1653" t="s">
        <v>14</v>
      </c>
      <c r="H1653" t="s">
        <v>16</v>
      </c>
      <c r="J1653" t="s">
        <v>14</v>
      </c>
      <c r="L1653" t="s">
        <v>16</v>
      </c>
      <c r="N1653" t="s">
        <v>77</v>
      </c>
      <c r="P1653" t="s">
        <v>65</v>
      </c>
      <c r="R1653" t="s">
        <v>61</v>
      </c>
    </row>
    <row r="1654" spans="1:18">
      <c r="A1654" t="s">
        <v>33</v>
      </c>
      <c r="B1654" t="s">
        <v>19</v>
      </c>
      <c r="C1654">
        <v>1</v>
      </c>
      <c r="D1654" t="s">
        <v>62</v>
      </c>
      <c r="E1654" t="s">
        <v>62</v>
      </c>
      <c r="F1654" t="s">
        <v>14</v>
      </c>
      <c r="H1654" t="s">
        <v>16</v>
      </c>
      <c r="J1654" t="s">
        <v>16</v>
      </c>
      <c r="L1654" t="s">
        <v>16</v>
      </c>
      <c r="N1654" t="s">
        <v>77</v>
      </c>
      <c r="R1654" t="s">
        <v>69</v>
      </c>
    </row>
    <row r="1655" spans="1:18">
      <c r="A1655" t="s">
        <v>35</v>
      </c>
      <c r="B1655" t="s">
        <v>19</v>
      </c>
      <c r="F1655" t="s">
        <v>12</v>
      </c>
      <c r="H1655" t="s">
        <v>12</v>
      </c>
      <c r="J1655" t="s">
        <v>12</v>
      </c>
      <c r="L1655" t="s">
        <v>12</v>
      </c>
      <c r="N1655" t="s">
        <v>138</v>
      </c>
      <c r="P1655" t="s">
        <v>15</v>
      </c>
      <c r="Q1655" t="s">
        <v>1386</v>
      </c>
      <c r="R1655" t="s">
        <v>61</v>
      </c>
    </row>
    <row r="1656" spans="1:18">
      <c r="A1656" t="s">
        <v>35</v>
      </c>
      <c r="B1656" t="s">
        <v>19</v>
      </c>
      <c r="C1656">
        <v>1.5</v>
      </c>
      <c r="D1656" t="s">
        <v>66</v>
      </c>
      <c r="E1656" t="s">
        <v>83</v>
      </c>
      <c r="F1656" t="s">
        <v>12</v>
      </c>
      <c r="H1656" t="s">
        <v>16</v>
      </c>
      <c r="J1656" t="s">
        <v>12</v>
      </c>
      <c r="L1656" t="s">
        <v>16</v>
      </c>
    </row>
    <row r="1657" spans="1:18">
      <c r="A1657" t="s">
        <v>35</v>
      </c>
      <c r="B1657" t="s">
        <v>19</v>
      </c>
      <c r="C1657">
        <v>15</v>
      </c>
      <c r="D1657" t="s">
        <v>62</v>
      </c>
      <c r="F1657" t="s">
        <v>13</v>
      </c>
      <c r="H1657" t="s">
        <v>16</v>
      </c>
      <c r="J1657" t="s">
        <v>13</v>
      </c>
      <c r="L1657" t="s">
        <v>16</v>
      </c>
      <c r="N1657" t="s">
        <v>67</v>
      </c>
      <c r="P1657" t="s">
        <v>112</v>
      </c>
      <c r="R1657" t="s">
        <v>69</v>
      </c>
    </row>
    <row r="1658" spans="1:18">
      <c r="A1658" t="s">
        <v>35</v>
      </c>
      <c r="B1658" t="s">
        <v>19</v>
      </c>
      <c r="C1658">
        <v>11</v>
      </c>
      <c r="D1658" t="s">
        <v>57</v>
      </c>
      <c r="E1658" t="s">
        <v>83</v>
      </c>
      <c r="F1658" t="s">
        <v>13</v>
      </c>
      <c r="H1658" t="s">
        <v>16</v>
      </c>
      <c r="J1658" t="s">
        <v>13</v>
      </c>
      <c r="L1658" t="s">
        <v>16</v>
      </c>
      <c r="N1658" t="s">
        <v>94</v>
      </c>
      <c r="P1658" t="s">
        <v>75</v>
      </c>
      <c r="R1658" t="s">
        <v>61</v>
      </c>
    </row>
    <row r="1659" spans="1:18">
      <c r="A1659" t="s">
        <v>35</v>
      </c>
      <c r="B1659" t="s">
        <v>19</v>
      </c>
      <c r="C1659">
        <v>46.3</v>
      </c>
      <c r="D1659" t="s">
        <v>57</v>
      </c>
      <c r="E1659" t="s">
        <v>95</v>
      </c>
      <c r="F1659" t="s">
        <v>13</v>
      </c>
      <c r="H1659" t="s">
        <v>13</v>
      </c>
      <c r="J1659" t="s">
        <v>13</v>
      </c>
      <c r="L1659" t="s">
        <v>13</v>
      </c>
      <c r="N1659" t="s">
        <v>67</v>
      </c>
      <c r="P1659" t="s">
        <v>15</v>
      </c>
      <c r="Q1659" t="s">
        <v>1387</v>
      </c>
      <c r="R1659" t="s">
        <v>69</v>
      </c>
    </row>
    <row r="1660" spans="1:18">
      <c r="A1660" t="s">
        <v>35</v>
      </c>
      <c r="B1660" t="s">
        <v>19</v>
      </c>
      <c r="C1660">
        <v>28.5</v>
      </c>
      <c r="D1660" t="s">
        <v>57</v>
      </c>
      <c r="F1660" t="s">
        <v>13</v>
      </c>
      <c r="H1660" t="s">
        <v>13</v>
      </c>
      <c r="J1660" t="s">
        <v>13</v>
      </c>
      <c r="L1660" t="s">
        <v>13</v>
      </c>
      <c r="N1660" t="s">
        <v>1102</v>
      </c>
      <c r="P1660" t="s">
        <v>269</v>
      </c>
      <c r="R1660" t="s">
        <v>61</v>
      </c>
    </row>
    <row r="1661" spans="1:18">
      <c r="A1661" t="s">
        <v>35</v>
      </c>
      <c r="B1661" t="s">
        <v>19</v>
      </c>
      <c r="C1661">
        <v>5</v>
      </c>
      <c r="D1661" t="s">
        <v>57</v>
      </c>
      <c r="F1661" t="s">
        <v>14</v>
      </c>
      <c r="H1661" t="s">
        <v>16</v>
      </c>
      <c r="J1661" t="s">
        <v>14</v>
      </c>
      <c r="L1661" t="s">
        <v>16</v>
      </c>
      <c r="N1661" t="s">
        <v>93</v>
      </c>
      <c r="P1661" t="s">
        <v>489</v>
      </c>
      <c r="R1661" t="s">
        <v>61</v>
      </c>
    </row>
    <row r="1662" spans="1:18">
      <c r="A1662" t="s">
        <v>35</v>
      </c>
      <c r="B1662" t="s">
        <v>19</v>
      </c>
      <c r="C1662">
        <v>5</v>
      </c>
      <c r="D1662" t="s">
        <v>66</v>
      </c>
      <c r="F1662" t="s">
        <v>14</v>
      </c>
      <c r="H1662" t="s">
        <v>16</v>
      </c>
      <c r="J1662" t="s">
        <v>14</v>
      </c>
      <c r="L1662" t="s">
        <v>16</v>
      </c>
      <c r="N1662" t="s">
        <v>15</v>
      </c>
      <c r="O1662" t="s">
        <v>1388</v>
      </c>
      <c r="P1662" t="s">
        <v>65</v>
      </c>
      <c r="R1662" t="s">
        <v>69</v>
      </c>
    </row>
    <row r="1663" spans="1:18">
      <c r="A1663" t="s">
        <v>35</v>
      </c>
      <c r="B1663" t="s">
        <v>19</v>
      </c>
      <c r="C1663">
        <v>25</v>
      </c>
      <c r="D1663" t="s">
        <v>66</v>
      </c>
      <c r="E1663" t="s">
        <v>66</v>
      </c>
      <c r="F1663" t="s">
        <v>14</v>
      </c>
      <c r="H1663" t="s">
        <v>16</v>
      </c>
      <c r="J1663" t="s">
        <v>14</v>
      </c>
      <c r="L1663" t="s">
        <v>16</v>
      </c>
      <c r="N1663" t="s">
        <v>172</v>
      </c>
      <c r="O1663" t="s">
        <v>1389</v>
      </c>
      <c r="P1663" t="s">
        <v>107</v>
      </c>
      <c r="R1663" t="s">
        <v>61</v>
      </c>
    </row>
    <row r="1664" spans="1:18">
      <c r="A1664" t="s">
        <v>35</v>
      </c>
      <c r="B1664" t="s">
        <v>19</v>
      </c>
      <c r="C1664">
        <v>31</v>
      </c>
      <c r="D1664" t="s">
        <v>95</v>
      </c>
      <c r="E1664" t="s">
        <v>95</v>
      </c>
      <c r="F1664" t="s">
        <v>14</v>
      </c>
      <c r="H1664" t="s">
        <v>14</v>
      </c>
      <c r="J1664" t="s">
        <v>14</v>
      </c>
      <c r="L1664" t="s">
        <v>14</v>
      </c>
      <c r="N1664" t="s">
        <v>67</v>
      </c>
      <c r="P1664" t="s">
        <v>15</v>
      </c>
      <c r="Q1664" t="s">
        <v>593</v>
      </c>
      <c r="R1664" t="s">
        <v>69</v>
      </c>
    </row>
    <row r="1665" spans="1:18">
      <c r="A1665" t="s">
        <v>35</v>
      </c>
      <c r="B1665" t="s">
        <v>19</v>
      </c>
      <c r="C1665">
        <v>8</v>
      </c>
      <c r="D1665" t="s">
        <v>66</v>
      </c>
      <c r="E1665" t="s">
        <v>83</v>
      </c>
      <c r="F1665" t="s">
        <v>14</v>
      </c>
      <c r="H1665" t="s">
        <v>14</v>
      </c>
      <c r="J1665" t="s">
        <v>14</v>
      </c>
      <c r="L1665" t="s">
        <v>14</v>
      </c>
      <c r="N1665" t="s">
        <v>67</v>
      </c>
      <c r="P1665" t="s">
        <v>75</v>
      </c>
      <c r="R1665" t="s">
        <v>69</v>
      </c>
    </row>
    <row r="1666" spans="1:18">
      <c r="A1666" t="s">
        <v>35</v>
      </c>
      <c r="B1666" t="s">
        <v>19</v>
      </c>
      <c r="C1666">
        <v>15</v>
      </c>
      <c r="D1666" t="s">
        <v>66</v>
      </c>
      <c r="E1666" t="s">
        <v>95</v>
      </c>
      <c r="F1666" t="s">
        <v>14</v>
      </c>
      <c r="H1666" t="s">
        <v>14</v>
      </c>
      <c r="J1666" t="s">
        <v>14</v>
      </c>
      <c r="L1666" t="s">
        <v>14</v>
      </c>
      <c r="N1666" t="s">
        <v>15</v>
      </c>
      <c r="O1666" t="s">
        <v>1390</v>
      </c>
      <c r="R1666" t="s">
        <v>61</v>
      </c>
    </row>
    <row r="1667" spans="1:18">
      <c r="A1667" t="s">
        <v>35</v>
      </c>
      <c r="B1667" t="s">
        <v>19</v>
      </c>
      <c r="C1667">
        <v>20</v>
      </c>
      <c r="D1667" t="s">
        <v>57</v>
      </c>
      <c r="E1667" t="s">
        <v>95</v>
      </c>
      <c r="F1667" t="s">
        <v>14</v>
      </c>
      <c r="H1667" t="s">
        <v>14</v>
      </c>
      <c r="J1667" t="s">
        <v>14</v>
      </c>
      <c r="L1667" t="s">
        <v>14</v>
      </c>
      <c r="N1667" t="s">
        <v>77</v>
      </c>
      <c r="P1667" t="s">
        <v>188</v>
      </c>
      <c r="R1667" t="s">
        <v>61</v>
      </c>
    </row>
    <row r="1668" spans="1:18">
      <c r="A1668" t="s">
        <v>35</v>
      </c>
      <c r="B1668" t="s">
        <v>19</v>
      </c>
      <c r="C1668">
        <v>5</v>
      </c>
      <c r="D1668" t="s">
        <v>66</v>
      </c>
      <c r="E1668" t="s">
        <v>66</v>
      </c>
      <c r="F1668" t="s">
        <v>14</v>
      </c>
      <c r="H1668" t="s">
        <v>14</v>
      </c>
      <c r="J1668" t="s">
        <v>14</v>
      </c>
      <c r="L1668" t="s">
        <v>14</v>
      </c>
      <c r="N1668" t="s">
        <v>15</v>
      </c>
      <c r="O1668" t="s">
        <v>1391</v>
      </c>
      <c r="P1668" t="s">
        <v>15</v>
      </c>
      <c r="Q1668" t="s">
        <v>1392</v>
      </c>
      <c r="R1668" t="s">
        <v>69</v>
      </c>
    </row>
    <row r="1669" spans="1:18">
      <c r="A1669" t="s">
        <v>35</v>
      </c>
      <c r="B1669" t="s">
        <v>19</v>
      </c>
      <c r="C1669">
        <v>15</v>
      </c>
      <c r="D1669" t="s">
        <v>57</v>
      </c>
      <c r="F1669" t="s">
        <v>14</v>
      </c>
      <c r="H1669" t="s">
        <v>14</v>
      </c>
      <c r="J1669" t="s">
        <v>14</v>
      </c>
      <c r="L1669" t="s">
        <v>14</v>
      </c>
      <c r="N1669" t="s">
        <v>93</v>
      </c>
      <c r="R1669" t="s">
        <v>69</v>
      </c>
    </row>
    <row r="1670" spans="1:18">
      <c r="A1670" t="s">
        <v>35</v>
      </c>
      <c r="B1670" t="s">
        <v>19</v>
      </c>
      <c r="C1670">
        <v>15</v>
      </c>
      <c r="D1670" t="s">
        <v>57</v>
      </c>
      <c r="E1670" t="s">
        <v>66</v>
      </c>
      <c r="F1670" t="s">
        <v>14</v>
      </c>
      <c r="H1670" t="s">
        <v>14</v>
      </c>
      <c r="J1670" t="s">
        <v>14</v>
      </c>
      <c r="L1670" t="s">
        <v>14</v>
      </c>
      <c r="N1670" t="s">
        <v>216</v>
      </c>
      <c r="P1670" t="s">
        <v>15</v>
      </c>
      <c r="Q1670" t="s">
        <v>1393</v>
      </c>
      <c r="R1670" t="s">
        <v>69</v>
      </c>
    </row>
    <row r="1671" spans="1:18">
      <c r="A1671" t="s">
        <v>35</v>
      </c>
      <c r="B1671" t="s">
        <v>19</v>
      </c>
      <c r="C1671">
        <v>5.3</v>
      </c>
      <c r="D1671" t="s">
        <v>66</v>
      </c>
      <c r="E1671" t="s">
        <v>95</v>
      </c>
      <c r="F1671" t="s">
        <v>14</v>
      </c>
      <c r="H1671" t="s">
        <v>16</v>
      </c>
      <c r="J1671" t="s">
        <v>14</v>
      </c>
      <c r="L1671" t="s">
        <v>16</v>
      </c>
      <c r="N1671" t="s">
        <v>77</v>
      </c>
      <c r="P1671" t="s">
        <v>65</v>
      </c>
      <c r="R1671" t="s">
        <v>61</v>
      </c>
    </row>
    <row r="1672" spans="1:18">
      <c r="A1672" t="s">
        <v>35</v>
      </c>
      <c r="B1672" t="s">
        <v>19</v>
      </c>
      <c r="C1672">
        <v>35</v>
      </c>
      <c r="D1672" t="s">
        <v>57</v>
      </c>
      <c r="F1672" t="s">
        <v>14</v>
      </c>
      <c r="H1672" t="s">
        <v>14</v>
      </c>
      <c r="J1672" t="s">
        <v>14</v>
      </c>
      <c r="L1672" t="s">
        <v>13</v>
      </c>
      <c r="N1672" t="s">
        <v>67</v>
      </c>
      <c r="P1672" t="s">
        <v>188</v>
      </c>
      <c r="R1672" t="s">
        <v>61</v>
      </c>
    </row>
    <row r="1673" spans="1:18">
      <c r="A1673" t="s">
        <v>35</v>
      </c>
      <c r="B1673" t="s">
        <v>19</v>
      </c>
      <c r="C1673">
        <v>30</v>
      </c>
      <c r="D1673" t="s">
        <v>62</v>
      </c>
      <c r="F1673" t="s">
        <v>14</v>
      </c>
      <c r="H1673" t="s">
        <v>14</v>
      </c>
      <c r="J1673" t="s">
        <v>14</v>
      </c>
      <c r="L1673" t="s">
        <v>14</v>
      </c>
      <c r="N1673" t="s">
        <v>833</v>
      </c>
      <c r="O1673" t="s">
        <v>1394</v>
      </c>
      <c r="R1673" t="s">
        <v>61</v>
      </c>
    </row>
    <row r="1674" spans="1:18">
      <c r="A1674" t="s">
        <v>35</v>
      </c>
      <c r="B1674" t="s">
        <v>19</v>
      </c>
      <c r="C1674">
        <v>0.5</v>
      </c>
      <c r="D1674" t="s">
        <v>57</v>
      </c>
      <c r="E1674" t="s">
        <v>83</v>
      </c>
      <c r="F1674" t="s">
        <v>14</v>
      </c>
      <c r="H1674" t="s">
        <v>16</v>
      </c>
      <c r="J1674" t="s">
        <v>14</v>
      </c>
      <c r="L1674" t="s">
        <v>16</v>
      </c>
      <c r="N1674" t="s">
        <v>15</v>
      </c>
      <c r="O1674" t="s">
        <v>1395</v>
      </c>
      <c r="P1674" t="s">
        <v>100</v>
      </c>
      <c r="R1674" t="s">
        <v>61</v>
      </c>
    </row>
    <row r="1675" spans="1:18">
      <c r="A1675" t="s">
        <v>35</v>
      </c>
      <c r="B1675" t="s">
        <v>19</v>
      </c>
      <c r="C1675">
        <v>54</v>
      </c>
      <c r="D1675" t="s">
        <v>66</v>
      </c>
      <c r="E1675" t="s">
        <v>66</v>
      </c>
      <c r="F1675" t="s">
        <v>14</v>
      </c>
      <c r="H1675" t="s">
        <v>14</v>
      </c>
      <c r="J1675" t="s">
        <v>14</v>
      </c>
      <c r="L1675" t="s">
        <v>14</v>
      </c>
      <c r="N1675" t="s">
        <v>172</v>
      </c>
      <c r="O1675" t="s">
        <v>1396</v>
      </c>
      <c r="P1675" t="s">
        <v>188</v>
      </c>
      <c r="R1675" t="s">
        <v>61</v>
      </c>
    </row>
    <row r="1676" spans="1:18">
      <c r="A1676" t="s">
        <v>35</v>
      </c>
      <c r="B1676" t="s">
        <v>19</v>
      </c>
      <c r="C1676">
        <v>15</v>
      </c>
      <c r="D1676" t="s">
        <v>57</v>
      </c>
      <c r="F1676" t="s">
        <v>14</v>
      </c>
      <c r="H1676" t="s">
        <v>16</v>
      </c>
      <c r="J1676" t="s">
        <v>14</v>
      </c>
      <c r="L1676" t="s">
        <v>16</v>
      </c>
      <c r="N1676" t="s">
        <v>1397</v>
      </c>
      <c r="P1676" t="s">
        <v>1023</v>
      </c>
      <c r="R1676" t="s">
        <v>61</v>
      </c>
    </row>
    <row r="1677" spans="1:18">
      <c r="A1677" t="s">
        <v>35</v>
      </c>
      <c r="B1677" t="s">
        <v>19</v>
      </c>
      <c r="C1677">
        <v>7</v>
      </c>
      <c r="D1677" t="s">
        <v>57</v>
      </c>
      <c r="F1677" t="s">
        <v>14</v>
      </c>
      <c r="H1677" t="s">
        <v>16</v>
      </c>
      <c r="J1677" t="s">
        <v>14</v>
      </c>
      <c r="L1677" t="s">
        <v>16</v>
      </c>
      <c r="N1677" t="s">
        <v>15</v>
      </c>
      <c r="O1677" t="s">
        <v>1398</v>
      </c>
      <c r="P1677" t="s">
        <v>65</v>
      </c>
      <c r="R1677" t="s">
        <v>61</v>
      </c>
    </row>
    <row r="1678" spans="1:18">
      <c r="A1678" t="s">
        <v>35</v>
      </c>
      <c r="B1678" t="s">
        <v>19</v>
      </c>
      <c r="C1678">
        <v>7</v>
      </c>
      <c r="D1678" t="s">
        <v>57</v>
      </c>
      <c r="F1678" t="s">
        <v>14</v>
      </c>
      <c r="H1678" t="s">
        <v>14</v>
      </c>
      <c r="J1678" t="s">
        <v>14</v>
      </c>
      <c r="L1678" t="s">
        <v>14</v>
      </c>
      <c r="N1678" t="s">
        <v>94</v>
      </c>
      <c r="P1678" t="s">
        <v>548</v>
      </c>
      <c r="R1678" t="s">
        <v>61</v>
      </c>
    </row>
    <row r="1679" spans="1:18">
      <c r="A1679" t="s">
        <v>35</v>
      </c>
      <c r="B1679" t="s">
        <v>19</v>
      </c>
      <c r="C1679">
        <v>25.5</v>
      </c>
      <c r="D1679" t="s">
        <v>66</v>
      </c>
      <c r="F1679" t="s">
        <v>14</v>
      </c>
      <c r="H1679" t="s">
        <v>14</v>
      </c>
      <c r="J1679" t="s">
        <v>13</v>
      </c>
      <c r="L1679" t="s">
        <v>13</v>
      </c>
      <c r="N1679" t="s">
        <v>297</v>
      </c>
      <c r="P1679" t="s">
        <v>255</v>
      </c>
      <c r="R1679" t="s">
        <v>69</v>
      </c>
    </row>
    <row r="1680" spans="1:18">
      <c r="A1680" t="s">
        <v>35</v>
      </c>
      <c r="B1680" t="s">
        <v>19</v>
      </c>
      <c r="C1680">
        <v>7</v>
      </c>
      <c r="D1680" t="s">
        <v>83</v>
      </c>
      <c r="F1680" t="s">
        <v>14</v>
      </c>
      <c r="H1680" t="s">
        <v>14</v>
      </c>
      <c r="J1680" t="s">
        <v>14</v>
      </c>
      <c r="L1680" t="s">
        <v>14</v>
      </c>
      <c r="N1680" t="s">
        <v>67</v>
      </c>
      <c r="P1680" t="s">
        <v>65</v>
      </c>
      <c r="R1680" t="s">
        <v>61</v>
      </c>
    </row>
    <row r="1681" spans="1:18">
      <c r="A1681" t="s">
        <v>35</v>
      </c>
      <c r="B1681" t="s">
        <v>19</v>
      </c>
      <c r="C1681">
        <v>2</v>
      </c>
      <c r="D1681" t="s">
        <v>62</v>
      </c>
      <c r="E1681" t="s">
        <v>57</v>
      </c>
      <c r="F1681" t="s">
        <v>14</v>
      </c>
      <c r="H1681" t="s">
        <v>14</v>
      </c>
      <c r="J1681" t="s">
        <v>14</v>
      </c>
      <c r="L1681" t="s">
        <v>14</v>
      </c>
      <c r="N1681" t="s">
        <v>216</v>
      </c>
      <c r="P1681" t="s">
        <v>639</v>
      </c>
      <c r="R1681" t="s">
        <v>61</v>
      </c>
    </row>
    <row r="1682" spans="1:18">
      <c r="A1682" t="s">
        <v>35</v>
      </c>
      <c r="B1682" t="s">
        <v>19</v>
      </c>
      <c r="C1682">
        <v>19</v>
      </c>
      <c r="D1682" t="s">
        <v>57</v>
      </c>
      <c r="F1682" t="s">
        <v>14</v>
      </c>
      <c r="H1682" t="s">
        <v>16</v>
      </c>
      <c r="J1682" t="s">
        <v>14</v>
      </c>
      <c r="L1682" t="s">
        <v>16</v>
      </c>
      <c r="N1682" t="s">
        <v>15</v>
      </c>
      <c r="O1682" t="s">
        <v>1399</v>
      </c>
      <c r="P1682" t="s">
        <v>639</v>
      </c>
      <c r="R1682" t="s">
        <v>69</v>
      </c>
    </row>
    <row r="1683" spans="1:18">
      <c r="A1683" t="s">
        <v>35</v>
      </c>
      <c r="B1683" t="s">
        <v>19</v>
      </c>
      <c r="C1683">
        <v>48</v>
      </c>
      <c r="F1683" t="s">
        <v>14</v>
      </c>
      <c r="H1683" t="s">
        <v>14</v>
      </c>
      <c r="J1683" t="s">
        <v>14</v>
      </c>
      <c r="L1683" t="s">
        <v>14</v>
      </c>
      <c r="N1683" t="s">
        <v>15</v>
      </c>
      <c r="O1683" t="s">
        <v>1400</v>
      </c>
      <c r="P1683" t="s">
        <v>15</v>
      </c>
      <c r="Q1683" t="s">
        <v>1401</v>
      </c>
      <c r="R1683" t="s">
        <v>69</v>
      </c>
    </row>
    <row r="1684" spans="1:18">
      <c r="A1684" t="s">
        <v>35</v>
      </c>
      <c r="B1684" t="s">
        <v>19</v>
      </c>
      <c r="C1684">
        <v>10</v>
      </c>
      <c r="D1684" t="s">
        <v>95</v>
      </c>
      <c r="F1684" t="s">
        <v>14</v>
      </c>
      <c r="H1684" t="s">
        <v>15</v>
      </c>
      <c r="I1684" t="s">
        <v>1402</v>
      </c>
      <c r="J1684" t="s">
        <v>14</v>
      </c>
      <c r="L1684" t="s">
        <v>15</v>
      </c>
      <c r="M1684" t="s">
        <v>1402</v>
      </c>
      <c r="N1684" t="s">
        <v>67</v>
      </c>
      <c r="P1684" t="s">
        <v>112</v>
      </c>
      <c r="R1684" t="s">
        <v>61</v>
      </c>
    </row>
    <row r="1685" spans="1:18">
      <c r="A1685" t="s">
        <v>35</v>
      </c>
      <c r="B1685" t="s">
        <v>19</v>
      </c>
      <c r="C1685" t="s">
        <v>1403</v>
      </c>
      <c r="D1685" t="s">
        <v>57</v>
      </c>
      <c r="E1685" t="s">
        <v>57</v>
      </c>
      <c r="F1685" t="s">
        <v>14</v>
      </c>
      <c r="H1685" t="s">
        <v>16</v>
      </c>
      <c r="J1685" t="s">
        <v>14</v>
      </c>
      <c r="L1685" t="s">
        <v>16</v>
      </c>
      <c r="N1685" t="s">
        <v>216</v>
      </c>
      <c r="P1685" t="s">
        <v>65</v>
      </c>
      <c r="R1685" t="s">
        <v>61</v>
      </c>
    </row>
    <row r="1686" spans="1:18">
      <c r="A1686" t="s">
        <v>35</v>
      </c>
      <c r="B1686" t="s">
        <v>19</v>
      </c>
      <c r="C1686" t="s">
        <v>1404</v>
      </c>
      <c r="D1686" t="s">
        <v>66</v>
      </c>
      <c r="F1686" t="s">
        <v>14</v>
      </c>
      <c r="H1686" t="s">
        <v>13</v>
      </c>
      <c r="J1686" t="s">
        <v>13</v>
      </c>
      <c r="L1686" t="s">
        <v>13</v>
      </c>
      <c r="N1686" t="s">
        <v>1046</v>
      </c>
      <c r="P1686" t="s">
        <v>689</v>
      </c>
      <c r="R1686" t="s">
        <v>69</v>
      </c>
    </row>
    <row r="1687" spans="1:18">
      <c r="A1687" t="s">
        <v>35</v>
      </c>
      <c r="B1687" t="s">
        <v>19</v>
      </c>
      <c r="C1687">
        <v>2</v>
      </c>
      <c r="D1687" t="s">
        <v>57</v>
      </c>
      <c r="E1687" t="s">
        <v>57</v>
      </c>
      <c r="F1687" t="s">
        <v>14</v>
      </c>
      <c r="H1687" t="s">
        <v>14</v>
      </c>
      <c r="J1687" t="s">
        <v>14</v>
      </c>
      <c r="L1687" t="s">
        <v>14</v>
      </c>
      <c r="N1687" t="s">
        <v>1345</v>
      </c>
      <c r="P1687" t="s">
        <v>1023</v>
      </c>
      <c r="R1687" t="s">
        <v>61</v>
      </c>
    </row>
    <row r="1688" spans="1:18">
      <c r="A1688" t="s">
        <v>35</v>
      </c>
      <c r="B1688" t="s">
        <v>19</v>
      </c>
      <c r="C1688">
        <v>40</v>
      </c>
      <c r="D1688" t="s">
        <v>57</v>
      </c>
      <c r="E1688" t="s">
        <v>95</v>
      </c>
      <c r="F1688" t="s">
        <v>14</v>
      </c>
      <c r="H1688" t="s">
        <v>16</v>
      </c>
      <c r="J1688" t="s">
        <v>14</v>
      </c>
      <c r="L1688" t="s">
        <v>16</v>
      </c>
      <c r="N1688" t="s">
        <v>111</v>
      </c>
      <c r="P1688" t="s">
        <v>261</v>
      </c>
      <c r="R1688" t="s">
        <v>61</v>
      </c>
    </row>
    <row r="1689" spans="1:18">
      <c r="A1689" t="s">
        <v>35</v>
      </c>
      <c r="B1689" t="s">
        <v>19</v>
      </c>
      <c r="C1689">
        <v>42.5</v>
      </c>
      <c r="D1689" t="s">
        <v>66</v>
      </c>
      <c r="F1689" t="s">
        <v>14</v>
      </c>
      <c r="H1689" t="s">
        <v>16</v>
      </c>
      <c r="J1689" t="s">
        <v>14</v>
      </c>
      <c r="L1689" t="s">
        <v>16</v>
      </c>
      <c r="N1689" t="s">
        <v>67</v>
      </c>
      <c r="P1689" t="s">
        <v>75</v>
      </c>
      <c r="R1689" t="s">
        <v>61</v>
      </c>
    </row>
    <row r="1690" spans="1:18">
      <c r="A1690" t="s">
        <v>35</v>
      </c>
      <c r="B1690" t="s">
        <v>19</v>
      </c>
      <c r="C1690">
        <v>35</v>
      </c>
      <c r="D1690" t="s">
        <v>57</v>
      </c>
      <c r="F1690" t="s">
        <v>14</v>
      </c>
      <c r="H1690" t="s">
        <v>16</v>
      </c>
      <c r="J1690" t="s">
        <v>16</v>
      </c>
      <c r="L1690" t="s">
        <v>16</v>
      </c>
      <c r="N1690" t="s">
        <v>67</v>
      </c>
      <c r="P1690" t="s">
        <v>112</v>
      </c>
      <c r="R1690" t="s">
        <v>61</v>
      </c>
    </row>
    <row r="1691" spans="1:18">
      <c r="A1691" t="s">
        <v>35</v>
      </c>
      <c r="B1691" t="s">
        <v>19</v>
      </c>
      <c r="C1691">
        <v>7</v>
      </c>
      <c r="D1691" t="s">
        <v>57</v>
      </c>
      <c r="F1691" t="s">
        <v>14</v>
      </c>
      <c r="H1691" t="s">
        <v>16</v>
      </c>
      <c r="J1691" t="s">
        <v>14</v>
      </c>
      <c r="L1691" t="s">
        <v>16</v>
      </c>
      <c r="N1691" t="s">
        <v>1215</v>
      </c>
      <c r="P1691" t="s">
        <v>489</v>
      </c>
      <c r="R1691" t="s">
        <v>61</v>
      </c>
    </row>
    <row r="1692" spans="1:18">
      <c r="A1692" t="s">
        <v>35</v>
      </c>
      <c r="B1692" t="s">
        <v>19</v>
      </c>
      <c r="C1692">
        <v>2</v>
      </c>
      <c r="D1692" t="s">
        <v>66</v>
      </c>
      <c r="E1692" t="s">
        <v>83</v>
      </c>
      <c r="F1692" t="s">
        <v>14</v>
      </c>
      <c r="H1692" t="s">
        <v>16</v>
      </c>
      <c r="J1692" t="s">
        <v>14</v>
      </c>
      <c r="L1692" t="s">
        <v>16</v>
      </c>
      <c r="N1692" t="s">
        <v>15</v>
      </c>
      <c r="O1692" t="s">
        <v>1405</v>
      </c>
      <c r="P1692" t="s">
        <v>188</v>
      </c>
      <c r="R1692" t="s">
        <v>61</v>
      </c>
    </row>
    <row r="1693" spans="1:18">
      <c r="A1693" t="s">
        <v>35</v>
      </c>
      <c r="B1693" t="s">
        <v>19</v>
      </c>
      <c r="C1693">
        <v>5.9</v>
      </c>
      <c r="D1693" t="s">
        <v>57</v>
      </c>
      <c r="E1693" t="s">
        <v>57</v>
      </c>
      <c r="F1693" t="s">
        <v>14</v>
      </c>
      <c r="H1693" t="s">
        <v>14</v>
      </c>
      <c r="J1693" t="s">
        <v>14</v>
      </c>
      <c r="L1693" t="s">
        <v>14</v>
      </c>
      <c r="N1693" t="s">
        <v>15</v>
      </c>
      <c r="O1693" t="s">
        <v>1406</v>
      </c>
      <c r="P1693" t="s">
        <v>65</v>
      </c>
      <c r="R1693" t="s">
        <v>61</v>
      </c>
    </row>
    <row r="1694" spans="1:18">
      <c r="A1694" t="s">
        <v>35</v>
      </c>
      <c r="B1694" t="s">
        <v>19</v>
      </c>
      <c r="C1694">
        <v>15</v>
      </c>
      <c r="D1694" t="s">
        <v>57</v>
      </c>
      <c r="E1694" t="s">
        <v>95</v>
      </c>
      <c r="F1694" t="s">
        <v>14</v>
      </c>
      <c r="H1694" t="s">
        <v>16</v>
      </c>
      <c r="J1694" t="s">
        <v>14</v>
      </c>
      <c r="L1694" t="s">
        <v>16</v>
      </c>
      <c r="N1694" t="s">
        <v>172</v>
      </c>
      <c r="O1694" t="s">
        <v>1407</v>
      </c>
      <c r="P1694" t="s">
        <v>15</v>
      </c>
      <c r="Q1694" t="s">
        <v>1408</v>
      </c>
      <c r="R1694" t="s">
        <v>61</v>
      </c>
    </row>
    <row r="1695" spans="1:18">
      <c r="A1695" t="s">
        <v>35</v>
      </c>
      <c r="B1695" t="s">
        <v>19</v>
      </c>
      <c r="C1695">
        <v>14</v>
      </c>
      <c r="D1695" t="s">
        <v>57</v>
      </c>
      <c r="F1695" t="s">
        <v>14</v>
      </c>
      <c r="H1695" t="s">
        <v>14</v>
      </c>
      <c r="J1695" t="s">
        <v>14</v>
      </c>
      <c r="L1695" t="s">
        <v>16</v>
      </c>
      <c r="N1695" t="s">
        <v>93</v>
      </c>
      <c r="P1695" t="s">
        <v>75</v>
      </c>
      <c r="R1695" t="s">
        <v>61</v>
      </c>
    </row>
    <row r="1696" spans="1:18">
      <c r="A1696" t="s">
        <v>35</v>
      </c>
      <c r="B1696" t="s">
        <v>19</v>
      </c>
      <c r="C1696">
        <v>0</v>
      </c>
      <c r="D1696" t="s">
        <v>57</v>
      </c>
      <c r="E1696" t="s">
        <v>83</v>
      </c>
      <c r="F1696" t="s">
        <v>14</v>
      </c>
      <c r="H1696" t="s">
        <v>14</v>
      </c>
      <c r="J1696" t="s">
        <v>14</v>
      </c>
      <c r="L1696" t="s">
        <v>14</v>
      </c>
      <c r="N1696" t="s">
        <v>77</v>
      </c>
      <c r="P1696" t="s">
        <v>75</v>
      </c>
      <c r="R1696" t="s">
        <v>61</v>
      </c>
    </row>
    <row r="1697" spans="1:18">
      <c r="A1697" t="s">
        <v>35</v>
      </c>
      <c r="B1697" t="s">
        <v>19</v>
      </c>
      <c r="C1697">
        <v>10</v>
      </c>
      <c r="D1697" t="s">
        <v>57</v>
      </c>
      <c r="F1697" t="s">
        <v>14</v>
      </c>
      <c r="H1697" t="s">
        <v>14</v>
      </c>
      <c r="J1697" t="s">
        <v>14</v>
      </c>
      <c r="L1697" t="s">
        <v>14</v>
      </c>
      <c r="N1697" t="s">
        <v>94</v>
      </c>
      <c r="R1697" t="s">
        <v>61</v>
      </c>
    </row>
    <row r="1698" spans="1:18">
      <c r="A1698" t="s">
        <v>35</v>
      </c>
      <c r="B1698" t="s">
        <v>19</v>
      </c>
      <c r="C1698">
        <v>3</v>
      </c>
      <c r="D1698" t="s">
        <v>62</v>
      </c>
      <c r="E1698" t="s">
        <v>62</v>
      </c>
      <c r="F1698" t="s">
        <v>14</v>
      </c>
      <c r="H1698" t="s">
        <v>16</v>
      </c>
      <c r="J1698" t="s">
        <v>14</v>
      </c>
      <c r="L1698" t="s">
        <v>16</v>
      </c>
      <c r="N1698" t="s">
        <v>67</v>
      </c>
      <c r="P1698" t="s">
        <v>65</v>
      </c>
      <c r="R1698" t="s">
        <v>61</v>
      </c>
    </row>
    <row r="1699" spans="1:18">
      <c r="A1699" t="s">
        <v>35</v>
      </c>
      <c r="B1699" t="s">
        <v>19</v>
      </c>
      <c r="C1699">
        <v>20</v>
      </c>
      <c r="D1699" t="s">
        <v>57</v>
      </c>
      <c r="F1699" t="s">
        <v>14</v>
      </c>
      <c r="H1699" t="s">
        <v>14</v>
      </c>
      <c r="J1699" t="s">
        <v>14</v>
      </c>
      <c r="L1699" t="s">
        <v>14</v>
      </c>
      <c r="N1699" t="s">
        <v>77</v>
      </c>
      <c r="P1699" t="s">
        <v>65</v>
      </c>
      <c r="R1699" t="s">
        <v>69</v>
      </c>
    </row>
    <row r="1700" spans="1:18">
      <c r="A1700" t="s">
        <v>35</v>
      </c>
      <c r="B1700" t="s">
        <v>19</v>
      </c>
      <c r="C1700">
        <v>18</v>
      </c>
      <c r="D1700" t="s">
        <v>79</v>
      </c>
      <c r="E1700" t="s">
        <v>57</v>
      </c>
      <c r="F1700" t="s">
        <v>14</v>
      </c>
      <c r="H1700" t="s">
        <v>14</v>
      </c>
      <c r="J1700" t="s">
        <v>14</v>
      </c>
      <c r="L1700" t="s">
        <v>14</v>
      </c>
      <c r="N1700" t="s">
        <v>349</v>
      </c>
      <c r="P1700" t="s">
        <v>143</v>
      </c>
      <c r="R1700" t="s">
        <v>61</v>
      </c>
    </row>
    <row r="1701" spans="1:18">
      <c r="A1701" t="s">
        <v>35</v>
      </c>
      <c r="B1701" t="s">
        <v>19</v>
      </c>
      <c r="C1701">
        <v>26</v>
      </c>
      <c r="D1701" t="s">
        <v>57</v>
      </c>
      <c r="E1701" t="s">
        <v>83</v>
      </c>
      <c r="F1701" t="s">
        <v>14</v>
      </c>
      <c r="H1701" t="s">
        <v>14</v>
      </c>
      <c r="J1701" t="s">
        <v>14</v>
      </c>
      <c r="L1701" t="s">
        <v>14</v>
      </c>
      <c r="N1701" t="s">
        <v>1409</v>
      </c>
      <c r="P1701" t="s">
        <v>737</v>
      </c>
      <c r="R1701" t="s">
        <v>61</v>
      </c>
    </row>
    <row r="1702" spans="1:18">
      <c r="A1702" t="s">
        <v>35</v>
      </c>
      <c r="B1702" t="s">
        <v>19</v>
      </c>
      <c r="C1702">
        <v>32</v>
      </c>
      <c r="D1702" t="s">
        <v>66</v>
      </c>
      <c r="E1702" t="s">
        <v>95</v>
      </c>
      <c r="F1702" t="s">
        <v>14</v>
      </c>
      <c r="H1702" t="s">
        <v>14</v>
      </c>
      <c r="J1702" t="s">
        <v>14</v>
      </c>
      <c r="L1702" t="s">
        <v>14</v>
      </c>
      <c r="N1702" t="s">
        <v>341</v>
      </c>
      <c r="O1702" t="s">
        <v>1410</v>
      </c>
      <c r="P1702" t="s">
        <v>15</v>
      </c>
      <c r="Q1702" t="s">
        <v>1411</v>
      </c>
      <c r="R1702" t="s">
        <v>69</v>
      </c>
    </row>
    <row r="1703" spans="1:18">
      <c r="A1703" t="s">
        <v>35</v>
      </c>
      <c r="B1703" t="s">
        <v>19</v>
      </c>
      <c r="C1703">
        <v>17</v>
      </c>
      <c r="D1703" t="s">
        <v>66</v>
      </c>
      <c r="F1703" t="s">
        <v>14</v>
      </c>
      <c r="H1703" t="s">
        <v>14</v>
      </c>
      <c r="J1703" t="s">
        <v>14</v>
      </c>
      <c r="L1703" t="s">
        <v>14</v>
      </c>
      <c r="N1703" t="s">
        <v>687</v>
      </c>
      <c r="P1703" t="s">
        <v>973</v>
      </c>
      <c r="R1703" t="s">
        <v>61</v>
      </c>
    </row>
    <row r="1704" spans="1:18">
      <c r="A1704" t="s">
        <v>35</v>
      </c>
      <c r="B1704" t="s">
        <v>19</v>
      </c>
      <c r="C1704">
        <v>40</v>
      </c>
      <c r="D1704" t="s">
        <v>57</v>
      </c>
      <c r="E1704" t="s">
        <v>83</v>
      </c>
      <c r="F1704" t="s">
        <v>14</v>
      </c>
      <c r="H1704" t="s">
        <v>16</v>
      </c>
      <c r="J1704" t="s">
        <v>14</v>
      </c>
      <c r="L1704" t="s">
        <v>16</v>
      </c>
      <c r="N1704" t="s">
        <v>15</v>
      </c>
      <c r="O1704" t="s">
        <v>1412</v>
      </c>
      <c r="P1704" t="s">
        <v>15</v>
      </c>
      <c r="Q1704" t="s">
        <v>1413</v>
      </c>
      <c r="R1704" t="s">
        <v>61</v>
      </c>
    </row>
    <row r="1705" spans="1:18">
      <c r="A1705" t="s">
        <v>35</v>
      </c>
      <c r="B1705" t="s">
        <v>19</v>
      </c>
      <c r="C1705">
        <v>25</v>
      </c>
      <c r="D1705" t="s">
        <v>57</v>
      </c>
      <c r="E1705" t="s">
        <v>95</v>
      </c>
      <c r="F1705" t="s">
        <v>14</v>
      </c>
      <c r="H1705" t="s">
        <v>16</v>
      </c>
      <c r="J1705" t="s">
        <v>14</v>
      </c>
      <c r="L1705" t="s">
        <v>16</v>
      </c>
      <c r="N1705" t="s">
        <v>15</v>
      </c>
      <c r="O1705" t="s">
        <v>1414</v>
      </c>
      <c r="P1705" t="s">
        <v>15</v>
      </c>
      <c r="Q1705" t="s">
        <v>1415</v>
      </c>
      <c r="R1705" t="s">
        <v>61</v>
      </c>
    </row>
    <row r="1706" spans="1:18">
      <c r="A1706" t="s">
        <v>35</v>
      </c>
      <c r="B1706" t="s">
        <v>19</v>
      </c>
      <c r="C1706">
        <v>37</v>
      </c>
      <c r="D1706" t="s">
        <v>57</v>
      </c>
      <c r="F1706" t="s">
        <v>14</v>
      </c>
      <c r="H1706" t="s">
        <v>14</v>
      </c>
      <c r="J1706" t="s">
        <v>14</v>
      </c>
      <c r="L1706" t="s">
        <v>14</v>
      </c>
      <c r="N1706" t="s">
        <v>15</v>
      </c>
      <c r="O1706" t="s">
        <v>1416</v>
      </c>
      <c r="R1706" t="s">
        <v>61</v>
      </c>
    </row>
    <row r="1707" spans="1:18">
      <c r="A1707" t="s">
        <v>35</v>
      </c>
      <c r="B1707" t="s">
        <v>19</v>
      </c>
      <c r="C1707">
        <v>36</v>
      </c>
      <c r="D1707" t="s">
        <v>66</v>
      </c>
      <c r="E1707" t="s">
        <v>95</v>
      </c>
      <c r="F1707" t="s">
        <v>14</v>
      </c>
      <c r="H1707" t="s">
        <v>16</v>
      </c>
      <c r="J1707" t="s">
        <v>14</v>
      </c>
      <c r="L1707" t="s">
        <v>16</v>
      </c>
      <c r="N1707" t="s">
        <v>232</v>
      </c>
      <c r="O1707" t="s">
        <v>1417</v>
      </c>
      <c r="P1707" t="s">
        <v>431</v>
      </c>
      <c r="R1707" t="s">
        <v>61</v>
      </c>
    </row>
    <row r="1708" spans="1:18">
      <c r="A1708" t="s">
        <v>35</v>
      </c>
      <c r="B1708" t="s">
        <v>19</v>
      </c>
      <c r="C1708">
        <v>25</v>
      </c>
      <c r="D1708" t="s">
        <v>62</v>
      </c>
      <c r="E1708" t="s">
        <v>62</v>
      </c>
      <c r="F1708" t="s">
        <v>14</v>
      </c>
      <c r="H1708" t="s">
        <v>16</v>
      </c>
      <c r="J1708" t="s">
        <v>14</v>
      </c>
      <c r="L1708" t="s">
        <v>16</v>
      </c>
      <c r="N1708" t="s">
        <v>15</v>
      </c>
      <c r="O1708" t="s">
        <v>1418</v>
      </c>
      <c r="P1708" t="s">
        <v>15</v>
      </c>
      <c r="Q1708" t="s">
        <v>1419</v>
      </c>
      <c r="R1708" t="s">
        <v>61</v>
      </c>
    </row>
    <row r="1709" spans="1:18">
      <c r="A1709" t="s">
        <v>35</v>
      </c>
      <c r="B1709" t="s">
        <v>19</v>
      </c>
      <c r="C1709">
        <v>5.0999999999999996</v>
      </c>
      <c r="D1709" t="s">
        <v>95</v>
      </c>
      <c r="F1709" t="s">
        <v>15</v>
      </c>
      <c r="G1709" t="s">
        <v>1420</v>
      </c>
      <c r="H1709" t="s">
        <v>15</v>
      </c>
      <c r="I1709" t="s">
        <v>1420</v>
      </c>
      <c r="J1709" t="s">
        <v>15</v>
      </c>
      <c r="K1709" t="s">
        <v>1420</v>
      </c>
      <c r="L1709" t="s">
        <v>15</v>
      </c>
      <c r="M1709" t="s">
        <v>1420</v>
      </c>
      <c r="N1709" t="s">
        <v>568</v>
      </c>
      <c r="P1709" t="s">
        <v>15</v>
      </c>
      <c r="Q1709" t="s">
        <v>1421</v>
      </c>
      <c r="R1709" t="s">
        <v>61</v>
      </c>
    </row>
    <row r="1710" spans="1:18">
      <c r="A1710" t="s">
        <v>9</v>
      </c>
      <c r="B1710" t="s">
        <v>21</v>
      </c>
      <c r="C1710">
        <v>6.2</v>
      </c>
      <c r="D1710" t="s">
        <v>62</v>
      </c>
      <c r="E1710" t="s">
        <v>62</v>
      </c>
      <c r="F1710" t="s">
        <v>14</v>
      </c>
      <c r="H1710" t="s">
        <v>14</v>
      </c>
      <c r="J1710" t="s">
        <v>14</v>
      </c>
      <c r="L1710" t="s">
        <v>14</v>
      </c>
      <c r="N1710" t="s">
        <v>494</v>
      </c>
      <c r="P1710" t="s">
        <v>65</v>
      </c>
      <c r="R1710" t="s">
        <v>69</v>
      </c>
    </row>
    <row r="1711" spans="1:18">
      <c r="A1711" t="s">
        <v>33</v>
      </c>
      <c r="B1711" t="s">
        <v>21</v>
      </c>
      <c r="C1711">
        <v>9</v>
      </c>
      <c r="D1711" t="s">
        <v>62</v>
      </c>
      <c r="E1711" t="s">
        <v>62</v>
      </c>
      <c r="F1711" t="s">
        <v>14</v>
      </c>
      <c r="H1711" t="s">
        <v>16</v>
      </c>
      <c r="J1711" t="s">
        <v>14</v>
      </c>
      <c r="L1711" t="s">
        <v>16</v>
      </c>
      <c r="N1711" t="s">
        <v>15</v>
      </c>
      <c r="O1711" t="s">
        <v>1422</v>
      </c>
      <c r="P1711" t="s">
        <v>65</v>
      </c>
      <c r="R1711" t="s">
        <v>61</v>
      </c>
    </row>
    <row r="1712" spans="1:18">
      <c r="A1712" t="s">
        <v>33</v>
      </c>
      <c r="B1712" t="s">
        <v>21</v>
      </c>
      <c r="C1712">
        <v>32</v>
      </c>
      <c r="D1712" t="s">
        <v>62</v>
      </c>
      <c r="E1712" t="s">
        <v>62</v>
      </c>
      <c r="F1712" t="s">
        <v>14</v>
      </c>
      <c r="H1712" t="s">
        <v>16</v>
      </c>
      <c r="J1712" t="s">
        <v>14</v>
      </c>
      <c r="L1712" t="s">
        <v>16</v>
      </c>
      <c r="N1712" t="s">
        <v>15</v>
      </c>
      <c r="O1712" t="s">
        <v>1423</v>
      </c>
      <c r="P1712" t="s">
        <v>65</v>
      </c>
    </row>
    <row r="1713" spans="1:18">
      <c r="A1713" t="s">
        <v>33</v>
      </c>
      <c r="B1713" t="s">
        <v>21</v>
      </c>
      <c r="C1713">
        <v>35</v>
      </c>
      <c r="D1713" t="s">
        <v>57</v>
      </c>
      <c r="E1713" t="s">
        <v>66</v>
      </c>
      <c r="F1713" t="s">
        <v>14</v>
      </c>
      <c r="H1713" t="s">
        <v>16</v>
      </c>
      <c r="J1713" t="s">
        <v>14</v>
      </c>
      <c r="L1713" t="s">
        <v>16</v>
      </c>
      <c r="N1713" t="s">
        <v>15</v>
      </c>
      <c r="O1713" t="s">
        <v>1424</v>
      </c>
      <c r="P1713" t="s">
        <v>15</v>
      </c>
      <c r="Q1713" t="s">
        <v>1425</v>
      </c>
      <c r="R1713" t="s">
        <v>61</v>
      </c>
    </row>
    <row r="1714" spans="1:18">
      <c r="A1714" t="s">
        <v>33</v>
      </c>
      <c r="B1714" t="s">
        <v>21</v>
      </c>
      <c r="C1714">
        <v>13.5</v>
      </c>
      <c r="D1714" t="s">
        <v>62</v>
      </c>
      <c r="E1714" t="s">
        <v>62</v>
      </c>
      <c r="F1714" t="s">
        <v>14</v>
      </c>
      <c r="H1714" t="s">
        <v>14</v>
      </c>
      <c r="J1714" t="s">
        <v>14</v>
      </c>
      <c r="L1714" t="s">
        <v>14</v>
      </c>
      <c r="N1714" t="s">
        <v>67</v>
      </c>
      <c r="P1714" t="s">
        <v>15</v>
      </c>
      <c r="Q1714" t="s">
        <v>110</v>
      </c>
      <c r="R1714" t="s">
        <v>69</v>
      </c>
    </row>
    <row r="1715" spans="1:18">
      <c r="A1715" t="s">
        <v>33</v>
      </c>
      <c r="B1715" t="s">
        <v>21</v>
      </c>
      <c r="C1715">
        <v>16</v>
      </c>
      <c r="D1715" t="s">
        <v>57</v>
      </c>
      <c r="E1715" t="s">
        <v>66</v>
      </c>
      <c r="F1715" t="s">
        <v>14</v>
      </c>
      <c r="H1715" t="s">
        <v>14</v>
      </c>
      <c r="J1715" t="s">
        <v>14</v>
      </c>
      <c r="L1715" t="s">
        <v>14</v>
      </c>
      <c r="N1715" t="s">
        <v>341</v>
      </c>
      <c r="O1715" t="s">
        <v>1426</v>
      </c>
      <c r="P1715" t="s">
        <v>15</v>
      </c>
      <c r="Q1715" t="s">
        <v>1427</v>
      </c>
      <c r="R1715" t="s">
        <v>61</v>
      </c>
    </row>
    <row r="1716" spans="1:18">
      <c r="A1716" t="s">
        <v>33</v>
      </c>
      <c r="B1716" t="s">
        <v>21</v>
      </c>
      <c r="C1716">
        <v>15</v>
      </c>
      <c r="D1716" t="s">
        <v>62</v>
      </c>
      <c r="E1716" t="s">
        <v>62</v>
      </c>
      <c r="F1716" t="s">
        <v>14</v>
      </c>
      <c r="H1716" t="s">
        <v>16</v>
      </c>
      <c r="J1716" t="s">
        <v>14</v>
      </c>
      <c r="L1716" t="s">
        <v>16</v>
      </c>
      <c r="N1716" t="s">
        <v>172</v>
      </c>
      <c r="O1716" t="s">
        <v>1428</v>
      </c>
      <c r="R1716" t="s">
        <v>61</v>
      </c>
    </row>
    <row r="1717" spans="1:18">
      <c r="A1717" t="s">
        <v>33</v>
      </c>
      <c r="B1717" t="s">
        <v>21</v>
      </c>
      <c r="C1717">
        <v>4.0999999999999996</v>
      </c>
      <c r="D1717" t="s">
        <v>62</v>
      </c>
      <c r="E1717" t="s">
        <v>62</v>
      </c>
      <c r="F1717" t="s">
        <v>14</v>
      </c>
      <c r="H1717" t="s">
        <v>16</v>
      </c>
      <c r="J1717" t="s">
        <v>14</v>
      </c>
      <c r="L1717" t="s">
        <v>16</v>
      </c>
      <c r="N1717" t="s">
        <v>212</v>
      </c>
      <c r="P1717" t="s">
        <v>100</v>
      </c>
      <c r="R1717" t="s">
        <v>61</v>
      </c>
    </row>
    <row r="1718" spans="1:18">
      <c r="A1718" t="s">
        <v>35</v>
      </c>
      <c r="B1718" t="s">
        <v>21</v>
      </c>
      <c r="C1718">
        <v>5.4</v>
      </c>
      <c r="D1718" t="s">
        <v>62</v>
      </c>
      <c r="E1718" t="s">
        <v>79</v>
      </c>
      <c r="F1718" t="s">
        <v>13</v>
      </c>
      <c r="H1718" t="s">
        <v>16</v>
      </c>
      <c r="J1718" t="s">
        <v>14</v>
      </c>
      <c r="L1718" t="s">
        <v>16</v>
      </c>
      <c r="N1718" t="s">
        <v>492</v>
      </c>
      <c r="P1718" t="s">
        <v>1104</v>
      </c>
      <c r="R1718" t="s">
        <v>61</v>
      </c>
    </row>
    <row r="1719" spans="1:18">
      <c r="A1719" t="s">
        <v>35</v>
      </c>
      <c r="B1719" t="s">
        <v>21</v>
      </c>
      <c r="C1719">
        <v>11.2</v>
      </c>
      <c r="D1719" t="s">
        <v>83</v>
      </c>
      <c r="E1719" t="s">
        <v>83</v>
      </c>
      <c r="F1719" t="s">
        <v>14</v>
      </c>
      <c r="H1719" t="s">
        <v>14</v>
      </c>
      <c r="J1719" t="s">
        <v>14</v>
      </c>
      <c r="L1719" t="s">
        <v>14</v>
      </c>
      <c r="N1719" t="s">
        <v>167</v>
      </c>
      <c r="P1719" t="s">
        <v>100</v>
      </c>
      <c r="R1719" t="s">
        <v>69</v>
      </c>
    </row>
    <row r="1720" spans="1:18">
      <c r="A1720" t="s">
        <v>35</v>
      </c>
      <c r="B1720" t="s">
        <v>21</v>
      </c>
      <c r="C1720">
        <v>10</v>
      </c>
      <c r="D1720" t="s">
        <v>62</v>
      </c>
      <c r="E1720" t="s">
        <v>66</v>
      </c>
      <c r="F1720" t="s">
        <v>14</v>
      </c>
      <c r="H1720" t="s">
        <v>14</v>
      </c>
      <c r="J1720" t="s">
        <v>14</v>
      </c>
      <c r="L1720" t="s">
        <v>14</v>
      </c>
      <c r="N1720" t="s">
        <v>1429</v>
      </c>
      <c r="P1720" t="s">
        <v>557</v>
      </c>
      <c r="R1720" t="s">
        <v>69</v>
      </c>
    </row>
    <row r="1721" spans="1:18">
      <c r="A1721" t="s">
        <v>35</v>
      </c>
      <c r="B1721" t="s">
        <v>21</v>
      </c>
      <c r="C1721">
        <v>6.5</v>
      </c>
      <c r="D1721" t="s">
        <v>62</v>
      </c>
      <c r="F1721" t="s">
        <v>14</v>
      </c>
      <c r="H1721" t="s">
        <v>16</v>
      </c>
      <c r="J1721" t="s">
        <v>14</v>
      </c>
      <c r="L1721" t="s">
        <v>16</v>
      </c>
      <c r="N1721" t="s">
        <v>1118</v>
      </c>
      <c r="P1721" t="s">
        <v>165</v>
      </c>
      <c r="R1721" t="s">
        <v>61</v>
      </c>
    </row>
    <row r="1722" spans="1:18">
      <c r="A1722" t="s">
        <v>35</v>
      </c>
      <c r="B1722" t="s">
        <v>21</v>
      </c>
      <c r="C1722">
        <v>21</v>
      </c>
      <c r="D1722" t="s">
        <v>62</v>
      </c>
      <c r="E1722" t="s">
        <v>83</v>
      </c>
      <c r="F1722" t="s">
        <v>14</v>
      </c>
      <c r="H1722" t="s">
        <v>16</v>
      </c>
      <c r="J1722" t="s">
        <v>14</v>
      </c>
      <c r="L1722" t="s">
        <v>16</v>
      </c>
      <c r="N1722" t="s">
        <v>67</v>
      </c>
      <c r="P1722" t="s">
        <v>195</v>
      </c>
      <c r="R1722" t="s">
        <v>61</v>
      </c>
    </row>
    <row r="1723" spans="1:18">
      <c r="A1723" t="s">
        <v>35</v>
      </c>
      <c r="B1723" t="s">
        <v>21</v>
      </c>
      <c r="C1723">
        <v>1</v>
      </c>
      <c r="D1723" t="s">
        <v>62</v>
      </c>
      <c r="E1723" t="s">
        <v>83</v>
      </c>
      <c r="F1723" t="s">
        <v>14</v>
      </c>
      <c r="H1723" t="s">
        <v>16</v>
      </c>
      <c r="J1723" t="s">
        <v>14</v>
      </c>
      <c r="L1723" t="s">
        <v>16</v>
      </c>
      <c r="N1723" t="s">
        <v>15</v>
      </c>
      <c r="O1723" t="s">
        <v>1430</v>
      </c>
      <c r="P1723" t="s">
        <v>65</v>
      </c>
      <c r="R1723" t="s">
        <v>69</v>
      </c>
    </row>
    <row r="1724" spans="1:18">
      <c r="A1724" t="s">
        <v>35</v>
      </c>
      <c r="B1724" t="s">
        <v>21</v>
      </c>
      <c r="C1724">
        <v>5</v>
      </c>
      <c r="D1724" t="s">
        <v>79</v>
      </c>
      <c r="E1724" t="s">
        <v>66</v>
      </c>
      <c r="F1724" t="s">
        <v>14</v>
      </c>
      <c r="H1724" t="s">
        <v>14</v>
      </c>
      <c r="J1724" t="s">
        <v>14</v>
      </c>
      <c r="L1724" t="s">
        <v>14</v>
      </c>
      <c r="N1724" t="s">
        <v>395</v>
      </c>
      <c r="P1724" t="s">
        <v>65</v>
      </c>
      <c r="R1724" t="s">
        <v>61</v>
      </c>
    </row>
    <row r="1725" spans="1:18">
      <c r="A1725" t="s">
        <v>35</v>
      </c>
      <c r="B1725" t="s">
        <v>21</v>
      </c>
      <c r="C1725">
        <v>30</v>
      </c>
      <c r="D1725" t="s">
        <v>70</v>
      </c>
      <c r="F1725" t="s">
        <v>14</v>
      </c>
      <c r="H1725" t="s">
        <v>14</v>
      </c>
      <c r="J1725" t="s">
        <v>14</v>
      </c>
      <c r="L1725" t="s">
        <v>14</v>
      </c>
      <c r="N1725" t="s">
        <v>67</v>
      </c>
      <c r="P1725" t="s">
        <v>15</v>
      </c>
      <c r="Q1725" t="s">
        <v>1431</v>
      </c>
      <c r="R1725" t="s">
        <v>61</v>
      </c>
    </row>
    <row r="1726" spans="1:18">
      <c r="A1726" t="s">
        <v>35</v>
      </c>
      <c r="B1726" t="s">
        <v>21</v>
      </c>
      <c r="C1726">
        <v>23</v>
      </c>
      <c r="D1726" t="s">
        <v>83</v>
      </c>
      <c r="E1726" t="s">
        <v>83</v>
      </c>
      <c r="F1726" t="s">
        <v>14</v>
      </c>
      <c r="H1726" t="s">
        <v>16</v>
      </c>
      <c r="J1726" t="s">
        <v>14</v>
      </c>
      <c r="L1726" t="s">
        <v>16</v>
      </c>
      <c r="N1726" t="s">
        <v>833</v>
      </c>
      <c r="O1726" t="s">
        <v>1432</v>
      </c>
      <c r="R1726" t="s">
        <v>61</v>
      </c>
    </row>
    <row r="1727" spans="1:18">
      <c r="A1727" t="s">
        <v>35</v>
      </c>
      <c r="B1727" t="s">
        <v>21</v>
      </c>
      <c r="C1727">
        <v>7</v>
      </c>
      <c r="D1727" t="s">
        <v>62</v>
      </c>
      <c r="F1727" t="s">
        <v>14</v>
      </c>
      <c r="H1727" t="s">
        <v>14</v>
      </c>
      <c r="J1727" t="s">
        <v>14</v>
      </c>
      <c r="L1727" t="s">
        <v>14</v>
      </c>
      <c r="N1727" t="s">
        <v>1433</v>
      </c>
      <c r="P1727" t="s">
        <v>165</v>
      </c>
      <c r="R1727" t="s">
        <v>61</v>
      </c>
    </row>
    <row r="1728" spans="1:18">
      <c r="A1728" t="s">
        <v>35</v>
      </c>
      <c r="B1728" t="s">
        <v>21</v>
      </c>
      <c r="C1728">
        <v>18</v>
      </c>
      <c r="D1728" t="s">
        <v>83</v>
      </c>
      <c r="E1728" t="s">
        <v>83</v>
      </c>
      <c r="F1728" t="s">
        <v>14</v>
      </c>
      <c r="H1728" t="s">
        <v>14</v>
      </c>
      <c r="J1728" t="s">
        <v>14</v>
      </c>
      <c r="L1728" t="s">
        <v>14</v>
      </c>
      <c r="N1728" t="s">
        <v>494</v>
      </c>
      <c r="P1728" t="s">
        <v>1089</v>
      </c>
      <c r="R1728" t="s">
        <v>61</v>
      </c>
    </row>
    <row r="1729" spans="1:18">
      <c r="A1729" t="s">
        <v>9</v>
      </c>
      <c r="B1729" t="s">
        <v>23</v>
      </c>
      <c r="C1729">
        <v>11.1</v>
      </c>
      <c r="D1729" t="s">
        <v>62</v>
      </c>
      <c r="E1729" t="s">
        <v>57</v>
      </c>
      <c r="F1729" t="s">
        <v>14</v>
      </c>
      <c r="H1729" t="s">
        <v>16</v>
      </c>
      <c r="J1729" t="s">
        <v>14</v>
      </c>
      <c r="L1729" t="s">
        <v>16</v>
      </c>
      <c r="N1729" t="s">
        <v>254</v>
      </c>
      <c r="R1729" t="s">
        <v>61</v>
      </c>
    </row>
    <row r="1730" spans="1:18">
      <c r="A1730" t="s">
        <v>9</v>
      </c>
      <c r="B1730" t="s">
        <v>23</v>
      </c>
      <c r="C1730">
        <v>5</v>
      </c>
      <c r="D1730" t="s">
        <v>62</v>
      </c>
      <c r="E1730" t="s">
        <v>95</v>
      </c>
      <c r="F1730" t="s">
        <v>14</v>
      </c>
      <c r="H1730" t="s">
        <v>16</v>
      </c>
      <c r="J1730" t="s">
        <v>14</v>
      </c>
      <c r="L1730" t="s">
        <v>16</v>
      </c>
      <c r="N1730" t="s">
        <v>1434</v>
      </c>
      <c r="P1730" t="s">
        <v>489</v>
      </c>
    </row>
    <row r="1731" spans="1:18">
      <c r="A1731" t="s">
        <v>9</v>
      </c>
      <c r="B1731" t="s">
        <v>23</v>
      </c>
      <c r="C1731">
        <v>1.5</v>
      </c>
      <c r="D1731" t="s">
        <v>57</v>
      </c>
      <c r="E1731" t="s">
        <v>83</v>
      </c>
      <c r="F1731" t="s">
        <v>14</v>
      </c>
      <c r="H1731" t="s">
        <v>16</v>
      </c>
      <c r="J1731" t="s">
        <v>14</v>
      </c>
      <c r="L1731" t="s">
        <v>16</v>
      </c>
      <c r="N1731" t="s">
        <v>313</v>
      </c>
      <c r="O1731" t="s">
        <v>1435</v>
      </c>
      <c r="P1731" t="s">
        <v>65</v>
      </c>
      <c r="R1731" t="s">
        <v>69</v>
      </c>
    </row>
    <row r="1732" spans="1:18">
      <c r="A1732" t="s">
        <v>9</v>
      </c>
      <c r="B1732" t="s">
        <v>23</v>
      </c>
      <c r="C1732">
        <v>7</v>
      </c>
      <c r="D1732" t="s">
        <v>62</v>
      </c>
      <c r="E1732" t="s">
        <v>66</v>
      </c>
      <c r="F1732" t="s">
        <v>14</v>
      </c>
      <c r="H1732" t="s">
        <v>16</v>
      </c>
      <c r="J1732" t="s">
        <v>14</v>
      </c>
      <c r="L1732" t="s">
        <v>16</v>
      </c>
      <c r="N1732" t="s">
        <v>74</v>
      </c>
      <c r="R1732" t="s">
        <v>61</v>
      </c>
    </row>
    <row r="1733" spans="1:18">
      <c r="A1733" t="s">
        <v>9</v>
      </c>
      <c r="B1733" t="s">
        <v>23</v>
      </c>
      <c r="C1733">
        <v>125</v>
      </c>
      <c r="D1733" t="s">
        <v>83</v>
      </c>
      <c r="F1733" t="s">
        <v>14</v>
      </c>
      <c r="H1733" t="s">
        <v>16</v>
      </c>
      <c r="J1733" t="s">
        <v>14</v>
      </c>
      <c r="L1733" t="s">
        <v>16</v>
      </c>
      <c r="R1733" t="s">
        <v>61</v>
      </c>
    </row>
    <row r="1734" spans="1:18">
      <c r="A1734" t="s">
        <v>33</v>
      </c>
      <c r="B1734" t="s">
        <v>23</v>
      </c>
      <c r="C1734">
        <v>5</v>
      </c>
      <c r="D1734" t="s">
        <v>62</v>
      </c>
      <c r="E1734" t="s">
        <v>62</v>
      </c>
      <c r="F1734" t="s">
        <v>14</v>
      </c>
      <c r="H1734" t="s">
        <v>14</v>
      </c>
      <c r="J1734" t="s">
        <v>14</v>
      </c>
      <c r="L1734" t="s">
        <v>14</v>
      </c>
      <c r="N1734" t="s">
        <v>67</v>
      </c>
      <c r="P1734" t="s">
        <v>188</v>
      </c>
      <c r="R1734" t="s">
        <v>61</v>
      </c>
    </row>
    <row r="1735" spans="1:18">
      <c r="A1735" t="s">
        <v>33</v>
      </c>
      <c r="B1735" t="s">
        <v>23</v>
      </c>
      <c r="C1735" t="s">
        <v>1436</v>
      </c>
      <c r="D1735" t="s">
        <v>79</v>
      </c>
      <c r="E1735" t="s">
        <v>62</v>
      </c>
      <c r="F1735" t="s">
        <v>14</v>
      </c>
      <c r="H1735" t="s">
        <v>16</v>
      </c>
      <c r="J1735" t="s">
        <v>14</v>
      </c>
      <c r="L1735" t="s">
        <v>16</v>
      </c>
      <c r="N1735" t="s">
        <v>67</v>
      </c>
      <c r="P1735" t="s">
        <v>188</v>
      </c>
      <c r="R1735" t="s">
        <v>61</v>
      </c>
    </row>
    <row r="1736" spans="1:18">
      <c r="A1736" t="s">
        <v>33</v>
      </c>
      <c r="B1736" t="s">
        <v>23</v>
      </c>
      <c r="C1736">
        <v>25</v>
      </c>
      <c r="D1736" t="s">
        <v>57</v>
      </c>
      <c r="E1736" t="s">
        <v>57</v>
      </c>
      <c r="F1736" t="s">
        <v>14</v>
      </c>
      <c r="H1736" t="s">
        <v>16</v>
      </c>
      <c r="J1736" t="s">
        <v>14</v>
      </c>
      <c r="L1736" t="s">
        <v>16</v>
      </c>
      <c r="N1736" t="s">
        <v>15</v>
      </c>
      <c r="O1736" t="s">
        <v>1437</v>
      </c>
      <c r="P1736" t="s">
        <v>188</v>
      </c>
      <c r="R1736" t="s">
        <v>61</v>
      </c>
    </row>
    <row r="1737" spans="1:18">
      <c r="A1737" t="s">
        <v>33</v>
      </c>
      <c r="B1737" t="s">
        <v>23</v>
      </c>
      <c r="C1737">
        <v>12</v>
      </c>
      <c r="D1737" t="s">
        <v>62</v>
      </c>
      <c r="E1737" t="s">
        <v>62</v>
      </c>
      <c r="F1737" t="s">
        <v>14</v>
      </c>
      <c r="H1737" t="s">
        <v>14</v>
      </c>
      <c r="J1737" t="s">
        <v>14</v>
      </c>
      <c r="L1737" t="s">
        <v>14</v>
      </c>
    </row>
    <row r="1738" spans="1:18">
      <c r="A1738" t="s">
        <v>33</v>
      </c>
      <c r="B1738" t="s">
        <v>23</v>
      </c>
      <c r="C1738">
        <v>1</v>
      </c>
      <c r="D1738" t="s">
        <v>62</v>
      </c>
      <c r="E1738" t="s">
        <v>62</v>
      </c>
      <c r="F1738" t="s">
        <v>14</v>
      </c>
      <c r="H1738" t="s">
        <v>16</v>
      </c>
      <c r="J1738" t="s">
        <v>14</v>
      </c>
      <c r="L1738" t="s">
        <v>14</v>
      </c>
      <c r="N1738" t="s">
        <v>15</v>
      </c>
      <c r="O1738" t="s">
        <v>1438</v>
      </c>
      <c r="R1738" t="s">
        <v>61</v>
      </c>
    </row>
    <row r="1739" spans="1:18">
      <c r="A1739" t="s">
        <v>35</v>
      </c>
      <c r="B1739" t="s">
        <v>23</v>
      </c>
      <c r="C1739">
        <v>20</v>
      </c>
      <c r="D1739" t="s">
        <v>57</v>
      </c>
      <c r="F1739" t="s">
        <v>14</v>
      </c>
      <c r="H1739" t="s">
        <v>16</v>
      </c>
      <c r="J1739" t="s">
        <v>14</v>
      </c>
      <c r="L1739" t="s">
        <v>16</v>
      </c>
      <c r="N1739" t="s">
        <v>67</v>
      </c>
      <c r="R1739" t="s">
        <v>69</v>
      </c>
    </row>
    <row r="1740" spans="1:18">
      <c r="A1740" t="s">
        <v>35</v>
      </c>
      <c r="B1740" t="s">
        <v>23</v>
      </c>
      <c r="C1740">
        <v>40</v>
      </c>
      <c r="D1740" t="s">
        <v>57</v>
      </c>
      <c r="F1740" t="s">
        <v>14</v>
      </c>
      <c r="H1740" t="s">
        <v>14</v>
      </c>
      <c r="J1740" t="s">
        <v>14</v>
      </c>
      <c r="L1740" t="s">
        <v>14</v>
      </c>
      <c r="N1740" t="s">
        <v>67</v>
      </c>
      <c r="P1740" t="s">
        <v>100</v>
      </c>
      <c r="R1740" t="s">
        <v>69</v>
      </c>
    </row>
    <row r="1741" spans="1:18">
      <c r="A1741" t="s">
        <v>35</v>
      </c>
      <c r="B1741" t="s">
        <v>23</v>
      </c>
      <c r="C1741">
        <v>100</v>
      </c>
      <c r="D1741" t="s">
        <v>57</v>
      </c>
      <c r="F1741" t="s">
        <v>14</v>
      </c>
      <c r="H1741" t="s">
        <v>16</v>
      </c>
      <c r="J1741" t="s">
        <v>14</v>
      </c>
      <c r="L1741" t="s">
        <v>16</v>
      </c>
      <c r="N1741" t="s">
        <v>94</v>
      </c>
      <c r="P1741" t="s">
        <v>98</v>
      </c>
      <c r="R1741" t="s">
        <v>61</v>
      </c>
    </row>
    <row r="1742" spans="1:18">
      <c r="A1742" t="s">
        <v>35</v>
      </c>
      <c r="B1742" t="s">
        <v>23</v>
      </c>
      <c r="C1742">
        <v>20</v>
      </c>
      <c r="D1742" t="s">
        <v>57</v>
      </c>
      <c r="F1742" t="s">
        <v>14</v>
      </c>
      <c r="H1742" t="s">
        <v>16</v>
      </c>
      <c r="J1742" t="s">
        <v>14</v>
      </c>
      <c r="L1742" t="s">
        <v>16</v>
      </c>
      <c r="N1742" t="s">
        <v>67</v>
      </c>
      <c r="R1742" t="s">
        <v>61</v>
      </c>
    </row>
    <row r="1743" spans="1:18">
      <c r="A1743" t="s">
        <v>35</v>
      </c>
      <c r="B1743" t="s">
        <v>23</v>
      </c>
      <c r="C1743">
        <v>23</v>
      </c>
      <c r="D1743" t="s">
        <v>95</v>
      </c>
      <c r="F1743" t="s">
        <v>14</v>
      </c>
      <c r="H1743" t="s">
        <v>14</v>
      </c>
      <c r="J1743" t="s">
        <v>14</v>
      </c>
      <c r="L1743" t="s">
        <v>16</v>
      </c>
      <c r="N1743" t="s">
        <v>1439</v>
      </c>
      <c r="P1743" t="s">
        <v>65</v>
      </c>
      <c r="R1743" t="s">
        <v>61</v>
      </c>
    </row>
    <row r="1744" spans="1:18">
      <c r="A1744" t="s">
        <v>35</v>
      </c>
      <c r="B1744" t="s">
        <v>23</v>
      </c>
      <c r="C1744">
        <v>11</v>
      </c>
      <c r="D1744" t="s">
        <v>57</v>
      </c>
      <c r="F1744" t="s">
        <v>14</v>
      </c>
      <c r="H1744" t="s">
        <v>14</v>
      </c>
      <c r="J1744" t="s">
        <v>14</v>
      </c>
      <c r="L1744" t="s">
        <v>14</v>
      </c>
      <c r="N1744" t="s">
        <v>67</v>
      </c>
      <c r="P1744" t="s">
        <v>195</v>
      </c>
      <c r="R1744" t="s">
        <v>61</v>
      </c>
    </row>
    <row r="1745" spans="1:18">
      <c r="A1745" t="s">
        <v>35</v>
      </c>
      <c r="B1745" t="s">
        <v>23</v>
      </c>
      <c r="C1745">
        <v>4.0999999999999996</v>
      </c>
      <c r="D1745" t="s">
        <v>57</v>
      </c>
      <c r="E1745" t="s">
        <v>57</v>
      </c>
      <c r="F1745" t="s">
        <v>14</v>
      </c>
      <c r="H1745" t="s">
        <v>16</v>
      </c>
      <c r="J1745" t="s">
        <v>14</v>
      </c>
      <c r="L1745" t="s">
        <v>16</v>
      </c>
      <c r="N1745" t="s">
        <v>15</v>
      </c>
      <c r="O1745" t="s">
        <v>1440</v>
      </c>
      <c r="P1745" t="s">
        <v>15</v>
      </c>
      <c r="Q1745" t="s">
        <v>593</v>
      </c>
      <c r="R1745" t="s">
        <v>61</v>
      </c>
    </row>
    <row r="1746" spans="1:18">
      <c r="A1746" t="s">
        <v>35</v>
      </c>
      <c r="B1746" t="s">
        <v>23</v>
      </c>
      <c r="C1746">
        <v>25</v>
      </c>
      <c r="D1746" t="s">
        <v>95</v>
      </c>
      <c r="F1746" t="s">
        <v>14</v>
      </c>
      <c r="H1746" t="s">
        <v>16</v>
      </c>
      <c r="J1746" t="s">
        <v>14</v>
      </c>
      <c r="L1746" t="s">
        <v>16</v>
      </c>
      <c r="N1746" t="s">
        <v>94</v>
      </c>
      <c r="P1746" t="s">
        <v>188</v>
      </c>
      <c r="R1746" t="s">
        <v>61</v>
      </c>
    </row>
    <row r="1747" spans="1:18">
      <c r="A1747" t="s">
        <v>35</v>
      </c>
      <c r="B1747" t="s">
        <v>23</v>
      </c>
      <c r="C1747">
        <v>12</v>
      </c>
      <c r="D1747" t="s">
        <v>57</v>
      </c>
      <c r="F1747" t="s">
        <v>14</v>
      </c>
      <c r="H1747" t="s">
        <v>14</v>
      </c>
      <c r="J1747" t="s">
        <v>14</v>
      </c>
      <c r="L1747" t="s">
        <v>14</v>
      </c>
      <c r="N1747" t="s">
        <v>1162</v>
      </c>
      <c r="P1747" t="s">
        <v>1441</v>
      </c>
      <c r="R1747" t="s">
        <v>61</v>
      </c>
    </row>
    <row r="1748" spans="1:18">
      <c r="A1748" t="s">
        <v>35</v>
      </c>
      <c r="B1748" t="s">
        <v>23</v>
      </c>
      <c r="C1748">
        <v>8.8000000000000007</v>
      </c>
      <c r="D1748" t="s">
        <v>62</v>
      </c>
      <c r="F1748" t="s">
        <v>14</v>
      </c>
      <c r="H1748" t="s">
        <v>16</v>
      </c>
      <c r="J1748" t="s">
        <v>14</v>
      </c>
      <c r="L1748" t="s">
        <v>16</v>
      </c>
      <c r="N1748" t="s">
        <v>151</v>
      </c>
      <c r="O1748" t="s">
        <v>258</v>
      </c>
      <c r="R1748" t="s">
        <v>61</v>
      </c>
    </row>
    <row r="1749" spans="1:18">
      <c r="A1749" t="s">
        <v>35</v>
      </c>
      <c r="B1749" t="s">
        <v>23</v>
      </c>
      <c r="C1749" t="s">
        <v>1442</v>
      </c>
      <c r="D1749" t="s">
        <v>57</v>
      </c>
      <c r="F1749" t="s">
        <v>14</v>
      </c>
      <c r="H1749" t="s">
        <v>14</v>
      </c>
      <c r="J1749" t="s">
        <v>14</v>
      </c>
      <c r="L1749" t="s">
        <v>14</v>
      </c>
      <c r="N1749" t="s">
        <v>67</v>
      </c>
      <c r="P1749" t="s">
        <v>100</v>
      </c>
      <c r="R1749" t="s">
        <v>61</v>
      </c>
    </row>
    <row r="1750" spans="1:18">
      <c r="A1750" t="s">
        <v>35</v>
      </c>
      <c r="B1750" t="s">
        <v>23</v>
      </c>
      <c r="C1750">
        <v>9.3000000000000007</v>
      </c>
      <c r="D1750" t="s">
        <v>62</v>
      </c>
      <c r="F1750" t="s">
        <v>14</v>
      </c>
      <c r="H1750" t="s">
        <v>16</v>
      </c>
      <c r="J1750" t="s">
        <v>14</v>
      </c>
      <c r="L1750" t="s">
        <v>16</v>
      </c>
      <c r="R1750" t="s">
        <v>61</v>
      </c>
    </row>
    <row r="1751" spans="1:18">
      <c r="A1751" t="s">
        <v>35</v>
      </c>
      <c r="B1751" t="s">
        <v>23</v>
      </c>
      <c r="C1751">
        <v>21</v>
      </c>
      <c r="D1751" t="s">
        <v>57</v>
      </c>
      <c r="F1751" t="s">
        <v>14</v>
      </c>
      <c r="H1751" t="s">
        <v>16</v>
      </c>
      <c r="J1751" t="s">
        <v>14</v>
      </c>
      <c r="L1751" t="s">
        <v>16</v>
      </c>
      <c r="N1751" t="s">
        <v>254</v>
      </c>
      <c r="P1751" t="s">
        <v>65</v>
      </c>
      <c r="R1751" t="s">
        <v>61</v>
      </c>
    </row>
    <row r="1752" spans="1:18">
      <c r="A1752" t="s">
        <v>35</v>
      </c>
      <c r="B1752" t="s">
        <v>23</v>
      </c>
      <c r="C1752">
        <v>20</v>
      </c>
      <c r="D1752" t="s">
        <v>66</v>
      </c>
      <c r="F1752" t="s">
        <v>14</v>
      </c>
      <c r="H1752" t="s">
        <v>16</v>
      </c>
      <c r="J1752" t="s">
        <v>14</v>
      </c>
      <c r="L1752" t="s">
        <v>16</v>
      </c>
      <c r="N1752" t="s">
        <v>172</v>
      </c>
      <c r="O1752" t="s">
        <v>1443</v>
      </c>
      <c r="R1752" t="s">
        <v>61</v>
      </c>
    </row>
    <row r="1753" spans="1:18">
      <c r="A1753" t="s">
        <v>9</v>
      </c>
      <c r="B1753" t="s">
        <v>25</v>
      </c>
      <c r="C1753">
        <v>50</v>
      </c>
      <c r="D1753" t="s">
        <v>57</v>
      </c>
      <c r="F1753" t="s">
        <v>14</v>
      </c>
      <c r="H1753" t="s">
        <v>14</v>
      </c>
      <c r="J1753" t="s">
        <v>14</v>
      </c>
      <c r="L1753" t="s">
        <v>14</v>
      </c>
      <c r="N1753" t="s">
        <v>232</v>
      </c>
      <c r="O1753" t="s">
        <v>1444</v>
      </c>
      <c r="R1753" t="s">
        <v>69</v>
      </c>
    </row>
    <row r="1754" spans="1:18">
      <c r="A1754" t="s">
        <v>9</v>
      </c>
      <c r="B1754" t="s">
        <v>25</v>
      </c>
      <c r="C1754">
        <v>3</v>
      </c>
      <c r="D1754" t="s">
        <v>66</v>
      </c>
      <c r="E1754" t="s">
        <v>83</v>
      </c>
      <c r="F1754" t="s">
        <v>14</v>
      </c>
      <c r="H1754" t="s">
        <v>16</v>
      </c>
      <c r="J1754" t="s">
        <v>14</v>
      </c>
      <c r="L1754" t="s">
        <v>16</v>
      </c>
      <c r="N1754" t="s">
        <v>138</v>
      </c>
      <c r="R1754" t="s">
        <v>69</v>
      </c>
    </row>
    <row r="1755" spans="1:18">
      <c r="A1755" t="s">
        <v>9</v>
      </c>
      <c r="B1755" t="s">
        <v>25</v>
      </c>
      <c r="C1755">
        <v>38</v>
      </c>
      <c r="D1755" t="s">
        <v>95</v>
      </c>
      <c r="F1755" t="s">
        <v>14</v>
      </c>
      <c r="H1755" t="s">
        <v>16</v>
      </c>
      <c r="J1755" t="s">
        <v>14</v>
      </c>
      <c r="L1755" t="s">
        <v>16</v>
      </c>
      <c r="R1755" t="s">
        <v>61</v>
      </c>
    </row>
    <row r="1756" spans="1:18">
      <c r="A1756" t="s">
        <v>9</v>
      </c>
      <c r="B1756" t="s">
        <v>25</v>
      </c>
      <c r="C1756">
        <v>25.5</v>
      </c>
      <c r="D1756" t="s">
        <v>83</v>
      </c>
      <c r="F1756" t="s">
        <v>14</v>
      </c>
      <c r="H1756" t="s">
        <v>16</v>
      </c>
      <c r="J1756" t="s">
        <v>14</v>
      </c>
      <c r="L1756" t="s">
        <v>16</v>
      </c>
      <c r="N1756" t="s">
        <v>240</v>
      </c>
      <c r="R1756" t="s">
        <v>61</v>
      </c>
    </row>
    <row r="1757" spans="1:18">
      <c r="A1757" t="s">
        <v>9</v>
      </c>
      <c r="B1757" t="s">
        <v>25</v>
      </c>
      <c r="C1757">
        <v>15</v>
      </c>
      <c r="D1757" t="s">
        <v>95</v>
      </c>
      <c r="E1757" t="s">
        <v>95</v>
      </c>
      <c r="F1757" t="s">
        <v>14</v>
      </c>
      <c r="H1757" t="s">
        <v>16</v>
      </c>
      <c r="J1757" t="s">
        <v>14</v>
      </c>
      <c r="L1757" t="s">
        <v>16</v>
      </c>
      <c r="N1757" t="s">
        <v>15</v>
      </c>
      <c r="O1757" t="s">
        <v>1445</v>
      </c>
      <c r="P1757" t="s">
        <v>325</v>
      </c>
      <c r="R1757" t="s">
        <v>61</v>
      </c>
    </row>
    <row r="1758" spans="1:18">
      <c r="A1758" t="s">
        <v>9</v>
      </c>
      <c r="B1758" t="s">
        <v>25</v>
      </c>
      <c r="C1758">
        <v>24</v>
      </c>
      <c r="D1758" t="s">
        <v>83</v>
      </c>
      <c r="E1758" t="s">
        <v>83</v>
      </c>
      <c r="F1758" t="s">
        <v>14</v>
      </c>
      <c r="H1758" t="s">
        <v>16</v>
      </c>
      <c r="J1758" t="s">
        <v>14</v>
      </c>
      <c r="L1758" t="s">
        <v>16</v>
      </c>
      <c r="N1758" t="s">
        <v>15</v>
      </c>
      <c r="O1758" t="s">
        <v>1446</v>
      </c>
      <c r="P1758" t="s">
        <v>15</v>
      </c>
      <c r="Q1758" t="s">
        <v>1447</v>
      </c>
      <c r="R1758" t="s">
        <v>61</v>
      </c>
    </row>
    <row r="1759" spans="1:18">
      <c r="A1759" t="s">
        <v>9</v>
      </c>
      <c r="B1759" t="s">
        <v>25</v>
      </c>
      <c r="C1759">
        <v>50</v>
      </c>
      <c r="D1759" t="s">
        <v>83</v>
      </c>
      <c r="F1759" t="s">
        <v>14</v>
      </c>
      <c r="H1759" t="s">
        <v>14</v>
      </c>
      <c r="J1759" t="s">
        <v>14</v>
      </c>
      <c r="L1759" t="s">
        <v>14</v>
      </c>
      <c r="N1759" t="s">
        <v>67</v>
      </c>
      <c r="R1759" t="s">
        <v>61</v>
      </c>
    </row>
    <row r="1760" spans="1:18">
      <c r="A1760" t="s">
        <v>9</v>
      </c>
      <c r="B1760" t="s">
        <v>25</v>
      </c>
      <c r="C1760">
        <v>3.4</v>
      </c>
      <c r="D1760" t="s">
        <v>95</v>
      </c>
      <c r="F1760" t="s">
        <v>14</v>
      </c>
      <c r="H1760" t="s">
        <v>16</v>
      </c>
      <c r="J1760" t="s">
        <v>16</v>
      </c>
      <c r="L1760" t="s">
        <v>16</v>
      </c>
      <c r="N1760" t="s">
        <v>1448</v>
      </c>
      <c r="P1760" t="s">
        <v>300</v>
      </c>
      <c r="R1760" t="s">
        <v>69</v>
      </c>
    </row>
    <row r="1761" spans="1:18">
      <c r="A1761" t="s">
        <v>9</v>
      </c>
      <c r="B1761" t="s">
        <v>25</v>
      </c>
      <c r="C1761">
        <v>22</v>
      </c>
      <c r="D1761" t="s">
        <v>66</v>
      </c>
      <c r="E1761" t="s">
        <v>83</v>
      </c>
      <c r="F1761" t="s">
        <v>14</v>
      </c>
      <c r="H1761" t="s">
        <v>16</v>
      </c>
      <c r="J1761" t="s">
        <v>14</v>
      </c>
      <c r="L1761" t="s">
        <v>16</v>
      </c>
      <c r="R1761" t="s">
        <v>61</v>
      </c>
    </row>
    <row r="1762" spans="1:18">
      <c r="A1762" t="s">
        <v>9</v>
      </c>
      <c r="B1762" t="s">
        <v>25</v>
      </c>
      <c r="C1762" t="s">
        <v>1449</v>
      </c>
      <c r="D1762" t="s">
        <v>57</v>
      </c>
      <c r="E1762" t="s">
        <v>83</v>
      </c>
      <c r="F1762" t="s">
        <v>14</v>
      </c>
      <c r="H1762" t="s">
        <v>16</v>
      </c>
      <c r="J1762" t="s">
        <v>14</v>
      </c>
      <c r="L1762" t="s">
        <v>16</v>
      </c>
      <c r="N1762" t="s">
        <v>1450</v>
      </c>
      <c r="R1762" t="s">
        <v>61</v>
      </c>
    </row>
    <row r="1763" spans="1:18">
      <c r="A1763" t="s">
        <v>33</v>
      </c>
      <c r="B1763" t="s">
        <v>25</v>
      </c>
      <c r="C1763">
        <v>4</v>
      </c>
      <c r="D1763" t="s">
        <v>62</v>
      </c>
      <c r="E1763" t="s">
        <v>62</v>
      </c>
      <c r="F1763" t="s">
        <v>14</v>
      </c>
      <c r="H1763" t="s">
        <v>11</v>
      </c>
      <c r="J1763" t="s">
        <v>14</v>
      </c>
      <c r="L1763" t="s">
        <v>16</v>
      </c>
      <c r="N1763" t="s">
        <v>15</v>
      </c>
      <c r="O1763" t="s">
        <v>1451</v>
      </c>
      <c r="P1763" t="s">
        <v>222</v>
      </c>
      <c r="R1763" t="s">
        <v>61</v>
      </c>
    </row>
    <row r="1764" spans="1:18">
      <c r="A1764" t="s">
        <v>33</v>
      </c>
      <c r="B1764" t="s">
        <v>25</v>
      </c>
      <c r="C1764">
        <v>17.2</v>
      </c>
      <c r="D1764" t="s">
        <v>62</v>
      </c>
      <c r="E1764" t="s">
        <v>62</v>
      </c>
      <c r="F1764" t="s">
        <v>14</v>
      </c>
      <c r="H1764" t="s">
        <v>16</v>
      </c>
      <c r="J1764" t="s">
        <v>14</v>
      </c>
      <c r="L1764" t="s">
        <v>16</v>
      </c>
      <c r="N1764" t="s">
        <v>1452</v>
      </c>
      <c r="O1764" t="s">
        <v>1453</v>
      </c>
      <c r="P1764" t="s">
        <v>123</v>
      </c>
      <c r="Q1764" t="s">
        <v>1454</v>
      </c>
      <c r="R1764" t="s">
        <v>61</v>
      </c>
    </row>
    <row r="1765" spans="1:18">
      <c r="A1765" t="s">
        <v>33</v>
      </c>
      <c r="B1765" t="s">
        <v>25</v>
      </c>
      <c r="C1765">
        <v>23</v>
      </c>
      <c r="D1765" t="s">
        <v>62</v>
      </c>
      <c r="E1765" t="s">
        <v>62</v>
      </c>
      <c r="F1765" t="s">
        <v>14</v>
      </c>
      <c r="H1765" t="s">
        <v>16</v>
      </c>
      <c r="J1765" t="s">
        <v>14</v>
      </c>
      <c r="L1765" t="s">
        <v>16</v>
      </c>
      <c r="N1765" t="s">
        <v>67</v>
      </c>
      <c r="P1765" t="s">
        <v>15</v>
      </c>
      <c r="Q1765" t="s">
        <v>1455</v>
      </c>
      <c r="R1765" t="s">
        <v>61</v>
      </c>
    </row>
    <row r="1766" spans="1:18">
      <c r="A1766" t="s">
        <v>33</v>
      </c>
      <c r="B1766" t="s">
        <v>25</v>
      </c>
      <c r="C1766">
        <v>1.5</v>
      </c>
      <c r="D1766" t="s">
        <v>62</v>
      </c>
      <c r="E1766" t="s">
        <v>62</v>
      </c>
      <c r="F1766" t="s">
        <v>14</v>
      </c>
      <c r="H1766" t="s">
        <v>14</v>
      </c>
      <c r="J1766" t="s">
        <v>14</v>
      </c>
      <c r="L1766" t="s">
        <v>16</v>
      </c>
      <c r="N1766" t="s">
        <v>15</v>
      </c>
      <c r="O1766" t="s">
        <v>1456</v>
      </c>
      <c r="P1766" t="s">
        <v>65</v>
      </c>
      <c r="R1766" t="s">
        <v>61</v>
      </c>
    </row>
    <row r="1767" spans="1:18">
      <c r="A1767" t="s">
        <v>33</v>
      </c>
      <c r="B1767" t="s">
        <v>25</v>
      </c>
      <c r="C1767">
        <v>5</v>
      </c>
      <c r="D1767" t="s">
        <v>62</v>
      </c>
      <c r="E1767" t="s">
        <v>62</v>
      </c>
      <c r="F1767" t="s">
        <v>14</v>
      </c>
      <c r="H1767" t="s">
        <v>16</v>
      </c>
      <c r="J1767" t="s">
        <v>14</v>
      </c>
      <c r="L1767" t="s">
        <v>16</v>
      </c>
      <c r="N1767" t="s">
        <v>307</v>
      </c>
      <c r="P1767" t="s">
        <v>255</v>
      </c>
      <c r="R1767" t="s">
        <v>61</v>
      </c>
    </row>
    <row r="1768" spans="1:18">
      <c r="A1768" t="s">
        <v>33</v>
      </c>
      <c r="B1768" t="s">
        <v>25</v>
      </c>
      <c r="C1768" t="s">
        <v>1457</v>
      </c>
      <c r="D1768" t="s">
        <v>83</v>
      </c>
      <c r="E1768" t="s">
        <v>83</v>
      </c>
      <c r="F1768" t="s">
        <v>14</v>
      </c>
      <c r="H1768" t="s">
        <v>14</v>
      </c>
      <c r="J1768" t="s">
        <v>14</v>
      </c>
      <c r="L1768" t="s">
        <v>14</v>
      </c>
      <c r="N1768" t="s">
        <v>94</v>
      </c>
      <c r="P1768" t="s">
        <v>15</v>
      </c>
      <c r="Q1768" t="s">
        <v>1458</v>
      </c>
      <c r="R1768" t="s">
        <v>61</v>
      </c>
    </row>
    <row r="1769" spans="1:18">
      <c r="A1769" t="s">
        <v>33</v>
      </c>
      <c r="B1769" t="s">
        <v>25</v>
      </c>
      <c r="C1769">
        <v>15</v>
      </c>
      <c r="D1769" t="s">
        <v>62</v>
      </c>
      <c r="E1769" t="s">
        <v>62</v>
      </c>
      <c r="F1769" t="s">
        <v>14</v>
      </c>
      <c r="H1769" t="s">
        <v>16</v>
      </c>
      <c r="J1769" t="s">
        <v>14</v>
      </c>
      <c r="L1769" t="s">
        <v>16</v>
      </c>
      <c r="N1769" t="s">
        <v>15</v>
      </c>
      <c r="O1769" t="s">
        <v>1459</v>
      </c>
      <c r="P1769" t="s">
        <v>15</v>
      </c>
      <c r="Q1769" t="s">
        <v>1460</v>
      </c>
      <c r="R1769" t="s">
        <v>61</v>
      </c>
    </row>
    <row r="1770" spans="1:18">
      <c r="A1770" t="s">
        <v>33</v>
      </c>
      <c r="B1770" t="s">
        <v>25</v>
      </c>
      <c r="C1770">
        <v>7</v>
      </c>
      <c r="D1770" t="s">
        <v>62</v>
      </c>
      <c r="E1770" t="s">
        <v>62</v>
      </c>
      <c r="F1770" t="s">
        <v>14</v>
      </c>
      <c r="H1770" t="s">
        <v>14</v>
      </c>
      <c r="J1770" t="s">
        <v>14</v>
      </c>
      <c r="L1770" t="s">
        <v>15</v>
      </c>
      <c r="M1770" t="s">
        <v>1461</v>
      </c>
      <c r="N1770" t="s">
        <v>1462</v>
      </c>
      <c r="R1770" t="s">
        <v>61</v>
      </c>
    </row>
    <row r="1771" spans="1:18">
      <c r="A1771" t="s">
        <v>33</v>
      </c>
      <c r="B1771" t="s">
        <v>25</v>
      </c>
      <c r="C1771">
        <v>25</v>
      </c>
      <c r="D1771" t="s">
        <v>62</v>
      </c>
      <c r="E1771" t="s">
        <v>62</v>
      </c>
      <c r="F1771" t="s">
        <v>14</v>
      </c>
      <c r="H1771" t="s">
        <v>16</v>
      </c>
      <c r="J1771" t="s">
        <v>14</v>
      </c>
      <c r="L1771" t="s">
        <v>16</v>
      </c>
      <c r="N1771" t="s">
        <v>74</v>
      </c>
      <c r="R1771" t="s">
        <v>69</v>
      </c>
    </row>
    <row r="1772" spans="1:18">
      <c r="A1772" t="s">
        <v>33</v>
      </c>
      <c r="B1772" t="s">
        <v>25</v>
      </c>
      <c r="C1772">
        <v>25</v>
      </c>
      <c r="D1772" t="s">
        <v>62</v>
      </c>
      <c r="E1772" t="s">
        <v>57</v>
      </c>
      <c r="F1772" t="s">
        <v>14</v>
      </c>
      <c r="H1772" t="s">
        <v>14</v>
      </c>
      <c r="J1772" t="s">
        <v>14</v>
      </c>
      <c r="L1772" t="s">
        <v>14</v>
      </c>
      <c r="N1772" t="s">
        <v>74</v>
      </c>
      <c r="P1772" t="s">
        <v>15</v>
      </c>
      <c r="Q1772" t="s">
        <v>1463</v>
      </c>
      <c r="R1772" t="s">
        <v>69</v>
      </c>
    </row>
    <row r="1773" spans="1:18">
      <c r="A1773" t="s">
        <v>33</v>
      </c>
      <c r="B1773" t="s">
        <v>25</v>
      </c>
      <c r="C1773">
        <v>25</v>
      </c>
      <c r="D1773" t="s">
        <v>62</v>
      </c>
      <c r="E1773" t="s">
        <v>62</v>
      </c>
      <c r="F1773" t="s">
        <v>14</v>
      </c>
      <c r="H1773" t="s">
        <v>16</v>
      </c>
      <c r="J1773" t="s">
        <v>14</v>
      </c>
      <c r="L1773" t="s">
        <v>16</v>
      </c>
      <c r="N1773" t="s">
        <v>172</v>
      </c>
      <c r="O1773" t="s">
        <v>157</v>
      </c>
      <c r="P1773" t="s">
        <v>15</v>
      </c>
      <c r="Q1773" t="s">
        <v>1464</v>
      </c>
      <c r="R1773" t="s">
        <v>61</v>
      </c>
    </row>
    <row r="1774" spans="1:18">
      <c r="A1774" t="s">
        <v>35</v>
      </c>
      <c r="B1774" t="s">
        <v>25</v>
      </c>
      <c r="C1774">
        <v>4.5</v>
      </c>
      <c r="D1774" t="s">
        <v>57</v>
      </c>
      <c r="E1774" t="s">
        <v>95</v>
      </c>
      <c r="F1774" t="s">
        <v>13</v>
      </c>
      <c r="H1774" t="s">
        <v>16</v>
      </c>
      <c r="J1774" t="s">
        <v>13</v>
      </c>
      <c r="L1774" t="s">
        <v>16</v>
      </c>
      <c r="N1774" t="s">
        <v>1465</v>
      </c>
      <c r="P1774" t="s">
        <v>1085</v>
      </c>
      <c r="R1774" t="s">
        <v>61</v>
      </c>
    </row>
    <row r="1775" spans="1:18">
      <c r="A1775" t="s">
        <v>35</v>
      </c>
      <c r="B1775" t="s">
        <v>25</v>
      </c>
      <c r="C1775">
        <v>18</v>
      </c>
      <c r="D1775" t="s">
        <v>57</v>
      </c>
      <c r="F1775" t="s">
        <v>13</v>
      </c>
      <c r="H1775" t="s">
        <v>13</v>
      </c>
      <c r="J1775" t="s">
        <v>13</v>
      </c>
      <c r="L1775" t="s">
        <v>13</v>
      </c>
      <c r="N1775" t="s">
        <v>67</v>
      </c>
      <c r="P1775" t="s">
        <v>15</v>
      </c>
      <c r="R1775" t="s">
        <v>69</v>
      </c>
    </row>
    <row r="1776" spans="1:18">
      <c r="A1776" t="s">
        <v>35</v>
      </c>
      <c r="B1776" t="s">
        <v>25</v>
      </c>
      <c r="C1776">
        <v>45</v>
      </c>
      <c r="D1776" t="s">
        <v>95</v>
      </c>
      <c r="F1776" t="s">
        <v>14</v>
      </c>
      <c r="H1776" t="s">
        <v>14</v>
      </c>
      <c r="J1776" t="s">
        <v>14</v>
      </c>
      <c r="L1776" t="s">
        <v>14</v>
      </c>
      <c r="N1776" t="s">
        <v>437</v>
      </c>
      <c r="P1776" t="s">
        <v>15</v>
      </c>
      <c r="Q1776" t="s">
        <v>1466</v>
      </c>
      <c r="R1776" t="s">
        <v>61</v>
      </c>
    </row>
    <row r="1777" spans="1:18">
      <c r="A1777" t="s">
        <v>35</v>
      </c>
      <c r="B1777" t="s">
        <v>25</v>
      </c>
      <c r="C1777">
        <v>22</v>
      </c>
      <c r="D1777" t="s">
        <v>57</v>
      </c>
      <c r="F1777" t="s">
        <v>14</v>
      </c>
      <c r="H1777" t="s">
        <v>13</v>
      </c>
      <c r="J1777" t="s">
        <v>14</v>
      </c>
      <c r="L1777" t="s">
        <v>13</v>
      </c>
    </row>
    <row r="1778" spans="1:18">
      <c r="A1778" t="s">
        <v>35</v>
      </c>
      <c r="B1778" t="s">
        <v>25</v>
      </c>
      <c r="C1778">
        <v>7</v>
      </c>
      <c r="D1778" t="s">
        <v>57</v>
      </c>
      <c r="F1778" t="s">
        <v>14</v>
      </c>
      <c r="H1778" t="s">
        <v>16</v>
      </c>
      <c r="J1778" t="s">
        <v>14</v>
      </c>
      <c r="L1778" t="s">
        <v>16</v>
      </c>
      <c r="N1778" t="s">
        <v>104</v>
      </c>
      <c r="R1778" t="s">
        <v>61</v>
      </c>
    </row>
    <row r="1779" spans="1:18">
      <c r="A1779" t="s">
        <v>35</v>
      </c>
      <c r="B1779" t="s">
        <v>25</v>
      </c>
      <c r="C1779">
        <v>7</v>
      </c>
      <c r="D1779" t="s">
        <v>83</v>
      </c>
      <c r="F1779" t="s">
        <v>14</v>
      </c>
      <c r="H1779" t="s">
        <v>16</v>
      </c>
      <c r="J1779" t="s">
        <v>14</v>
      </c>
      <c r="L1779" t="s">
        <v>14</v>
      </c>
      <c r="N1779" t="s">
        <v>77</v>
      </c>
      <c r="P1779" t="s">
        <v>65</v>
      </c>
      <c r="R1779" t="s">
        <v>61</v>
      </c>
    </row>
    <row r="1780" spans="1:18">
      <c r="A1780" t="s">
        <v>35</v>
      </c>
      <c r="B1780" t="s">
        <v>25</v>
      </c>
      <c r="C1780">
        <v>30</v>
      </c>
      <c r="D1780" t="s">
        <v>95</v>
      </c>
      <c r="F1780" t="s">
        <v>14</v>
      </c>
      <c r="H1780" t="s">
        <v>16</v>
      </c>
      <c r="J1780" t="s">
        <v>14</v>
      </c>
      <c r="L1780" t="s">
        <v>16</v>
      </c>
      <c r="N1780" t="s">
        <v>77</v>
      </c>
      <c r="P1780" t="s">
        <v>269</v>
      </c>
      <c r="R1780" t="s">
        <v>61</v>
      </c>
    </row>
    <row r="1781" spans="1:18">
      <c r="A1781" t="s">
        <v>35</v>
      </c>
      <c r="B1781" t="s">
        <v>25</v>
      </c>
      <c r="C1781">
        <v>7.4</v>
      </c>
      <c r="D1781" t="s">
        <v>57</v>
      </c>
      <c r="F1781" t="s">
        <v>14</v>
      </c>
      <c r="H1781" t="s">
        <v>16</v>
      </c>
      <c r="J1781" t="s">
        <v>14</v>
      </c>
      <c r="L1781" t="s">
        <v>16</v>
      </c>
      <c r="N1781" t="s">
        <v>67</v>
      </c>
      <c r="P1781" t="s">
        <v>65</v>
      </c>
      <c r="R1781" t="s">
        <v>61</v>
      </c>
    </row>
    <row r="1782" spans="1:18">
      <c r="A1782" t="s">
        <v>35</v>
      </c>
      <c r="B1782" t="s">
        <v>25</v>
      </c>
      <c r="C1782">
        <v>13</v>
      </c>
      <c r="D1782" t="s">
        <v>62</v>
      </c>
      <c r="F1782" t="s">
        <v>14</v>
      </c>
      <c r="H1782" t="s">
        <v>14</v>
      </c>
      <c r="J1782" t="s">
        <v>14</v>
      </c>
      <c r="L1782" t="s">
        <v>14</v>
      </c>
      <c r="N1782" t="s">
        <v>74</v>
      </c>
      <c r="R1782" t="s">
        <v>61</v>
      </c>
    </row>
    <row r="1783" spans="1:18">
      <c r="A1783" t="s">
        <v>35</v>
      </c>
      <c r="B1783" t="s">
        <v>25</v>
      </c>
      <c r="C1783">
        <v>25</v>
      </c>
      <c r="D1783" t="s">
        <v>95</v>
      </c>
      <c r="F1783" t="s">
        <v>14</v>
      </c>
      <c r="H1783" t="s">
        <v>14</v>
      </c>
      <c r="J1783" t="s">
        <v>14</v>
      </c>
      <c r="L1783" t="s">
        <v>14</v>
      </c>
      <c r="N1783" t="s">
        <v>1189</v>
      </c>
      <c r="O1783" t="s">
        <v>1467</v>
      </c>
      <c r="P1783" t="s">
        <v>123</v>
      </c>
      <c r="Q1783" t="s">
        <v>1468</v>
      </c>
      <c r="R1783" t="s">
        <v>69</v>
      </c>
    </row>
    <row r="1784" spans="1:18">
      <c r="A1784" t="s">
        <v>35</v>
      </c>
      <c r="B1784" t="s">
        <v>25</v>
      </c>
      <c r="C1784">
        <v>54</v>
      </c>
      <c r="D1784" t="s">
        <v>57</v>
      </c>
      <c r="F1784" t="s">
        <v>14</v>
      </c>
      <c r="H1784" t="s">
        <v>16</v>
      </c>
      <c r="J1784" t="s">
        <v>14</v>
      </c>
      <c r="L1784" t="s">
        <v>16</v>
      </c>
      <c r="N1784" t="s">
        <v>15</v>
      </c>
      <c r="O1784" t="s">
        <v>1469</v>
      </c>
      <c r="P1784" t="s">
        <v>15</v>
      </c>
      <c r="Q1784" t="s">
        <v>1470</v>
      </c>
      <c r="R1784" t="s">
        <v>61</v>
      </c>
    </row>
    <row r="1785" spans="1:18">
      <c r="A1785" t="s">
        <v>35</v>
      </c>
      <c r="B1785" t="s">
        <v>25</v>
      </c>
      <c r="C1785">
        <v>5</v>
      </c>
      <c r="D1785" t="s">
        <v>57</v>
      </c>
      <c r="F1785" t="s">
        <v>14</v>
      </c>
      <c r="H1785" t="s">
        <v>14</v>
      </c>
      <c r="J1785" t="s">
        <v>14</v>
      </c>
      <c r="L1785" t="s">
        <v>14</v>
      </c>
      <c r="N1785" t="s">
        <v>93</v>
      </c>
      <c r="P1785" t="s">
        <v>65</v>
      </c>
      <c r="R1785" t="s">
        <v>61</v>
      </c>
    </row>
    <row r="1786" spans="1:18">
      <c r="A1786" t="s">
        <v>35</v>
      </c>
      <c r="B1786" t="s">
        <v>25</v>
      </c>
      <c r="C1786">
        <v>1.8</v>
      </c>
      <c r="D1786" t="s">
        <v>62</v>
      </c>
      <c r="F1786" t="s">
        <v>14</v>
      </c>
      <c r="H1786" t="s">
        <v>14</v>
      </c>
      <c r="J1786" t="s">
        <v>14</v>
      </c>
      <c r="L1786" t="s">
        <v>14</v>
      </c>
      <c r="N1786" t="s">
        <v>67</v>
      </c>
      <c r="P1786" t="s">
        <v>112</v>
      </c>
      <c r="R1786" t="s">
        <v>61</v>
      </c>
    </row>
    <row r="1787" spans="1:18">
      <c r="A1787" t="s">
        <v>35</v>
      </c>
      <c r="B1787" t="s">
        <v>25</v>
      </c>
      <c r="C1787">
        <v>20</v>
      </c>
      <c r="D1787" t="s">
        <v>66</v>
      </c>
      <c r="F1787" t="s">
        <v>14</v>
      </c>
      <c r="H1787" t="s">
        <v>14</v>
      </c>
      <c r="J1787" t="s">
        <v>14</v>
      </c>
      <c r="L1787" t="s">
        <v>14</v>
      </c>
      <c r="N1787" t="s">
        <v>151</v>
      </c>
      <c r="O1787" t="s">
        <v>1471</v>
      </c>
      <c r="P1787" t="s">
        <v>188</v>
      </c>
      <c r="R1787" t="s">
        <v>61</v>
      </c>
    </row>
    <row r="1788" spans="1:18">
      <c r="A1788" t="s">
        <v>35</v>
      </c>
      <c r="B1788" t="s">
        <v>25</v>
      </c>
      <c r="C1788">
        <v>30</v>
      </c>
      <c r="D1788" t="s">
        <v>83</v>
      </c>
      <c r="F1788" t="s">
        <v>14</v>
      </c>
      <c r="H1788" t="s">
        <v>14</v>
      </c>
      <c r="J1788" t="s">
        <v>14</v>
      </c>
      <c r="L1788" t="s">
        <v>14</v>
      </c>
      <c r="N1788" t="s">
        <v>67</v>
      </c>
      <c r="P1788" t="s">
        <v>15</v>
      </c>
      <c r="Q1788" t="s">
        <v>1472</v>
      </c>
      <c r="R1788" t="s">
        <v>69</v>
      </c>
    </row>
    <row r="1789" spans="1:18">
      <c r="A1789" t="s">
        <v>35</v>
      </c>
      <c r="B1789" t="s">
        <v>25</v>
      </c>
      <c r="C1789">
        <v>30</v>
      </c>
      <c r="D1789" t="s">
        <v>57</v>
      </c>
      <c r="F1789" t="s">
        <v>14</v>
      </c>
      <c r="H1789" t="s">
        <v>14</v>
      </c>
      <c r="J1789" t="s">
        <v>14</v>
      </c>
      <c r="L1789" t="s">
        <v>14</v>
      </c>
      <c r="N1789" t="s">
        <v>67</v>
      </c>
      <c r="P1789" t="s">
        <v>188</v>
      </c>
      <c r="R1789" t="s">
        <v>69</v>
      </c>
    </row>
    <row r="1790" spans="1:18">
      <c r="A1790" t="s">
        <v>35</v>
      </c>
      <c r="B1790" t="s">
        <v>25</v>
      </c>
      <c r="C1790">
        <v>30</v>
      </c>
      <c r="D1790" t="s">
        <v>57</v>
      </c>
      <c r="F1790" t="s">
        <v>14</v>
      </c>
      <c r="H1790" t="s">
        <v>14</v>
      </c>
      <c r="J1790" t="s">
        <v>14</v>
      </c>
      <c r="L1790" t="s">
        <v>14</v>
      </c>
      <c r="N1790" t="s">
        <v>15</v>
      </c>
      <c r="O1790" t="s">
        <v>1473</v>
      </c>
      <c r="P1790" t="s">
        <v>188</v>
      </c>
      <c r="R1790" t="s">
        <v>61</v>
      </c>
    </row>
    <row r="1791" spans="1:18">
      <c r="A1791" t="s">
        <v>35</v>
      </c>
      <c r="B1791" t="s">
        <v>25</v>
      </c>
      <c r="C1791">
        <v>15</v>
      </c>
      <c r="D1791" t="s">
        <v>83</v>
      </c>
      <c r="F1791" t="s">
        <v>14</v>
      </c>
      <c r="H1791" t="s">
        <v>16</v>
      </c>
      <c r="J1791" t="s">
        <v>14</v>
      </c>
      <c r="L1791" t="s">
        <v>16</v>
      </c>
      <c r="N1791" t="s">
        <v>15</v>
      </c>
      <c r="O1791" t="s">
        <v>258</v>
      </c>
      <c r="P1791" t="s">
        <v>15</v>
      </c>
      <c r="Q1791" t="s">
        <v>1474</v>
      </c>
      <c r="R1791" t="s">
        <v>61</v>
      </c>
    </row>
    <row r="1792" spans="1:18">
      <c r="A1792" t="s">
        <v>35</v>
      </c>
      <c r="B1792" t="s">
        <v>25</v>
      </c>
      <c r="C1792">
        <v>19</v>
      </c>
      <c r="D1792" t="s">
        <v>57</v>
      </c>
      <c r="F1792" t="s">
        <v>14</v>
      </c>
      <c r="H1792" t="s">
        <v>14</v>
      </c>
      <c r="J1792" t="s">
        <v>14</v>
      </c>
      <c r="L1792" t="s">
        <v>14</v>
      </c>
      <c r="N1792" t="s">
        <v>15</v>
      </c>
      <c r="O1792" t="s">
        <v>719</v>
      </c>
      <c r="P1792" t="s">
        <v>188</v>
      </c>
      <c r="R1792" t="s">
        <v>61</v>
      </c>
    </row>
    <row r="1793" spans="1:18">
      <c r="A1793" t="s">
        <v>35</v>
      </c>
      <c r="B1793" t="s">
        <v>25</v>
      </c>
      <c r="C1793">
        <v>4.5</v>
      </c>
      <c r="D1793" t="s">
        <v>66</v>
      </c>
      <c r="F1793" t="s">
        <v>14</v>
      </c>
      <c r="H1793" t="s">
        <v>16</v>
      </c>
      <c r="J1793" t="s">
        <v>14</v>
      </c>
      <c r="L1793" t="s">
        <v>16</v>
      </c>
      <c r="N1793" t="s">
        <v>67</v>
      </c>
      <c r="P1793" t="s">
        <v>1475</v>
      </c>
      <c r="R1793" t="s">
        <v>61</v>
      </c>
    </row>
    <row r="1794" spans="1:18">
      <c r="A1794" t="s">
        <v>35</v>
      </c>
      <c r="B1794" t="s">
        <v>25</v>
      </c>
      <c r="C1794">
        <v>18</v>
      </c>
      <c r="D1794" t="s">
        <v>95</v>
      </c>
      <c r="F1794" t="s">
        <v>14</v>
      </c>
      <c r="H1794" t="s">
        <v>14</v>
      </c>
      <c r="J1794" t="s">
        <v>14</v>
      </c>
      <c r="L1794" t="s">
        <v>14</v>
      </c>
      <c r="N1794" t="s">
        <v>172</v>
      </c>
      <c r="O1794" t="s">
        <v>258</v>
      </c>
      <c r="P1794" t="s">
        <v>100</v>
      </c>
      <c r="R1794" t="s">
        <v>61</v>
      </c>
    </row>
    <row r="1795" spans="1:18">
      <c r="A1795" t="s">
        <v>35</v>
      </c>
      <c r="B1795" t="s">
        <v>25</v>
      </c>
      <c r="C1795">
        <v>8</v>
      </c>
      <c r="D1795" t="s">
        <v>95</v>
      </c>
      <c r="E1795" t="s">
        <v>95</v>
      </c>
      <c r="F1795" t="s">
        <v>14</v>
      </c>
      <c r="H1795" t="s">
        <v>14</v>
      </c>
      <c r="J1795" t="s">
        <v>14</v>
      </c>
      <c r="L1795" t="s">
        <v>14</v>
      </c>
      <c r="N1795" t="s">
        <v>77</v>
      </c>
      <c r="P1795" t="s">
        <v>112</v>
      </c>
      <c r="R1795" t="s">
        <v>61</v>
      </c>
    </row>
    <row r="1796" spans="1:18">
      <c r="A1796" t="s">
        <v>35</v>
      </c>
      <c r="B1796" t="s">
        <v>25</v>
      </c>
      <c r="C1796">
        <v>30</v>
      </c>
      <c r="D1796" t="s">
        <v>57</v>
      </c>
      <c r="E1796" t="s">
        <v>95</v>
      </c>
      <c r="F1796" t="s">
        <v>14</v>
      </c>
      <c r="H1796" t="s">
        <v>16</v>
      </c>
      <c r="J1796" t="s">
        <v>14</v>
      </c>
      <c r="L1796" t="s">
        <v>16</v>
      </c>
      <c r="N1796" t="s">
        <v>77</v>
      </c>
      <c r="P1796" t="s">
        <v>188</v>
      </c>
      <c r="R1796" t="s">
        <v>61</v>
      </c>
    </row>
    <row r="1797" spans="1:18">
      <c r="A1797" t="s">
        <v>35</v>
      </c>
      <c r="B1797" t="s">
        <v>25</v>
      </c>
      <c r="C1797">
        <v>2.6</v>
      </c>
      <c r="D1797" t="s">
        <v>95</v>
      </c>
      <c r="F1797" t="s">
        <v>14</v>
      </c>
      <c r="H1797" t="s">
        <v>14</v>
      </c>
      <c r="J1797" t="s">
        <v>14</v>
      </c>
      <c r="L1797" t="s">
        <v>14</v>
      </c>
      <c r="N1797" t="s">
        <v>67</v>
      </c>
      <c r="R1797" t="s">
        <v>61</v>
      </c>
    </row>
    <row r="1798" spans="1:18">
      <c r="A1798" t="s">
        <v>35</v>
      </c>
      <c r="B1798" t="s">
        <v>25</v>
      </c>
      <c r="C1798">
        <v>2.6</v>
      </c>
      <c r="D1798" t="s">
        <v>66</v>
      </c>
      <c r="F1798" t="s">
        <v>14</v>
      </c>
      <c r="H1798" t="s">
        <v>16</v>
      </c>
      <c r="J1798" t="s">
        <v>14</v>
      </c>
      <c r="L1798" t="s">
        <v>16</v>
      </c>
      <c r="N1798" t="s">
        <v>1476</v>
      </c>
      <c r="P1798" t="s">
        <v>1023</v>
      </c>
      <c r="R1798" t="s">
        <v>61</v>
      </c>
    </row>
    <row r="1799" spans="1:18">
      <c r="A1799" t="s">
        <v>35</v>
      </c>
      <c r="B1799" t="s">
        <v>25</v>
      </c>
      <c r="C1799">
        <v>8.1999999999999993</v>
      </c>
      <c r="D1799" t="s">
        <v>57</v>
      </c>
      <c r="F1799" t="s">
        <v>14</v>
      </c>
      <c r="H1799" t="s">
        <v>14</v>
      </c>
      <c r="J1799" t="s">
        <v>14</v>
      </c>
      <c r="L1799" t="s">
        <v>14</v>
      </c>
      <c r="N1799" t="s">
        <v>15</v>
      </c>
      <c r="O1799" t="s">
        <v>1477</v>
      </c>
      <c r="R1799" t="s">
        <v>61</v>
      </c>
    </row>
    <row r="1800" spans="1:18">
      <c r="A1800" t="s">
        <v>35</v>
      </c>
      <c r="B1800" t="s">
        <v>25</v>
      </c>
      <c r="C1800">
        <v>35</v>
      </c>
      <c r="D1800" t="s">
        <v>95</v>
      </c>
      <c r="F1800" t="s">
        <v>14</v>
      </c>
      <c r="H1800" t="s">
        <v>16</v>
      </c>
      <c r="J1800" t="s">
        <v>14</v>
      </c>
      <c r="L1800" t="s">
        <v>16</v>
      </c>
      <c r="N1800" t="s">
        <v>15</v>
      </c>
      <c r="O1800" t="s">
        <v>258</v>
      </c>
      <c r="P1800" t="s">
        <v>15</v>
      </c>
      <c r="Q1800" t="s">
        <v>1478</v>
      </c>
      <c r="R1800" t="s">
        <v>69</v>
      </c>
    </row>
    <row r="1801" spans="1:18">
      <c r="A1801" t="s">
        <v>35</v>
      </c>
      <c r="B1801" t="s">
        <v>25</v>
      </c>
      <c r="C1801">
        <v>25</v>
      </c>
      <c r="D1801" t="s">
        <v>95</v>
      </c>
      <c r="E1801" t="s">
        <v>95</v>
      </c>
      <c r="F1801" t="s">
        <v>14</v>
      </c>
      <c r="H1801" t="s">
        <v>16</v>
      </c>
      <c r="J1801" t="s">
        <v>16</v>
      </c>
      <c r="L1801" t="s">
        <v>16</v>
      </c>
      <c r="N1801" t="s">
        <v>379</v>
      </c>
      <c r="O1801" t="s">
        <v>1479</v>
      </c>
      <c r="P1801" t="s">
        <v>15</v>
      </c>
      <c r="Q1801" t="s">
        <v>1480</v>
      </c>
      <c r="R1801" t="s">
        <v>61</v>
      </c>
    </row>
    <row r="1802" spans="1:18">
      <c r="A1802" t="s">
        <v>35</v>
      </c>
      <c r="B1802" t="s">
        <v>25</v>
      </c>
      <c r="C1802">
        <v>3.4</v>
      </c>
      <c r="D1802" t="s">
        <v>57</v>
      </c>
      <c r="E1802" t="s">
        <v>83</v>
      </c>
      <c r="F1802" t="s">
        <v>14</v>
      </c>
      <c r="H1802" t="s">
        <v>16</v>
      </c>
      <c r="J1802" t="s">
        <v>14</v>
      </c>
      <c r="L1802" t="s">
        <v>16</v>
      </c>
      <c r="N1802" t="s">
        <v>67</v>
      </c>
      <c r="P1802" t="s">
        <v>65</v>
      </c>
      <c r="R1802" t="s">
        <v>61</v>
      </c>
    </row>
    <row r="1803" spans="1:18">
      <c r="A1803" t="s">
        <v>35</v>
      </c>
      <c r="B1803" t="s">
        <v>25</v>
      </c>
      <c r="C1803">
        <v>3.1</v>
      </c>
      <c r="D1803" t="s">
        <v>57</v>
      </c>
      <c r="F1803" t="s">
        <v>14</v>
      </c>
      <c r="H1803" t="s">
        <v>14</v>
      </c>
      <c r="J1803" t="s">
        <v>14</v>
      </c>
      <c r="L1803" t="s">
        <v>14</v>
      </c>
      <c r="N1803" t="s">
        <v>169</v>
      </c>
      <c r="P1803" t="s">
        <v>65</v>
      </c>
      <c r="R1803" t="s">
        <v>61</v>
      </c>
    </row>
    <row r="1804" spans="1:18">
      <c r="A1804" t="s">
        <v>35</v>
      </c>
      <c r="B1804" t="s">
        <v>25</v>
      </c>
      <c r="C1804">
        <v>9.9</v>
      </c>
      <c r="D1804" t="s">
        <v>57</v>
      </c>
      <c r="E1804" t="s">
        <v>66</v>
      </c>
      <c r="F1804" t="s">
        <v>14</v>
      </c>
      <c r="H1804" t="s">
        <v>16</v>
      </c>
      <c r="J1804" t="s">
        <v>14</v>
      </c>
      <c r="L1804" t="s">
        <v>16</v>
      </c>
      <c r="N1804" t="s">
        <v>15</v>
      </c>
      <c r="O1804" t="s">
        <v>1481</v>
      </c>
      <c r="P1804" t="s">
        <v>15</v>
      </c>
      <c r="Q1804" t="s">
        <v>1482</v>
      </c>
      <c r="R1804" t="s">
        <v>69</v>
      </c>
    </row>
    <row r="1805" spans="1:18">
      <c r="A1805" t="s">
        <v>35</v>
      </c>
      <c r="B1805" t="s">
        <v>25</v>
      </c>
      <c r="C1805">
        <v>23</v>
      </c>
      <c r="D1805" t="s">
        <v>57</v>
      </c>
      <c r="F1805" t="s">
        <v>14</v>
      </c>
      <c r="H1805" t="s">
        <v>15</v>
      </c>
      <c r="I1805" t="s">
        <v>1483</v>
      </c>
      <c r="J1805" t="s">
        <v>14</v>
      </c>
      <c r="L1805" t="s">
        <v>15</v>
      </c>
      <c r="M1805" t="s">
        <v>1484</v>
      </c>
      <c r="N1805" t="s">
        <v>247</v>
      </c>
      <c r="P1805" t="s">
        <v>123</v>
      </c>
      <c r="Q1805" t="s">
        <v>1485</v>
      </c>
      <c r="R1805" t="s">
        <v>61</v>
      </c>
    </row>
    <row r="1806" spans="1:18">
      <c r="A1806" t="s">
        <v>35</v>
      </c>
      <c r="B1806" t="s">
        <v>25</v>
      </c>
      <c r="C1806">
        <v>5.0999999999999996</v>
      </c>
      <c r="D1806" t="s">
        <v>62</v>
      </c>
      <c r="F1806" t="s">
        <v>14</v>
      </c>
      <c r="H1806" t="s">
        <v>16</v>
      </c>
      <c r="J1806" t="s">
        <v>14</v>
      </c>
      <c r="L1806" t="s">
        <v>16</v>
      </c>
      <c r="P1806" t="s">
        <v>188</v>
      </c>
      <c r="R1806" t="s">
        <v>61</v>
      </c>
    </row>
    <row r="1807" spans="1:18">
      <c r="A1807" t="s">
        <v>35</v>
      </c>
      <c r="B1807" t="s">
        <v>25</v>
      </c>
      <c r="C1807">
        <v>10.3</v>
      </c>
      <c r="D1807" t="s">
        <v>57</v>
      </c>
      <c r="F1807" t="s">
        <v>14</v>
      </c>
      <c r="H1807" t="s">
        <v>16</v>
      </c>
      <c r="J1807" t="s">
        <v>14</v>
      </c>
      <c r="L1807" t="s">
        <v>16</v>
      </c>
      <c r="N1807" t="s">
        <v>15</v>
      </c>
      <c r="O1807" t="s">
        <v>1486</v>
      </c>
      <c r="P1807" t="s">
        <v>65</v>
      </c>
      <c r="R1807" t="s">
        <v>61</v>
      </c>
    </row>
    <row r="1808" spans="1:18">
      <c r="A1808" t="s">
        <v>35</v>
      </c>
      <c r="B1808" t="s">
        <v>25</v>
      </c>
      <c r="C1808">
        <v>7</v>
      </c>
      <c r="D1808" t="s">
        <v>66</v>
      </c>
      <c r="F1808" t="s">
        <v>14</v>
      </c>
      <c r="H1808" t="s">
        <v>14</v>
      </c>
      <c r="J1808" t="s">
        <v>14</v>
      </c>
      <c r="L1808" t="s">
        <v>16</v>
      </c>
      <c r="N1808" t="s">
        <v>77</v>
      </c>
      <c r="P1808" t="s">
        <v>15</v>
      </c>
      <c r="Q1808" t="s">
        <v>1487</v>
      </c>
      <c r="R1808" t="s">
        <v>61</v>
      </c>
    </row>
    <row r="1809" spans="1:18">
      <c r="A1809" t="s">
        <v>35</v>
      </c>
      <c r="B1809" t="s">
        <v>25</v>
      </c>
      <c r="C1809">
        <v>25</v>
      </c>
      <c r="D1809" t="s">
        <v>95</v>
      </c>
      <c r="E1809" t="s">
        <v>83</v>
      </c>
      <c r="F1809" t="s">
        <v>14</v>
      </c>
      <c r="H1809" t="s">
        <v>16</v>
      </c>
      <c r="J1809" t="s">
        <v>14</v>
      </c>
      <c r="L1809" t="s">
        <v>16</v>
      </c>
      <c r="N1809" t="s">
        <v>216</v>
      </c>
      <c r="P1809" t="s">
        <v>112</v>
      </c>
      <c r="R1809" t="s">
        <v>61</v>
      </c>
    </row>
    <row r="1810" spans="1:18">
      <c r="A1810" t="s">
        <v>35</v>
      </c>
      <c r="B1810" t="s">
        <v>25</v>
      </c>
      <c r="D1810" t="s">
        <v>57</v>
      </c>
      <c r="F1810" t="s">
        <v>14</v>
      </c>
      <c r="H1810" t="s">
        <v>14</v>
      </c>
      <c r="J1810" t="s">
        <v>14</v>
      </c>
      <c r="L1810" t="s">
        <v>14</v>
      </c>
      <c r="N1810" t="s">
        <v>67</v>
      </c>
      <c r="P1810" t="s">
        <v>188</v>
      </c>
      <c r="R1810" t="s">
        <v>61</v>
      </c>
    </row>
    <row r="1811" spans="1:18">
      <c r="A1811" t="s">
        <v>35</v>
      </c>
      <c r="B1811" t="s">
        <v>25</v>
      </c>
      <c r="C1811">
        <v>18.5</v>
      </c>
      <c r="D1811" t="s">
        <v>62</v>
      </c>
      <c r="E1811" t="s">
        <v>83</v>
      </c>
      <c r="F1811" t="s">
        <v>14</v>
      </c>
      <c r="H1811" t="s">
        <v>16</v>
      </c>
      <c r="J1811" t="s">
        <v>14</v>
      </c>
      <c r="L1811" t="s">
        <v>16</v>
      </c>
      <c r="N1811" t="s">
        <v>1488</v>
      </c>
      <c r="P1811" t="s">
        <v>165</v>
      </c>
      <c r="R1811" t="s">
        <v>61</v>
      </c>
    </row>
    <row r="1812" spans="1:18">
      <c r="A1812" t="s">
        <v>35</v>
      </c>
      <c r="B1812" t="s">
        <v>25</v>
      </c>
      <c r="C1812">
        <v>37.5</v>
      </c>
      <c r="D1812" t="s">
        <v>57</v>
      </c>
      <c r="F1812" t="s">
        <v>14</v>
      </c>
      <c r="J1812" t="s">
        <v>14</v>
      </c>
      <c r="L1812" t="s">
        <v>14</v>
      </c>
      <c r="N1812" t="s">
        <v>94</v>
      </c>
      <c r="R1812" t="s">
        <v>61</v>
      </c>
    </row>
    <row r="1813" spans="1:18">
      <c r="A1813" t="s">
        <v>35</v>
      </c>
      <c r="B1813" t="s">
        <v>25</v>
      </c>
      <c r="C1813">
        <v>2.7</v>
      </c>
      <c r="D1813" t="s">
        <v>57</v>
      </c>
      <c r="F1813" t="s">
        <v>14</v>
      </c>
      <c r="H1813" t="s">
        <v>16</v>
      </c>
      <c r="J1813" t="s">
        <v>14</v>
      </c>
      <c r="L1813" t="s">
        <v>16</v>
      </c>
      <c r="N1813" t="s">
        <v>169</v>
      </c>
      <c r="P1813" t="s">
        <v>548</v>
      </c>
      <c r="R1813" t="s">
        <v>61</v>
      </c>
    </row>
    <row r="1814" spans="1:18">
      <c r="A1814" t="s">
        <v>35</v>
      </c>
      <c r="B1814" t="s">
        <v>25</v>
      </c>
      <c r="C1814">
        <v>4.0999999999999996</v>
      </c>
      <c r="D1814" t="s">
        <v>83</v>
      </c>
      <c r="F1814" t="s">
        <v>14</v>
      </c>
      <c r="H1814" t="s">
        <v>16</v>
      </c>
      <c r="J1814" t="s">
        <v>14</v>
      </c>
      <c r="L1814" t="s">
        <v>16</v>
      </c>
      <c r="N1814" t="s">
        <v>172</v>
      </c>
      <c r="O1814" t="s">
        <v>1489</v>
      </c>
      <c r="R1814" t="s">
        <v>61</v>
      </c>
    </row>
    <row r="1815" spans="1:18">
      <c r="A1815" t="s">
        <v>35</v>
      </c>
      <c r="B1815" t="s">
        <v>25</v>
      </c>
      <c r="C1815">
        <v>2.1</v>
      </c>
      <c r="D1815" t="s">
        <v>95</v>
      </c>
      <c r="F1815" t="s">
        <v>14</v>
      </c>
      <c r="H1815" t="s">
        <v>16</v>
      </c>
      <c r="J1815" t="s">
        <v>14</v>
      </c>
      <c r="L1815" t="s">
        <v>16</v>
      </c>
      <c r="N1815" t="s">
        <v>1490</v>
      </c>
      <c r="P1815" t="s">
        <v>65</v>
      </c>
      <c r="R1815" t="s">
        <v>61</v>
      </c>
    </row>
    <row r="1816" spans="1:18">
      <c r="A1816" t="s">
        <v>35</v>
      </c>
      <c r="B1816" t="s">
        <v>25</v>
      </c>
      <c r="C1816">
        <v>4</v>
      </c>
      <c r="D1816" t="s">
        <v>95</v>
      </c>
      <c r="F1816" t="s">
        <v>14</v>
      </c>
      <c r="H1816" t="s">
        <v>16</v>
      </c>
      <c r="J1816" t="s">
        <v>14</v>
      </c>
      <c r="L1816" t="s">
        <v>16</v>
      </c>
    </row>
    <row r="1817" spans="1:18">
      <c r="A1817" t="s">
        <v>35</v>
      </c>
      <c r="B1817" t="s">
        <v>25</v>
      </c>
      <c r="C1817">
        <v>7.6</v>
      </c>
      <c r="D1817" t="s">
        <v>95</v>
      </c>
      <c r="E1817" t="s">
        <v>83</v>
      </c>
      <c r="F1817" t="s">
        <v>14</v>
      </c>
      <c r="H1817" t="s">
        <v>14</v>
      </c>
      <c r="J1817" t="s">
        <v>14</v>
      </c>
      <c r="L1817" t="s">
        <v>14</v>
      </c>
      <c r="N1817" t="s">
        <v>151</v>
      </c>
      <c r="O1817" t="s">
        <v>258</v>
      </c>
      <c r="R1817" t="s">
        <v>61</v>
      </c>
    </row>
    <row r="1818" spans="1:18">
      <c r="A1818" t="s">
        <v>35</v>
      </c>
      <c r="B1818" t="s">
        <v>25</v>
      </c>
      <c r="C1818">
        <v>20</v>
      </c>
      <c r="D1818" t="s">
        <v>95</v>
      </c>
      <c r="F1818" t="s">
        <v>14</v>
      </c>
      <c r="H1818" t="s">
        <v>16</v>
      </c>
      <c r="J1818" t="s">
        <v>14</v>
      </c>
      <c r="L1818" t="s">
        <v>16</v>
      </c>
      <c r="N1818" t="s">
        <v>74</v>
      </c>
      <c r="R1818" t="s">
        <v>61</v>
      </c>
    </row>
    <row r="1819" spans="1:18">
      <c r="A1819" t="s">
        <v>35</v>
      </c>
      <c r="B1819" t="s">
        <v>25</v>
      </c>
      <c r="C1819">
        <v>2</v>
      </c>
      <c r="D1819" t="s">
        <v>57</v>
      </c>
      <c r="E1819" t="s">
        <v>83</v>
      </c>
      <c r="F1819" t="s">
        <v>14</v>
      </c>
      <c r="H1819" t="s">
        <v>14</v>
      </c>
      <c r="J1819" t="s">
        <v>14</v>
      </c>
      <c r="L1819" t="s">
        <v>14</v>
      </c>
      <c r="N1819" t="s">
        <v>484</v>
      </c>
      <c r="P1819" t="s">
        <v>1173</v>
      </c>
      <c r="R1819" t="s">
        <v>69</v>
      </c>
    </row>
    <row r="1820" spans="1:18">
      <c r="A1820" t="s">
        <v>35</v>
      </c>
      <c r="B1820" t="s">
        <v>25</v>
      </c>
      <c r="C1820">
        <v>10</v>
      </c>
      <c r="D1820" t="s">
        <v>57</v>
      </c>
      <c r="E1820" t="s">
        <v>83</v>
      </c>
      <c r="F1820" t="s">
        <v>14</v>
      </c>
      <c r="H1820" t="s">
        <v>16</v>
      </c>
      <c r="J1820" t="s">
        <v>14</v>
      </c>
      <c r="L1820" t="s">
        <v>16</v>
      </c>
      <c r="N1820" t="s">
        <v>15</v>
      </c>
      <c r="O1820" t="s">
        <v>1491</v>
      </c>
      <c r="P1820" t="s">
        <v>65</v>
      </c>
      <c r="R1820" t="s">
        <v>61</v>
      </c>
    </row>
    <row r="1821" spans="1:18">
      <c r="A1821" t="s">
        <v>35</v>
      </c>
      <c r="B1821" t="s">
        <v>25</v>
      </c>
      <c r="C1821">
        <v>23</v>
      </c>
      <c r="D1821" t="s">
        <v>57</v>
      </c>
      <c r="E1821" t="s">
        <v>83</v>
      </c>
      <c r="F1821" t="s">
        <v>14</v>
      </c>
      <c r="H1821" t="s">
        <v>16</v>
      </c>
      <c r="J1821" t="s">
        <v>14</v>
      </c>
      <c r="L1821" t="s">
        <v>16</v>
      </c>
      <c r="N1821" t="s">
        <v>67</v>
      </c>
      <c r="P1821" t="s">
        <v>15</v>
      </c>
      <c r="Q1821" t="s">
        <v>1492</v>
      </c>
      <c r="R1821" t="s">
        <v>61</v>
      </c>
    </row>
    <row r="1822" spans="1:18">
      <c r="A1822" t="s">
        <v>35</v>
      </c>
      <c r="B1822" t="s">
        <v>25</v>
      </c>
      <c r="C1822">
        <v>15</v>
      </c>
      <c r="D1822" t="s">
        <v>95</v>
      </c>
      <c r="F1822" t="s">
        <v>14</v>
      </c>
      <c r="H1822" t="s">
        <v>16</v>
      </c>
      <c r="J1822" t="s">
        <v>14</v>
      </c>
      <c r="L1822" t="s">
        <v>16</v>
      </c>
      <c r="N1822" t="s">
        <v>1035</v>
      </c>
      <c r="R1822" t="s">
        <v>61</v>
      </c>
    </row>
    <row r="1823" spans="1:18">
      <c r="A1823" t="s">
        <v>35</v>
      </c>
      <c r="B1823" t="s">
        <v>25</v>
      </c>
      <c r="C1823">
        <v>20</v>
      </c>
      <c r="D1823" t="s">
        <v>57</v>
      </c>
      <c r="F1823" t="s">
        <v>14</v>
      </c>
      <c r="H1823" t="s">
        <v>14</v>
      </c>
      <c r="J1823" t="s">
        <v>14</v>
      </c>
      <c r="L1823" t="s">
        <v>14</v>
      </c>
      <c r="N1823" t="s">
        <v>199</v>
      </c>
      <c r="O1823" t="s">
        <v>1493</v>
      </c>
      <c r="P1823" t="s">
        <v>15</v>
      </c>
      <c r="Q1823" t="s">
        <v>1494</v>
      </c>
      <c r="R1823" t="s">
        <v>61</v>
      </c>
    </row>
    <row r="1824" spans="1:18">
      <c r="A1824" t="s">
        <v>35</v>
      </c>
      <c r="B1824" t="s">
        <v>25</v>
      </c>
      <c r="C1824">
        <v>20</v>
      </c>
      <c r="D1824" t="s">
        <v>95</v>
      </c>
      <c r="F1824" t="s">
        <v>14</v>
      </c>
      <c r="H1824" t="s">
        <v>14</v>
      </c>
      <c r="J1824" t="s">
        <v>14</v>
      </c>
      <c r="L1824" t="s">
        <v>14</v>
      </c>
      <c r="N1824" t="s">
        <v>67</v>
      </c>
      <c r="P1824" t="s">
        <v>15</v>
      </c>
      <c r="Q1824" t="s">
        <v>1495</v>
      </c>
      <c r="R1824" t="s">
        <v>61</v>
      </c>
    </row>
    <row r="1825" spans="1:18">
      <c r="A1825" t="s">
        <v>35</v>
      </c>
      <c r="B1825" t="s">
        <v>25</v>
      </c>
      <c r="C1825">
        <v>2</v>
      </c>
      <c r="F1825" t="s">
        <v>14</v>
      </c>
      <c r="H1825" t="s">
        <v>16</v>
      </c>
      <c r="J1825" t="s">
        <v>14</v>
      </c>
      <c r="L1825" t="s">
        <v>16</v>
      </c>
      <c r="N1825" t="s">
        <v>1102</v>
      </c>
      <c r="P1825" t="s">
        <v>1234</v>
      </c>
      <c r="R1825" t="s">
        <v>61</v>
      </c>
    </row>
    <row r="1826" spans="1:18">
      <c r="A1826" t="s">
        <v>35</v>
      </c>
      <c r="B1826" t="s">
        <v>25</v>
      </c>
      <c r="C1826">
        <v>16</v>
      </c>
      <c r="D1826" t="s">
        <v>95</v>
      </c>
      <c r="F1826" t="s">
        <v>14</v>
      </c>
      <c r="H1826" t="s">
        <v>14</v>
      </c>
      <c r="J1826" t="s">
        <v>14</v>
      </c>
      <c r="L1826" t="s">
        <v>14</v>
      </c>
      <c r="N1826" t="s">
        <v>1496</v>
      </c>
      <c r="O1826" t="s">
        <v>1497</v>
      </c>
      <c r="R1826" t="s">
        <v>61</v>
      </c>
    </row>
    <row r="1827" spans="1:18">
      <c r="A1827" t="s">
        <v>35</v>
      </c>
      <c r="B1827" t="s">
        <v>36</v>
      </c>
      <c r="C1827">
        <v>1.7</v>
      </c>
      <c r="D1827" t="s">
        <v>83</v>
      </c>
      <c r="E1827" t="s">
        <v>83</v>
      </c>
      <c r="F1827" t="s">
        <v>14</v>
      </c>
      <c r="H1827" t="s">
        <v>14</v>
      </c>
      <c r="J1827" t="s">
        <v>14</v>
      </c>
      <c r="L1827" t="s">
        <v>14</v>
      </c>
      <c r="N1827" t="s">
        <v>116</v>
      </c>
      <c r="P1827" t="s">
        <v>325</v>
      </c>
      <c r="R1827" t="s">
        <v>61</v>
      </c>
    </row>
    <row r="1828" spans="1:18">
      <c r="A1828" t="s">
        <v>35</v>
      </c>
      <c r="B1828" t="s">
        <v>36</v>
      </c>
      <c r="C1828">
        <v>9</v>
      </c>
      <c r="D1828" t="s">
        <v>57</v>
      </c>
      <c r="F1828" t="s">
        <v>14</v>
      </c>
      <c r="H1828" t="s">
        <v>14</v>
      </c>
      <c r="J1828" t="s">
        <v>14</v>
      </c>
      <c r="L1828" t="s">
        <v>14</v>
      </c>
      <c r="N1828" t="s">
        <v>993</v>
      </c>
      <c r="P1828" t="s">
        <v>1094</v>
      </c>
      <c r="R1828" t="s">
        <v>61</v>
      </c>
    </row>
    <row r="1829" spans="1:18">
      <c r="A1829" t="s">
        <v>35</v>
      </c>
      <c r="B1829" t="s">
        <v>36</v>
      </c>
      <c r="C1829">
        <v>120</v>
      </c>
      <c r="D1829" t="s">
        <v>83</v>
      </c>
      <c r="E1829" t="s">
        <v>83</v>
      </c>
      <c r="F1829" t="s">
        <v>14</v>
      </c>
      <c r="H1829" t="s">
        <v>14</v>
      </c>
      <c r="J1829" t="s">
        <v>14</v>
      </c>
      <c r="L1829" t="s">
        <v>14</v>
      </c>
      <c r="N1829" t="s">
        <v>15</v>
      </c>
      <c r="O1829" t="s">
        <v>258</v>
      </c>
      <c r="P1829" t="s">
        <v>15</v>
      </c>
      <c r="Q1829" t="s">
        <v>1498</v>
      </c>
      <c r="R1829" t="s">
        <v>61</v>
      </c>
    </row>
    <row r="1830" spans="1:18">
      <c r="A1830" t="s">
        <v>35</v>
      </c>
      <c r="B1830" t="s">
        <v>38</v>
      </c>
      <c r="C1830">
        <v>15</v>
      </c>
      <c r="D1830" t="s">
        <v>95</v>
      </c>
      <c r="F1830" t="s">
        <v>12</v>
      </c>
      <c r="H1830" t="s">
        <v>12</v>
      </c>
      <c r="J1830" t="s">
        <v>13</v>
      </c>
      <c r="L1830" t="s">
        <v>13</v>
      </c>
      <c r="N1830" t="s">
        <v>1162</v>
      </c>
      <c r="P1830" t="s">
        <v>188</v>
      </c>
      <c r="R1830" t="s">
        <v>61</v>
      </c>
    </row>
    <row r="1831" spans="1:18">
      <c r="A1831" t="s">
        <v>35</v>
      </c>
      <c r="B1831" t="s">
        <v>38</v>
      </c>
      <c r="C1831" t="s">
        <v>1499</v>
      </c>
      <c r="D1831" t="s">
        <v>57</v>
      </c>
      <c r="F1831" t="s">
        <v>14</v>
      </c>
      <c r="H1831" t="s">
        <v>16</v>
      </c>
      <c r="J1831" t="s">
        <v>16</v>
      </c>
      <c r="L1831" t="s">
        <v>16</v>
      </c>
      <c r="N1831" t="s">
        <v>116</v>
      </c>
      <c r="P1831" t="s">
        <v>743</v>
      </c>
      <c r="R1831" t="s">
        <v>61</v>
      </c>
    </row>
    <row r="1832" spans="1:18">
      <c r="A1832" t="s">
        <v>35</v>
      </c>
      <c r="B1832" t="s">
        <v>38</v>
      </c>
      <c r="C1832">
        <v>7</v>
      </c>
      <c r="D1832" t="s">
        <v>62</v>
      </c>
      <c r="E1832" t="s">
        <v>62</v>
      </c>
      <c r="F1832" t="s">
        <v>14</v>
      </c>
      <c r="H1832" t="s">
        <v>14</v>
      </c>
      <c r="J1832" t="s">
        <v>14</v>
      </c>
      <c r="L1832" t="s">
        <v>14</v>
      </c>
      <c r="N1832" t="s">
        <v>93</v>
      </c>
      <c r="P1832" t="s">
        <v>15</v>
      </c>
      <c r="Q1832" t="s">
        <v>1500</v>
      </c>
      <c r="R1832" t="s">
        <v>69</v>
      </c>
    </row>
    <row r="1833" spans="1:18">
      <c r="A1833" t="s">
        <v>35</v>
      </c>
      <c r="B1833" t="s">
        <v>38</v>
      </c>
      <c r="C1833">
        <v>13.3</v>
      </c>
      <c r="D1833" t="s">
        <v>95</v>
      </c>
      <c r="E1833" t="s">
        <v>66</v>
      </c>
      <c r="F1833" t="s">
        <v>14</v>
      </c>
      <c r="H1833" t="s">
        <v>14</v>
      </c>
      <c r="J1833" t="s">
        <v>14</v>
      </c>
      <c r="L1833" t="s">
        <v>14</v>
      </c>
      <c r="N1833" t="s">
        <v>74</v>
      </c>
      <c r="R1833" t="s">
        <v>61</v>
      </c>
    </row>
    <row r="1834" spans="1:18">
      <c r="A1834" t="s">
        <v>35</v>
      </c>
      <c r="B1834" t="s">
        <v>38</v>
      </c>
      <c r="C1834">
        <v>5</v>
      </c>
      <c r="D1834" t="s">
        <v>83</v>
      </c>
      <c r="F1834" t="s">
        <v>14</v>
      </c>
      <c r="H1834" t="s">
        <v>14</v>
      </c>
      <c r="J1834" t="s">
        <v>14</v>
      </c>
      <c r="L1834" t="s">
        <v>14</v>
      </c>
      <c r="N1834" t="s">
        <v>1501</v>
      </c>
      <c r="P1834" t="s">
        <v>1145</v>
      </c>
      <c r="R1834" t="s">
        <v>61</v>
      </c>
    </row>
    <row r="1835" spans="1:18">
      <c r="A1835" t="s">
        <v>9</v>
      </c>
      <c r="B1835" t="s">
        <v>27</v>
      </c>
      <c r="C1835">
        <v>7</v>
      </c>
      <c r="D1835" t="s">
        <v>57</v>
      </c>
      <c r="F1835" t="s">
        <v>14</v>
      </c>
      <c r="H1835" t="s">
        <v>14</v>
      </c>
      <c r="J1835" t="s">
        <v>14</v>
      </c>
      <c r="L1835" t="s">
        <v>14</v>
      </c>
      <c r="N1835" t="s">
        <v>74</v>
      </c>
      <c r="P1835" t="s">
        <v>112</v>
      </c>
      <c r="R1835" t="s">
        <v>61</v>
      </c>
    </row>
    <row r="1836" spans="1:18">
      <c r="A1836" t="s">
        <v>9</v>
      </c>
      <c r="B1836" t="s">
        <v>27</v>
      </c>
      <c r="C1836">
        <v>4.2</v>
      </c>
      <c r="D1836" t="s">
        <v>62</v>
      </c>
      <c r="E1836" t="s">
        <v>83</v>
      </c>
      <c r="F1836" t="s">
        <v>14</v>
      </c>
      <c r="H1836" t="s">
        <v>16</v>
      </c>
      <c r="J1836" t="s">
        <v>16</v>
      </c>
      <c r="L1836" t="s">
        <v>16</v>
      </c>
      <c r="N1836" t="s">
        <v>15</v>
      </c>
      <c r="O1836" t="s">
        <v>1502</v>
      </c>
      <c r="P1836" t="s">
        <v>65</v>
      </c>
      <c r="R1836" t="s">
        <v>61</v>
      </c>
    </row>
    <row r="1837" spans="1:18">
      <c r="A1837" t="s">
        <v>9</v>
      </c>
      <c r="B1837" t="s">
        <v>27</v>
      </c>
      <c r="C1837">
        <v>5</v>
      </c>
      <c r="D1837" t="s">
        <v>66</v>
      </c>
      <c r="E1837" t="s">
        <v>83</v>
      </c>
      <c r="F1837" t="s">
        <v>14</v>
      </c>
      <c r="H1837" t="s">
        <v>14</v>
      </c>
      <c r="J1837" t="s">
        <v>14</v>
      </c>
      <c r="L1837" t="s">
        <v>14</v>
      </c>
      <c r="N1837" t="s">
        <v>67</v>
      </c>
      <c r="P1837" t="s">
        <v>195</v>
      </c>
      <c r="R1837" t="s">
        <v>61</v>
      </c>
    </row>
    <row r="1838" spans="1:18">
      <c r="A1838" t="s">
        <v>9</v>
      </c>
      <c r="B1838" t="s">
        <v>27</v>
      </c>
      <c r="C1838">
        <v>12</v>
      </c>
      <c r="D1838" t="s">
        <v>62</v>
      </c>
      <c r="E1838" t="s">
        <v>57</v>
      </c>
      <c r="F1838" t="s">
        <v>14</v>
      </c>
      <c r="H1838" t="s">
        <v>14</v>
      </c>
      <c r="J1838" t="s">
        <v>14</v>
      </c>
      <c r="L1838" t="s">
        <v>14</v>
      </c>
      <c r="N1838" t="s">
        <v>1503</v>
      </c>
      <c r="P1838" t="s">
        <v>65</v>
      </c>
      <c r="R1838" t="s">
        <v>61</v>
      </c>
    </row>
    <row r="1839" spans="1:18">
      <c r="A1839" t="s">
        <v>9</v>
      </c>
      <c r="B1839" t="s">
        <v>27</v>
      </c>
      <c r="C1839">
        <v>10</v>
      </c>
      <c r="D1839" t="s">
        <v>62</v>
      </c>
      <c r="E1839" t="s">
        <v>66</v>
      </c>
      <c r="F1839" t="s">
        <v>14</v>
      </c>
      <c r="H1839" t="s">
        <v>16</v>
      </c>
      <c r="J1839" t="s">
        <v>14</v>
      </c>
      <c r="L1839" t="s">
        <v>16</v>
      </c>
      <c r="N1839" t="s">
        <v>67</v>
      </c>
      <c r="P1839" t="s">
        <v>15</v>
      </c>
      <c r="Q1839" t="s">
        <v>1504</v>
      </c>
      <c r="R1839" t="s">
        <v>61</v>
      </c>
    </row>
    <row r="1840" spans="1:18">
      <c r="A1840" t="s">
        <v>9</v>
      </c>
      <c r="B1840" t="s">
        <v>27</v>
      </c>
      <c r="C1840" t="s">
        <v>1505</v>
      </c>
      <c r="D1840" t="s">
        <v>57</v>
      </c>
      <c r="E1840" t="s">
        <v>95</v>
      </c>
      <c r="F1840" t="s">
        <v>14</v>
      </c>
      <c r="H1840" t="s">
        <v>16</v>
      </c>
      <c r="J1840" t="s">
        <v>14</v>
      </c>
      <c r="L1840" t="s">
        <v>16</v>
      </c>
      <c r="N1840" t="s">
        <v>67</v>
      </c>
      <c r="R1840" t="s">
        <v>61</v>
      </c>
    </row>
    <row r="1841" spans="1:18">
      <c r="A1841" t="s">
        <v>9</v>
      </c>
      <c r="B1841" t="s">
        <v>27</v>
      </c>
      <c r="C1841">
        <v>25</v>
      </c>
      <c r="D1841" t="s">
        <v>66</v>
      </c>
      <c r="E1841" t="s">
        <v>83</v>
      </c>
      <c r="F1841" t="s">
        <v>14</v>
      </c>
      <c r="H1841" t="s">
        <v>14</v>
      </c>
      <c r="J1841" t="s">
        <v>14</v>
      </c>
      <c r="L1841" t="s">
        <v>16</v>
      </c>
      <c r="N1841" t="s">
        <v>67</v>
      </c>
      <c r="P1841" t="s">
        <v>15</v>
      </c>
      <c r="Q1841" t="s">
        <v>1506</v>
      </c>
      <c r="R1841" t="s">
        <v>61</v>
      </c>
    </row>
    <row r="1842" spans="1:18">
      <c r="A1842" t="s">
        <v>9</v>
      </c>
      <c r="B1842" t="s">
        <v>27</v>
      </c>
      <c r="C1842">
        <v>15</v>
      </c>
      <c r="D1842" t="s">
        <v>83</v>
      </c>
      <c r="F1842" t="s">
        <v>14</v>
      </c>
      <c r="H1842" t="s">
        <v>16</v>
      </c>
      <c r="J1842" t="s">
        <v>14</v>
      </c>
      <c r="L1842" t="s">
        <v>16</v>
      </c>
      <c r="N1842" t="s">
        <v>1507</v>
      </c>
      <c r="R1842" t="s">
        <v>61</v>
      </c>
    </row>
    <row r="1843" spans="1:18">
      <c r="A1843" t="s">
        <v>9</v>
      </c>
      <c r="B1843" t="s">
        <v>27</v>
      </c>
      <c r="C1843">
        <v>8.8000000000000007</v>
      </c>
      <c r="D1843" t="s">
        <v>66</v>
      </c>
      <c r="E1843" t="s">
        <v>83</v>
      </c>
      <c r="F1843" t="s">
        <v>14</v>
      </c>
      <c r="H1843" t="s">
        <v>16</v>
      </c>
      <c r="J1843" t="s">
        <v>14</v>
      </c>
      <c r="L1843" t="s">
        <v>16</v>
      </c>
      <c r="N1843" t="s">
        <v>437</v>
      </c>
      <c r="P1843" t="s">
        <v>65</v>
      </c>
      <c r="R1843" t="s">
        <v>61</v>
      </c>
    </row>
    <row r="1844" spans="1:18">
      <c r="A1844" t="s">
        <v>33</v>
      </c>
      <c r="B1844" t="s">
        <v>27</v>
      </c>
      <c r="C1844">
        <v>6</v>
      </c>
      <c r="D1844" t="s">
        <v>62</v>
      </c>
      <c r="E1844" t="s">
        <v>62</v>
      </c>
      <c r="F1844" t="s">
        <v>14</v>
      </c>
      <c r="H1844" t="s">
        <v>14</v>
      </c>
      <c r="J1844" t="s">
        <v>14</v>
      </c>
      <c r="L1844" t="s">
        <v>14</v>
      </c>
      <c r="R1844" t="s">
        <v>61</v>
      </c>
    </row>
    <row r="1845" spans="1:18">
      <c r="A1845" t="s">
        <v>33</v>
      </c>
      <c r="B1845" t="s">
        <v>27</v>
      </c>
      <c r="C1845">
        <v>0.5</v>
      </c>
      <c r="D1845" t="s">
        <v>62</v>
      </c>
      <c r="E1845" t="s">
        <v>62</v>
      </c>
      <c r="F1845" t="s">
        <v>14</v>
      </c>
      <c r="H1845" t="s">
        <v>16</v>
      </c>
      <c r="J1845" t="s">
        <v>14</v>
      </c>
      <c r="L1845" t="s">
        <v>16</v>
      </c>
      <c r="N1845" t="s">
        <v>15</v>
      </c>
      <c r="O1845" t="s">
        <v>1508</v>
      </c>
      <c r="R1845" t="s">
        <v>69</v>
      </c>
    </row>
    <row r="1846" spans="1:18">
      <c r="A1846" t="s">
        <v>33</v>
      </c>
      <c r="B1846" t="s">
        <v>27</v>
      </c>
      <c r="C1846">
        <v>5.2</v>
      </c>
      <c r="D1846" t="s">
        <v>62</v>
      </c>
      <c r="E1846" t="s">
        <v>62</v>
      </c>
      <c r="F1846" t="s">
        <v>14</v>
      </c>
      <c r="H1846" t="s">
        <v>16</v>
      </c>
      <c r="J1846" t="s">
        <v>14</v>
      </c>
      <c r="L1846" t="s">
        <v>16</v>
      </c>
      <c r="N1846" t="s">
        <v>1509</v>
      </c>
      <c r="R1846" t="s">
        <v>61</v>
      </c>
    </row>
    <row r="1847" spans="1:18">
      <c r="A1847" t="s">
        <v>33</v>
      </c>
      <c r="B1847" t="s">
        <v>27</v>
      </c>
      <c r="C1847">
        <v>5</v>
      </c>
      <c r="D1847" t="s">
        <v>62</v>
      </c>
      <c r="E1847" t="s">
        <v>62</v>
      </c>
      <c r="F1847" t="s">
        <v>14</v>
      </c>
      <c r="H1847" t="s">
        <v>14</v>
      </c>
      <c r="J1847" t="s">
        <v>14</v>
      </c>
      <c r="L1847" t="s">
        <v>14</v>
      </c>
      <c r="N1847" t="s">
        <v>15</v>
      </c>
      <c r="O1847" t="s">
        <v>1319</v>
      </c>
      <c r="P1847" t="s">
        <v>15</v>
      </c>
      <c r="Q1847" t="s">
        <v>1510</v>
      </c>
      <c r="R1847" t="s">
        <v>61</v>
      </c>
    </row>
    <row r="1848" spans="1:18">
      <c r="A1848" t="s">
        <v>33</v>
      </c>
      <c r="B1848" t="s">
        <v>27</v>
      </c>
      <c r="C1848">
        <v>3</v>
      </c>
      <c r="D1848" t="s">
        <v>62</v>
      </c>
      <c r="E1848" t="s">
        <v>62</v>
      </c>
      <c r="F1848" t="s">
        <v>14</v>
      </c>
      <c r="H1848" t="s">
        <v>16</v>
      </c>
      <c r="J1848" t="s">
        <v>14</v>
      </c>
      <c r="L1848" t="s">
        <v>16</v>
      </c>
      <c r="N1848" t="s">
        <v>138</v>
      </c>
      <c r="P1848" t="s">
        <v>65</v>
      </c>
      <c r="R1848" t="s">
        <v>61</v>
      </c>
    </row>
    <row r="1849" spans="1:18">
      <c r="A1849" t="s">
        <v>33</v>
      </c>
      <c r="B1849" t="s">
        <v>27</v>
      </c>
      <c r="C1849">
        <v>5</v>
      </c>
      <c r="D1849" t="s">
        <v>62</v>
      </c>
      <c r="E1849" t="s">
        <v>62</v>
      </c>
      <c r="F1849" t="s">
        <v>14</v>
      </c>
      <c r="H1849" t="s">
        <v>14</v>
      </c>
      <c r="J1849" t="s">
        <v>14</v>
      </c>
      <c r="L1849" t="s">
        <v>14</v>
      </c>
      <c r="N1849" t="s">
        <v>67</v>
      </c>
      <c r="R1849" t="s">
        <v>61</v>
      </c>
    </row>
    <row r="1850" spans="1:18">
      <c r="A1850" t="s">
        <v>35</v>
      </c>
      <c r="B1850" t="s">
        <v>27</v>
      </c>
      <c r="C1850">
        <v>1</v>
      </c>
      <c r="D1850" t="s">
        <v>57</v>
      </c>
      <c r="F1850" t="s">
        <v>11</v>
      </c>
      <c r="H1850" t="s">
        <v>16</v>
      </c>
      <c r="J1850" t="s">
        <v>11</v>
      </c>
      <c r="L1850" t="s">
        <v>16</v>
      </c>
      <c r="P1850" t="s">
        <v>15</v>
      </c>
      <c r="Q1850" t="s">
        <v>1511</v>
      </c>
      <c r="R1850" t="s">
        <v>61</v>
      </c>
    </row>
    <row r="1851" spans="1:18">
      <c r="A1851" t="s">
        <v>35</v>
      </c>
      <c r="B1851" t="s">
        <v>27</v>
      </c>
      <c r="C1851">
        <v>13</v>
      </c>
      <c r="D1851" t="s">
        <v>66</v>
      </c>
      <c r="F1851" t="s">
        <v>13</v>
      </c>
      <c r="H1851" t="s">
        <v>16</v>
      </c>
      <c r="J1851" t="s">
        <v>13</v>
      </c>
      <c r="L1851" t="s">
        <v>16</v>
      </c>
      <c r="N1851" t="s">
        <v>67</v>
      </c>
      <c r="P1851" t="s">
        <v>65</v>
      </c>
      <c r="R1851" t="s">
        <v>61</v>
      </c>
    </row>
    <row r="1852" spans="1:18">
      <c r="A1852" t="s">
        <v>35</v>
      </c>
      <c r="B1852" t="s">
        <v>27</v>
      </c>
      <c r="C1852">
        <v>15</v>
      </c>
      <c r="D1852" t="s">
        <v>57</v>
      </c>
      <c r="E1852" t="s">
        <v>83</v>
      </c>
      <c r="F1852" t="s">
        <v>13</v>
      </c>
      <c r="H1852" t="s">
        <v>13</v>
      </c>
      <c r="J1852" t="s">
        <v>13</v>
      </c>
      <c r="L1852" t="s">
        <v>13</v>
      </c>
      <c r="N1852" t="s">
        <v>93</v>
      </c>
      <c r="P1852" t="s">
        <v>65</v>
      </c>
      <c r="R1852" t="s">
        <v>69</v>
      </c>
    </row>
    <row r="1853" spans="1:18">
      <c r="A1853" t="s">
        <v>35</v>
      </c>
      <c r="B1853" t="s">
        <v>27</v>
      </c>
      <c r="C1853">
        <v>18</v>
      </c>
      <c r="D1853" t="s">
        <v>66</v>
      </c>
      <c r="F1853" t="s">
        <v>14</v>
      </c>
      <c r="H1853" t="s">
        <v>15</v>
      </c>
      <c r="I1853" t="s">
        <v>1512</v>
      </c>
      <c r="J1853" t="s">
        <v>14</v>
      </c>
      <c r="L1853" t="s">
        <v>14</v>
      </c>
      <c r="N1853" t="s">
        <v>15</v>
      </c>
      <c r="O1853" t="s">
        <v>1513</v>
      </c>
      <c r="P1853" t="s">
        <v>15</v>
      </c>
      <c r="Q1853" t="s">
        <v>1514</v>
      </c>
      <c r="R1853" t="s">
        <v>61</v>
      </c>
    </row>
    <row r="1854" spans="1:18">
      <c r="A1854" t="s">
        <v>35</v>
      </c>
      <c r="B1854" t="s">
        <v>27</v>
      </c>
      <c r="C1854">
        <v>35</v>
      </c>
      <c r="D1854" t="s">
        <v>83</v>
      </c>
      <c r="E1854" t="s">
        <v>83</v>
      </c>
      <c r="F1854" t="s">
        <v>14</v>
      </c>
      <c r="H1854" t="s">
        <v>16</v>
      </c>
      <c r="J1854" t="s">
        <v>14</v>
      </c>
      <c r="L1854" t="s">
        <v>16</v>
      </c>
      <c r="N1854" t="s">
        <v>15</v>
      </c>
      <c r="O1854" t="s">
        <v>1515</v>
      </c>
      <c r="P1854" t="s">
        <v>100</v>
      </c>
      <c r="R1854" t="s">
        <v>69</v>
      </c>
    </row>
    <row r="1855" spans="1:18">
      <c r="A1855" t="s">
        <v>35</v>
      </c>
      <c r="B1855" t="s">
        <v>27</v>
      </c>
      <c r="C1855">
        <v>1.5</v>
      </c>
      <c r="D1855" t="s">
        <v>57</v>
      </c>
      <c r="F1855" t="s">
        <v>14</v>
      </c>
      <c r="H1855" t="s">
        <v>16</v>
      </c>
      <c r="J1855" t="s">
        <v>14</v>
      </c>
      <c r="L1855" t="s">
        <v>16</v>
      </c>
      <c r="N1855" t="s">
        <v>395</v>
      </c>
      <c r="P1855" t="s">
        <v>65</v>
      </c>
      <c r="R1855" t="s">
        <v>61</v>
      </c>
    </row>
    <row r="1856" spans="1:18">
      <c r="A1856" t="s">
        <v>35</v>
      </c>
      <c r="B1856" t="s">
        <v>27</v>
      </c>
      <c r="C1856">
        <v>15</v>
      </c>
      <c r="D1856" t="s">
        <v>57</v>
      </c>
      <c r="E1856" t="s">
        <v>83</v>
      </c>
      <c r="F1856" t="s">
        <v>14</v>
      </c>
      <c r="H1856" t="s">
        <v>14</v>
      </c>
      <c r="J1856" t="s">
        <v>14</v>
      </c>
      <c r="L1856" t="s">
        <v>14</v>
      </c>
      <c r="N1856" t="s">
        <v>67</v>
      </c>
      <c r="P1856" t="s">
        <v>548</v>
      </c>
      <c r="R1856" t="s">
        <v>61</v>
      </c>
    </row>
    <row r="1857" spans="1:18">
      <c r="A1857" t="s">
        <v>35</v>
      </c>
      <c r="B1857" t="s">
        <v>27</v>
      </c>
      <c r="C1857">
        <v>25</v>
      </c>
      <c r="D1857" t="s">
        <v>57</v>
      </c>
      <c r="F1857" t="s">
        <v>14</v>
      </c>
      <c r="H1857" t="s">
        <v>16</v>
      </c>
      <c r="J1857" t="s">
        <v>14</v>
      </c>
      <c r="L1857" t="s">
        <v>16</v>
      </c>
      <c r="N1857" t="s">
        <v>67</v>
      </c>
      <c r="R1857" t="s">
        <v>61</v>
      </c>
    </row>
    <row r="1858" spans="1:18">
      <c r="A1858" t="s">
        <v>35</v>
      </c>
      <c r="B1858" t="s">
        <v>27</v>
      </c>
      <c r="C1858">
        <v>20.5</v>
      </c>
      <c r="D1858" t="s">
        <v>57</v>
      </c>
      <c r="E1858" t="s">
        <v>83</v>
      </c>
      <c r="F1858" t="s">
        <v>14</v>
      </c>
      <c r="H1858" t="s">
        <v>16</v>
      </c>
      <c r="J1858" t="s">
        <v>14</v>
      </c>
      <c r="L1858" t="s">
        <v>16</v>
      </c>
      <c r="N1858" t="s">
        <v>15</v>
      </c>
      <c r="O1858" t="s">
        <v>1516</v>
      </c>
      <c r="R1858" t="s">
        <v>61</v>
      </c>
    </row>
    <row r="1859" spans="1:18">
      <c r="A1859" t="s">
        <v>35</v>
      </c>
      <c r="B1859" t="s">
        <v>27</v>
      </c>
      <c r="C1859">
        <v>20</v>
      </c>
      <c r="D1859" t="s">
        <v>95</v>
      </c>
      <c r="E1859" t="s">
        <v>83</v>
      </c>
      <c r="F1859" t="s">
        <v>14</v>
      </c>
      <c r="H1859" t="s">
        <v>16</v>
      </c>
      <c r="J1859" t="s">
        <v>14</v>
      </c>
      <c r="L1859" t="s">
        <v>16</v>
      </c>
      <c r="N1859" t="s">
        <v>67</v>
      </c>
      <c r="R1859" t="s">
        <v>61</v>
      </c>
    </row>
    <row r="1860" spans="1:18">
      <c r="A1860" t="s">
        <v>35</v>
      </c>
      <c r="B1860" t="s">
        <v>27</v>
      </c>
      <c r="C1860">
        <v>0</v>
      </c>
      <c r="D1860" t="s">
        <v>57</v>
      </c>
      <c r="F1860" t="s">
        <v>14</v>
      </c>
      <c r="H1860" t="s">
        <v>14</v>
      </c>
      <c r="J1860" t="s">
        <v>14</v>
      </c>
      <c r="L1860" t="s">
        <v>14</v>
      </c>
      <c r="N1860" t="s">
        <v>58</v>
      </c>
      <c r="R1860" t="s">
        <v>69</v>
      </c>
    </row>
    <row r="1861" spans="1:18">
      <c r="A1861" t="s">
        <v>35</v>
      </c>
      <c r="B1861" t="s">
        <v>27</v>
      </c>
      <c r="C1861">
        <v>12</v>
      </c>
      <c r="D1861" t="s">
        <v>95</v>
      </c>
      <c r="F1861" t="s">
        <v>14</v>
      </c>
      <c r="H1861" t="s">
        <v>16</v>
      </c>
      <c r="J1861" t="s">
        <v>14</v>
      </c>
      <c r="L1861" t="s">
        <v>16</v>
      </c>
      <c r="N1861" t="s">
        <v>15</v>
      </c>
      <c r="O1861" t="s">
        <v>667</v>
      </c>
      <c r="P1861" t="s">
        <v>188</v>
      </c>
      <c r="R1861" t="s">
        <v>61</v>
      </c>
    </row>
    <row r="1862" spans="1:18">
      <c r="A1862" t="s">
        <v>35</v>
      </c>
      <c r="B1862" t="s">
        <v>27</v>
      </c>
      <c r="C1862">
        <v>10</v>
      </c>
      <c r="D1862" t="s">
        <v>95</v>
      </c>
      <c r="F1862" t="s">
        <v>14</v>
      </c>
      <c r="H1862" t="s">
        <v>16</v>
      </c>
      <c r="J1862" t="s">
        <v>14</v>
      </c>
      <c r="L1862" t="s">
        <v>16</v>
      </c>
      <c r="N1862" t="s">
        <v>395</v>
      </c>
      <c r="P1862" t="s">
        <v>639</v>
      </c>
      <c r="R1862" t="s">
        <v>61</v>
      </c>
    </row>
    <row r="1863" spans="1:18">
      <c r="A1863" t="s">
        <v>35</v>
      </c>
      <c r="B1863" t="s">
        <v>27</v>
      </c>
      <c r="C1863">
        <v>21</v>
      </c>
      <c r="D1863" t="s">
        <v>66</v>
      </c>
      <c r="F1863" t="s">
        <v>14</v>
      </c>
      <c r="H1863" t="s">
        <v>14</v>
      </c>
      <c r="J1863" t="s">
        <v>14</v>
      </c>
      <c r="L1863" t="s">
        <v>14</v>
      </c>
      <c r="N1863" t="s">
        <v>93</v>
      </c>
      <c r="P1863" t="s">
        <v>65</v>
      </c>
      <c r="R1863" t="s">
        <v>61</v>
      </c>
    </row>
    <row r="1864" spans="1:18">
      <c r="A1864" t="s">
        <v>35</v>
      </c>
      <c r="B1864" t="s">
        <v>27</v>
      </c>
      <c r="C1864">
        <v>5.2</v>
      </c>
      <c r="D1864" t="s">
        <v>57</v>
      </c>
      <c r="E1864" t="s">
        <v>95</v>
      </c>
      <c r="F1864" t="s">
        <v>14</v>
      </c>
      <c r="H1864" t="s">
        <v>16</v>
      </c>
      <c r="J1864" t="s">
        <v>14</v>
      </c>
      <c r="L1864" t="s">
        <v>16</v>
      </c>
      <c r="N1864" t="s">
        <v>762</v>
      </c>
      <c r="O1864" t="s">
        <v>258</v>
      </c>
      <c r="P1864" t="s">
        <v>100</v>
      </c>
      <c r="R1864" t="s">
        <v>69</v>
      </c>
    </row>
    <row r="1865" spans="1:18">
      <c r="A1865" t="s">
        <v>35</v>
      </c>
      <c r="B1865" t="s">
        <v>27</v>
      </c>
      <c r="C1865">
        <v>6.6</v>
      </c>
      <c r="D1865" t="s">
        <v>95</v>
      </c>
      <c r="F1865" t="s">
        <v>14</v>
      </c>
      <c r="H1865" t="s">
        <v>16</v>
      </c>
      <c r="J1865" t="s">
        <v>14</v>
      </c>
      <c r="L1865" t="s">
        <v>16</v>
      </c>
      <c r="N1865" t="s">
        <v>1365</v>
      </c>
      <c r="P1865" t="s">
        <v>689</v>
      </c>
      <c r="R1865" t="s">
        <v>61</v>
      </c>
    </row>
    <row r="1866" spans="1:18">
      <c r="A1866" t="s">
        <v>35</v>
      </c>
      <c r="B1866" t="s">
        <v>27</v>
      </c>
      <c r="C1866">
        <v>24</v>
      </c>
      <c r="D1866" t="s">
        <v>57</v>
      </c>
      <c r="F1866" t="s">
        <v>14</v>
      </c>
      <c r="H1866" t="s">
        <v>14</v>
      </c>
      <c r="J1866" t="s">
        <v>14</v>
      </c>
      <c r="L1866" t="s">
        <v>14</v>
      </c>
      <c r="N1866" t="s">
        <v>151</v>
      </c>
      <c r="O1866" t="s">
        <v>258</v>
      </c>
      <c r="R1866" t="s">
        <v>61</v>
      </c>
    </row>
    <row r="1867" spans="1:18">
      <c r="A1867" t="s">
        <v>35</v>
      </c>
      <c r="B1867" t="s">
        <v>27</v>
      </c>
      <c r="C1867">
        <v>41</v>
      </c>
      <c r="D1867" t="s">
        <v>57</v>
      </c>
      <c r="F1867" t="s">
        <v>14</v>
      </c>
      <c r="H1867" t="s">
        <v>14</v>
      </c>
      <c r="J1867" t="s">
        <v>14</v>
      </c>
      <c r="L1867" t="s">
        <v>14</v>
      </c>
      <c r="N1867" t="s">
        <v>1517</v>
      </c>
      <c r="O1867" t="s">
        <v>258</v>
      </c>
      <c r="P1867" t="s">
        <v>681</v>
      </c>
      <c r="R1867" t="s">
        <v>61</v>
      </c>
    </row>
    <row r="1868" spans="1:18">
      <c r="A1868" t="s">
        <v>35</v>
      </c>
      <c r="B1868" t="s">
        <v>27</v>
      </c>
      <c r="C1868">
        <v>16</v>
      </c>
      <c r="D1868" t="s">
        <v>57</v>
      </c>
      <c r="E1868" t="s">
        <v>66</v>
      </c>
      <c r="F1868" t="s">
        <v>14</v>
      </c>
      <c r="H1868" t="s">
        <v>14</v>
      </c>
      <c r="J1868" t="s">
        <v>14</v>
      </c>
      <c r="L1868" t="s">
        <v>14</v>
      </c>
      <c r="N1868" t="s">
        <v>687</v>
      </c>
      <c r="R1868" t="s">
        <v>61</v>
      </c>
    </row>
    <row r="1869" spans="1:18">
      <c r="A1869" t="s">
        <v>35</v>
      </c>
      <c r="B1869" t="s">
        <v>27</v>
      </c>
      <c r="C1869">
        <v>1</v>
      </c>
      <c r="D1869" t="s">
        <v>62</v>
      </c>
      <c r="E1869" t="s">
        <v>83</v>
      </c>
      <c r="F1869" t="s">
        <v>14</v>
      </c>
      <c r="H1869" t="s">
        <v>16</v>
      </c>
      <c r="J1869" t="s">
        <v>14</v>
      </c>
      <c r="L1869" t="s">
        <v>16</v>
      </c>
      <c r="N1869" t="s">
        <v>77</v>
      </c>
      <c r="P1869" t="s">
        <v>65</v>
      </c>
      <c r="R1869" t="s">
        <v>61</v>
      </c>
    </row>
    <row r="1870" spans="1:18">
      <c r="A1870" t="s">
        <v>35</v>
      </c>
      <c r="B1870" t="s">
        <v>27</v>
      </c>
      <c r="C1870">
        <v>5</v>
      </c>
      <c r="D1870" t="s">
        <v>83</v>
      </c>
      <c r="F1870" t="s">
        <v>14</v>
      </c>
      <c r="H1870" t="s">
        <v>16</v>
      </c>
      <c r="J1870" t="s">
        <v>14</v>
      </c>
      <c r="N1870" t="s">
        <v>1043</v>
      </c>
      <c r="R1870" t="s">
        <v>61</v>
      </c>
    </row>
    <row r="1871" spans="1:18">
      <c r="A1871" t="s">
        <v>35</v>
      </c>
      <c r="B1871" t="s">
        <v>27</v>
      </c>
      <c r="C1871">
        <v>10</v>
      </c>
      <c r="D1871" t="s">
        <v>95</v>
      </c>
      <c r="F1871" t="s">
        <v>14</v>
      </c>
      <c r="H1871" t="s">
        <v>14</v>
      </c>
      <c r="J1871" t="s">
        <v>14</v>
      </c>
      <c r="L1871" t="s">
        <v>14</v>
      </c>
      <c r="N1871" t="s">
        <v>94</v>
      </c>
      <c r="P1871" t="s">
        <v>65</v>
      </c>
      <c r="R1871" t="s">
        <v>61</v>
      </c>
    </row>
    <row r="1872" spans="1:18">
      <c r="A1872" t="s">
        <v>35</v>
      </c>
      <c r="B1872" t="s">
        <v>27</v>
      </c>
      <c r="C1872">
        <v>40.5</v>
      </c>
      <c r="D1872" t="s">
        <v>57</v>
      </c>
      <c r="F1872" t="s">
        <v>14</v>
      </c>
      <c r="H1872" t="s">
        <v>14</v>
      </c>
      <c r="J1872" t="s">
        <v>14</v>
      </c>
      <c r="L1872" t="s">
        <v>14</v>
      </c>
      <c r="N1872" t="s">
        <v>15</v>
      </c>
      <c r="O1872" t="s">
        <v>1518</v>
      </c>
      <c r="P1872" t="s">
        <v>15</v>
      </c>
      <c r="Q1872" t="s">
        <v>1519</v>
      </c>
      <c r="R1872" t="s">
        <v>61</v>
      </c>
    </row>
    <row r="1873" spans="1:18">
      <c r="A1873" t="s">
        <v>35</v>
      </c>
      <c r="B1873" t="s">
        <v>27</v>
      </c>
      <c r="C1873">
        <v>3</v>
      </c>
      <c r="D1873" t="s">
        <v>66</v>
      </c>
      <c r="E1873" t="s">
        <v>66</v>
      </c>
      <c r="F1873" t="s">
        <v>14</v>
      </c>
      <c r="H1873" t="s">
        <v>14</v>
      </c>
      <c r="J1873" t="s">
        <v>14</v>
      </c>
      <c r="L1873" t="s">
        <v>14</v>
      </c>
      <c r="N1873" t="s">
        <v>1520</v>
      </c>
      <c r="R1873" t="s">
        <v>61</v>
      </c>
    </row>
    <row r="1874" spans="1:18">
      <c r="A1874" t="s">
        <v>35</v>
      </c>
      <c r="B1874" t="s">
        <v>27</v>
      </c>
      <c r="C1874">
        <v>4.7</v>
      </c>
      <c r="D1874" t="s">
        <v>62</v>
      </c>
      <c r="E1874" t="s">
        <v>66</v>
      </c>
      <c r="F1874" t="s">
        <v>14</v>
      </c>
      <c r="H1874" t="s">
        <v>16</v>
      </c>
      <c r="J1874" t="s">
        <v>14</v>
      </c>
      <c r="L1874" t="s">
        <v>16</v>
      </c>
      <c r="N1874" t="s">
        <v>15</v>
      </c>
      <c r="O1874" t="s">
        <v>1521</v>
      </c>
      <c r="R1874" t="s">
        <v>61</v>
      </c>
    </row>
    <row r="1875" spans="1:18">
      <c r="A1875" t="s">
        <v>35</v>
      </c>
      <c r="B1875" t="s">
        <v>27</v>
      </c>
      <c r="C1875" t="s">
        <v>1192</v>
      </c>
      <c r="D1875" t="s">
        <v>57</v>
      </c>
      <c r="E1875" t="s">
        <v>66</v>
      </c>
      <c r="F1875" t="s">
        <v>14</v>
      </c>
      <c r="H1875" t="s">
        <v>16</v>
      </c>
      <c r="J1875" t="s">
        <v>14</v>
      </c>
      <c r="L1875" t="s">
        <v>16</v>
      </c>
      <c r="N1875" t="s">
        <v>114</v>
      </c>
      <c r="P1875" t="s">
        <v>100</v>
      </c>
      <c r="R1875" t="s">
        <v>61</v>
      </c>
    </row>
    <row r="1876" spans="1:18">
      <c r="A1876" t="s">
        <v>35</v>
      </c>
      <c r="B1876" t="s">
        <v>27</v>
      </c>
      <c r="C1876">
        <v>22</v>
      </c>
      <c r="D1876" t="s">
        <v>95</v>
      </c>
      <c r="F1876" t="s">
        <v>14</v>
      </c>
      <c r="H1876" t="s">
        <v>14</v>
      </c>
      <c r="J1876" t="s">
        <v>14</v>
      </c>
      <c r="L1876" t="s">
        <v>16</v>
      </c>
      <c r="N1876" t="s">
        <v>90</v>
      </c>
      <c r="P1876" t="s">
        <v>112</v>
      </c>
      <c r="R1876" t="s">
        <v>61</v>
      </c>
    </row>
    <row r="1877" spans="1:18">
      <c r="A1877" t="s">
        <v>35</v>
      </c>
      <c r="B1877" t="s">
        <v>27</v>
      </c>
      <c r="C1877">
        <v>7.4</v>
      </c>
      <c r="D1877" t="s">
        <v>57</v>
      </c>
      <c r="F1877" t="s">
        <v>14</v>
      </c>
      <c r="H1877" t="s">
        <v>16</v>
      </c>
      <c r="J1877" t="s">
        <v>14</v>
      </c>
      <c r="L1877" t="s">
        <v>16</v>
      </c>
      <c r="N1877" t="s">
        <v>67</v>
      </c>
      <c r="P1877" t="s">
        <v>188</v>
      </c>
      <c r="R1877" t="s">
        <v>61</v>
      </c>
    </row>
    <row r="1878" spans="1:18">
      <c r="A1878" t="s">
        <v>35</v>
      </c>
      <c r="B1878" t="s">
        <v>27</v>
      </c>
      <c r="C1878">
        <v>40.299999999999997</v>
      </c>
      <c r="D1878" t="s">
        <v>95</v>
      </c>
      <c r="E1878" t="s">
        <v>83</v>
      </c>
      <c r="F1878" t="s">
        <v>14</v>
      </c>
      <c r="H1878" t="s">
        <v>14</v>
      </c>
      <c r="J1878" t="s">
        <v>14</v>
      </c>
      <c r="L1878" t="s">
        <v>14</v>
      </c>
      <c r="N1878" t="s">
        <v>15</v>
      </c>
      <c r="O1878" t="s">
        <v>258</v>
      </c>
      <c r="R1878" t="s">
        <v>69</v>
      </c>
    </row>
    <row r="1879" spans="1:18">
      <c r="A1879" t="s">
        <v>35</v>
      </c>
      <c r="B1879" t="s">
        <v>27</v>
      </c>
      <c r="C1879">
        <v>15.3</v>
      </c>
      <c r="D1879" t="s">
        <v>95</v>
      </c>
      <c r="F1879" t="s">
        <v>15</v>
      </c>
      <c r="G1879" t="s">
        <v>1522</v>
      </c>
      <c r="H1879" t="s">
        <v>16</v>
      </c>
      <c r="J1879" t="s">
        <v>15</v>
      </c>
      <c r="K1879" t="s">
        <v>1523</v>
      </c>
      <c r="L1879" t="s">
        <v>16</v>
      </c>
      <c r="N1879" t="s">
        <v>94</v>
      </c>
      <c r="P1879" t="s">
        <v>15</v>
      </c>
      <c r="Q1879" t="s">
        <v>1524</v>
      </c>
      <c r="R1879" t="s">
        <v>61</v>
      </c>
    </row>
    <row r="1880" spans="1:18">
      <c r="A1880" t="s">
        <v>35</v>
      </c>
      <c r="B1880" t="s">
        <v>27</v>
      </c>
      <c r="C1880">
        <v>0.7</v>
      </c>
      <c r="D1880" t="s">
        <v>57</v>
      </c>
      <c r="E1880" t="s">
        <v>57</v>
      </c>
      <c r="F1880" t="s">
        <v>16</v>
      </c>
      <c r="H1880" t="s">
        <v>16</v>
      </c>
      <c r="J1880" t="s">
        <v>16</v>
      </c>
      <c r="L1880" t="s">
        <v>16</v>
      </c>
      <c r="N1880" t="s">
        <v>15</v>
      </c>
      <c r="O1880" t="s">
        <v>1525</v>
      </c>
      <c r="P1880" t="s">
        <v>65</v>
      </c>
      <c r="R1880" t="s">
        <v>69</v>
      </c>
    </row>
    <row r="1881" spans="1:18">
      <c r="A1881" t="s">
        <v>35</v>
      </c>
      <c r="B1881" t="s">
        <v>27</v>
      </c>
      <c r="C1881">
        <v>0.5</v>
      </c>
      <c r="D1881" t="s">
        <v>95</v>
      </c>
      <c r="F1881" t="s">
        <v>16</v>
      </c>
      <c r="H1881" t="s">
        <v>16</v>
      </c>
      <c r="J1881" t="s">
        <v>14</v>
      </c>
      <c r="L1881" t="s">
        <v>16</v>
      </c>
      <c r="N1881" t="s">
        <v>67</v>
      </c>
      <c r="P1881" t="s">
        <v>195</v>
      </c>
      <c r="R1881" t="s">
        <v>61</v>
      </c>
    </row>
    <row r="1882" spans="1:18">
      <c r="A1882" t="s">
        <v>9</v>
      </c>
      <c r="B1882" t="s">
        <v>29</v>
      </c>
      <c r="C1882">
        <v>55</v>
      </c>
      <c r="D1882" t="s">
        <v>83</v>
      </c>
      <c r="F1882" t="s">
        <v>13</v>
      </c>
      <c r="H1882" t="s">
        <v>16</v>
      </c>
      <c r="J1882" t="s">
        <v>13</v>
      </c>
      <c r="L1882" t="s">
        <v>16</v>
      </c>
      <c r="N1882" t="s">
        <v>116</v>
      </c>
      <c r="P1882" t="s">
        <v>522</v>
      </c>
      <c r="Q1882" t="s">
        <v>1526</v>
      </c>
      <c r="R1882" t="s">
        <v>61</v>
      </c>
    </row>
    <row r="1883" spans="1:18">
      <c r="A1883" t="s">
        <v>9</v>
      </c>
      <c r="B1883" t="s">
        <v>29</v>
      </c>
      <c r="C1883">
        <v>3</v>
      </c>
      <c r="D1883" t="s">
        <v>95</v>
      </c>
      <c r="E1883" t="s">
        <v>83</v>
      </c>
      <c r="F1883" t="s">
        <v>13</v>
      </c>
      <c r="H1883" t="s">
        <v>16</v>
      </c>
      <c r="J1883" t="s">
        <v>13</v>
      </c>
      <c r="L1883" t="s">
        <v>16</v>
      </c>
      <c r="N1883" t="s">
        <v>170</v>
      </c>
      <c r="P1883" t="s">
        <v>65</v>
      </c>
      <c r="R1883" t="s">
        <v>61</v>
      </c>
    </row>
    <row r="1884" spans="1:18">
      <c r="A1884" t="s">
        <v>9</v>
      </c>
      <c r="B1884" t="s">
        <v>29</v>
      </c>
      <c r="C1884">
        <v>40</v>
      </c>
      <c r="D1884" t="s">
        <v>66</v>
      </c>
      <c r="F1884" t="s">
        <v>14</v>
      </c>
      <c r="H1884" t="s">
        <v>16</v>
      </c>
      <c r="J1884" t="s">
        <v>14</v>
      </c>
      <c r="L1884" t="s">
        <v>16</v>
      </c>
      <c r="N1884" t="s">
        <v>246</v>
      </c>
      <c r="P1884" t="s">
        <v>150</v>
      </c>
      <c r="R1884" t="s">
        <v>69</v>
      </c>
    </row>
    <row r="1885" spans="1:18">
      <c r="A1885" t="s">
        <v>9</v>
      </c>
      <c r="B1885" t="s">
        <v>29</v>
      </c>
      <c r="C1885">
        <v>10</v>
      </c>
      <c r="D1885" t="s">
        <v>83</v>
      </c>
      <c r="F1885" t="s">
        <v>14</v>
      </c>
      <c r="H1885" t="s">
        <v>14</v>
      </c>
      <c r="J1885" t="s">
        <v>14</v>
      </c>
      <c r="L1885" t="s">
        <v>14</v>
      </c>
      <c r="N1885" t="s">
        <v>15</v>
      </c>
      <c r="O1885" t="s">
        <v>258</v>
      </c>
      <c r="P1885" t="s">
        <v>15</v>
      </c>
      <c r="Q1885" t="s">
        <v>1527</v>
      </c>
      <c r="R1885" t="s">
        <v>61</v>
      </c>
    </row>
    <row r="1886" spans="1:18">
      <c r="A1886" t="s">
        <v>9</v>
      </c>
      <c r="B1886" t="s">
        <v>29</v>
      </c>
      <c r="C1886">
        <v>37</v>
      </c>
      <c r="D1886" t="s">
        <v>95</v>
      </c>
      <c r="F1886" t="s">
        <v>14</v>
      </c>
      <c r="H1886" t="s">
        <v>16</v>
      </c>
      <c r="J1886" t="s">
        <v>14</v>
      </c>
      <c r="L1886" t="s">
        <v>16</v>
      </c>
      <c r="N1886" t="s">
        <v>15</v>
      </c>
      <c r="O1886" t="s">
        <v>1528</v>
      </c>
      <c r="P1886" t="s">
        <v>15</v>
      </c>
      <c r="Q1886" t="s">
        <v>1529</v>
      </c>
      <c r="R1886" t="s">
        <v>61</v>
      </c>
    </row>
    <row r="1887" spans="1:18">
      <c r="A1887" t="s">
        <v>9</v>
      </c>
      <c r="B1887" t="s">
        <v>29</v>
      </c>
      <c r="C1887">
        <v>50</v>
      </c>
      <c r="D1887" t="s">
        <v>57</v>
      </c>
      <c r="E1887" t="s">
        <v>83</v>
      </c>
      <c r="F1887" t="s">
        <v>15</v>
      </c>
      <c r="G1887" t="s">
        <v>1530</v>
      </c>
      <c r="H1887" t="s">
        <v>15</v>
      </c>
      <c r="I1887" t="s">
        <v>1530</v>
      </c>
      <c r="J1887" t="s">
        <v>15</v>
      </c>
      <c r="K1887" t="s">
        <v>1530</v>
      </c>
      <c r="L1887" t="s">
        <v>15</v>
      </c>
      <c r="M1887" t="s">
        <v>1530</v>
      </c>
      <c r="N1887" t="s">
        <v>15</v>
      </c>
      <c r="O1887" t="s">
        <v>1531</v>
      </c>
      <c r="P1887" t="s">
        <v>75</v>
      </c>
      <c r="R1887" t="s">
        <v>61</v>
      </c>
    </row>
    <row r="1888" spans="1:18">
      <c r="A1888" t="s">
        <v>9</v>
      </c>
      <c r="B1888" t="s">
        <v>29</v>
      </c>
      <c r="C1888">
        <v>0.5</v>
      </c>
      <c r="D1888" t="s">
        <v>57</v>
      </c>
      <c r="E1888" t="s">
        <v>83</v>
      </c>
      <c r="F1888" t="s">
        <v>16</v>
      </c>
      <c r="H1888" t="s">
        <v>16</v>
      </c>
      <c r="J1888" t="s">
        <v>16</v>
      </c>
      <c r="L1888" t="s">
        <v>16</v>
      </c>
      <c r="N1888" t="s">
        <v>74</v>
      </c>
      <c r="P1888" t="s">
        <v>15</v>
      </c>
      <c r="Q1888" t="s">
        <v>1532</v>
      </c>
      <c r="R1888" t="s">
        <v>61</v>
      </c>
    </row>
    <row r="1889" spans="1:18">
      <c r="A1889" t="s">
        <v>33</v>
      </c>
      <c r="B1889" t="s">
        <v>29</v>
      </c>
      <c r="C1889">
        <v>4</v>
      </c>
      <c r="D1889" t="s">
        <v>62</v>
      </c>
      <c r="E1889" t="s">
        <v>62</v>
      </c>
      <c r="F1889" t="s">
        <v>14</v>
      </c>
      <c r="H1889" t="s">
        <v>16</v>
      </c>
      <c r="J1889" t="s">
        <v>14</v>
      </c>
      <c r="L1889" t="s">
        <v>16</v>
      </c>
      <c r="N1889" t="s">
        <v>784</v>
      </c>
      <c r="P1889" t="s">
        <v>548</v>
      </c>
      <c r="R1889" t="s">
        <v>61</v>
      </c>
    </row>
    <row r="1890" spans="1:18">
      <c r="A1890" t="s">
        <v>33</v>
      </c>
      <c r="B1890" t="s">
        <v>29</v>
      </c>
      <c r="C1890">
        <v>8</v>
      </c>
      <c r="D1890" t="s">
        <v>62</v>
      </c>
      <c r="E1890" t="s">
        <v>62</v>
      </c>
      <c r="F1890" t="s">
        <v>14</v>
      </c>
      <c r="H1890" t="s">
        <v>16</v>
      </c>
      <c r="J1890" t="s">
        <v>14</v>
      </c>
      <c r="L1890" t="s">
        <v>16</v>
      </c>
      <c r="N1890" t="s">
        <v>126</v>
      </c>
      <c r="R1890" t="s">
        <v>61</v>
      </c>
    </row>
    <row r="1891" spans="1:18">
      <c r="A1891" t="s">
        <v>33</v>
      </c>
      <c r="B1891" t="s">
        <v>29</v>
      </c>
      <c r="C1891">
        <v>43</v>
      </c>
      <c r="D1891" t="s">
        <v>62</v>
      </c>
      <c r="E1891" t="s">
        <v>62</v>
      </c>
      <c r="F1891" t="s">
        <v>14</v>
      </c>
      <c r="H1891" t="s">
        <v>14</v>
      </c>
      <c r="J1891" t="s">
        <v>14</v>
      </c>
      <c r="L1891" t="s">
        <v>14</v>
      </c>
      <c r="N1891" t="s">
        <v>833</v>
      </c>
      <c r="O1891" t="s">
        <v>1533</v>
      </c>
      <c r="P1891" t="s">
        <v>15</v>
      </c>
      <c r="Q1891" t="s">
        <v>1534</v>
      </c>
      <c r="R1891" t="s">
        <v>69</v>
      </c>
    </row>
    <row r="1892" spans="1:18">
      <c r="A1892" t="s">
        <v>33</v>
      </c>
      <c r="B1892" t="s">
        <v>29</v>
      </c>
      <c r="C1892">
        <v>12</v>
      </c>
      <c r="D1892" t="s">
        <v>62</v>
      </c>
      <c r="E1892" t="s">
        <v>62</v>
      </c>
      <c r="F1892" t="s">
        <v>14</v>
      </c>
      <c r="H1892" t="s">
        <v>16</v>
      </c>
      <c r="J1892" t="s">
        <v>14</v>
      </c>
      <c r="L1892" t="s">
        <v>16</v>
      </c>
      <c r="N1892" t="s">
        <v>94</v>
      </c>
      <c r="R1892" t="s">
        <v>61</v>
      </c>
    </row>
    <row r="1893" spans="1:18">
      <c r="A1893" t="s">
        <v>35</v>
      </c>
      <c r="B1893" t="s">
        <v>29</v>
      </c>
      <c r="C1893">
        <v>15</v>
      </c>
      <c r="D1893" t="s">
        <v>57</v>
      </c>
      <c r="F1893" t="s">
        <v>13</v>
      </c>
      <c r="H1893" t="s">
        <v>13</v>
      </c>
      <c r="J1893" t="s">
        <v>13</v>
      </c>
      <c r="L1893" t="s">
        <v>13</v>
      </c>
      <c r="N1893" t="s">
        <v>1462</v>
      </c>
      <c r="P1893" t="s">
        <v>112</v>
      </c>
      <c r="R1893" t="s">
        <v>61</v>
      </c>
    </row>
    <row r="1894" spans="1:18">
      <c r="A1894" t="s">
        <v>35</v>
      </c>
      <c r="B1894" t="s">
        <v>29</v>
      </c>
      <c r="C1894">
        <v>135</v>
      </c>
      <c r="D1894" t="s">
        <v>95</v>
      </c>
      <c r="E1894" t="s">
        <v>95</v>
      </c>
      <c r="F1894" t="s">
        <v>13</v>
      </c>
      <c r="H1894" t="s">
        <v>13</v>
      </c>
      <c r="J1894" t="s">
        <v>13</v>
      </c>
      <c r="L1894" t="s">
        <v>13</v>
      </c>
      <c r="N1894" t="s">
        <v>1535</v>
      </c>
      <c r="P1894" t="s">
        <v>1173</v>
      </c>
      <c r="R1894" t="s">
        <v>61</v>
      </c>
    </row>
    <row r="1895" spans="1:18">
      <c r="A1895" t="s">
        <v>35</v>
      </c>
      <c r="B1895" t="s">
        <v>29</v>
      </c>
      <c r="C1895">
        <v>12</v>
      </c>
      <c r="D1895" t="s">
        <v>57</v>
      </c>
      <c r="F1895" t="s">
        <v>13</v>
      </c>
      <c r="H1895" t="s">
        <v>13</v>
      </c>
      <c r="J1895" t="s">
        <v>13</v>
      </c>
      <c r="L1895" t="s">
        <v>13</v>
      </c>
      <c r="N1895" t="s">
        <v>67</v>
      </c>
      <c r="P1895" t="s">
        <v>107</v>
      </c>
      <c r="R1895" t="s">
        <v>61</v>
      </c>
    </row>
    <row r="1896" spans="1:18">
      <c r="A1896" t="s">
        <v>35</v>
      </c>
      <c r="B1896" t="s">
        <v>29</v>
      </c>
      <c r="C1896">
        <v>10</v>
      </c>
      <c r="D1896" t="s">
        <v>62</v>
      </c>
      <c r="E1896" t="s">
        <v>83</v>
      </c>
      <c r="F1896" t="s">
        <v>14</v>
      </c>
      <c r="H1896" t="s">
        <v>14</v>
      </c>
      <c r="J1896" t="s">
        <v>14</v>
      </c>
      <c r="L1896" t="s">
        <v>14</v>
      </c>
      <c r="N1896" t="s">
        <v>138</v>
      </c>
      <c r="P1896" t="s">
        <v>188</v>
      </c>
      <c r="R1896" t="s">
        <v>69</v>
      </c>
    </row>
    <row r="1897" spans="1:18">
      <c r="A1897" t="s">
        <v>35</v>
      </c>
      <c r="B1897" t="s">
        <v>29</v>
      </c>
      <c r="C1897">
        <v>7</v>
      </c>
      <c r="D1897" t="s">
        <v>57</v>
      </c>
      <c r="F1897" t="s">
        <v>14</v>
      </c>
      <c r="H1897" t="s">
        <v>14</v>
      </c>
      <c r="J1897" t="s">
        <v>14</v>
      </c>
      <c r="L1897" t="s">
        <v>14</v>
      </c>
      <c r="N1897" t="s">
        <v>77</v>
      </c>
      <c r="R1897" t="s">
        <v>69</v>
      </c>
    </row>
    <row r="1898" spans="1:18">
      <c r="A1898" t="s">
        <v>35</v>
      </c>
      <c r="B1898" t="s">
        <v>29</v>
      </c>
      <c r="C1898">
        <v>25</v>
      </c>
      <c r="D1898" t="s">
        <v>66</v>
      </c>
      <c r="F1898" t="s">
        <v>14</v>
      </c>
      <c r="H1898" t="s">
        <v>16</v>
      </c>
      <c r="J1898" t="s">
        <v>14</v>
      </c>
      <c r="L1898" t="s">
        <v>16</v>
      </c>
      <c r="N1898" t="s">
        <v>172</v>
      </c>
      <c r="O1898" t="s">
        <v>1217</v>
      </c>
      <c r="R1898" t="s">
        <v>61</v>
      </c>
    </row>
    <row r="1899" spans="1:18">
      <c r="A1899" t="s">
        <v>35</v>
      </c>
      <c r="B1899" t="s">
        <v>29</v>
      </c>
      <c r="C1899">
        <v>3</v>
      </c>
      <c r="D1899" t="s">
        <v>57</v>
      </c>
      <c r="E1899" t="s">
        <v>83</v>
      </c>
      <c r="F1899" t="s">
        <v>14</v>
      </c>
      <c r="H1899" t="s">
        <v>16</v>
      </c>
      <c r="J1899" t="s">
        <v>14</v>
      </c>
      <c r="L1899" t="s">
        <v>16</v>
      </c>
      <c r="N1899" t="s">
        <v>104</v>
      </c>
      <c r="P1899" t="s">
        <v>112</v>
      </c>
      <c r="R1899" t="s">
        <v>61</v>
      </c>
    </row>
    <row r="1900" spans="1:18">
      <c r="A1900" t="s">
        <v>35</v>
      </c>
      <c r="B1900" t="s">
        <v>29</v>
      </c>
      <c r="C1900">
        <v>21</v>
      </c>
      <c r="D1900" t="s">
        <v>57</v>
      </c>
      <c r="F1900" t="s">
        <v>14</v>
      </c>
      <c r="H1900" t="s">
        <v>16</v>
      </c>
      <c r="J1900" t="s">
        <v>14</v>
      </c>
      <c r="L1900" t="s">
        <v>16</v>
      </c>
      <c r="N1900" t="s">
        <v>94</v>
      </c>
      <c r="P1900" t="s">
        <v>195</v>
      </c>
      <c r="R1900" t="s">
        <v>61</v>
      </c>
    </row>
    <row r="1901" spans="1:18">
      <c r="A1901" t="s">
        <v>35</v>
      </c>
      <c r="B1901" t="s">
        <v>29</v>
      </c>
      <c r="C1901">
        <v>25</v>
      </c>
      <c r="D1901" t="s">
        <v>57</v>
      </c>
      <c r="F1901" t="s">
        <v>14</v>
      </c>
      <c r="H1901" t="s">
        <v>14</v>
      </c>
      <c r="J1901" t="s">
        <v>14</v>
      </c>
      <c r="L1901" t="s">
        <v>14</v>
      </c>
      <c r="N1901" t="s">
        <v>93</v>
      </c>
      <c r="P1901" t="s">
        <v>444</v>
      </c>
      <c r="R1901" t="s">
        <v>61</v>
      </c>
    </row>
    <row r="1902" spans="1:18">
      <c r="A1902" t="s">
        <v>35</v>
      </c>
      <c r="B1902" t="s">
        <v>29</v>
      </c>
      <c r="C1902">
        <v>20</v>
      </c>
      <c r="D1902" t="s">
        <v>62</v>
      </c>
      <c r="F1902" t="s">
        <v>14</v>
      </c>
      <c r="H1902" t="s">
        <v>16</v>
      </c>
      <c r="J1902" t="s">
        <v>14</v>
      </c>
      <c r="L1902" t="s">
        <v>16</v>
      </c>
      <c r="N1902" t="s">
        <v>15</v>
      </c>
      <c r="O1902" t="s">
        <v>1536</v>
      </c>
      <c r="P1902" t="s">
        <v>15</v>
      </c>
      <c r="Q1902" t="s">
        <v>1537</v>
      </c>
      <c r="R1902" t="s">
        <v>61</v>
      </c>
    </row>
    <row r="1903" spans="1:18">
      <c r="A1903" t="s">
        <v>35</v>
      </c>
      <c r="B1903" t="s">
        <v>29</v>
      </c>
      <c r="C1903">
        <v>13</v>
      </c>
      <c r="D1903" t="s">
        <v>57</v>
      </c>
      <c r="F1903" t="s">
        <v>14</v>
      </c>
      <c r="H1903" t="s">
        <v>16</v>
      </c>
      <c r="J1903" t="s">
        <v>14</v>
      </c>
      <c r="L1903" t="s">
        <v>16</v>
      </c>
      <c r="N1903" t="s">
        <v>77</v>
      </c>
      <c r="P1903" t="s">
        <v>112</v>
      </c>
      <c r="R1903" t="s">
        <v>69</v>
      </c>
    </row>
    <row r="1904" spans="1:18">
      <c r="A1904" t="s">
        <v>35</v>
      </c>
      <c r="B1904" t="s">
        <v>29</v>
      </c>
      <c r="C1904">
        <v>7.9</v>
      </c>
      <c r="D1904" t="s">
        <v>57</v>
      </c>
      <c r="E1904" t="s">
        <v>83</v>
      </c>
      <c r="F1904" t="s">
        <v>14</v>
      </c>
      <c r="H1904" t="s">
        <v>14</v>
      </c>
      <c r="J1904" t="s">
        <v>14</v>
      </c>
      <c r="L1904" t="s">
        <v>14</v>
      </c>
      <c r="N1904" t="s">
        <v>313</v>
      </c>
      <c r="O1904" t="s">
        <v>1538</v>
      </c>
      <c r="P1904" t="s">
        <v>1441</v>
      </c>
      <c r="R1904" t="s">
        <v>61</v>
      </c>
    </row>
    <row r="1905" spans="1:18" ht="15.75" customHeight="1">
      <c r="A1905" t="s">
        <v>35</v>
      </c>
      <c r="B1905" t="s">
        <v>29</v>
      </c>
      <c r="C1905">
        <v>10</v>
      </c>
      <c r="D1905" t="s">
        <v>57</v>
      </c>
      <c r="E1905" t="s">
        <v>57</v>
      </c>
      <c r="F1905" t="s">
        <v>14</v>
      </c>
      <c r="H1905" t="s">
        <v>14</v>
      </c>
      <c r="J1905" t="s">
        <v>14</v>
      </c>
      <c r="L1905" t="s">
        <v>14</v>
      </c>
      <c r="N1905" t="s">
        <v>1048</v>
      </c>
      <c r="P1905" t="s">
        <v>188</v>
      </c>
      <c r="R1905" t="s">
        <v>69</v>
      </c>
    </row>
    <row r="1906" spans="1:18">
      <c r="A1906" t="s">
        <v>35</v>
      </c>
      <c r="B1906" t="s">
        <v>29</v>
      </c>
      <c r="C1906">
        <v>6.5</v>
      </c>
      <c r="D1906" t="s">
        <v>62</v>
      </c>
      <c r="F1906" t="s">
        <v>14</v>
      </c>
      <c r="H1906" t="s">
        <v>16</v>
      </c>
      <c r="J1906" t="s">
        <v>14</v>
      </c>
      <c r="L1906" t="s">
        <v>16</v>
      </c>
      <c r="N1906" t="s">
        <v>15</v>
      </c>
      <c r="O1906" t="s">
        <v>1539</v>
      </c>
      <c r="P1906" t="s">
        <v>65</v>
      </c>
      <c r="R1906" t="s">
        <v>61</v>
      </c>
    </row>
    <row r="1907" spans="1:18">
      <c r="A1907" t="s">
        <v>35</v>
      </c>
      <c r="B1907" t="s">
        <v>29</v>
      </c>
      <c r="C1907">
        <v>25</v>
      </c>
      <c r="D1907" t="s">
        <v>95</v>
      </c>
      <c r="E1907" t="s">
        <v>95</v>
      </c>
      <c r="F1907" t="s">
        <v>14</v>
      </c>
      <c r="H1907" t="s">
        <v>14</v>
      </c>
      <c r="J1907" t="s">
        <v>14</v>
      </c>
      <c r="L1907" t="s">
        <v>14</v>
      </c>
      <c r="N1907" t="s">
        <v>67</v>
      </c>
      <c r="P1907" t="s">
        <v>75</v>
      </c>
      <c r="R1907" t="s">
        <v>61</v>
      </c>
    </row>
    <row r="1908" spans="1:18">
      <c r="A1908" t="s">
        <v>35</v>
      </c>
      <c r="B1908" t="s">
        <v>29</v>
      </c>
      <c r="C1908">
        <v>6.1</v>
      </c>
      <c r="D1908" t="s">
        <v>66</v>
      </c>
      <c r="E1908" t="s">
        <v>95</v>
      </c>
      <c r="F1908" t="s">
        <v>14</v>
      </c>
      <c r="H1908" t="s">
        <v>14</v>
      </c>
      <c r="J1908" t="s">
        <v>14</v>
      </c>
      <c r="L1908" t="s">
        <v>14</v>
      </c>
      <c r="N1908" t="s">
        <v>67</v>
      </c>
      <c r="P1908" t="s">
        <v>188</v>
      </c>
      <c r="R1908" t="s">
        <v>61</v>
      </c>
    </row>
    <row r="1909" spans="1:18">
      <c r="A1909" t="s">
        <v>35</v>
      </c>
      <c r="B1909" t="s">
        <v>29</v>
      </c>
      <c r="C1909">
        <v>65</v>
      </c>
      <c r="D1909" t="s">
        <v>83</v>
      </c>
      <c r="F1909" t="s">
        <v>14</v>
      </c>
      <c r="H1909" t="s">
        <v>14</v>
      </c>
      <c r="J1909" t="s">
        <v>14</v>
      </c>
      <c r="L1909" t="s">
        <v>14</v>
      </c>
      <c r="N1909" t="s">
        <v>67</v>
      </c>
      <c r="R1909" t="s">
        <v>61</v>
      </c>
    </row>
    <row r="1910" spans="1:18">
      <c r="A1910" t="s">
        <v>35</v>
      </c>
      <c r="B1910" t="s">
        <v>29</v>
      </c>
      <c r="C1910">
        <v>7</v>
      </c>
      <c r="D1910" t="s">
        <v>95</v>
      </c>
      <c r="F1910" t="s">
        <v>14</v>
      </c>
      <c r="H1910" t="s">
        <v>14</v>
      </c>
      <c r="J1910" t="s">
        <v>14</v>
      </c>
      <c r="L1910" t="s">
        <v>16</v>
      </c>
      <c r="N1910" t="s">
        <v>67</v>
      </c>
      <c r="R1910" t="s">
        <v>61</v>
      </c>
    </row>
    <row r="1911" spans="1:18">
      <c r="A1911" t="s">
        <v>35</v>
      </c>
      <c r="B1911" t="s">
        <v>29</v>
      </c>
      <c r="C1911">
        <v>52</v>
      </c>
      <c r="D1911" t="s">
        <v>57</v>
      </c>
      <c r="F1911" t="s">
        <v>14</v>
      </c>
      <c r="H1911" t="s">
        <v>16</v>
      </c>
      <c r="J1911" t="s">
        <v>14</v>
      </c>
      <c r="L1911" t="s">
        <v>16</v>
      </c>
      <c r="N1911" t="s">
        <v>67</v>
      </c>
      <c r="R1911" t="s">
        <v>61</v>
      </c>
    </row>
    <row r="1912" spans="1:18">
      <c r="A1912" t="s">
        <v>35</v>
      </c>
      <c r="B1912" t="s">
        <v>29</v>
      </c>
      <c r="C1912">
        <v>25</v>
      </c>
      <c r="D1912" t="s">
        <v>66</v>
      </c>
      <c r="F1912" t="s">
        <v>14</v>
      </c>
      <c r="H1912" t="s">
        <v>14</v>
      </c>
      <c r="J1912" t="s">
        <v>14</v>
      </c>
      <c r="L1912" t="s">
        <v>14</v>
      </c>
      <c r="N1912" t="s">
        <v>74</v>
      </c>
      <c r="P1912" t="s">
        <v>195</v>
      </c>
      <c r="R1912" t="s">
        <v>61</v>
      </c>
    </row>
    <row r="1913" spans="1:18">
      <c r="A1913" t="s">
        <v>35</v>
      </c>
      <c r="B1913" t="s">
        <v>29</v>
      </c>
      <c r="C1913">
        <v>15</v>
      </c>
      <c r="D1913" t="s">
        <v>57</v>
      </c>
      <c r="F1913" t="s">
        <v>14</v>
      </c>
      <c r="H1913" t="s">
        <v>14</v>
      </c>
      <c r="J1913" t="s">
        <v>14</v>
      </c>
      <c r="L1913" t="s">
        <v>14</v>
      </c>
      <c r="N1913" t="s">
        <v>313</v>
      </c>
      <c r="O1913" t="s">
        <v>511</v>
      </c>
      <c r="P1913" t="s">
        <v>325</v>
      </c>
      <c r="R1913" t="s">
        <v>69</v>
      </c>
    </row>
    <row r="1914" spans="1:18">
      <c r="A1914" t="s">
        <v>35</v>
      </c>
      <c r="B1914" t="s">
        <v>29</v>
      </c>
      <c r="C1914">
        <v>31</v>
      </c>
      <c r="D1914" t="s">
        <v>66</v>
      </c>
      <c r="E1914" t="s">
        <v>83</v>
      </c>
      <c r="F1914" t="s">
        <v>14</v>
      </c>
      <c r="H1914" t="s">
        <v>14</v>
      </c>
      <c r="J1914" t="s">
        <v>14</v>
      </c>
      <c r="L1914" t="s">
        <v>14</v>
      </c>
      <c r="N1914" t="s">
        <v>94</v>
      </c>
      <c r="P1914" t="s">
        <v>100</v>
      </c>
      <c r="R1914" t="s">
        <v>69</v>
      </c>
    </row>
    <row r="1915" spans="1:18">
      <c r="A1915" t="s">
        <v>35</v>
      </c>
      <c r="B1915" t="s">
        <v>29</v>
      </c>
      <c r="C1915">
        <v>20</v>
      </c>
      <c r="D1915" t="s">
        <v>95</v>
      </c>
      <c r="E1915" t="s">
        <v>95</v>
      </c>
      <c r="F1915" t="s">
        <v>14</v>
      </c>
      <c r="H1915" t="s">
        <v>16</v>
      </c>
      <c r="J1915" t="s">
        <v>14</v>
      </c>
      <c r="L1915" t="s">
        <v>16</v>
      </c>
      <c r="N1915" t="s">
        <v>15</v>
      </c>
      <c r="O1915" t="s">
        <v>1540</v>
      </c>
      <c r="P1915" t="s">
        <v>15</v>
      </c>
      <c r="Q1915" t="s">
        <v>1541</v>
      </c>
      <c r="R1915" t="s">
        <v>61</v>
      </c>
    </row>
    <row r="1916" spans="1:18">
      <c r="A1916" t="s">
        <v>35</v>
      </c>
      <c r="B1916" t="s">
        <v>29</v>
      </c>
      <c r="C1916">
        <v>21</v>
      </c>
      <c r="D1916" t="s">
        <v>57</v>
      </c>
      <c r="E1916" t="s">
        <v>66</v>
      </c>
      <c r="F1916" t="s">
        <v>14</v>
      </c>
      <c r="H1916" t="s">
        <v>16</v>
      </c>
      <c r="J1916" t="s">
        <v>14</v>
      </c>
      <c r="L1916" t="s">
        <v>16</v>
      </c>
      <c r="N1916" t="s">
        <v>803</v>
      </c>
      <c r="R1916" t="s">
        <v>61</v>
      </c>
    </row>
    <row r="1917" spans="1:18">
      <c r="A1917" t="s">
        <v>35</v>
      </c>
      <c r="B1917" t="s">
        <v>29</v>
      </c>
      <c r="C1917">
        <v>5</v>
      </c>
      <c r="D1917" t="s">
        <v>66</v>
      </c>
      <c r="F1917" t="s">
        <v>14</v>
      </c>
      <c r="H1917" t="s">
        <v>14</v>
      </c>
      <c r="J1917" t="s">
        <v>14</v>
      </c>
      <c r="L1917" t="s">
        <v>14</v>
      </c>
      <c r="N1917" t="s">
        <v>67</v>
      </c>
      <c r="P1917" t="s">
        <v>112</v>
      </c>
      <c r="R1917" t="s">
        <v>61</v>
      </c>
    </row>
    <row r="1918" spans="1:18">
      <c r="A1918" t="s">
        <v>35</v>
      </c>
      <c r="B1918" t="s">
        <v>29</v>
      </c>
      <c r="C1918">
        <v>14</v>
      </c>
      <c r="D1918" t="s">
        <v>66</v>
      </c>
      <c r="F1918" t="s">
        <v>14</v>
      </c>
      <c r="H1918" t="s">
        <v>14</v>
      </c>
      <c r="J1918" t="s">
        <v>14</v>
      </c>
      <c r="L1918" t="s">
        <v>14</v>
      </c>
      <c r="N1918" t="s">
        <v>67</v>
      </c>
      <c r="R1918" t="s">
        <v>61</v>
      </c>
    </row>
    <row r="1919" spans="1:18">
      <c r="A1919" t="s">
        <v>35</v>
      </c>
      <c r="B1919" t="s">
        <v>29</v>
      </c>
      <c r="C1919">
        <v>15</v>
      </c>
      <c r="D1919" t="s">
        <v>83</v>
      </c>
      <c r="E1919" t="s">
        <v>83</v>
      </c>
      <c r="F1919" t="s">
        <v>14</v>
      </c>
      <c r="H1919" t="s">
        <v>14</v>
      </c>
      <c r="J1919" t="s">
        <v>14</v>
      </c>
      <c r="L1919" t="s">
        <v>14</v>
      </c>
      <c r="N1919" t="s">
        <v>151</v>
      </c>
      <c r="O1919" t="s">
        <v>1542</v>
      </c>
      <c r="P1919" t="s">
        <v>15</v>
      </c>
      <c r="Q1919" t="s">
        <v>1543</v>
      </c>
      <c r="R1919" t="s">
        <v>69</v>
      </c>
    </row>
    <row r="1920" spans="1:18">
      <c r="A1920" t="s">
        <v>35</v>
      </c>
      <c r="B1920" t="s">
        <v>29</v>
      </c>
      <c r="C1920">
        <v>27</v>
      </c>
      <c r="D1920" t="s">
        <v>57</v>
      </c>
      <c r="F1920" t="s">
        <v>14</v>
      </c>
      <c r="H1920" t="s">
        <v>14</v>
      </c>
      <c r="J1920" t="s">
        <v>14</v>
      </c>
      <c r="L1920" t="s">
        <v>14</v>
      </c>
      <c r="N1920" t="s">
        <v>67</v>
      </c>
      <c r="R1920" t="s">
        <v>61</v>
      </c>
    </row>
    <row r="1921" spans="1:18">
      <c r="A1921" t="s">
        <v>35</v>
      </c>
      <c r="B1921" t="s">
        <v>29</v>
      </c>
      <c r="C1921">
        <v>34</v>
      </c>
      <c r="D1921" t="s">
        <v>57</v>
      </c>
      <c r="F1921" t="s">
        <v>14</v>
      </c>
      <c r="H1921" t="s">
        <v>14</v>
      </c>
      <c r="J1921" t="s">
        <v>14</v>
      </c>
      <c r="L1921" t="s">
        <v>14</v>
      </c>
      <c r="N1921" t="s">
        <v>77</v>
      </c>
      <c r="P1921" t="s">
        <v>100</v>
      </c>
      <c r="R1921" t="s">
        <v>69</v>
      </c>
    </row>
    <row r="1922" spans="1:18">
      <c r="A1922" t="s">
        <v>35</v>
      </c>
      <c r="B1922" t="s">
        <v>29</v>
      </c>
      <c r="C1922">
        <v>9.9</v>
      </c>
      <c r="D1922" t="s">
        <v>66</v>
      </c>
      <c r="F1922" t="s">
        <v>14</v>
      </c>
      <c r="H1922" t="s">
        <v>14</v>
      </c>
      <c r="J1922" t="s">
        <v>14</v>
      </c>
      <c r="L1922" t="s">
        <v>14</v>
      </c>
      <c r="N1922" t="s">
        <v>307</v>
      </c>
      <c r="P1922" t="s">
        <v>681</v>
      </c>
      <c r="R1922" t="s">
        <v>61</v>
      </c>
    </row>
    <row r="1923" spans="1:18">
      <c r="A1923" t="s">
        <v>35</v>
      </c>
      <c r="B1923" t="s">
        <v>29</v>
      </c>
      <c r="C1923">
        <v>30</v>
      </c>
      <c r="D1923" t="s">
        <v>62</v>
      </c>
      <c r="F1923" t="s">
        <v>14</v>
      </c>
      <c r="H1923" t="s">
        <v>14</v>
      </c>
      <c r="J1923" t="s">
        <v>14</v>
      </c>
      <c r="L1923" t="s">
        <v>14</v>
      </c>
      <c r="N1923" t="s">
        <v>67</v>
      </c>
      <c r="P1923" t="s">
        <v>1441</v>
      </c>
      <c r="R1923" t="s">
        <v>61</v>
      </c>
    </row>
    <row r="1924" spans="1:18">
      <c r="A1924" t="s">
        <v>35</v>
      </c>
      <c r="B1924" t="s">
        <v>29</v>
      </c>
      <c r="C1924">
        <v>33</v>
      </c>
      <c r="D1924" t="s">
        <v>66</v>
      </c>
      <c r="E1924" t="s">
        <v>83</v>
      </c>
      <c r="F1924" t="s">
        <v>14</v>
      </c>
      <c r="H1924" t="s">
        <v>14</v>
      </c>
      <c r="J1924" t="s">
        <v>14</v>
      </c>
      <c r="L1924" t="s">
        <v>14</v>
      </c>
      <c r="N1924" t="s">
        <v>15</v>
      </c>
      <c r="O1924" t="s">
        <v>1544</v>
      </c>
      <c r="P1924" t="s">
        <v>188</v>
      </c>
      <c r="R1924" t="s">
        <v>61</v>
      </c>
    </row>
    <row r="1925" spans="1:18">
      <c r="A1925" t="s">
        <v>35</v>
      </c>
      <c r="B1925" t="s">
        <v>29</v>
      </c>
      <c r="C1925">
        <v>55</v>
      </c>
      <c r="D1925" t="s">
        <v>95</v>
      </c>
      <c r="E1925" t="s">
        <v>57</v>
      </c>
      <c r="F1925" t="s">
        <v>14</v>
      </c>
      <c r="H1925" t="s">
        <v>14</v>
      </c>
      <c r="J1925" t="s">
        <v>14</v>
      </c>
      <c r="L1925" t="s">
        <v>16</v>
      </c>
      <c r="N1925" t="s">
        <v>77</v>
      </c>
      <c r="P1925" t="s">
        <v>112</v>
      </c>
      <c r="R1925" t="s">
        <v>61</v>
      </c>
    </row>
    <row r="1926" spans="1:18">
      <c r="A1926" t="s">
        <v>35</v>
      </c>
      <c r="B1926" t="s">
        <v>29</v>
      </c>
      <c r="C1926">
        <v>2.1</v>
      </c>
      <c r="D1926" t="s">
        <v>66</v>
      </c>
      <c r="E1926" t="s">
        <v>83</v>
      </c>
      <c r="F1926" t="s">
        <v>14</v>
      </c>
      <c r="H1926" t="s">
        <v>16</v>
      </c>
      <c r="J1926" t="s">
        <v>14</v>
      </c>
      <c r="L1926" t="s">
        <v>16</v>
      </c>
      <c r="N1926" t="s">
        <v>94</v>
      </c>
      <c r="P1926" t="s">
        <v>100</v>
      </c>
      <c r="R1926" t="s">
        <v>69</v>
      </c>
    </row>
    <row r="1927" spans="1:18">
      <c r="A1927" t="s">
        <v>35</v>
      </c>
      <c r="B1927" t="s">
        <v>29</v>
      </c>
      <c r="C1927">
        <v>28</v>
      </c>
      <c r="D1927" t="s">
        <v>95</v>
      </c>
      <c r="F1927" t="s">
        <v>14</v>
      </c>
      <c r="H1927" t="s">
        <v>16</v>
      </c>
      <c r="J1927" t="s">
        <v>14</v>
      </c>
      <c r="L1927" t="s">
        <v>16</v>
      </c>
      <c r="N1927" t="s">
        <v>15</v>
      </c>
      <c r="O1927" t="s">
        <v>258</v>
      </c>
      <c r="R1927" t="s">
        <v>61</v>
      </c>
    </row>
    <row r="1928" spans="1:18" ht="14.25" customHeight="1">
      <c r="A1928" t="s">
        <v>35</v>
      </c>
      <c r="B1928" t="s">
        <v>29</v>
      </c>
      <c r="C1928">
        <v>20</v>
      </c>
      <c r="D1928" t="s">
        <v>57</v>
      </c>
      <c r="E1928" t="s">
        <v>83</v>
      </c>
      <c r="F1928" t="s">
        <v>14</v>
      </c>
      <c r="H1928" t="s">
        <v>16</v>
      </c>
      <c r="J1928" t="s">
        <v>14</v>
      </c>
      <c r="L1928" t="s">
        <v>16</v>
      </c>
      <c r="N1928" t="s">
        <v>15</v>
      </c>
      <c r="O1928" t="s">
        <v>1545</v>
      </c>
      <c r="P1928" t="s">
        <v>112</v>
      </c>
      <c r="R1928" t="s">
        <v>61</v>
      </c>
    </row>
    <row r="1929" spans="1:18">
      <c r="A1929" t="s">
        <v>35</v>
      </c>
      <c r="B1929" t="s">
        <v>29</v>
      </c>
      <c r="C1929">
        <v>9.4</v>
      </c>
      <c r="D1929" t="s">
        <v>57</v>
      </c>
      <c r="E1929" t="s">
        <v>57</v>
      </c>
      <c r="F1929" t="s">
        <v>14</v>
      </c>
      <c r="H1929" t="s">
        <v>16</v>
      </c>
      <c r="J1929" t="s">
        <v>14</v>
      </c>
      <c r="L1929" t="s">
        <v>16</v>
      </c>
      <c r="N1929" t="s">
        <v>520</v>
      </c>
      <c r="O1929" t="s">
        <v>1546</v>
      </c>
      <c r="R1929" t="s">
        <v>61</v>
      </c>
    </row>
    <row r="1930" spans="1:18">
      <c r="A1930" t="s">
        <v>35</v>
      </c>
      <c r="B1930" t="s">
        <v>29</v>
      </c>
      <c r="C1930">
        <v>0</v>
      </c>
      <c r="D1930" t="s">
        <v>57</v>
      </c>
      <c r="E1930" t="s">
        <v>83</v>
      </c>
      <c r="F1930" t="s">
        <v>16</v>
      </c>
      <c r="H1930" t="s">
        <v>16</v>
      </c>
      <c r="J1930" t="s">
        <v>16</v>
      </c>
      <c r="L1930" t="s">
        <v>16</v>
      </c>
      <c r="N1930" t="s">
        <v>1547</v>
      </c>
      <c r="P1930" t="s">
        <v>557</v>
      </c>
      <c r="R1930" t="s">
        <v>61</v>
      </c>
    </row>
    <row r="1931" spans="1:18">
      <c r="A1931" t="s">
        <v>9</v>
      </c>
      <c r="C1931">
        <v>41</v>
      </c>
      <c r="D1931" t="s">
        <v>57</v>
      </c>
      <c r="E1931" t="s">
        <v>95</v>
      </c>
      <c r="F1931" t="s">
        <v>14</v>
      </c>
      <c r="H1931" t="s">
        <v>14</v>
      </c>
      <c r="J1931" t="s">
        <v>14</v>
      </c>
      <c r="L1931" t="s">
        <v>14</v>
      </c>
      <c r="N1931" t="s">
        <v>15</v>
      </c>
      <c r="O1931" t="s">
        <v>1548</v>
      </c>
      <c r="P1931" t="s">
        <v>15</v>
      </c>
      <c r="Q1931" t="s">
        <v>1549</v>
      </c>
      <c r="R1931" t="s">
        <v>69</v>
      </c>
    </row>
    <row r="1932" spans="1:18">
      <c r="A1932" t="s">
        <v>35</v>
      </c>
      <c r="C1932">
        <v>141</v>
      </c>
      <c r="F1932" t="s">
        <v>14</v>
      </c>
      <c r="H1932" t="s">
        <v>16</v>
      </c>
      <c r="J1932" t="s">
        <v>16</v>
      </c>
      <c r="L1932" t="s">
        <v>16</v>
      </c>
      <c r="N1932" t="s">
        <v>15</v>
      </c>
      <c r="O1932" t="s">
        <v>1550</v>
      </c>
      <c r="P1932" t="s">
        <v>75</v>
      </c>
      <c r="R1932" t="s">
        <v>61</v>
      </c>
    </row>
    <row r="1933" spans="1:18">
      <c r="A1933" t="s">
        <v>35</v>
      </c>
      <c r="C1933">
        <v>31.9</v>
      </c>
      <c r="D1933" t="s">
        <v>62</v>
      </c>
      <c r="E1933" t="s">
        <v>83</v>
      </c>
      <c r="F1933" t="s">
        <v>14</v>
      </c>
      <c r="H1933" t="s">
        <v>16</v>
      </c>
      <c r="J1933" t="s">
        <v>14</v>
      </c>
      <c r="L1933" t="s">
        <v>16</v>
      </c>
      <c r="N1933" t="s">
        <v>1551</v>
      </c>
      <c r="O1933" t="s">
        <v>1552</v>
      </c>
      <c r="P1933" t="s">
        <v>175</v>
      </c>
      <c r="Q1933" t="s">
        <v>1553</v>
      </c>
      <c r="R1933" t="s">
        <v>61</v>
      </c>
    </row>
    <row r="1935" spans="1:18">
      <c r="A1935" s="6" t="s">
        <v>1554</v>
      </c>
    </row>
    <row r="1936" spans="1:18">
      <c r="B1936" t="s">
        <v>1555</v>
      </c>
      <c r="C1936" t="s">
        <v>11</v>
      </c>
      <c r="D1936" t="s">
        <v>12</v>
      </c>
      <c r="E1936" t="s">
        <v>1556</v>
      </c>
      <c r="F1936" t="s">
        <v>1557</v>
      </c>
      <c r="G1936" t="s">
        <v>1558</v>
      </c>
      <c r="H1936" t="s">
        <v>1559</v>
      </c>
      <c r="I1936" t="s">
        <v>1560</v>
      </c>
    </row>
    <row r="1937" spans="1:9">
      <c r="A1937" t="s">
        <v>9</v>
      </c>
      <c r="B1937">
        <f>COUNTIFS(A2:A1933, "Faculty", F2:F1933, "Walking or running")</f>
        <v>24</v>
      </c>
      <c r="C1937">
        <f>COUNTIFS(A2:A1933, "Faculty", F2:F1933, "Bicycle, skateboard or other human-powered device")</f>
        <v>21</v>
      </c>
      <c r="D1937">
        <f>COUNTIFS(A2:A1933, "Faculty", F2:F1933, "Bus")</f>
        <v>6</v>
      </c>
      <c r="E1937">
        <f>COUNTIFS(A2:A1933, "Faculty", F2:F1933, "Carpooling")</f>
        <v>22</v>
      </c>
      <c r="F1937">
        <f>COUNTIFS(A2:A1933, "Faculty", F2:F1933, "Driving alone")</f>
        <v>230</v>
      </c>
      <c r="G1937">
        <f>COUNTIFS(A2:A1933, "Faculty", F2:F1933, "Other (please explain)")</f>
        <v>8</v>
      </c>
      <c r="H1937">
        <f>COUNTIFS(A2:A1933, "Faculty", F2:F1933, "")</f>
        <v>1</v>
      </c>
      <c r="I1937">
        <f>SUM(B1937:H1937)</f>
        <v>312</v>
      </c>
    </row>
    <row r="1938" spans="1:9">
      <c r="A1938" t="s">
        <v>1561</v>
      </c>
      <c r="B1938">
        <f>COUNTIFS(A2:A1933, "Staff or Administrator", F2:F1933, "Walking or running")</f>
        <v>16</v>
      </c>
      <c r="C1938">
        <f>COUNTIFS(A2:A1933, "Staff or Administrator", F2:F1933, "Bicycle, skateboard or other human-powered device")</f>
        <v>17</v>
      </c>
      <c r="D1938">
        <f>COUNTIFS(A2:A1933, "Staff or Administrator", F2:F1933, "Bus")</f>
        <v>8</v>
      </c>
      <c r="E1938">
        <f>COUNTIFS(A2:A1933, "Staff or Administrator", F2:F1933, "Carpooling")</f>
        <v>34</v>
      </c>
      <c r="F1938">
        <f>COUNTIFS(A2:A1933, "Staff or Administrator", F2:F1933, "Driving alone")</f>
        <v>513</v>
      </c>
      <c r="G1938">
        <f>COUNTIFS(A2:A1933, "Staff or Administrator", F2:F1933, "Other (please explain)")</f>
        <v>12</v>
      </c>
      <c r="H1938">
        <f>COUNTIFS(A2:A1933, "Staff or Administrator", F2:F1933, "")</f>
        <v>1</v>
      </c>
      <c r="I1938">
        <f t="shared" ref="I1938:I1939" si="0">SUM(B1938:H1938)</f>
        <v>601</v>
      </c>
    </row>
    <row r="1939" spans="1:9">
      <c r="A1939" t="s">
        <v>35</v>
      </c>
      <c r="B1939">
        <f>COUNTIFS(A2:A1933, "Student", F2:F1933, "Walking or running")</f>
        <v>213</v>
      </c>
      <c r="C1939">
        <f>COUNTIFS(A2:A1933, "Student", F2:F1933, "Bicycle, skateboard or other human-powered device")</f>
        <v>50</v>
      </c>
      <c r="D1939">
        <f>COUNTIFS(A2:A1933, "Student", F2:F1933, "Bus")</f>
        <v>114</v>
      </c>
      <c r="E1939">
        <f>COUNTIFS(A2:A1933, "Student", F2:F1933, "Carpooling")</f>
        <v>106</v>
      </c>
      <c r="F1939">
        <f>COUNTIFS(A2:A1933, "Student", F2:F1933, "Driving alone")</f>
        <v>486</v>
      </c>
      <c r="G1939">
        <f>COUNTIFS(A2:A1933, "Student", F2:F1933, "Other (please explain)")</f>
        <v>34</v>
      </c>
      <c r="H1939">
        <f>COUNTIFS(A2:A1933, "Student", F2:F1933, "")</f>
        <v>16</v>
      </c>
      <c r="I1939">
        <f t="shared" si="0"/>
        <v>1019</v>
      </c>
    </row>
    <row r="1940" spans="1:9">
      <c r="A1940" t="s">
        <v>1562</v>
      </c>
      <c r="B1940" s="5">
        <f>B1937/$I$1937</f>
        <v>7.6923076923076927E-2</v>
      </c>
      <c r="C1940" s="5">
        <f t="shared" ref="C1940:H1940" si="1">C1937/$I$1937</f>
        <v>6.7307692307692304E-2</v>
      </c>
      <c r="D1940" s="5">
        <f t="shared" si="1"/>
        <v>1.9230769230769232E-2</v>
      </c>
      <c r="E1940" s="5">
        <f t="shared" si="1"/>
        <v>7.0512820512820512E-2</v>
      </c>
      <c r="F1940" s="5">
        <f t="shared" si="1"/>
        <v>0.73717948717948723</v>
      </c>
      <c r="G1940" s="5">
        <f t="shared" si="1"/>
        <v>2.564102564102564E-2</v>
      </c>
      <c r="H1940" s="5">
        <f t="shared" si="1"/>
        <v>3.205128205128205E-3</v>
      </c>
      <c r="I1940">
        <f>SUM(I1937:I1939)</f>
        <v>1932</v>
      </c>
    </row>
    <row r="1941" spans="1:9">
      <c r="A1941" t="s">
        <v>1563</v>
      </c>
      <c r="B1941" s="5">
        <f>B1938/$I$1938</f>
        <v>2.6622296173044926E-2</v>
      </c>
      <c r="C1941" s="5">
        <f t="shared" ref="C1941:H1941" si="2">C1938/$I$1938</f>
        <v>2.8286189683860232E-2</v>
      </c>
      <c r="D1941" s="5">
        <f t="shared" si="2"/>
        <v>1.3311148086522463E-2</v>
      </c>
      <c r="E1941" s="5">
        <f t="shared" si="2"/>
        <v>5.6572379367720464E-2</v>
      </c>
      <c r="F1941" s="5">
        <f t="shared" si="2"/>
        <v>0.85357737104825293</v>
      </c>
      <c r="G1941" s="5">
        <f t="shared" si="2"/>
        <v>1.9966722129783693E-2</v>
      </c>
      <c r="H1941" s="5">
        <f t="shared" si="2"/>
        <v>1.6638935108153079E-3</v>
      </c>
    </row>
    <row r="1942" spans="1:9">
      <c r="A1942" t="s">
        <v>1564</v>
      </c>
      <c r="B1942" s="5">
        <f>B1939/$I$1939</f>
        <v>0.20902845927379785</v>
      </c>
      <c r="C1942" s="5">
        <f t="shared" ref="C1942:H1942" si="3">C1939/$I$1939</f>
        <v>4.9067713444553483E-2</v>
      </c>
      <c r="D1942" s="5">
        <f t="shared" si="3"/>
        <v>0.11187438665358194</v>
      </c>
      <c r="E1942" s="5">
        <f t="shared" si="3"/>
        <v>0.10402355250245339</v>
      </c>
      <c r="F1942" s="5">
        <f t="shared" si="3"/>
        <v>0.47693817468105987</v>
      </c>
      <c r="G1942" s="5">
        <f t="shared" si="3"/>
        <v>3.3366045142296366E-2</v>
      </c>
      <c r="H1942" s="5">
        <f t="shared" si="3"/>
        <v>1.5701668302257114E-2</v>
      </c>
      <c r="I1942" s="5"/>
    </row>
    <row r="1944" spans="1:9">
      <c r="A1944" t="s">
        <v>1565</v>
      </c>
    </row>
    <row r="1945" spans="1:9">
      <c r="A1945" t="s">
        <v>10</v>
      </c>
      <c r="B1945">
        <f>COUNTIFS( F2:F1645, "Walking or running")</f>
        <v>249</v>
      </c>
      <c r="C1945">
        <f>COUNTIFS(  F2:F1645,"Bicycle, skateboard or other human-powered device")</f>
        <v>87</v>
      </c>
      <c r="D1945">
        <f>COUNTIFS(  F2:F1645,"Bus")</f>
        <v>125</v>
      </c>
      <c r="E1945">
        <f>COUNTIFS(  F2:F1645, "Carpooling")</f>
        <v>148</v>
      </c>
      <c r="F1945">
        <f>COUNTIFS(  F2:F1645, "Driving alone")</f>
        <v>967</v>
      </c>
      <c r="G1945">
        <f>COUNTIFS(  F2:F1645, "Other (please explain)")</f>
        <v>50</v>
      </c>
      <c r="H1945">
        <f>COUNTIFS(  F2:F1645, "")</f>
        <v>18</v>
      </c>
      <c r="I1945">
        <f>SUM(B1945:H1945)</f>
        <v>1644</v>
      </c>
    </row>
    <row r="1946" spans="1:9">
      <c r="A1946" t="s">
        <v>9</v>
      </c>
      <c r="B1946">
        <f>COUNTIFS(A2:A1645, "Faculty", F2:F1645, "Walking or running")</f>
        <v>23</v>
      </c>
      <c r="C1946">
        <f>COUNTIFS(A2:A1645, "Faculty", F2:F1645, "Bicycle, skateboard or other human-powered device")</f>
        <v>21</v>
      </c>
      <c r="D1946">
        <f>COUNTIFS(A2:A1645, "Faculty", F2:F1645, "Bus")</f>
        <v>6</v>
      </c>
      <c r="E1946">
        <f>COUNTIFS(A2:A1645, "Faculty", F2:F1645, "Carpooling")</f>
        <v>20</v>
      </c>
      <c r="F1946">
        <f>COUNTIFS(A2:A1645, "Faculty", F2:F1645, "Driving alone")</f>
        <v>196</v>
      </c>
      <c r="G1946">
        <f>COUNTIFS(A2:A1645, "Faculty", F2:F1645, "Other (please explain)")</f>
        <v>6</v>
      </c>
      <c r="H1946">
        <f>COUNTIFS(A2:A1645, "Faculty", F2:F1645, "")</f>
        <v>1</v>
      </c>
      <c r="I1946">
        <f>SUM(B1946:H1946)</f>
        <v>273</v>
      </c>
    </row>
    <row r="1947" spans="1:9">
      <c r="A1947" t="s">
        <v>1561</v>
      </c>
      <c r="B1947">
        <f>COUNTIFS(A2:A1645, "Staff or Administrator", F2:F1645, "Walking or running")</f>
        <v>16</v>
      </c>
      <c r="C1947">
        <f>COUNTIFS(A2:A1645, "Staff or Administrator", F2:F1645, "Bicycle, skateboard or other human-powered device")</f>
        <v>17</v>
      </c>
      <c r="D1947">
        <f>COUNTIFS(A2:A1645, "Staff or Administrator", F2:F1645, "Bus")</f>
        <v>8</v>
      </c>
      <c r="E1947">
        <f>COUNTIFS(A2:A1645, "Staff or Administrator", F2:F1645, "Carpooling")</f>
        <v>34</v>
      </c>
      <c r="F1947">
        <f>COUNTIFS(A2:A1645, "Staff or Administrator", F2:F1645, "Driving alone")</f>
        <v>477</v>
      </c>
      <c r="G1947">
        <f>COUNTIFS(A2:A1645, "Staff or Administrator", F2:F1645, "Other (please explain)")</f>
        <v>12</v>
      </c>
      <c r="H1947">
        <f>COUNTIFS(A2:A1645, "Staff or Administrator", F2:F1645, "")</f>
        <v>1</v>
      </c>
      <c r="I1947">
        <f>SUM(B1947:H1947)</f>
        <v>565</v>
      </c>
    </row>
    <row r="1948" spans="1:9">
      <c r="A1948" t="s">
        <v>35</v>
      </c>
      <c r="B1948">
        <f>COUNTIFS(A2:A1645, "Student", F2:F1645, "Walking or running")</f>
        <v>210</v>
      </c>
      <c r="C1948">
        <f>COUNTIFS(A2:A1645, "Student", F2:F1645, "Bicycle, skateboard or other human-powered device")</f>
        <v>49</v>
      </c>
      <c r="D1948">
        <f>COUNTIFS(A2:A1645, "Student", F2:F1645, "Bus")</f>
        <v>111</v>
      </c>
      <c r="E1948">
        <f>COUNTIFS(A2:A1645, "Student", F2:F1645, "Carpooling")</f>
        <v>94</v>
      </c>
      <c r="F1948">
        <f>COUNTIFS(A2:A1645, "Student", F2:F1645, "Driving alone")</f>
        <v>294</v>
      </c>
      <c r="G1948">
        <f>COUNTIFS(A2:A1645, "Student", F2:F1645, "Other (please explain)")</f>
        <v>32</v>
      </c>
      <c r="H1948">
        <f>COUNTIFS(A2:A1645, "Student", F2:F1645, "")</f>
        <v>16</v>
      </c>
      <c r="I1948">
        <f>SUM(B1948:H1948)</f>
        <v>806</v>
      </c>
    </row>
    <row r="1949" spans="1:9">
      <c r="A1949" t="s">
        <v>1566</v>
      </c>
      <c r="B1949" s="5">
        <f>B1945/I1945</f>
        <v>0.15145985401459855</v>
      </c>
      <c r="C1949" s="5">
        <f>C1945/I1945</f>
        <v>5.2919708029197078E-2</v>
      </c>
      <c r="D1949" s="5">
        <f>D1945/I1945</f>
        <v>7.6034063260340637E-2</v>
      </c>
      <c r="E1949" s="5">
        <f>E1945/I1945</f>
        <v>9.002433090024331E-2</v>
      </c>
      <c r="F1949" s="5">
        <f>F1945/I1945</f>
        <v>0.58819951338199516</v>
      </c>
      <c r="G1949" s="5">
        <f>G1945/I1945</f>
        <v>3.0413625304136254E-2</v>
      </c>
      <c r="H1949" s="5">
        <f>H1945/I1945</f>
        <v>1.0948905109489052E-2</v>
      </c>
    </row>
    <row r="1950" spans="1:9">
      <c r="A1950" t="s">
        <v>1562</v>
      </c>
      <c r="B1950" s="5">
        <f>B1946/I1946</f>
        <v>8.4249084249084255E-2</v>
      </c>
      <c r="C1950" s="5">
        <f>C1946/I1946</f>
        <v>7.6923076923076927E-2</v>
      </c>
      <c r="D1950" s="5">
        <f>D1946/I1946</f>
        <v>2.197802197802198E-2</v>
      </c>
      <c r="E1950" s="5">
        <f>E1946/I1946</f>
        <v>7.3260073260073263E-2</v>
      </c>
      <c r="F1950" s="5">
        <f>F1946/I1946</f>
        <v>0.71794871794871795</v>
      </c>
      <c r="G1950" s="5">
        <f>G1946/I1946</f>
        <v>2.197802197802198E-2</v>
      </c>
      <c r="H1950" s="5">
        <f>H1946/I1946</f>
        <v>3.663003663003663E-3</v>
      </c>
    </row>
    <row r="1951" spans="1:9">
      <c r="A1951" t="s">
        <v>1563</v>
      </c>
      <c r="B1951" s="5">
        <f>B1947/I1947</f>
        <v>2.831858407079646E-2</v>
      </c>
      <c r="C1951" s="5">
        <f>C1947/I1947</f>
        <v>3.0088495575221239E-2</v>
      </c>
      <c r="D1951" s="5">
        <f>D1947/I1947</f>
        <v>1.415929203539823E-2</v>
      </c>
      <c r="E1951" s="5">
        <f>E1947/I1947</f>
        <v>6.0176991150442477E-2</v>
      </c>
      <c r="F1951" s="5">
        <f>F1947/I1947</f>
        <v>0.84424778761061947</v>
      </c>
      <c r="G1951" s="5">
        <f>G1947/I1947</f>
        <v>2.1238938053097345E-2</v>
      </c>
      <c r="H1951" s="5">
        <f>H1947/I1947</f>
        <v>1.7699115044247787E-3</v>
      </c>
    </row>
    <row r="1952" spans="1:9">
      <c r="A1952" t="s">
        <v>1564</v>
      </c>
      <c r="B1952" s="5">
        <f>B1948/I1948</f>
        <v>0.26054590570719605</v>
      </c>
      <c r="C1952" s="5">
        <f>C1948/I1948</f>
        <v>6.0794044665012405E-2</v>
      </c>
      <c r="D1952" s="5">
        <f>D1948/I1948</f>
        <v>0.13771712158808933</v>
      </c>
      <c r="E1952" s="5">
        <f>E1948/I1948</f>
        <v>0.11662531017369727</v>
      </c>
      <c r="F1952" s="5">
        <f>F1948/I1948</f>
        <v>0.36476426799007444</v>
      </c>
      <c r="G1952" s="5">
        <f>G1948/I1948</f>
        <v>3.9702233250620347E-2</v>
      </c>
      <c r="H1952" s="5">
        <f>H1948/I1948</f>
        <v>1.9851116625310174E-2</v>
      </c>
    </row>
    <row r="1954" spans="1:16">
      <c r="A1954" t="s">
        <v>19</v>
      </c>
      <c r="B1954">
        <f>COUNTIFS( F1646:F1709, "Walking or running")</f>
        <v>0</v>
      </c>
      <c r="C1954">
        <f>COUNTIFS(  F1646:F1709,"Bicycle, skateboard or other human-powered device")</f>
        <v>0</v>
      </c>
      <c r="D1954">
        <f>COUNTIFS(  F1646:F1709,"Bus")</f>
        <v>2</v>
      </c>
      <c r="E1954">
        <f>COUNTIFS(  F1646:F1709, "Carpooling")</f>
        <v>4</v>
      </c>
      <c r="F1954">
        <f>COUNTIFS(  F1646:F1709, "Driving alone")</f>
        <v>56</v>
      </c>
      <c r="G1954">
        <f>COUNTIFS(  F1646:F1709, "Other (please explain)")</f>
        <v>2</v>
      </c>
      <c r="H1954">
        <f>COUNTIFS(  F1646:F1709, "")</f>
        <v>0</v>
      </c>
      <c r="I1954">
        <f>SUM(B1954:H1954)</f>
        <v>64</v>
      </c>
    </row>
    <row r="1955" spans="1:16">
      <c r="A1955" t="s">
        <v>9</v>
      </c>
      <c r="B1955">
        <f>COUNTIFS(A1646:A1709, "Faculty", F1646:F1709, "Walking or running")</f>
        <v>0</v>
      </c>
      <c r="C1955">
        <f>COUNTIFS(A1646:A1709, "Faculty", F1646:F1709, "Bicycle, skateboard or other human-powered device")</f>
        <v>0</v>
      </c>
      <c r="D1955">
        <f>COUNTIFS(A1646:A1709, "Faculty", F1646:F1709, "Bus")</f>
        <v>0</v>
      </c>
      <c r="E1955">
        <f>COUNTIFS(A1646:A1709, "Faculty", F1646:F1709, "Carpooling")</f>
        <v>0</v>
      </c>
      <c r="F1955">
        <f>COUNTIFS(A1646:A1709, "Faculty", F1646:F1709, "Driving alone")</f>
        <v>5</v>
      </c>
      <c r="G1955">
        <f>COUNTIFS(A1646:A1709, "Faculty", F1646:F1709, "Other (please explain)")</f>
        <v>1</v>
      </c>
      <c r="H1955">
        <f>COUNTIFS(A1646:A1709, "Faculty", F1646:F1709, "")</f>
        <v>0</v>
      </c>
      <c r="I1955">
        <f>SUM(B1955:H1955)</f>
        <v>6</v>
      </c>
    </row>
    <row r="1956" spans="1:16">
      <c r="A1956" t="s">
        <v>1561</v>
      </c>
      <c r="B1956">
        <f>COUNTIFS(A1646:A1709, "Staff or Administrator", F1646:F1709, "Walking or running")</f>
        <v>0</v>
      </c>
      <c r="C1956">
        <f>COUNTIFS(A1646:A1709, "Staff or Administrator", F1646:F1709, "Bicycle, skateboard or other human-powered device")</f>
        <v>0</v>
      </c>
      <c r="D1956">
        <f>COUNTIFS(A1646:A1709, "Staff or Administrator", F1646:F1709, "Bus")</f>
        <v>0</v>
      </c>
      <c r="E1956">
        <f>COUNTIFS(A1646:A1709, "Staff or Administrator", F1646:F1709, "Carpooling")</f>
        <v>0</v>
      </c>
      <c r="F1956">
        <f>COUNTIFS(A1646:A1709, "Staff or Administrator", F1646:F1709, "Driving alone")</f>
        <v>3</v>
      </c>
      <c r="G1956">
        <f>COUNTIFS(A1646:A1709, "Staff or Administrator", F1646:F1709, "Other (please explain)")</f>
        <v>0</v>
      </c>
      <c r="H1956">
        <f>COUNTIFS(A1646:A1709, "Staff or Administrator", F1646:F1709, "")</f>
        <v>0</v>
      </c>
      <c r="I1956">
        <f>SUM(B1956:H1956)</f>
        <v>3</v>
      </c>
    </row>
    <row r="1957" spans="1:16">
      <c r="A1957" t="s">
        <v>35</v>
      </c>
      <c r="B1957">
        <f>COUNTIFS(A1646:A1709, "Student", F1646:F1709, "Walking or running")</f>
        <v>0</v>
      </c>
      <c r="C1957">
        <f>COUNTIFS(A1646:A1709, "Student", F1646:F1709,"Bicycle, skateboard or other human-powered device")</f>
        <v>0</v>
      </c>
      <c r="D1957">
        <f>COUNTIFS(A1646:A1709, "Student", F1646:F1709, "Bus")</f>
        <v>2</v>
      </c>
      <c r="E1957">
        <f>COUNTIFS(A1646:A1709, "Student", F1646:F1709, "Carpooling")</f>
        <v>4</v>
      </c>
      <c r="F1957">
        <f>COUNTIFS(A1646:A1709, "Student", F1646:F1709, "Driving alone")</f>
        <v>48</v>
      </c>
      <c r="G1957">
        <f>COUNTIFS(A1646:A1709, "Student", F1646:F1709, "Other (please explain)")</f>
        <v>1</v>
      </c>
      <c r="H1957">
        <f>COUNTIFS(A1646:A1709, "Student", F1646:F1709, "")</f>
        <v>0</v>
      </c>
      <c r="I1957">
        <f>SUM(B1957:H1957)</f>
        <v>55</v>
      </c>
    </row>
    <row r="1958" spans="1:16">
      <c r="A1958" t="s">
        <v>1567</v>
      </c>
      <c r="B1958" s="5">
        <f>B1954/I1954</f>
        <v>0</v>
      </c>
      <c r="C1958" s="5">
        <f>C1954/I1954</f>
        <v>0</v>
      </c>
      <c r="D1958" s="5">
        <f>D1954/I1954</f>
        <v>3.125E-2</v>
      </c>
      <c r="E1958" s="5">
        <f>E1954/I1954</f>
        <v>6.25E-2</v>
      </c>
      <c r="F1958" s="5">
        <f>F1954/I1954</f>
        <v>0.875</v>
      </c>
      <c r="G1958" s="5">
        <f>G1954/I1954</f>
        <v>3.125E-2</v>
      </c>
      <c r="H1958" s="5">
        <f>H1954/I1954</f>
        <v>0</v>
      </c>
    </row>
    <row r="1959" spans="1:16">
      <c r="A1959" t="s">
        <v>1562</v>
      </c>
      <c r="B1959" s="5">
        <f>B1955/I1955</f>
        <v>0</v>
      </c>
      <c r="C1959" s="5">
        <f>C1955/I1955</f>
        <v>0</v>
      </c>
      <c r="D1959" s="5">
        <f>D1955/I1955</f>
        <v>0</v>
      </c>
      <c r="E1959" s="5">
        <f>E1955/I1955</f>
        <v>0</v>
      </c>
      <c r="F1959" s="5">
        <f>F1955/I1955</f>
        <v>0.83333333333333337</v>
      </c>
      <c r="G1959" s="5">
        <f>G1955/I1955</f>
        <v>0.16666666666666666</v>
      </c>
      <c r="H1959" s="5">
        <f>H1955/I1955</f>
        <v>0</v>
      </c>
    </row>
    <row r="1960" spans="1:16">
      <c r="A1960" t="s">
        <v>1563</v>
      </c>
      <c r="B1960" s="5">
        <f>B1956/I1956</f>
        <v>0</v>
      </c>
      <c r="C1960" s="5">
        <f>C1956/I1956</f>
        <v>0</v>
      </c>
      <c r="D1960" s="5">
        <f>D1956/I1956</f>
        <v>0</v>
      </c>
      <c r="E1960" s="5">
        <f>E1956/I1956</f>
        <v>0</v>
      </c>
      <c r="F1960" s="5">
        <f>F1956/I1956</f>
        <v>1</v>
      </c>
      <c r="G1960" s="5">
        <f>G1956/I1956</f>
        <v>0</v>
      </c>
      <c r="H1960" s="5">
        <f>H1956/I1956</f>
        <v>0</v>
      </c>
    </row>
    <row r="1961" spans="1:16">
      <c r="A1961" t="s">
        <v>1564</v>
      </c>
      <c r="B1961" s="5">
        <f>B1957/I1957</f>
        <v>0</v>
      </c>
      <c r="C1961" s="5">
        <f>C1957/I1957</f>
        <v>0</v>
      </c>
      <c r="D1961" s="5">
        <f>D1957/I1957</f>
        <v>3.6363636363636362E-2</v>
      </c>
      <c r="E1961" s="5">
        <f>E1957/I1957</f>
        <v>7.2727272727272724E-2</v>
      </c>
      <c r="F1961" s="5">
        <f>F1957/I1957</f>
        <v>0.87272727272727268</v>
      </c>
      <c r="G1961" s="5">
        <f>G1957/I1957</f>
        <v>1.8181818181818181E-2</v>
      </c>
      <c r="H1961" s="5">
        <f>H1957/I1957</f>
        <v>0</v>
      </c>
      <c r="J1961" s="5"/>
      <c r="K1961" s="5"/>
      <c r="L1961" s="5"/>
      <c r="M1961" s="5"/>
      <c r="N1961" s="5"/>
      <c r="O1961" s="5"/>
      <c r="P1961" s="5"/>
    </row>
    <row r="1963" spans="1:16">
      <c r="A1963" t="s">
        <v>21</v>
      </c>
      <c r="B1963">
        <f>COUNTIFS( F1710:F1728, "Walking or running")</f>
        <v>0</v>
      </c>
      <c r="C1963">
        <f>COUNTIFS(  F1710:F1728,"Bicycle, skateboard or other human-powered device")</f>
        <v>0</v>
      </c>
      <c r="D1963">
        <f>COUNTIFS(  F1710:F1728,"Bus")</f>
        <v>0</v>
      </c>
      <c r="E1963">
        <f>COUNTIFS(  F1710:F1728, "Carpooling")</f>
        <v>1</v>
      </c>
      <c r="F1963">
        <f>COUNTIFS(  F1710:F1728, "Driving alone")</f>
        <v>18</v>
      </c>
      <c r="G1963">
        <f>COUNTIFS(  F1710:F1728, "Other (please explain)")</f>
        <v>0</v>
      </c>
      <c r="H1963">
        <f>COUNTIFS(  F1710:F1728, "")</f>
        <v>0</v>
      </c>
      <c r="I1963">
        <f>SUM(B1963:H1963)</f>
        <v>19</v>
      </c>
    </row>
    <row r="1964" spans="1:16">
      <c r="A1964" t="s">
        <v>9</v>
      </c>
      <c r="B1964">
        <f>COUNTIFS(A1710:A1728, "Faculty", F1710:F1728, "Walking or running")</f>
        <v>0</v>
      </c>
      <c r="C1964">
        <f>COUNTIFS(A1710:A1728, "Faculty", F1710:F1728, "Bicycle, skateboard or other human-powered device")</f>
        <v>0</v>
      </c>
      <c r="D1964">
        <f>COUNTIFS(A1710:A1728, "Faculty", F1710:F1728, "Bus")</f>
        <v>0</v>
      </c>
      <c r="E1964">
        <f>COUNTIFS(A1710:A1728, "Faculty", F1710:F1728, "Carpooling")</f>
        <v>0</v>
      </c>
      <c r="F1964">
        <f>COUNTIFS(A1710:A1728, "Faculty", F1710:F1728, "Driving alone")</f>
        <v>1</v>
      </c>
      <c r="G1964">
        <f>COUNTIFS(A1710:A1728, "Faculty", F1710:F1728, "Other (please explain)")</f>
        <v>0</v>
      </c>
      <c r="H1964">
        <f>COUNTIFS(A1710:A1728, "Faculty", F1710:F1728, "")</f>
        <v>0</v>
      </c>
      <c r="I1964">
        <f>SUM(B1964:H1964)</f>
        <v>1</v>
      </c>
    </row>
    <row r="1965" spans="1:16">
      <c r="A1965" t="s">
        <v>1561</v>
      </c>
      <c r="B1965">
        <f>COUNTIFS(A1710:A1728, "Staff or Administrator", F1710:F1728, "Walking or running")</f>
        <v>0</v>
      </c>
      <c r="C1965">
        <f>COUNTIFS(A1710:A1728, "Staff or Administrator", F1710:F1728, "Bicycle, skateboard or other human-powered device")</f>
        <v>0</v>
      </c>
      <c r="D1965">
        <f>COUNTIFS(A1710:A1728, "Staff or Administrator", F1710:F1728, "Bus")</f>
        <v>0</v>
      </c>
      <c r="E1965">
        <f>COUNTIFS(A1710:A1728, "Staff or Administrator", F1710:F1728, "Carpooling")</f>
        <v>0</v>
      </c>
      <c r="F1965">
        <f>COUNTIFS(A1710:A1728, "Staff or Administrator", F1710:F1728, "Driving alone")</f>
        <v>7</v>
      </c>
      <c r="G1965">
        <f>COUNTIFS(A1710:A1728, "Staff or Administrator", F1710:F1728, "Other (please explain)")</f>
        <v>0</v>
      </c>
      <c r="H1965">
        <f>COUNTIFS(A1710:A1728, "Staff or Administrator", F1710:F1728, "")</f>
        <v>0</v>
      </c>
      <c r="I1965">
        <f>SUM(B1965:H1965)</f>
        <v>7</v>
      </c>
    </row>
    <row r="1966" spans="1:16">
      <c r="A1966" t="s">
        <v>35</v>
      </c>
      <c r="B1966">
        <f>COUNTIFS(A1710:A1728, "Student", F1710:F1728, "Walking or running")</f>
        <v>0</v>
      </c>
      <c r="C1966">
        <f>COUNTIFS(A1710:A1728, "Student", F1710:F1728, "Bicycle, skateboard or other human-powered device")</f>
        <v>0</v>
      </c>
      <c r="D1966">
        <f>COUNTIFS(A1710:A1728, "Student", F1710:F1728, "Bus")</f>
        <v>0</v>
      </c>
      <c r="E1966">
        <f>COUNTIFS(A1710:A1728, "Student", F1710:F1728, "Carpooling")</f>
        <v>1</v>
      </c>
      <c r="F1966">
        <f>COUNTIFS(A1710:A1728, "Student", F1710:F1728, "Driving alone")</f>
        <v>10</v>
      </c>
      <c r="G1966">
        <f>COUNTIFS(A1710:A1728, "Student", F1710:F1728,"Other (please explain)")</f>
        <v>0</v>
      </c>
      <c r="H1966">
        <f>COUNTIFS(A1710:A1728, "Student", F1710:F1728, "")</f>
        <v>0</v>
      </c>
      <c r="I1966">
        <f>SUM(B1966:H1966)</f>
        <v>11</v>
      </c>
    </row>
    <row r="1967" spans="1:16">
      <c r="A1967" t="s">
        <v>1568</v>
      </c>
      <c r="B1967" s="5">
        <f>B1963/I1963</f>
        <v>0</v>
      </c>
      <c r="C1967" s="5">
        <f>C1963/I1963</f>
        <v>0</v>
      </c>
      <c r="D1967" s="5">
        <f>D1963/I1963</f>
        <v>0</v>
      </c>
      <c r="E1967" s="5">
        <f>E1963/I1963</f>
        <v>5.2631578947368418E-2</v>
      </c>
      <c r="F1967" s="5">
        <f>F1963/I1963</f>
        <v>0.94736842105263153</v>
      </c>
      <c r="G1967" s="5">
        <f>G1963/I1963</f>
        <v>0</v>
      </c>
      <c r="H1967" s="5">
        <f>H1963/I1963</f>
        <v>0</v>
      </c>
    </row>
    <row r="1968" spans="1:16">
      <c r="A1968" t="s">
        <v>1562</v>
      </c>
      <c r="B1968" s="5">
        <f>B1964/I1964</f>
        <v>0</v>
      </c>
      <c r="C1968" s="5">
        <f>C1964/I1964</f>
        <v>0</v>
      </c>
      <c r="D1968" s="5">
        <f>D1964/I1964</f>
        <v>0</v>
      </c>
      <c r="E1968" s="5">
        <f>E1964/I1964</f>
        <v>0</v>
      </c>
      <c r="F1968" s="5">
        <f>F1964/I1964</f>
        <v>1</v>
      </c>
      <c r="G1968" s="5">
        <f>G1964/I1964</f>
        <v>0</v>
      </c>
      <c r="H1968" s="5">
        <f>H1964/I1964</f>
        <v>0</v>
      </c>
    </row>
    <row r="1969" spans="1:9">
      <c r="A1969" t="s">
        <v>1563</v>
      </c>
      <c r="B1969" s="5">
        <f>B1965/I1965</f>
        <v>0</v>
      </c>
      <c r="C1969" s="5">
        <f>C1965/I1965</f>
        <v>0</v>
      </c>
      <c r="D1969" s="5">
        <f>D1965/I1965</f>
        <v>0</v>
      </c>
      <c r="E1969" s="5">
        <f>E1965/I1965</f>
        <v>0</v>
      </c>
      <c r="F1969" s="5">
        <f>F1965/I1965</f>
        <v>1</v>
      </c>
      <c r="G1969" s="5">
        <f>G1965/I1965</f>
        <v>0</v>
      </c>
      <c r="H1969" s="5">
        <f>H1965/I1965</f>
        <v>0</v>
      </c>
    </row>
    <row r="1970" spans="1:9">
      <c r="A1970" t="s">
        <v>1564</v>
      </c>
      <c r="B1970" s="5">
        <f>B1966/I1966</f>
        <v>0</v>
      </c>
      <c r="C1970" s="5">
        <f>C1966/I1966</f>
        <v>0</v>
      </c>
      <c r="D1970" s="5">
        <f>D1966/I1966</f>
        <v>0</v>
      </c>
      <c r="E1970" s="5">
        <f>E1966/I1966</f>
        <v>9.0909090909090912E-2</v>
      </c>
      <c r="F1970" s="5">
        <f>F1966/I1966</f>
        <v>0.90909090909090906</v>
      </c>
      <c r="G1970" s="5">
        <f>G1966/I1966</f>
        <v>0</v>
      </c>
      <c r="H1970" s="5">
        <f>H1966/I1966</f>
        <v>0</v>
      </c>
    </row>
    <row r="1972" spans="1:9">
      <c r="A1972" t="s">
        <v>23</v>
      </c>
      <c r="B1972">
        <f>COUNTIFS( F1729:F1752, "Walking or running")</f>
        <v>0</v>
      </c>
      <c r="C1972">
        <f>COUNTIFS(  F1729:F1752,"Bicycle, skateboard or other human-powered device")</f>
        <v>0</v>
      </c>
      <c r="D1972">
        <f>COUNTIFS(  F1729:F1752,"Bus")</f>
        <v>0</v>
      </c>
      <c r="E1972">
        <f>COUNTIFS(  F1729:F1752, "Carpooling")</f>
        <v>0</v>
      </c>
      <c r="F1972">
        <f>COUNTIFS(   F1729:F1752, "Driving alone")</f>
        <v>24</v>
      </c>
      <c r="G1972">
        <f>COUNTIFS(  F1729:F1752, "Other (please explain)")</f>
        <v>0</v>
      </c>
      <c r="H1972">
        <f>COUNTIFS(  F1729:F1752, "")</f>
        <v>0</v>
      </c>
      <c r="I1972">
        <f>SUM(B1972:H1972)</f>
        <v>24</v>
      </c>
    </row>
    <row r="1973" spans="1:9">
      <c r="A1973" t="s">
        <v>9</v>
      </c>
      <c r="B1973">
        <f>COUNTIFS(A1729:A1752, "Faculty", F1729:F1752, "Walking or running")</f>
        <v>0</v>
      </c>
      <c r="C1973">
        <f>COUNTIFS(A1729:A1752, "Faculty", F1729:F1752, "Bicycle, skateboard or other human-powered device")</f>
        <v>0</v>
      </c>
      <c r="D1973">
        <f>COUNTIFS(A1729:A1752, "Faculty", F1729:F1752, "Bus")</f>
        <v>0</v>
      </c>
      <c r="E1973">
        <f>COUNTIFS(A1729:A1752, "Faculty", F1729:F1752, "Carpooling")</f>
        <v>0</v>
      </c>
      <c r="F1973">
        <f>COUNTIFS(A1729:A1752, "Faculty", F1729:F1752, "Driving alone")</f>
        <v>5</v>
      </c>
      <c r="G1973">
        <f>COUNTIFS(A1729:A1752, "Faculty", F1729:F1752, "Other (please explain)")</f>
        <v>0</v>
      </c>
      <c r="H1973">
        <f>COUNTIFS(A1729:A1752, "Faculty", F1729:F1752, "")</f>
        <v>0</v>
      </c>
      <c r="I1973">
        <f>SUM(B1973:H1973)</f>
        <v>5</v>
      </c>
    </row>
    <row r="1974" spans="1:9">
      <c r="A1974" t="s">
        <v>1561</v>
      </c>
      <c r="B1974">
        <f>COUNTIFS(A1729:A1752, "Staff or Administrator", F1729:F1752, "Walking or running")</f>
        <v>0</v>
      </c>
      <c r="C1974">
        <f>COUNTIFS(A1729:A1752, "Staff or Administrator", F1729:F1752,"Bicycle, skateboard or other human-powered device")</f>
        <v>0</v>
      </c>
      <c r="D1974">
        <f>COUNTIFS(A1729:A1752, "Staff or Administrator", F1729:F1752, "Bus")</f>
        <v>0</v>
      </c>
      <c r="E1974">
        <f>COUNTIFS(A1729:A1752, "Staff or Administrator", F1729:F1752, "Carpooling")</f>
        <v>0</v>
      </c>
      <c r="F1974">
        <f>COUNTIFS(A1729:A1752, "Staff or Administrator", F1729:F1752, "Driving alone")</f>
        <v>5</v>
      </c>
      <c r="G1974">
        <f>COUNTIFS(A1729:A1752, "Staff or Administrator", F1729:F1752,"Other (please explain)")</f>
        <v>0</v>
      </c>
      <c r="H1974">
        <f>COUNTIFS(A1729:A1752, "Staff or Administrator", F1729:F1752, "")</f>
        <v>0</v>
      </c>
      <c r="I1974">
        <f>SUM(B1974:H1974)</f>
        <v>5</v>
      </c>
    </row>
    <row r="1975" spans="1:9">
      <c r="A1975" t="s">
        <v>35</v>
      </c>
      <c r="B1975">
        <f>COUNTIFS(A1729:A1752, "Student", F1729:F1752, "Walking or running")</f>
        <v>0</v>
      </c>
      <c r="C1975">
        <f>COUNTIFS(A1729:A1752, "Student", F1729:F1752, "Bicycle, skateboard or other human-powered device")</f>
        <v>0</v>
      </c>
      <c r="D1975">
        <f>COUNTIFS(A1729:A1752, "Student", F1729:F1752, "Bus")</f>
        <v>0</v>
      </c>
      <c r="E1975">
        <f>COUNTIFS(A1729:A1752, "Student", F1729:F1752, "Carpooling")</f>
        <v>0</v>
      </c>
      <c r="F1975">
        <f>COUNTIFS(A1729:A1752, "Student", F1729:F1752, "Driving alone")</f>
        <v>14</v>
      </c>
      <c r="G1975">
        <f>COUNTIFS(A1729:A1752, "Student", F1729:F1752, "Other (please explain)")</f>
        <v>0</v>
      </c>
      <c r="H1975">
        <f>COUNTIFS(A1729:A1752, "Student", F1729:F1752, "")</f>
        <v>0</v>
      </c>
      <c r="I1975">
        <f>SUM(B1975:H1975)</f>
        <v>14</v>
      </c>
    </row>
    <row r="1976" spans="1:9">
      <c r="A1976" t="s">
        <v>1569</v>
      </c>
      <c r="B1976" s="5">
        <f>B1972/I1972</f>
        <v>0</v>
      </c>
      <c r="C1976" s="5">
        <f>C1972/I1972</f>
        <v>0</v>
      </c>
      <c r="D1976" s="5">
        <f>D1972/I1972</f>
        <v>0</v>
      </c>
      <c r="E1976" s="5">
        <f>E1972/I1972</f>
        <v>0</v>
      </c>
      <c r="F1976" s="5">
        <f>F1972/I1972</f>
        <v>1</v>
      </c>
      <c r="G1976" s="5">
        <f>G1972/I1972</f>
        <v>0</v>
      </c>
      <c r="H1976" s="5">
        <f>H1972/I1972</f>
        <v>0</v>
      </c>
    </row>
    <row r="1977" spans="1:9">
      <c r="A1977" t="s">
        <v>1562</v>
      </c>
      <c r="B1977" s="5">
        <f>B1973/I1973</f>
        <v>0</v>
      </c>
      <c r="C1977" s="5">
        <f>C1973/I1973</f>
        <v>0</v>
      </c>
      <c r="D1977" s="5">
        <f>D1973/I1973</f>
        <v>0</v>
      </c>
      <c r="E1977" s="5">
        <f>E1973/I1973</f>
        <v>0</v>
      </c>
      <c r="F1977" s="5">
        <f>F1973/I1973</f>
        <v>1</v>
      </c>
      <c r="G1977" s="5">
        <f>G1973/I1973</f>
        <v>0</v>
      </c>
      <c r="H1977" s="5">
        <f>H1973/I1973</f>
        <v>0</v>
      </c>
    </row>
    <row r="1978" spans="1:9">
      <c r="A1978" t="s">
        <v>1563</v>
      </c>
      <c r="B1978" s="5">
        <f>B1974/I1974</f>
        <v>0</v>
      </c>
      <c r="C1978" s="5">
        <f>C1974/I1974</f>
        <v>0</v>
      </c>
      <c r="D1978" s="5">
        <f>D1974/I1974</f>
        <v>0</v>
      </c>
      <c r="E1978" s="5">
        <f>E1974/I1974</f>
        <v>0</v>
      </c>
      <c r="F1978" s="5">
        <f>F1974/I1974</f>
        <v>1</v>
      </c>
      <c r="G1978" s="5">
        <f>G1974/I1974</f>
        <v>0</v>
      </c>
      <c r="H1978" s="5">
        <f>H1974/I1974</f>
        <v>0</v>
      </c>
    </row>
    <row r="1979" spans="1:9">
      <c r="A1979" t="s">
        <v>1564</v>
      </c>
      <c r="B1979" s="5">
        <f>B1975/I1975</f>
        <v>0</v>
      </c>
      <c r="C1979" s="5">
        <f>C1975/I1975</f>
        <v>0</v>
      </c>
      <c r="D1979" s="5">
        <f>D1975/I1975</f>
        <v>0</v>
      </c>
      <c r="E1979" s="5">
        <f>E1975/I1975</f>
        <v>0</v>
      </c>
      <c r="F1979" s="5">
        <f>F1975/I1975</f>
        <v>1</v>
      </c>
      <c r="G1979" s="5">
        <f>G1975/I1975</f>
        <v>0</v>
      </c>
      <c r="H1979" s="5">
        <f>H1975/I1975</f>
        <v>0</v>
      </c>
    </row>
    <row r="1981" spans="1:9">
      <c r="A1981" t="s">
        <v>25</v>
      </c>
      <c r="B1981">
        <f>COUNTIFS( F1753:F1826, "Walking or running")</f>
        <v>0</v>
      </c>
      <c r="C1981">
        <f>COUNTIFS(  F1753:F1826,"Bicycle, skateboard or other human-powered device")</f>
        <v>0</v>
      </c>
      <c r="D1981">
        <f>COUNTIFS(  F1753:F1826,"Bus")</f>
        <v>0</v>
      </c>
      <c r="E1981">
        <f>COUNTIFS(  F1753:F1826, "Carpooling")</f>
        <v>2</v>
      </c>
      <c r="F1981">
        <f>COUNTIFS(  F1753:F1826, "Driving alone")</f>
        <v>72</v>
      </c>
      <c r="G1981">
        <f>COUNTIFS(  F1753:F1826, "Other (please explain)")</f>
        <v>0</v>
      </c>
      <c r="H1981">
        <f>COUNTIFS(  F1753:F1826, "")</f>
        <v>0</v>
      </c>
      <c r="I1981">
        <f>SUM(B1981:H1981)</f>
        <v>74</v>
      </c>
    </row>
    <row r="1982" spans="1:9">
      <c r="A1982" t="s">
        <v>9</v>
      </c>
      <c r="B1982">
        <f>COUNTIFS(A1753:A1826, "Faculty", F1753:F1826, "Walking or running")</f>
        <v>0</v>
      </c>
      <c r="C1982">
        <f>COUNTIFS(A1753:A1826, "Faculty", F1753:F1826, "Bicycle, skateboard or other human-powered device")</f>
        <v>0</v>
      </c>
      <c r="D1982">
        <f>COUNTIFS(A1753:A1826, "Faculty", F1753:F1826, "Bus")</f>
        <v>0</v>
      </c>
      <c r="E1982">
        <f>COUNTIFS(A1753:A1826, "Faculty", F1753:F1826, "Carpooling")</f>
        <v>0</v>
      </c>
      <c r="F1982">
        <f>COUNTIFS(A1753:A1826, "Faculty", F1753:F1826, "Driving alone")</f>
        <v>10</v>
      </c>
      <c r="G1982">
        <f>COUNTIFS(A1753:A1826, "Faculty", F1753:F1826, "Other (please explain)")</f>
        <v>0</v>
      </c>
      <c r="H1982">
        <f>COUNTIFS(A1753:A1826, "Faculty", F1753:F1826, "")</f>
        <v>0</v>
      </c>
      <c r="I1982">
        <f>SUM(B1982:H1982)</f>
        <v>10</v>
      </c>
    </row>
    <row r="1983" spans="1:9">
      <c r="A1983" t="s">
        <v>1561</v>
      </c>
      <c r="B1983">
        <f>COUNTIFS(A1753:A1826, "Staff or Administrator", F1753:F1826, "Walking or running")</f>
        <v>0</v>
      </c>
      <c r="C1983">
        <f>COUNTIFS(A1753:A1826, "Staff or Administrator", F1753:F1826, "Bicycle, skateboard or other human-powered device")</f>
        <v>0</v>
      </c>
      <c r="D1983">
        <f>COUNTIFS(A1753:A1826, "Staff or Administrator", F1753:F1826, "Bus")</f>
        <v>0</v>
      </c>
      <c r="E1983">
        <f>COUNTIFS(A1753:A1826, "Staff or Administrator", F1753:F1826,"Carpooling")</f>
        <v>0</v>
      </c>
      <c r="F1983">
        <f>COUNTIFS(A1753:A1826, "Staff or Administrator", F1753:F1826, "Driving alone")</f>
        <v>11</v>
      </c>
      <c r="G1983">
        <f>COUNTIFS(A1753:A1826, "Staff or Administrator", F1753:F1826,"Other (please explain)")</f>
        <v>0</v>
      </c>
      <c r="H1983">
        <f>COUNTIFS(A1753:A1826, "Staff or Administrator", F1753:F1826, "")</f>
        <v>0</v>
      </c>
      <c r="I1983">
        <f>SUM(B1983:H1983)</f>
        <v>11</v>
      </c>
    </row>
    <row r="1984" spans="1:9">
      <c r="A1984" t="s">
        <v>35</v>
      </c>
      <c r="B1984">
        <f>COUNTIFS(A1753:A1826, "Student", F1753:F1826, "Walking or running")</f>
        <v>0</v>
      </c>
      <c r="C1984">
        <f>COUNTIFS(A1753:A1826, "Student", F1753:F1826, "Bicycle, skateboard or other human-powered device")</f>
        <v>0</v>
      </c>
      <c r="D1984">
        <f>COUNTIFS(A1753:A1826, "Student", F1753:F1826, "Bus")</f>
        <v>0</v>
      </c>
      <c r="E1984">
        <f>COUNTIFS(A1753:A1826, "Student", F1753:F1826,"Carpooling")</f>
        <v>2</v>
      </c>
      <c r="F1984">
        <f>COUNTIFS(A1753:A1826, "Student", F1753:F1826, "Driving alone")</f>
        <v>51</v>
      </c>
      <c r="G1984">
        <f>COUNTIFS(A1753:A1826, "Student", F1753:F1826,"Other (please explain)")</f>
        <v>0</v>
      </c>
      <c r="H1984">
        <f>COUNTIFS(A1753:A1826, "Student", F1753:F1826, "")</f>
        <v>0</v>
      </c>
      <c r="I1984">
        <f>SUM(B1984:H1984)</f>
        <v>53</v>
      </c>
    </row>
    <row r="1985" spans="1:9">
      <c r="A1985" t="s">
        <v>1570</v>
      </c>
      <c r="B1985" s="5">
        <f>B1981/I1981</f>
        <v>0</v>
      </c>
      <c r="C1985" s="5">
        <f>C1981/I1981</f>
        <v>0</v>
      </c>
      <c r="D1985" s="5">
        <f>D1981/I1981</f>
        <v>0</v>
      </c>
      <c r="E1985" s="5">
        <f>E1981/I1981</f>
        <v>2.7027027027027029E-2</v>
      </c>
      <c r="F1985" s="5">
        <f>F1981/I1981</f>
        <v>0.97297297297297303</v>
      </c>
      <c r="G1985" s="5">
        <f>G1981/I1981</f>
        <v>0</v>
      </c>
      <c r="H1985" s="5">
        <f>H1981/I1981</f>
        <v>0</v>
      </c>
    </row>
    <row r="1986" spans="1:9">
      <c r="A1986" t="s">
        <v>1562</v>
      </c>
      <c r="B1986" s="5">
        <f>B1982/I1982</f>
        <v>0</v>
      </c>
      <c r="C1986" s="5">
        <f>C1982/I1982</f>
        <v>0</v>
      </c>
      <c r="D1986" s="5">
        <f>D1982/I1982</f>
        <v>0</v>
      </c>
      <c r="E1986" s="5">
        <f>E1982/I1982</f>
        <v>0</v>
      </c>
      <c r="F1986" s="5">
        <f>F1982/I1982</f>
        <v>1</v>
      </c>
      <c r="G1986" s="5">
        <f>G1982/I1982</f>
        <v>0</v>
      </c>
      <c r="H1986" s="5">
        <f>H1982/I1982</f>
        <v>0</v>
      </c>
    </row>
    <row r="1987" spans="1:9">
      <c r="A1987" t="s">
        <v>1563</v>
      </c>
      <c r="B1987" s="5">
        <f>B1983/I1983</f>
        <v>0</v>
      </c>
      <c r="C1987" s="5">
        <f>C1983/I1983</f>
        <v>0</v>
      </c>
      <c r="D1987" s="5">
        <f>D1983/I1983</f>
        <v>0</v>
      </c>
      <c r="E1987" s="5">
        <f>E1983/I1983</f>
        <v>0</v>
      </c>
      <c r="F1987" s="5">
        <f>F1983/I1983</f>
        <v>1</v>
      </c>
      <c r="G1987" s="5">
        <f>G1983/I1983</f>
        <v>0</v>
      </c>
      <c r="H1987" s="5">
        <f>H1983/I1983</f>
        <v>0</v>
      </c>
    </row>
    <row r="1988" spans="1:9">
      <c r="A1988" t="s">
        <v>1564</v>
      </c>
      <c r="B1988" s="5">
        <f>B1984/I1984</f>
        <v>0</v>
      </c>
      <c r="C1988" s="5">
        <f>C1984/I1984</f>
        <v>0</v>
      </c>
      <c r="D1988" s="5">
        <f>D1984/I1984</f>
        <v>0</v>
      </c>
      <c r="E1988" s="5">
        <f>E1984/I1984</f>
        <v>3.7735849056603772E-2</v>
      </c>
      <c r="F1988" s="5">
        <f>F1984/I1984</f>
        <v>0.96226415094339623</v>
      </c>
      <c r="G1988" s="5">
        <f>G1984/I1984</f>
        <v>0</v>
      </c>
      <c r="H1988" s="5">
        <f>H1984/I1984</f>
        <v>0</v>
      </c>
    </row>
    <row r="1990" spans="1:9">
      <c r="A1990" t="s">
        <v>36</v>
      </c>
      <c r="B1990">
        <f>COUNTIFS( F1827:F1829, "Walking or running")</f>
        <v>0</v>
      </c>
      <c r="C1990">
        <f>COUNTIFS(  F1827:F1829,"Bicycle, skateboard or other human-powered device")</f>
        <v>0</v>
      </c>
      <c r="D1990">
        <f>COUNTIFS(  F1827:F1829,"Bus")</f>
        <v>0</v>
      </c>
      <c r="E1990">
        <f>COUNTIFS(  F1827:F1829, "Carpooling")</f>
        <v>0</v>
      </c>
      <c r="F1990">
        <f>COUNTIFS(  F1827:F1829, "Driving alone")</f>
        <v>3</v>
      </c>
      <c r="G1990">
        <f>COUNTIFS(  F1827:F1829, "Other (please explain)")</f>
        <v>0</v>
      </c>
      <c r="H1990">
        <f>COUNTIFS(  F1827:F1829, "")</f>
        <v>0</v>
      </c>
      <c r="I1990">
        <f>SUM(B1990:H1990)</f>
        <v>3</v>
      </c>
    </row>
    <row r="1991" spans="1:9">
      <c r="A1991" t="s">
        <v>9</v>
      </c>
      <c r="B1991">
        <f>COUNTIFS(A1827:A1829, "Faculty", F1827:F1829, "Walking or running")</f>
        <v>0</v>
      </c>
      <c r="C1991">
        <f>COUNTIFS(A1827:A1829, "Faculty", F1827:F1829, "Bicycle, skateboard or other human-powered device")</f>
        <v>0</v>
      </c>
      <c r="D1991">
        <f>COUNTIFS(A1827:A1829, "Faculty", F1827:F1829, "Bus")</f>
        <v>0</v>
      </c>
      <c r="E1991">
        <f>COUNTIFS(A1827:A1829, "Faculty", F1827:F1829, "Carpooling")</f>
        <v>0</v>
      </c>
      <c r="F1991">
        <f>COUNTIFS(A1827:A1829, "Faculty", F1827:F1829, "Driving alone")</f>
        <v>0</v>
      </c>
      <c r="G1991">
        <f>COUNTIFS(A1827:A1829, "Faculty", F1827:F1829, "Other (please explain)")</f>
        <v>0</v>
      </c>
      <c r="H1991">
        <f>COUNTIFS(A1827:A1829, "Faculty", F1827:F1829, "")</f>
        <v>0</v>
      </c>
      <c r="I1991">
        <f>SUM(B1991:H1991)</f>
        <v>0</v>
      </c>
    </row>
    <row r="1992" spans="1:9">
      <c r="A1992" t="s">
        <v>1561</v>
      </c>
      <c r="B1992">
        <f>COUNTIFS(A1827:A1829, "Staff or Administrator", F1827:F1829, "Walking or running")</f>
        <v>0</v>
      </c>
      <c r="C1992">
        <f>COUNTIFS(A1827:A1829, "Staff or Administrator", F1827:F1829, "Bicycle, skateboard or other human-powered device")</f>
        <v>0</v>
      </c>
      <c r="D1992">
        <f>COUNTIFS(A1827:A1829, "Staff or Administrator", F1827:F1829, "Bus")</f>
        <v>0</v>
      </c>
      <c r="E1992">
        <f>COUNTIFS(A1827:A1829, "Staff or Administrator", F1827:F1829, "Carpooling")</f>
        <v>0</v>
      </c>
      <c r="F1992">
        <f>COUNTIFS(A1827:A1829, "Staff or Administrator", F1827:F1829, "Driving alone")</f>
        <v>0</v>
      </c>
      <c r="G1992">
        <f>COUNTIFS(A1827:A1829, "Staff or Administrator", F1827:F1829, "Other (please explain)")</f>
        <v>0</v>
      </c>
      <c r="H1992">
        <f>COUNTIFS(A1827:A1829, "Staff or Administrator", F1827:F1829, "")</f>
        <v>0</v>
      </c>
      <c r="I1992">
        <f>SUM(B1992:H1992)</f>
        <v>0</v>
      </c>
    </row>
    <row r="1993" spans="1:9">
      <c r="A1993" t="s">
        <v>35</v>
      </c>
      <c r="B1993">
        <f>COUNTIFS(A1827:A1829, "Student", F1827:F1829, "Walking or running")</f>
        <v>0</v>
      </c>
      <c r="C1993">
        <f>COUNTIFS(A1827:A1829, "Student", F1827:F1829, "Bicycle, skateboard or other human-powered device")</f>
        <v>0</v>
      </c>
      <c r="D1993">
        <f>COUNTIFS(A1827:A1829, "Student", F1827:F1829, "Bus")</f>
        <v>0</v>
      </c>
      <c r="E1993">
        <f>COUNTIFS(A1827:A1829, "Student", F1827:F1829, "Carpooling")</f>
        <v>0</v>
      </c>
      <c r="F1993">
        <f>COUNTIFS(A1827:A1829, "Student", F1827:F1829, "Driving alone")</f>
        <v>3</v>
      </c>
      <c r="G1993">
        <f>COUNTIFS(A1827:A1829, "Student", F1827:F1829, "Other (please explain)")</f>
        <v>0</v>
      </c>
      <c r="H1993">
        <f>COUNTIFS(A1827:A1829, "Student", F1827:F1829, "")</f>
        <v>0</v>
      </c>
      <c r="I1993">
        <f>SUM(B1993:H1993)</f>
        <v>3</v>
      </c>
    </row>
    <row r="1994" spans="1:9">
      <c r="A1994" t="s">
        <v>1571</v>
      </c>
      <c r="B1994" s="5">
        <f>B1990/I1990</f>
        <v>0</v>
      </c>
      <c r="C1994" s="5">
        <f>C1990/I1990</f>
        <v>0</v>
      </c>
      <c r="D1994" s="5">
        <f>D1990/I1990</f>
        <v>0</v>
      </c>
      <c r="E1994" s="5">
        <f>E1990/I1990</f>
        <v>0</v>
      </c>
      <c r="F1994" s="5">
        <f>F1990/I1990</f>
        <v>1</v>
      </c>
      <c r="G1994" s="5">
        <f>G1990/I1990</f>
        <v>0</v>
      </c>
      <c r="H1994" s="5">
        <f>H1990/I1990</f>
        <v>0</v>
      </c>
    </row>
    <row r="1995" spans="1:9">
      <c r="A1995" t="s">
        <v>1562</v>
      </c>
      <c r="B1995" s="5" t="e">
        <f>B1991/I1991</f>
        <v>#DIV/0!</v>
      </c>
      <c r="C1995" s="5" t="e">
        <f>C1991/I1991</f>
        <v>#DIV/0!</v>
      </c>
      <c r="D1995" s="5" t="e">
        <f>D1991/I1991</f>
        <v>#DIV/0!</v>
      </c>
      <c r="E1995" s="5" t="e">
        <f>E1991/I1991</f>
        <v>#DIV/0!</v>
      </c>
      <c r="F1995" s="5" t="e">
        <f>F1991/I1991</f>
        <v>#DIV/0!</v>
      </c>
      <c r="G1995" s="5" t="e">
        <f>G1991/I1991</f>
        <v>#DIV/0!</v>
      </c>
      <c r="H1995" s="5" t="e">
        <f>H1991/I1991</f>
        <v>#DIV/0!</v>
      </c>
    </row>
    <row r="1996" spans="1:9">
      <c r="A1996" t="s">
        <v>1563</v>
      </c>
      <c r="B1996" s="5" t="e">
        <f>B1992/I1992</f>
        <v>#DIV/0!</v>
      </c>
      <c r="C1996" s="5" t="e">
        <f>C1992/I1992</f>
        <v>#DIV/0!</v>
      </c>
      <c r="D1996" s="5" t="e">
        <f>D1992/I1992</f>
        <v>#DIV/0!</v>
      </c>
      <c r="E1996" s="5" t="e">
        <f>E1992/I1992</f>
        <v>#DIV/0!</v>
      </c>
      <c r="F1996" s="5" t="e">
        <f>F1992/I1992</f>
        <v>#DIV/0!</v>
      </c>
      <c r="G1996" s="5" t="e">
        <f>G1992/I1992</f>
        <v>#DIV/0!</v>
      </c>
      <c r="H1996" s="5" t="e">
        <f>H1992/I1992</f>
        <v>#DIV/0!</v>
      </c>
    </row>
    <row r="1997" spans="1:9">
      <c r="A1997" t="s">
        <v>1564</v>
      </c>
      <c r="B1997" s="5">
        <f>B1993/I1993</f>
        <v>0</v>
      </c>
      <c r="C1997" s="5">
        <f>C1993/I1993</f>
        <v>0</v>
      </c>
      <c r="D1997" s="5">
        <f>D1993/I1993</f>
        <v>0</v>
      </c>
      <c r="E1997" s="5">
        <f>E1993/I1993</f>
        <v>0</v>
      </c>
      <c r="F1997" s="5">
        <f>F1993/I1993</f>
        <v>1</v>
      </c>
      <c r="G1997" s="5">
        <f>G1993/I1993</f>
        <v>0</v>
      </c>
      <c r="H1997" s="5">
        <f>H1993/I1993</f>
        <v>0</v>
      </c>
    </row>
    <row r="1999" spans="1:9">
      <c r="A1999" t="s">
        <v>38</v>
      </c>
      <c r="B1999">
        <f>COUNTIFS( F1830:F1834, "Walking or running")</f>
        <v>0</v>
      </c>
      <c r="C1999">
        <f>COUNTIFS(  F1830:F1834,"Bicycle, skateboard or other human-powered device")</f>
        <v>0</v>
      </c>
      <c r="D1999">
        <f>COUNTIFS(  F1830:F1834,"Bus")</f>
        <v>1</v>
      </c>
      <c r="E1999">
        <f>COUNTIFS(  F1830:F1834, "Carpooling")</f>
        <v>0</v>
      </c>
      <c r="F1999">
        <f>COUNTIFS(  F1830:F1834, "Driving alone")</f>
        <v>4</v>
      </c>
      <c r="G1999">
        <f>COUNTIFS(  F1830:F1834, "Other (please explain)")</f>
        <v>0</v>
      </c>
      <c r="H1999">
        <f>COUNTIFS(  F1830:F1834, "")</f>
        <v>0</v>
      </c>
      <c r="I1999">
        <f>SUM(B1999:H1999)</f>
        <v>5</v>
      </c>
    </row>
    <row r="2000" spans="1:9">
      <c r="A2000" t="s">
        <v>9</v>
      </c>
      <c r="B2000">
        <f>COUNTIFS(A1830:A1834, "Faculty", F1830:F1834, "Walking or running")</f>
        <v>0</v>
      </c>
      <c r="C2000">
        <f>COUNTIFS(A1830:A1834, "Faculty", F1830:F1834, "Bicycle, skateboard or other human-powered device")</f>
        <v>0</v>
      </c>
      <c r="D2000">
        <f>COUNTIFS(A1830:A1834, "Faculty", F1830:F1834, "Bus")</f>
        <v>0</v>
      </c>
      <c r="E2000">
        <f>COUNTIFS(A1830:A1834, "Faculty", F1830:F1834, "Carpooling")</f>
        <v>0</v>
      </c>
      <c r="F2000">
        <f>COUNTIFS(A1830:A1834, "Faculty", F1830:F1834, "Driving alone")</f>
        <v>0</v>
      </c>
      <c r="G2000">
        <f>COUNTIFS(A1830:A1834, "Faculty", F1830:F1834, "Other (please explain)")</f>
        <v>0</v>
      </c>
      <c r="H2000">
        <f>COUNTIFS(A1830:A1834, "Faculty", F1830:F1834, "")</f>
        <v>0</v>
      </c>
      <c r="I2000">
        <f>SUM(B2000:H2000)</f>
        <v>0</v>
      </c>
    </row>
    <row r="2001" spans="1:9">
      <c r="A2001" t="s">
        <v>1561</v>
      </c>
      <c r="B2001">
        <f>COUNTIFS(A1830:A1834, "Staff or Administrator", F1830:F1834, "Walking or running")</f>
        <v>0</v>
      </c>
      <c r="C2001">
        <f>COUNTIFS(A1830:A1834, "Staff or Administrator", F1830:F1834, "Bicycle, skateboard or other human-powered device")</f>
        <v>0</v>
      </c>
      <c r="D2001">
        <f>COUNTIFS(A1830:A1834, "Staff or Administrator", F1830:F1834,  "Bus")</f>
        <v>0</v>
      </c>
      <c r="E2001">
        <f>COUNTIFS(A1830:A1834, "Staff or Administrator", F1830:F1834, "Carpooling")</f>
        <v>0</v>
      </c>
      <c r="F2001">
        <f>COUNTIFS(A1830:A1834, "Staff or Administrator", F1830:F1834, "Driving alone")</f>
        <v>0</v>
      </c>
      <c r="G2001">
        <f>COUNTIFS(A1830:A1834, "Staff or Administrator", F1830:F1834, "Other (please explain)")</f>
        <v>0</v>
      </c>
      <c r="H2001">
        <f>COUNTIFS(A1830:A1834, "Staff or Administrator", F1830:F1834,  "")</f>
        <v>0</v>
      </c>
      <c r="I2001">
        <f>SUM(B2001:H2001)</f>
        <v>0</v>
      </c>
    </row>
    <row r="2002" spans="1:9">
      <c r="A2002" t="s">
        <v>35</v>
      </c>
      <c r="B2002">
        <f>COUNTIFS(A1830:A1834, "Student", F1830:F1834, "Walking or running")</f>
        <v>0</v>
      </c>
      <c r="C2002">
        <f>COUNTIFS(A1830:A1834, "Student", F1830:F1834, "Bicycle, skateboard or other human-powered device")</f>
        <v>0</v>
      </c>
      <c r="D2002">
        <f>COUNTIFS(A1830:A1834, "Student", F1830:F1834, "Bus")</f>
        <v>1</v>
      </c>
      <c r="E2002">
        <f>COUNTIFS(A1830:A1834, "Student", F1830:F1834, "Carpooling")</f>
        <v>0</v>
      </c>
      <c r="F2002">
        <f>COUNTIFS(A1830:A1834, "Student", F1830:F1834, "Driving alone")</f>
        <v>4</v>
      </c>
      <c r="G2002">
        <f>COUNTIFS(A1830:A1834, "Student", F1830:F1834, "Other (please explain)")</f>
        <v>0</v>
      </c>
      <c r="H2002">
        <f>COUNTIFS(A1830:A1834, "Student", F1830:F1834, "")</f>
        <v>0</v>
      </c>
      <c r="I2002">
        <f>SUM(B2002:H2002)</f>
        <v>5</v>
      </c>
    </row>
    <row r="2003" spans="1:9">
      <c r="A2003" t="s">
        <v>1572</v>
      </c>
      <c r="B2003" s="5">
        <f>B1999/I1999</f>
        <v>0</v>
      </c>
      <c r="C2003" s="5">
        <f>C1999/I1999</f>
        <v>0</v>
      </c>
      <c r="D2003" s="5">
        <f>D1999/I1999</f>
        <v>0.2</v>
      </c>
      <c r="E2003" s="5">
        <f>E1999/I1999</f>
        <v>0</v>
      </c>
      <c r="F2003" s="5">
        <f>F1999/I1999</f>
        <v>0.8</v>
      </c>
      <c r="G2003" s="5">
        <f>G1999/I1999</f>
        <v>0</v>
      </c>
      <c r="H2003" s="5">
        <f>H1999/I1999</f>
        <v>0</v>
      </c>
    </row>
    <row r="2004" spans="1:9">
      <c r="A2004" t="s">
        <v>1562</v>
      </c>
      <c r="B2004" s="5" t="e">
        <f>B2000/I2000</f>
        <v>#DIV/0!</v>
      </c>
      <c r="C2004" s="5" t="e">
        <f>C2000/I2000</f>
        <v>#DIV/0!</v>
      </c>
      <c r="D2004" s="5" t="e">
        <f>D2000/I2000</f>
        <v>#DIV/0!</v>
      </c>
      <c r="E2004" s="5" t="e">
        <f>E2000/I2000</f>
        <v>#DIV/0!</v>
      </c>
      <c r="F2004" s="5" t="e">
        <f>F2000/I2000</f>
        <v>#DIV/0!</v>
      </c>
      <c r="G2004" s="5" t="e">
        <f>G2000/I2000</f>
        <v>#DIV/0!</v>
      </c>
      <c r="H2004" s="5" t="e">
        <f>H2000/I2000</f>
        <v>#DIV/0!</v>
      </c>
    </row>
    <row r="2005" spans="1:9">
      <c r="A2005" t="s">
        <v>1563</v>
      </c>
      <c r="B2005" s="5" t="e">
        <f>B2001/I2001</f>
        <v>#DIV/0!</v>
      </c>
      <c r="C2005" s="5" t="e">
        <f>C2001/I2001</f>
        <v>#DIV/0!</v>
      </c>
      <c r="D2005" s="5" t="e">
        <f>D2001/I2001</f>
        <v>#DIV/0!</v>
      </c>
      <c r="E2005" s="5" t="e">
        <f>E2001/I2001</f>
        <v>#DIV/0!</v>
      </c>
      <c r="F2005" s="5" t="e">
        <f>F2001/I2001</f>
        <v>#DIV/0!</v>
      </c>
      <c r="G2005" s="5" t="e">
        <f>G2001/I2001</f>
        <v>#DIV/0!</v>
      </c>
      <c r="H2005" s="5" t="e">
        <f>H2001/I2001</f>
        <v>#DIV/0!</v>
      </c>
    </row>
    <row r="2006" spans="1:9">
      <c r="A2006" t="s">
        <v>1564</v>
      </c>
      <c r="B2006" s="5">
        <f>B2002/I2002</f>
        <v>0</v>
      </c>
      <c r="C2006" s="5">
        <f>C2002/I2002</f>
        <v>0</v>
      </c>
      <c r="D2006" s="5">
        <f>D2002/I2002</f>
        <v>0.2</v>
      </c>
      <c r="E2006" s="5">
        <f>E2002/I2002</f>
        <v>0</v>
      </c>
      <c r="F2006" s="5">
        <f>F2002/I2002</f>
        <v>0.8</v>
      </c>
      <c r="G2006" s="5">
        <f>G2002/I2002</f>
        <v>0</v>
      </c>
      <c r="H2006" s="5">
        <f>H2002/I2002</f>
        <v>0</v>
      </c>
    </row>
    <row r="2007" spans="1:9">
      <c r="B2007" s="5"/>
      <c r="C2007" s="5"/>
      <c r="D2007" s="5"/>
      <c r="E2007" s="5"/>
      <c r="F2007" s="5"/>
      <c r="G2007" s="5"/>
      <c r="H2007" s="5"/>
    </row>
    <row r="2008" spans="1:9">
      <c r="A2008" t="s">
        <v>27</v>
      </c>
      <c r="B2008">
        <f>COUNTIFS( F1835:F1881, "Walking or running")</f>
        <v>2</v>
      </c>
      <c r="C2008">
        <f>COUNTIFS(  F1835:F1881,"Bicycle, skateboard or other human-powered device")</f>
        <v>1</v>
      </c>
      <c r="D2008">
        <f>COUNTIFS(  F1835:F1881,"Bus")</f>
        <v>0</v>
      </c>
      <c r="E2008">
        <f>COUNTIFS(  F1835:F1881, "Carpooling")</f>
        <v>2</v>
      </c>
      <c r="F2008">
        <f>COUNTIFS(  F1835:F1881, "Driving alone")</f>
        <v>41</v>
      </c>
      <c r="G2008">
        <f>COUNTIFS(  F1835:F1881, "Other (please explain)")</f>
        <v>1</v>
      </c>
      <c r="H2008">
        <f>COUNTIFS(  F1835:F1881, "")</f>
        <v>0</v>
      </c>
      <c r="I2008">
        <f>SUM(B2008:H2008)</f>
        <v>47</v>
      </c>
    </row>
    <row r="2009" spans="1:9">
      <c r="A2009" t="s">
        <v>9</v>
      </c>
      <c r="B2009">
        <f>COUNTIFS(A1835:A1881, "Faculty", F1835:F1881, "Walking or running")</f>
        <v>0</v>
      </c>
      <c r="C2009">
        <f>COUNTIFS(A1835:A1881, "Faculty", F1835:F1881, "Bicycle, skateboard or other human-powered device")</f>
        <v>0</v>
      </c>
      <c r="D2009">
        <f>COUNTIFS(A1835:A1881, "Faculty", F1835:F1881, "Bus")</f>
        <v>0</v>
      </c>
      <c r="E2009">
        <f>COUNTIFS(A1835:A1881, "Faculty", F1835:F1881, "Carpooling")</f>
        <v>0</v>
      </c>
      <c r="F2009">
        <f>COUNTIFS(A1835:A1881, "Faculty", F1835:F1881,"Driving alone")</f>
        <v>9</v>
      </c>
      <c r="G2009">
        <f>COUNTIFS(A1835:A1881, "Faculty", F1835:F1881, "Other (please explain)")</f>
        <v>0</v>
      </c>
      <c r="H2009">
        <f>COUNTIFS(A1835:A1881, "Faculty", F1835:F1881, "")</f>
        <v>0</v>
      </c>
      <c r="I2009">
        <f>SUM(B2009:H2009)</f>
        <v>9</v>
      </c>
    </row>
    <row r="2010" spans="1:9">
      <c r="A2010" t="s">
        <v>1561</v>
      </c>
      <c r="B2010">
        <f>COUNTIFS(A1835:A1881, "Staff or Administrator", F1835:F1881, "Walking or running")</f>
        <v>0</v>
      </c>
      <c r="C2010">
        <f>COUNTIFS(A1835:A1881, "Staff or Administrator", F1835:F1881,"Bicycle, skateboard or other human-powered device")</f>
        <v>0</v>
      </c>
      <c r="D2010">
        <f>COUNTIFS(A1835:A1881, "Staff or Administrator", F1835:F1881, "Bus")</f>
        <v>0</v>
      </c>
      <c r="E2010">
        <f>COUNTIFS(A1835:A1881, "Staff or Administrator", F1835:F1881, "Carpooling")</f>
        <v>0</v>
      </c>
      <c r="F2010">
        <f>COUNTIFS(A1835:A1881, "Staff or Administrator", F1835:F1881, "Driving alone")</f>
        <v>6</v>
      </c>
      <c r="G2010">
        <f>COUNTIFS(A1835:A1881, "Staff or Administrator", F1835:F1881, "Other (please explain)")</f>
        <v>0</v>
      </c>
      <c r="H2010">
        <f>COUNTIFS(A1835:A1881, "Staff or Administrator", F1835:F1881,"")</f>
        <v>0</v>
      </c>
      <c r="I2010">
        <f>SUM(B2010:H2010)</f>
        <v>6</v>
      </c>
    </row>
    <row r="2011" spans="1:9">
      <c r="A2011" t="s">
        <v>35</v>
      </c>
      <c r="B2011">
        <f>COUNTIFS(A1835:A1881, "Student", F1835:F1881, "Walking or running")</f>
        <v>2</v>
      </c>
      <c r="C2011">
        <f>COUNTIFS(A1835:A1881, "Student", F1835:F1881,  "Bicycle, skateboard or other human-powered device")</f>
        <v>1</v>
      </c>
      <c r="D2011">
        <f>COUNTIFS(A1835:A1881, "Student", F1835:F1881,  "Bus")</f>
        <v>0</v>
      </c>
      <c r="E2011">
        <f>COUNTIFS(A1835:A1881, "Student", F1835:F1881,  "Carpooling")</f>
        <v>2</v>
      </c>
      <c r="F2011">
        <f>COUNTIFS(A1835:A1881, "Student", F1835:F1881,  "Driving alone")</f>
        <v>26</v>
      </c>
      <c r="G2011">
        <f>COUNTIFS(A1835:A1881, "Student", F1835:F1881, "Other (please explain)")</f>
        <v>1</v>
      </c>
      <c r="H2011">
        <f>COUNTIFS(A1835:A1881, "Student", F1835:F1881,  "")</f>
        <v>0</v>
      </c>
      <c r="I2011">
        <f>SUM(B2011:H2011)</f>
        <v>32</v>
      </c>
    </row>
    <row r="2012" spans="1:9">
      <c r="A2012" t="s">
        <v>1573</v>
      </c>
      <c r="B2012" s="5">
        <f>B2008/I2008</f>
        <v>4.2553191489361701E-2</v>
      </c>
      <c r="C2012" s="5">
        <f>C2008/I2008</f>
        <v>2.1276595744680851E-2</v>
      </c>
      <c r="D2012" s="5">
        <f>D2008/I2008</f>
        <v>0</v>
      </c>
      <c r="E2012" s="5">
        <f>E2008/I2008</f>
        <v>4.2553191489361701E-2</v>
      </c>
      <c r="F2012" s="5">
        <f>F2008/I2008</f>
        <v>0.87234042553191493</v>
      </c>
      <c r="G2012" s="5">
        <f>G2008/I2008</f>
        <v>2.1276595744680851E-2</v>
      </c>
      <c r="H2012" s="5">
        <f>H2008/I2008</f>
        <v>0</v>
      </c>
    </row>
    <row r="2013" spans="1:9">
      <c r="A2013" t="s">
        <v>1562</v>
      </c>
      <c r="B2013" s="5">
        <f>B2009/I2009</f>
        <v>0</v>
      </c>
      <c r="C2013" s="5">
        <f>C2009/I2009</f>
        <v>0</v>
      </c>
      <c r="D2013" s="5">
        <f>D2009/I2009</f>
        <v>0</v>
      </c>
      <c r="E2013" s="5">
        <f>E2009/I2009</f>
        <v>0</v>
      </c>
      <c r="F2013" s="5">
        <f>F2009/I2009</f>
        <v>1</v>
      </c>
      <c r="G2013" s="5">
        <f>G2009/I2009</f>
        <v>0</v>
      </c>
      <c r="H2013" s="5">
        <f>H2009/I2009</f>
        <v>0</v>
      </c>
    </row>
    <row r="2014" spans="1:9">
      <c r="A2014" t="s">
        <v>1563</v>
      </c>
      <c r="B2014" s="5">
        <f>B2010/I2010</f>
        <v>0</v>
      </c>
      <c r="C2014" s="5">
        <f>C2010/I2010</f>
        <v>0</v>
      </c>
      <c r="D2014" s="5">
        <f>D2010/I2010</f>
        <v>0</v>
      </c>
      <c r="E2014" s="5">
        <f>E2010/I2010</f>
        <v>0</v>
      </c>
      <c r="F2014" s="5">
        <f>F2010/I2010</f>
        <v>1</v>
      </c>
      <c r="G2014" s="5">
        <f>G2010/I2010</f>
        <v>0</v>
      </c>
      <c r="H2014" s="5">
        <f>H2010/I2010</f>
        <v>0</v>
      </c>
    </row>
    <row r="2015" spans="1:9">
      <c r="A2015" t="s">
        <v>1564</v>
      </c>
      <c r="B2015" s="5">
        <f>B2011/I2011</f>
        <v>6.25E-2</v>
      </c>
      <c r="C2015" s="5">
        <f>C2011/I2011</f>
        <v>3.125E-2</v>
      </c>
      <c r="D2015" s="5">
        <f>D2011/I2011</f>
        <v>0</v>
      </c>
      <c r="E2015" s="5">
        <f>E2011/I2011</f>
        <v>6.25E-2</v>
      </c>
      <c r="F2015" s="5">
        <f>F2011/I2011</f>
        <v>0.8125</v>
      </c>
      <c r="G2015" s="5">
        <f>G2011/I2011</f>
        <v>3.125E-2</v>
      </c>
      <c r="H2015" s="5">
        <f>H2011/I2011</f>
        <v>0</v>
      </c>
    </row>
    <row r="2017" spans="1:9">
      <c r="A2017" t="s">
        <v>29</v>
      </c>
      <c r="B2017">
        <f>COUNTIFS( F1882:F1933, "Walking or running")</f>
        <v>2</v>
      </c>
      <c r="C2017">
        <f>COUNTIFS(  F1882:F1933,"Bicycle, skateboard or other human-powered device")</f>
        <v>0</v>
      </c>
      <c r="D2017">
        <f>COUNTIFS(  F1882:F1933,"Bus")</f>
        <v>0</v>
      </c>
      <c r="E2017">
        <f>COUNTIFS(  F1882:F1933, "Carpooling")</f>
        <v>5</v>
      </c>
      <c r="F2017">
        <f>COUNTIFS(  F1882:F1933, "Driving alone")</f>
        <v>44</v>
      </c>
      <c r="G2017">
        <f>COUNTIFS(  F1882:F1933, "Other (please explain)")</f>
        <v>1</v>
      </c>
      <c r="H2017">
        <f>COUNTIFS( F1882:F1933, "")</f>
        <v>0</v>
      </c>
      <c r="I2017">
        <f>SUM(B2017:H2017)</f>
        <v>52</v>
      </c>
    </row>
    <row r="2018" spans="1:9">
      <c r="A2018" t="s">
        <v>9</v>
      </c>
      <c r="B2018">
        <f>COUNTIFS(A1882:A1933, "Faculty", F1882:F1933, "Walking or running")</f>
        <v>1</v>
      </c>
      <c r="C2018">
        <f>COUNTIFS(A1882:A1933, "Faculty", F1882:F1933, "Bicycle, skateboard or other human-powered device")</f>
        <v>0</v>
      </c>
      <c r="D2018">
        <f>COUNTIFS(A1882:A1933, "Faculty", F1882:F1933, "Bus")</f>
        <v>0</v>
      </c>
      <c r="E2018">
        <f>COUNTIFS(A1882:A1933, "Faculty", F1882:F1933, "Carpooling")</f>
        <v>2</v>
      </c>
      <c r="F2018">
        <f>COUNTIFS(A1882:A1933, "Faculty", F1882:F1933, "Driving alone")</f>
        <v>4</v>
      </c>
      <c r="G2018">
        <f>COUNTIFS(A1882:A1933, "Faculty", F1882:F1933, "Other (please explain)")</f>
        <v>1</v>
      </c>
      <c r="H2018">
        <f>COUNTIFS(A1882:A1933, "Faculty", F1882:F1933, "")</f>
        <v>0</v>
      </c>
      <c r="I2018">
        <f>SUM(B2018:H2018)</f>
        <v>8</v>
      </c>
    </row>
    <row r="2019" spans="1:9">
      <c r="A2019" t="s">
        <v>1561</v>
      </c>
      <c r="B2019">
        <f>COUNTIFS(A1882:A1933, "Staff or Administrator", F1882:F1933, "Walking or running")</f>
        <v>0</v>
      </c>
      <c r="C2019">
        <f>COUNTIFS(A1882:A1933, "Staff or Administrator", F1882:F1933,  "Bicycle, skateboard or other human-powered device")</f>
        <v>0</v>
      </c>
      <c r="D2019">
        <f>COUNTIFS(A1882:A1933, "Staff or Administrator", F1882:F1933, "Bus")</f>
        <v>0</v>
      </c>
      <c r="E2019">
        <f>COUNTIFS(A1882:A1933, "Staff or Administrator", F1882:F1933,  "Carpooling")</f>
        <v>0</v>
      </c>
      <c r="F2019">
        <f>COUNTIFS(A1882:A1933, "Staff or Administrator", F1882:F1933, "Driving alone")</f>
        <v>4</v>
      </c>
      <c r="G2019">
        <f>COUNTIFS(A1882:A1933, "Staff or Administrator", F1882:F1933, "Other (please explain)")</f>
        <v>0</v>
      </c>
      <c r="H2019">
        <f>COUNTIFS(A1882:A1933, "Staff or Administrator", F1882:F1933,  "")</f>
        <v>0</v>
      </c>
      <c r="I2019">
        <f>SUM(B2019:H2019)</f>
        <v>4</v>
      </c>
    </row>
    <row r="2020" spans="1:9">
      <c r="A2020" t="s">
        <v>35</v>
      </c>
      <c r="B2020">
        <f>COUNTIFS(A1882:A1933, "Student", F1882:F1933, "Walking or running")</f>
        <v>1</v>
      </c>
      <c r="C2020">
        <f>COUNTIFS(A1882:A1933, "Student", F1882:F1933,  "Bicycle, skateboard or other human-powered device")</f>
        <v>0</v>
      </c>
      <c r="D2020">
        <f>COUNTIFS(A1882:A1933, "Student", F1882:F1933,  "Bus")</f>
        <v>0</v>
      </c>
      <c r="E2020">
        <f>COUNTIFS(A1882:A1933, "Student", F1882:F1933, "Carpooling")</f>
        <v>3</v>
      </c>
      <c r="F2020">
        <f>COUNTIFS(A1882:A1933, "Student", F1882:F1933,  "Driving alone")</f>
        <v>36</v>
      </c>
      <c r="G2020">
        <f>COUNTIFS(A1882:A1933, "Student", F1882:F1933,  "Other (please explain)")</f>
        <v>0</v>
      </c>
      <c r="H2020">
        <f>COUNTIFS(A1882:A1933, "Student", F1882:F1933,  "")</f>
        <v>0</v>
      </c>
      <c r="I2020">
        <f>SUM(B2020:H2020)</f>
        <v>40</v>
      </c>
    </row>
    <row r="2021" spans="1:9">
      <c r="A2021" t="s">
        <v>1574</v>
      </c>
      <c r="B2021" s="5">
        <f>B2017/I2017</f>
        <v>3.8461538461538464E-2</v>
      </c>
      <c r="C2021" s="5">
        <f>C2017/I2017</f>
        <v>0</v>
      </c>
      <c r="D2021" s="5">
        <f>D2017/I2017</f>
        <v>0</v>
      </c>
      <c r="E2021" s="5">
        <f>E2017/I2017</f>
        <v>9.6153846153846159E-2</v>
      </c>
      <c r="F2021" s="5">
        <f>F2017/I2017</f>
        <v>0.84615384615384615</v>
      </c>
      <c r="G2021" s="5">
        <f>G2017/I2017</f>
        <v>1.9230769230769232E-2</v>
      </c>
      <c r="H2021" s="5">
        <f>H2017/I2017</f>
        <v>0</v>
      </c>
    </row>
    <row r="2022" spans="1:9">
      <c r="A2022" t="s">
        <v>1562</v>
      </c>
      <c r="B2022" s="5">
        <f>B2018/I2018</f>
        <v>0.125</v>
      </c>
      <c r="C2022" s="5">
        <f>C2018/I2018</f>
        <v>0</v>
      </c>
      <c r="D2022" s="5">
        <f>D2018/I2018</f>
        <v>0</v>
      </c>
      <c r="E2022" s="5">
        <f>E2018/I2018</f>
        <v>0.25</v>
      </c>
      <c r="F2022" s="5">
        <f>F2018/I2018</f>
        <v>0.5</v>
      </c>
      <c r="G2022" s="5">
        <f>G2018/I2018</f>
        <v>0.125</v>
      </c>
      <c r="H2022" s="5">
        <f>H2018/I2018</f>
        <v>0</v>
      </c>
    </row>
    <row r="2023" spans="1:9">
      <c r="A2023" t="s">
        <v>1563</v>
      </c>
      <c r="B2023" s="5">
        <f>B2019/I2019</f>
        <v>0</v>
      </c>
      <c r="C2023" s="5">
        <f>C2019/I2019</f>
        <v>0</v>
      </c>
      <c r="D2023" s="5">
        <f>D2019/I2019</f>
        <v>0</v>
      </c>
      <c r="E2023" s="5">
        <f>E2019/I2019</f>
        <v>0</v>
      </c>
      <c r="F2023" s="5">
        <f>F2019/I2019</f>
        <v>1</v>
      </c>
      <c r="G2023" s="5">
        <f>G2019/I2019</f>
        <v>0</v>
      </c>
      <c r="H2023" s="5">
        <f>H2019/I2019</f>
        <v>0</v>
      </c>
    </row>
    <row r="2024" spans="1:9">
      <c r="A2024" t="s">
        <v>1564</v>
      </c>
      <c r="B2024" s="5">
        <f>B2020/I2020</f>
        <v>2.5000000000000001E-2</v>
      </c>
      <c r="C2024" s="5">
        <f>C2020/I2020</f>
        <v>0</v>
      </c>
      <c r="D2024" s="5">
        <f>D2020/I2020</f>
        <v>0</v>
      </c>
      <c r="E2024" s="5">
        <f>E2020/I2020</f>
        <v>7.4999999999999997E-2</v>
      </c>
      <c r="F2024" s="5">
        <f>F2020/I2020</f>
        <v>0.9</v>
      </c>
      <c r="G2024" s="5">
        <f>G2020/I2020</f>
        <v>0</v>
      </c>
      <c r="H2024" s="5">
        <f>H2020/I2020</f>
        <v>0</v>
      </c>
    </row>
  </sheetData>
  <sortState xmlns:xlrd2="http://schemas.microsoft.com/office/spreadsheetml/2017/richdata2" ref="A2:W1939">
    <sortCondition ref="B2:B1939"/>
    <sortCondition ref="A2:A1939"/>
    <sortCondition ref="F2:F1939"/>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859F0-9C22-4516-A5C4-DB64EF0968C7}">
  <dimension ref="A3:F98"/>
  <sheetViews>
    <sheetView topLeftCell="B1" workbookViewId="0">
      <selection activeCell="E3" sqref="E3:G3"/>
    </sheetView>
  </sheetViews>
  <sheetFormatPr defaultRowHeight="15"/>
  <cols>
    <col min="1" max="1" width="59.7109375" bestFit="1" customWidth="1"/>
    <col min="2" max="2" width="52.28515625" bestFit="1" customWidth="1"/>
    <col min="3" max="3" width="110.7109375" bestFit="1" customWidth="1"/>
    <col min="4" max="4" width="57.42578125" bestFit="1" customWidth="1"/>
  </cols>
  <sheetData>
    <row r="3" spans="1:6">
      <c r="A3" s="7" t="s">
        <v>1</v>
      </c>
      <c r="B3" s="7" t="s">
        <v>0</v>
      </c>
      <c r="C3" s="7" t="s">
        <v>45</v>
      </c>
      <c r="D3" t="s">
        <v>3</v>
      </c>
      <c r="E3" t="s">
        <v>4</v>
      </c>
      <c r="F3" t="s">
        <v>5</v>
      </c>
    </row>
    <row r="4" spans="1:6">
      <c r="A4" t="s">
        <v>10</v>
      </c>
      <c r="B4" t="s">
        <v>9</v>
      </c>
      <c r="C4" t="s">
        <v>11</v>
      </c>
      <c r="D4" s="8">
        <v>21</v>
      </c>
      <c r="E4" s="9">
        <f>D4/D$11</f>
        <v>7.6923076923076927E-2</v>
      </c>
      <c r="F4" s="9">
        <f>D4/F$11</f>
        <v>7.8947368421052627E-2</v>
      </c>
    </row>
    <row r="5" spans="1:6">
      <c r="C5" t="s">
        <v>12</v>
      </c>
      <c r="D5" s="8">
        <v>6</v>
      </c>
      <c r="E5" s="9">
        <f t="shared" ref="E5:E10" si="0">D5/D$11</f>
        <v>2.197802197802198E-2</v>
      </c>
      <c r="F5" s="9">
        <f t="shared" ref="F5:F7" si="1">D5/F$11</f>
        <v>2.2556390977443608E-2</v>
      </c>
    </row>
    <row r="6" spans="1:6">
      <c r="C6" t="s">
        <v>13</v>
      </c>
      <c r="D6" s="8">
        <v>20</v>
      </c>
      <c r="E6" s="9">
        <f t="shared" si="0"/>
        <v>7.3260073260073263E-2</v>
      </c>
      <c r="F6" s="9">
        <f t="shared" si="1"/>
        <v>7.5187969924812026E-2</v>
      </c>
    </row>
    <row r="7" spans="1:6">
      <c r="C7" t="s">
        <v>14</v>
      </c>
      <c r="D7" s="8">
        <v>196</v>
      </c>
      <c r="E7" s="9">
        <f t="shared" si="0"/>
        <v>0.71794871794871795</v>
      </c>
      <c r="F7" s="9">
        <f t="shared" si="1"/>
        <v>0.73684210526315785</v>
      </c>
    </row>
    <row r="8" spans="1:6">
      <c r="C8" t="s">
        <v>15</v>
      </c>
      <c r="D8" s="8">
        <v>6</v>
      </c>
      <c r="E8" s="9">
        <f t="shared" si="0"/>
        <v>2.197802197802198E-2</v>
      </c>
      <c r="F8" s="9"/>
    </row>
    <row r="9" spans="1:6">
      <c r="C9" t="s">
        <v>16</v>
      </c>
      <c r="D9" s="8">
        <v>23</v>
      </c>
      <c r="E9" s="9">
        <f t="shared" si="0"/>
        <v>8.4249084249084255E-2</v>
      </c>
      <c r="F9" s="9">
        <f>D9/F11</f>
        <v>8.646616541353383E-2</v>
      </c>
    </row>
    <row r="10" spans="1:6">
      <c r="C10" t="s">
        <v>17</v>
      </c>
      <c r="D10" s="8">
        <v>1</v>
      </c>
      <c r="E10" s="9">
        <f t="shared" si="0"/>
        <v>3.663003663003663E-3</v>
      </c>
    </row>
    <row r="11" spans="1:6">
      <c r="B11" t="s">
        <v>32</v>
      </c>
      <c r="D11" s="8">
        <v>273</v>
      </c>
      <c r="F11" s="6">
        <f>D11-D8-D10</f>
        <v>266</v>
      </c>
    </row>
    <row r="12" spans="1:6">
      <c r="B12" t="s">
        <v>33</v>
      </c>
      <c r="C12" t="s">
        <v>11</v>
      </c>
      <c r="D12" s="8">
        <v>17</v>
      </c>
      <c r="E12" s="9">
        <f>D12/D$19</f>
        <v>3.0088495575221239E-2</v>
      </c>
      <c r="F12" s="9">
        <f>D12/F$19</f>
        <v>3.0797101449275364E-2</v>
      </c>
    </row>
    <row r="13" spans="1:6">
      <c r="C13" t="s">
        <v>12</v>
      </c>
      <c r="D13" s="8">
        <v>8</v>
      </c>
      <c r="E13" s="9">
        <f t="shared" ref="E13:E18" si="2">D13/D$19</f>
        <v>1.415929203539823E-2</v>
      </c>
      <c r="F13" s="9">
        <f t="shared" ref="F13:F15" si="3">D13/F$19</f>
        <v>1.4492753623188406E-2</v>
      </c>
    </row>
    <row r="14" spans="1:6">
      <c r="C14" t="s">
        <v>13</v>
      </c>
      <c r="D14" s="8">
        <v>34</v>
      </c>
      <c r="E14" s="9">
        <f t="shared" si="2"/>
        <v>6.0176991150442477E-2</v>
      </c>
      <c r="F14" s="9">
        <f t="shared" si="3"/>
        <v>6.1594202898550728E-2</v>
      </c>
    </row>
    <row r="15" spans="1:6">
      <c r="C15" t="s">
        <v>14</v>
      </c>
      <c r="D15" s="8">
        <v>477</v>
      </c>
      <c r="E15" s="9">
        <f t="shared" si="2"/>
        <v>0.84424778761061947</v>
      </c>
      <c r="F15" s="9">
        <f t="shared" si="3"/>
        <v>0.86413043478260865</v>
      </c>
    </row>
    <row r="16" spans="1:6">
      <c r="C16" t="s">
        <v>15</v>
      </c>
      <c r="D16" s="8">
        <v>12</v>
      </c>
      <c r="E16" s="9">
        <f t="shared" si="2"/>
        <v>2.1238938053097345E-2</v>
      </c>
      <c r="F16" s="9"/>
    </row>
    <row r="17" spans="1:6">
      <c r="C17" t="s">
        <v>16</v>
      </c>
      <c r="D17" s="8">
        <v>16</v>
      </c>
      <c r="E17" s="9">
        <f t="shared" si="2"/>
        <v>2.831858407079646E-2</v>
      </c>
      <c r="F17" s="9">
        <f>D17/F19</f>
        <v>2.8985507246376812E-2</v>
      </c>
    </row>
    <row r="18" spans="1:6">
      <c r="C18" t="s">
        <v>17</v>
      </c>
      <c r="D18" s="8">
        <v>1</v>
      </c>
      <c r="E18" s="9">
        <f t="shared" si="2"/>
        <v>1.7699115044247787E-3</v>
      </c>
    </row>
    <row r="19" spans="1:6">
      <c r="B19" t="s">
        <v>34</v>
      </c>
      <c r="D19" s="8">
        <v>565</v>
      </c>
      <c r="F19" s="6">
        <f>D19-D16-D18</f>
        <v>552</v>
      </c>
    </row>
    <row r="20" spans="1:6">
      <c r="B20" t="s">
        <v>35</v>
      </c>
      <c r="C20" t="s">
        <v>11</v>
      </c>
      <c r="D20" s="8">
        <v>49</v>
      </c>
      <c r="E20" s="9">
        <f>D20/D$27</f>
        <v>6.0794044665012405E-2</v>
      </c>
      <c r="F20" s="9">
        <f>D20/F$27</f>
        <v>6.464379947229551E-2</v>
      </c>
    </row>
    <row r="21" spans="1:6">
      <c r="C21" t="s">
        <v>12</v>
      </c>
      <c r="D21" s="8">
        <v>111</v>
      </c>
      <c r="E21" s="9">
        <f t="shared" ref="E21:E26" si="4">D21/D$27</f>
        <v>0.13771712158808933</v>
      </c>
      <c r="F21" s="9">
        <f t="shared" ref="F21:F23" si="5">D21/F$27</f>
        <v>0.14643799472295516</v>
      </c>
    </row>
    <row r="22" spans="1:6">
      <c r="C22" t="s">
        <v>13</v>
      </c>
      <c r="D22" s="8">
        <v>94</v>
      </c>
      <c r="E22" s="9">
        <f t="shared" si="4"/>
        <v>0.11662531017369727</v>
      </c>
      <c r="F22" s="9">
        <f t="shared" si="5"/>
        <v>0.12401055408970976</v>
      </c>
    </row>
    <row r="23" spans="1:6">
      <c r="C23" t="s">
        <v>14</v>
      </c>
      <c r="D23" s="8">
        <v>294</v>
      </c>
      <c r="E23" s="9">
        <f t="shared" si="4"/>
        <v>0.36476426799007444</v>
      </c>
      <c r="F23" s="9">
        <f t="shared" si="5"/>
        <v>0.38786279683377306</v>
      </c>
    </row>
    <row r="24" spans="1:6">
      <c r="C24" t="s">
        <v>15</v>
      </c>
      <c r="D24" s="8">
        <v>32</v>
      </c>
      <c r="E24" s="9">
        <f t="shared" si="4"/>
        <v>3.9702233250620347E-2</v>
      </c>
      <c r="F24" s="9"/>
    </row>
    <row r="25" spans="1:6">
      <c r="C25" t="s">
        <v>16</v>
      </c>
      <c r="D25" s="8">
        <v>210</v>
      </c>
      <c r="E25" s="9">
        <f t="shared" si="4"/>
        <v>0.26054590570719605</v>
      </c>
      <c r="F25" s="9">
        <f>D25/F27</f>
        <v>0.27704485488126651</v>
      </c>
    </row>
    <row r="26" spans="1:6">
      <c r="C26" t="s">
        <v>17</v>
      </c>
      <c r="D26" s="8">
        <v>16</v>
      </c>
      <c r="E26" s="9">
        <f t="shared" si="4"/>
        <v>1.9851116625310174E-2</v>
      </c>
    </row>
    <row r="27" spans="1:6">
      <c r="B27" t="s">
        <v>40</v>
      </c>
      <c r="D27" s="8">
        <v>806</v>
      </c>
      <c r="F27" s="6">
        <f>D27-D24-D26</f>
        <v>758</v>
      </c>
    </row>
    <row r="28" spans="1:6">
      <c r="A28" t="s">
        <v>18</v>
      </c>
      <c r="D28" s="8">
        <v>1644</v>
      </c>
    </row>
    <row r="29" spans="1:6">
      <c r="A29" t="s">
        <v>19</v>
      </c>
      <c r="B29" t="s">
        <v>9</v>
      </c>
      <c r="C29" t="s">
        <v>14</v>
      </c>
      <c r="D29" s="8">
        <v>5</v>
      </c>
    </row>
    <row r="30" spans="1:6">
      <c r="C30" t="s">
        <v>15</v>
      </c>
      <c r="D30" s="8">
        <v>1</v>
      </c>
    </row>
    <row r="31" spans="1:6">
      <c r="B31" t="s">
        <v>32</v>
      </c>
      <c r="D31" s="8">
        <v>6</v>
      </c>
    </row>
    <row r="32" spans="1:6">
      <c r="B32" t="s">
        <v>33</v>
      </c>
      <c r="C32" t="s">
        <v>14</v>
      </c>
      <c r="D32" s="8">
        <v>3</v>
      </c>
    </row>
    <row r="33" spans="1:4">
      <c r="B33" t="s">
        <v>34</v>
      </c>
      <c r="D33" s="8">
        <v>3</v>
      </c>
    </row>
    <row r="34" spans="1:4">
      <c r="B34" t="s">
        <v>35</v>
      </c>
      <c r="C34" t="s">
        <v>12</v>
      </c>
      <c r="D34" s="8">
        <v>2</v>
      </c>
    </row>
    <row r="35" spans="1:4">
      <c r="C35" t="s">
        <v>13</v>
      </c>
      <c r="D35" s="8">
        <v>4</v>
      </c>
    </row>
    <row r="36" spans="1:4">
      <c r="C36" t="s">
        <v>14</v>
      </c>
      <c r="D36" s="8">
        <v>48</v>
      </c>
    </row>
    <row r="37" spans="1:4">
      <c r="C37" t="s">
        <v>15</v>
      </c>
      <c r="D37" s="8">
        <v>1</v>
      </c>
    </row>
    <row r="38" spans="1:4">
      <c r="B38" t="s">
        <v>40</v>
      </c>
      <c r="D38" s="8">
        <v>55</v>
      </c>
    </row>
    <row r="39" spans="1:4">
      <c r="A39" t="s">
        <v>20</v>
      </c>
      <c r="D39" s="8">
        <v>64</v>
      </c>
    </row>
    <row r="40" spans="1:4">
      <c r="A40" t="s">
        <v>21</v>
      </c>
      <c r="B40" t="s">
        <v>9</v>
      </c>
      <c r="C40" t="s">
        <v>14</v>
      </c>
      <c r="D40" s="8">
        <v>1</v>
      </c>
    </row>
    <row r="41" spans="1:4">
      <c r="B41" t="s">
        <v>32</v>
      </c>
      <c r="D41" s="8">
        <v>1</v>
      </c>
    </row>
    <row r="42" spans="1:4">
      <c r="B42" t="s">
        <v>33</v>
      </c>
      <c r="C42" t="s">
        <v>14</v>
      </c>
      <c r="D42" s="8">
        <v>7</v>
      </c>
    </row>
    <row r="43" spans="1:4">
      <c r="B43" t="s">
        <v>34</v>
      </c>
      <c r="D43" s="8">
        <v>7</v>
      </c>
    </row>
    <row r="44" spans="1:4">
      <c r="B44" t="s">
        <v>35</v>
      </c>
      <c r="C44" t="s">
        <v>13</v>
      </c>
      <c r="D44" s="8">
        <v>1</v>
      </c>
    </row>
    <row r="45" spans="1:4">
      <c r="C45" t="s">
        <v>14</v>
      </c>
      <c r="D45" s="8">
        <v>10</v>
      </c>
    </row>
    <row r="46" spans="1:4">
      <c r="B46" t="s">
        <v>40</v>
      </c>
      <c r="D46" s="8">
        <v>11</v>
      </c>
    </row>
    <row r="47" spans="1:4">
      <c r="A47" t="s">
        <v>22</v>
      </c>
      <c r="D47" s="8">
        <v>19</v>
      </c>
    </row>
    <row r="48" spans="1:4">
      <c r="A48" t="s">
        <v>23</v>
      </c>
      <c r="B48" t="s">
        <v>9</v>
      </c>
      <c r="C48" t="s">
        <v>14</v>
      </c>
      <c r="D48" s="8">
        <v>5</v>
      </c>
    </row>
    <row r="49" spans="1:4">
      <c r="B49" t="s">
        <v>32</v>
      </c>
      <c r="D49" s="8">
        <v>5</v>
      </c>
    </row>
    <row r="50" spans="1:4">
      <c r="B50" t="s">
        <v>33</v>
      </c>
      <c r="C50" t="s">
        <v>14</v>
      </c>
      <c r="D50" s="8">
        <v>5</v>
      </c>
    </row>
    <row r="51" spans="1:4">
      <c r="B51" t="s">
        <v>34</v>
      </c>
      <c r="D51" s="8">
        <v>5</v>
      </c>
    </row>
    <row r="52" spans="1:4">
      <c r="B52" t="s">
        <v>35</v>
      </c>
      <c r="C52" t="s">
        <v>14</v>
      </c>
      <c r="D52" s="8">
        <v>14</v>
      </c>
    </row>
    <row r="53" spans="1:4">
      <c r="B53" t="s">
        <v>40</v>
      </c>
      <c r="D53" s="8">
        <v>14</v>
      </c>
    </row>
    <row r="54" spans="1:4">
      <c r="A54" t="s">
        <v>24</v>
      </c>
      <c r="D54" s="8">
        <v>24</v>
      </c>
    </row>
    <row r="55" spans="1:4">
      <c r="A55" t="s">
        <v>25</v>
      </c>
      <c r="B55" t="s">
        <v>9</v>
      </c>
      <c r="C55" t="s">
        <v>14</v>
      </c>
      <c r="D55" s="8">
        <v>10</v>
      </c>
    </row>
    <row r="56" spans="1:4">
      <c r="B56" t="s">
        <v>32</v>
      </c>
      <c r="D56" s="8">
        <v>10</v>
      </c>
    </row>
    <row r="57" spans="1:4">
      <c r="B57" t="s">
        <v>33</v>
      </c>
      <c r="C57" t="s">
        <v>14</v>
      </c>
      <c r="D57" s="8">
        <v>11</v>
      </c>
    </row>
    <row r="58" spans="1:4">
      <c r="B58" t="s">
        <v>34</v>
      </c>
      <c r="D58" s="8">
        <v>11</v>
      </c>
    </row>
    <row r="59" spans="1:4">
      <c r="B59" t="s">
        <v>35</v>
      </c>
      <c r="C59" t="s">
        <v>13</v>
      </c>
      <c r="D59" s="8">
        <v>2</v>
      </c>
    </row>
    <row r="60" spans="1:4">
      <c r="C60" t="s">
        <v>14</v>
      </c>
      <c r="D60" s="8">
        <v>51</v>
      </c>
    </row>
    <row r="61" spans="1:4">
      <c r="B61" t="s">
        <v>40</v>
      </c>
      <c r="D61" s="8">
        <v>53</v>
      </c>
    </row>
    <row r="62" spans="1:4">
      <c r="A62" t="s">
        <v>26</v>
      </c>
      <c r="D62" s="8">
        <v>74</v>
      </c>
    </row>
    <row r="63" spans="1:4">
      <c r="A63" t="s">
        <v>36</v>
      </c>
      <c r="B63" t="s">
        <v>35</v>
      </c>
      <c r="C63" t="s">
        <v>14</v>
      </c>
      <c r="D63" s="8">
        <v>3</v>
      </c>
    </row>
    <row r="64" spans="1:4">
      <c r="B64" t="s">
        <v>40</v>
      </c>
      <c r="D64" s="8">
        <v>3</v>
      </c>
    </row>
    <row r="65" spans="1:4">
      <c r="A65" t="s">
        <v>37</v>
      </c>
      <c r="D65" s="8">
        <v>3</v>
      </c>
    </row>
    <row r="66" spans="1:4">
      <c r="A66" t="s">
        <v>38</v>
      </c>
      <c r="B66" t="s">
        <v>35</v>
      </c>
      <c r="C66" t="s">
        <v>12</v>
      </c>
      <c r="D66" s="8">
        <v>1</v>
      </c>
    </row>
    <row r="67" spans="1:4">
      <c r="C67" t="s">
        <v>14</v>
      </c>
      <c r="D67" s="8">
        <v>4</v>
      </c>
    </row>
    <row r="68" spans="1:4">
      <c r="B68" t="s">
        <v>40</v>
      </c>
      <c r="D68" s="8">
        <v>5</v>
      </c>
    </row>
    <row r="69" spans="1:4">
      <c r="A69" t="s">
        <v>39</v>
      </c>
      <c r="D69" s="8">
        <v>5</v>
      </c>
    </row>
    <row r="70" spans="1:4">
      <c r="A70" t="s">
        <v>27</v>
      </c>
      <c r="B70" t="s">
        <v>9</v>
      </c>
      <c r="C70" t="s">
        <v>14</v>
      </c>
      <c r="D70" s="8">
        <v>9</v>
      </c>
    </row>
    <row r="71" spans="1:4">
      <c r="B71" t="s">
        <v>32</v>
      </c>
      <c r="D71" s="8">
        <v>9</v>
      </c>
    </row>
    <row r="72" spans="1:4">
      <c r="B72" t="s">
        <v>33</v>
      </c>
      <c r="C72" t="s">
        <v>14</v>
      </c>
      <c r="D72" s="8">
        <v>6</v>
      </c>
    </row>
    <row r="73" spans="1:4">
      <c r="B73" t="s">
        <v>34</v>
      </c>
      <c r="D73" s="8">
        <v>6</v>
      </c>
    </row>
    <row r="74" spans="1:4">
      <c r="B74" t="s">
        <v>35</v>
      </c>
      <c r="C74" t="s">
        <v>11</v>
      </c>
      <c r="D74" s="8">
        <v>1</v>
      </c>
    </row>
    <row r="75" spans="1:4">
      <c r="C75" t="s">
        <v>13</v>
      </c>
      <c r="D75" s="8">
        <v>2</v>
      </c>
    </row>
    <row r="76" spans="1:4">
      <c r="C76" t="s">
        <v>14</v>
      </c>
      <c r="D76" s="8">
        <v>26</v>
      </c>
    </row>
    <row r="77" spans="1:4">
      <c r="C77" t="s">
        <v>15</v>
      </c>
      <c r="D77" s="8">
        <v>1</v>
      </c>
    </row>
    <row r="78" spans="1:4">
      <c r="C78" t="s">
        <v>16</v>
      </c>
      <c r="D78" s="8">
        <v>2</v>
      </c>
    </row>
    <row r="79" spans="1:4">
      <c r="B79" t="s">
        <v>40</v>
      </c>
      <c r="D79" s="8">
        <v>32</v>
      </c>
    </row>
    <row r="80" spans="1:4">
      <c r="A80" t="s">
        <v>28</v>
      </c>
      <c r="D80" s="8">
        <v>47</v>
      </c>
    </row>
    <row r="81" spans="1:4">
      <c r="A81" t="s">
        <v>29</v>
      </c>
      <c r="B81" t="s">
        <v>9</v>
      </c>
      <c r="C81" t="s">
        <v>13</v>
      </c>
      <c r="D81" s="8">
        <v>2</v>
      </c>
    </row>
    <row r="82" spans="1:4">
      <c r="C82" t="s">
        <v>14</v>
      </c>
      <c r="D82" s="8">
        <v>3</v>
      </c>
    </row>
    <row r="83" spans="1:4">
      <c r="C83" t="s">
        <v>15</v>
      </c>
      <c r="D83" s="8">
        <v>1</v>
      </c>
    </row>
    <row r="84" spans="1:4">
      <c r="C84" t="s">
        <v>16</v>
      </c>
      <c r="D84" s="8">
        <v>1</v>
      </c>
    </row>
    <row r="85" spans="1:4">
      <c r="B85" t="s">
        <v>32</v>
      </c>
      <c r="D85" s="8">
        <v>7</v>
      </c>
    </row>
    <row r="86" spans="1:4">
      <c r="B86" t="s">
        <v>33</v>
      </c>
      <c r="C86" t="s">
        <v>14</v>
      </c>
      <c r="D86" s="8">
        <v>4</v>
      </c>
    </row>
    <row r="87" spans="1:4">
      <c r="B87" t="s">
        <v>34</v>
      </c>
      <c r="D87" s="8">
        <v>4</v>
      </c>
    </row>
    <row r="88" spans="1:4">
      <c r="B88" t="s">
        <v>35</v>
      </c>
      <c r="C88" t="s">
        <v>13</v>
      </c>
      <c r="D88" s="8">
        <v>3</v>
      </c>
    </row>
    <row r="89" spans="1:4">
      <c r="C89" t="s">
        <v>14</v>
      </c>
      <c r="D89" s="8">
        <v>34</v>
      </c>
    </row>
    <row r="90" spans="1:4">
      <c r="C90" t="s">
        <v>16</v>
      </c>
      <c r="D90" s="8">
        <v>1</v>
      </c>
    </row>
    <row r="91" spans="1:4">
      <c r="B91" t="s">
        <v>40</v>
      </c>
      <c r="D91" s="8">
        <v>38</v>
      </c>
    </row>
    <row r="92" spans="1:4">
      <c r="A92" t="s">
        <v>30</v>
      </c>
      <c r="D92" s="8">
        <v>49</v>
      </c>
    </row>
    <row r="93" spans="1:4">
      <c r="A93" t="s">
        <v>17</v>
      </c>
      <c r="B93" t="s">
        <v>9</v>
      </c>
      <c r="C93" t="s">
        <v>14</v>
      </c>
      <c r="D93" s="8">
        <v>1</v>
      </c>
    </row>
    <row r="94" spans="1:4">
      <c r="B94" t="s">
        <v>32</v>
      </c>
      <c r="D94" s="8">
        <v>1</v>
      </c>
    </row>
    <row r="95" spans="1:4">
      <c r="B95" t="s">
        <v>35</v>
      </c>
      <c r="C95" t="s">
        <v>14</v>
      </c>
      <c r="D95" s="8">
        <v>2</v>
      </c>
    </row>
    <row r="96" spans="1:4">
      <c r="B96" t="s">
        <v>40</v>
      </c>
      <c r="D96" s="8">
        <v>2</v>
      </c>
    </row>
    <row r="97" spans="1:4">
      <c r="A97" t="s">
        <v>31</v>
      </c>
      <c r="D97" s="8">
        <v>3</v>
      </c>
    </row>
    <row r="98" spans="1:4">
      <c r="A98" t="s">
        <v>41</v>
      </c>
      <c r="D98" s="8">
        <v>1932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AA7E9-7915-4540-B838-81925052CDC7}">
  <dimension ref="A1:V2024"/>
  <sheetViews>
    <sheetView zoomScaleNormal="100" workbookViewId="0">
      <pane ySplit="1" topLeftCell="A2" activePane="bottomLeft" state="frozen"/>
      <selection pane="bottomLeft"/>
    </sheetView>
  </sheetViews>
  <sheetFormatPr defaultColWidth="8.85546875" defaultRowHeight="15"/>
  <cols>
    <col min="1" max="1" width="24.42578125" customWidth="1"/>
    <col min="2" max="2" width="16.42578125" customWidth="1"/>
    <col min="3" max="3" width="28.42578125" customWidth="1"/>
    <col min="4" max="4" width="20.7109375" customWidth="1"/>
    <col min="5" max="5" width="18.42578125" customWidth="1"/>
    <col min="6" max="9" width="24.85546875" customWidth="1"/>
    <col min="10" max="10" width="13.28515625" customWidth="1"/>
    <col min="11" max="11" width="36.7109375" customWidth="1"/>
    <col min="12" max="12" width="32.28515625" customWidth="1"/>
    <col min="13" max="13" width="82.28515625" bestFit="1" customWidth="1"/>
    <col min="14" max="15" width="255.7109375" bestFit="1" customWidth="1"/>
  </cols>
  <sheetData>
    <row r="1" spans="1:22" ht="144" customHeight="1">
      <c r="A1" s="1" t="s">
        <v>0</v>
      </c>
      <c r="B1" s="1" t="s">
        <v>1</v>
      </c>
      <c r="C1" s="1" t="s">
        <v>42</v>
      </c>
      <c r="D1" s="1" t="s">
        <v>43</v>
      </c>
      <c r="E1" s="1" t="s">
        <v>44</v>
      </c>
      <c r="F1" s="1" t="s">
        <v>45</v>
      </c>
      <c r="G1" s="1" t="s">
        <v>46</v>
      </c>
      <c r="H1" s="1" t="s">
        <v>47</v>
      </c>
      <c r="I1" s="1" t="s">
        <v>48</v>
      </c>
      <c r="J1" s="1" t="s">
        <v>2</v>
      </c>
      <c r="K1" s="1" t="s">
        <v>49</v>
      </c>
      <c r="L1" s="1" t="s">
        <v>50</v>
      </c>
      <c r="M1" s="1" t="s">
        <v>51</v>
      </c>
      <c r="N1" s="1" t="s">
        <v>52</v>
      </c>
      <c r="O1" s="1" t="s">
        <v>53</v>
      </c>
      <c r="P1" s="1" t="s">
        <v>54</v>
      </c>
      <c r="Q1" s="1" t="s">
        <v>55</v>
      </c>
      <c r="R1" s="1" t="s">
        <v>56</v>
      </c>
      <c r="S1" s="1"/>
      <c r="T1" s="1"/>
      <c r="U1" s="1"/>
      <c r="V1" s="1"/>
    </row>
    <row r="2" spans="1:22">
      <c r="A2" t="s">
        <v>9</v>
      </c>
      <c r="B2" t="s">
        <v>10</v>
      </c>
      <c r="C2">
        <v>1</v>
      </c>
      <c r="D2" t="s">
        <v>57</v>
      </c>
      <c r="F2" t="s">
        <v>11</v>
      </c>
      <c r="H2" t="s">
        <v>16</v>
      </c>
      <c r="J2" t="s">
        <v>11</v>
      </c>
      <c r="L2" t="s">
        <v>16</v>
      </c>
      <c r="N2" t="s">
        <v>58</v>
      </c>
      <c r="O2" t="s">
        <v>59</v>
      </c>
      <c r="P2" t="s">
        <v>15</v>
      </c>
      <c r="Q2" t="s">
        <v>60</v>
      </c>
      <c r="R2" t="s">
        <v>61</v>
      </c>
    </row>
    <row r="3" spans="1:22">
      <c r="A3" t="s">
        <v>9</v>
      </c>
      <c r="B3" t="s">
        <v>10</v>
      </c>
      <c r="C3">
        <v>2.5</v>
      </c>
      <c r="D3" t="s">
        <v>62</v>
      </c>
      <c r="E3" t="s">
        <v>62</v>
      </c>
      <c r="F3" t="s">
        <v>11</v>
      </c>
      <c r="H3" t="s">
        <v>16</v>
      </c>
      <c r="J3" t="s">
        <v>11</v>
      </c>
      <c r="L3" t="s">
        <v>16</v>
      </c>
      <c r="N3" t="s">
        <v>63</v>
      </c>
      <c r="O3" t="s">
        <v>64</v>
      </c>
      <c r="P3" t="s">
        <v>65</v>
      </c>
      <c r="R3" t="s">
        <v>61</v>
      </c>
    </row>
    <row r="4" spans="1:22">
      <c r="A4" t="s">
        <v>9</v>
      </c>
      <c r="B4" t="s">
        <v>10</v>
      </c>
      <c r="C4">
        <v>0.6</v>
      </c>
      <c r="D4" t="s">
        <v>62</v>
      </c>
      <c r="E4" t="s">
        <v>66</v>
      </c>
      <c r="F4" t="s">
        <v>11</v>
      </c>
      <c r="H4" t="s">
        <v>16</v>
      </c>
      <c r="J4" t="s">
        <v>16</v>
      </c>
      <c r="L4" t="s">
        <v>16</v>
      </c>
      <c r="N4" t="s">
        <v>67</v>
      </c>
      <c r="R4" t="s">
        <v>61</v>
      </c>
    </row>
    <row r="5" spans="1:22">
      <c r="A5" t="s">
        <v>9</v>
      </c>
      <c r="B5" t="s">
        <v>10</v>
      </c>
      <c r="C5">
        <v>14.5</v>
      </c>
      <c r="D5" t="s">
        <v>62</v>
      </c>
      <c r="E5" t="s">
        <v>62</v>
      </c>
      <c r="F5" t="s">
        <v>11</v>
      </c>
      <c r="H5" t="s">
        <v>16</v>
      </c>
      <c r="J5" t="s">
        <v>14</v>
      </c>
      <c r="L5" t="s">
        <v>16</v>
      </c>
      <c r="N5" t="s">
        <v>68</v>
      </c>
      <c r="P5" t="s">
        <v>65</v>
      </c>
      <c r="R5" t="s">
        <v>69</v>
      </c>
    </row>
    <row r="6" spans="1:22">
      <c r="A6" t="s">
        <v>9</v>
      </c>
      <c r="B6" t="s">
        <v>10</v>
      </c>
      <c r="C6">
        <v>6</v>
      </c>
      <c r="D6" t="s">
        <v>70</v>
      </c>
      <c r="E6" t="s">
        <v>57</v>
      </c>
      <c r="F6" t="s">
        <v>11</v>
      </c>
      <c r="H6" t="s">
        <v>11</v>
      </c>
      <c r="J6" t="s">
        <v>11</v>
      </c>
      <c r="L6" t="s">
        <v>11</v>
      </c>
      <c r="N6" t="s">
        <v>71</v>
      </c>
      <c r="O6" t="s">
        <v>72</v>
      </c>
      <c r="P6" t="s">
        <v>73</v>
      </c>
      <c r="R6" t="s">
        <v>61</v>
      </c>
    </row>
    <row r="7" spans="1:22">
      <c r="A7" t="s">
        <v>9</v>
      </c>
      <c r="B7" t="s">
        <v>10</v>
      </c>
      <c r="C7">
        <v>1.5</v>
      </c>
      <c r="D7" t="s">
        <v>62</v>
      </c>
      <c r="E7" t="s">
        <v>62</v>
      </c>
      <c r="F7" t="s">
        <v>11</v>
      </c>
      <c r="H7" t="s">
        <v>16</v>
      </c>
      <c r="J7" t="s">
        <v>16</v>
      </c>
      <c r="L7" t="s">
        <v>16</v>
      </c>
      <c r="R7" t="s">
        <v>61</v>
      </c>
    </row>
    <row r="8" spans="1:22">
      <c r="A8" t="s">
        <v>9</v>
      </c>
      <c r="B8" t="s">
        <v>10</v>
      </c>
      <c r="C8">
        <v>1</v>
      </c>
      <c r="D8" t="s">
        <v>62</v>
      </c>
      <c r="E8" t="s">
        <v>62</v>
      </c>
      <c r="F8" t="s">
        <v>11</v>
      </c>
      <c r="H8" t="s">
        <v>16</v>
      </c>
      <c r="J8" t="s">
        <v>16</v>
      </c>
      <c r="L8" t="s">
        <v>16</v>
      </c>
      <c r="N8" t="s">
        <v>74</v>
      </c>
      <c r="P8" t="s">
        <v>75</v>
      </c>
      <c r="R8" t="s">
        <v>61</v>
      </c>
    </row>
    <row r="9" spans="1:22">
      <c r="A9" t="s">
        <v>9</v>
      </c>
      <c r="B9" t="s">
        <v>10</v>
      </c>
      <c r="C9">
        <v>2.5</v>
      </c>
      <c r="D9" t="s">
        <v>62</v>
      </c>
      <c r="E9" t="s">
        <v>57</v>
      </c>
      <c r="F9" t="s">
        <v>11</v>
      </c>
      <c r="H9" t="s">
        <v>16</v>
      </c>
      <c r="J9" t="s">
        <v>11</v>
      </c>
      <c r="L9" t="s">
        <v>16</v>
      </c>
      <c r="R9" t="s">
        <v>69</v>
      </c>
    </row>
    <row r="10" spans="1:22">
      <c r="A10" t="s">
        <v>9</v>
      </c>
      <c r="B10" t="s">
        <v>10</v>
      </c>
      <c r="C10">
        <v>1</v>
      </c>
      <c r="D10" t="s">
        <v>62</v>
      </c>
      <c r="E10" t="s">
        <v>62</v>
      </c>
      <c r="F10" t="s">
        <v>11</v>
      </c>
      <c r="H10" t="s">
        <v>16</v>
      </c>
      <c r="J10" t="s">
        <v>15</v>
      </c>
      <c r="K10" t="s">
        <v>76</v>
      </c>
      <c r="L10" t="s">
        <v>16</v>
      </c>
      <c r="N10" t="s">
        <v>77</v>
      </c>
      <c r="P10" t="s">
        <v>78</v>
      </c>
      <c r="R10" t="s">
        <v>61</v>
      </c>
    </row>
    <row r="11" spans="1:22">
      <c r="A11" t="s">
        <v>9</v>
      </c>
      <c r="B11" t="s">
        <v>10</v>
      </c>
      <c r="C11">
        <v>1.5</v>
      </c>
      <c r="D11" t="s">
        <v>79</v>
      </c>
      <c r="E11" t="s">
        <v>57</v>
      </c>
      <c r="F11" t="s">
        <v>11</v>
      </c>
      <c r="H11" t="s">
        <v>11</v>
      </c>
      <c r="J11" t="s">
        <v>16</v>
      </c>
      <c r="L11" t="s">
        <v>16</v>
      </c>
      <c r="N11" t="s">
        <v>15</v>
      </c>
      <c r="O11" t="s">
        <v>80</v>
      </c>
      <c r="P11" t="s">
        <v>81</v>
      </c>
      <c r="Q11" t="s">
        <v>82</v>
      </c>
      <c r="R11" t="s">
        <v>69</v>
      </c>
    </row>
    <row r="12" spans="1:22">
      <c r="A12" t="s">
        <v>9</v>
      </c>
      <c r="B12" t="s">
        <v>10</v>
      </c>
      <c r="C12">
        <v>5</v>
      </c>
      <c r="D12" t="s">
        <v>66</v>
      </c>
      <c r="E12" t="s">
        <v>83</v>
      </c>
      <c r="F12" t="s">
        <v>11</v>
      </c>
      <c r="H12" t="s">
        <v>16</v>
      </c>
      <c r="J12" t="s">
        <v>14</v>
      </c>
      <c r="L12" t="s">
        <v>16</v>
      </c>
      <c r="N12" t="s">
        <v>77</v>
      </c>
      <c r="P12" t="s">
        <v>75</v>
      </c>
      <c r="R12" t="s">
        <v>61</v>
      </c>
    </row>
    <row r="13" spans="1:22">
      <c r="A13" t="s">
        <v>9</v>
      </c>
      <c r="B13" t="s">
        <v>10</v>
      </c>
      <c r="C13">
        <v>2.5</v>
      </c>
      <c r="D13" t="s">
        <v>62</v>
      </c>
      <c r="E13" t="s">
        <v>62</v>
      </c>
      <c r="F13" t="s">
        <v>11</v>
      </c>
      <c r="H13" t="s">
        <v>16</v>
      </c>
      <c r="J13" t="s">
        <v>14</v>
      </c>
      <c r="L13" t="s">
        <v>16</v>
      </c>
      <c r="N13" t="s">
        <v>84</v>
      </c>
      <c r="P13" t="s">
        <v>75</v>
      </c>
      <c r="R13" t="s">
        <v>61</v>
      </c>
    </row>
    <row r="14" spans="1:22">
      <c r="A14" t="s">
        <v>9</v>
      </c>
      <c r="B14" t="s">
        <v>10</v>
      </c>
      <c r="C14">
        <v>1</v>
      </c>
      <c r="D14" t="s">
        <v>57</v>
      </c>
      <c r="E14" t="s">
        <v>83</v>
      </c>
      <c r="F14" t="s">
        <v>11</v>
      </c>
      <c r="H14" t="s">
        <v>11</v>
      </c>
      <c r="J14" t="s">
        <v>11</v>
      </c>
      <c r="L14" t="s">
        <v>11</v>
      </c>
      <c r="N14" t="s">
        <v>85</v>
      </c>
      <c r="O14" t="s">
        <v>86</v>
      </c>
      <c r="P14" t="s">
        <v>87</v>
      </c>
      <c r="Q14" t="s">
        <v>88</v>
      </c>
      <c r="R14" t="s">
        <v>61</v>
      </c>
    </row>
    <row r="15" spans="1:22">
      <c r="A15" t="s">
        <v>9</v>
      </c>
      <c r="B15" t="s">
        <v>10</v>
      </c>
      <c r="C15">
        <v>7</v>
      </c>
      <c r="D15" t="s">
        <v>57</v>
      </c>
      <c r="E15" t="s">
        <v>66</v>
      </c>
      <c r="F15" t="s">
        <v>11</v>
      </c>
      <c r="H15" t="s">
        <v>11</v>
      </c>
      <c r="J15" t="s">
        <v>11</v>
      </c>
      <c r="L15" t="s">
        <v>11</v>
      </c>
      <c r="N15" t="s">
        <v>77</v>
      </c>
      <c r="P15" t="s">
        <v>89</v>
      </c>
      <c r="R15" t="s">
        <v>61</v>
      </c>
    </row>
    <row r="16" spans="1:22">
      <c r="A16" t="s">
        <v>9</v>
      </c>
      <c r="B16" t="s">
        <v>10</v>
      </c>
      <c r="C16">
        <v>1</v>
      </c>
      <c r="D16" t="s">
        <v>70</v>
      </c>
      <c r="E16" t="s">
        <v>83</v>
      </c>
      <c r="F16" t="s">
        <v>11</v>
      </c>
      <c r="H16" t="s">
        <v>16</v>
      </c>
      <c r="J16" t="s">
        <v>11</v>
      </c>
      <c r="L16" t="s">
        <v>16</v>
      </c>
      <c r="N16" t="s">
        <v>90</v>
      </c>
      <c r="P16" t="s">
        <v>65</v>
      </c>
      <c r="R16" t="s">
        <v>61</v>
      </c>
    </row>
    <row r="17" spans="1:18">
      <c r="A17" t="s">
        <v>9</v>
      </c>
      <c r="B17" t="s">
        <v>10</v>
      </c>
      <c r="C17">
        <v>0.5</v>
      </c>
      <c r="D17" t="s">
        <v>62</v>
      </c>
      <c r="E17" t="s">
        <v>83</v>
      </c>
      <c r="F17" t="s">
        <v>11</v>
      </c>
      <c r="H17" t="s">
        <v>16</v>
      </c>
      <c r="J17" t="s">
        <v>16</v>
      </c>
      <c r="L17" t="s">
        <v>16</v>
      </c>
      <c r="N17" t="s">
        <v>91</v>
      </c>
      <c r="P17" t="s">
        <v>15</v>
      </c>
      <c r="Q17" t="s">
        <v>92</v>
      </c>
    </row>
    <row r="18" spans="1:18">
      <c r="A18" t="s">
        <v>9</v>
      </c>
      <c r="B18" t="s">
        <v>10</v>
      </c>
      <c r="C18">
        <v>1.5</v>
      </c>
      <c r="D18" t="s">
        <v>62</v>
      </c>
      <c r="E18" t="s">
        <v>66</v>
      </c>
      <c r="F18" t="s">
        <v>11</v>
      </c>
      <c r="H18" t="s">
        <v>11</v>
      </c>
      <c r="J18" t="s">
        <v>11</v>
      </c>
      <c r="L18" t="s">
        <v>11</v>
      </c>
      <c r="N18" t="s">
        <v>93</v>
      </c>
      <c r="P18" t="s">
        <v>65</v>
      </c>
      <c r="R18" t="s">
        <v>61</v>
      </c>
    </row>
    <row r="19" spans="1:18">
      <c r="A19" t="s">
        <v>9</v>
      </c>
      <c r="B19" t="s">
        <v>10</v>
      </c>
      <c r="C19">
        <v>3</v>
      </c>
      <c r="D19" t="s">
        <v>66</v>
      </c>
      <c r="E19" t="s">
        <v>83</v>
      </c>
      <c r="F19" t="s">
        <v>11</v>
      </c>
      <c r="H19" t="s">
        <v>16</v>
      </c>
      <c r="J19" t="s">
        <v>14</v>
      </c>
      <c r="L19" t="s">
        <v>16</v>
      </c>
      <c r="N19" t="s">
        <v>94</v>
      </c>
      <c r="P19" t="s">
        <v>65</v>
      </c>
      <c r="R19" t="s">
        <v>61</v>
      </c>
    </row>
    <row r="20" spans="1:18">
      <c r="A20" t="s">
        <v>9</v>
      </c>
      <c r="B20" t="s">
        <v>10</v>
      </c>
      <c r="C20">
        <v>5</v>
      </c>
      <c r="D20" t="s">
        <v>62</v>
      </c>
      <c r="E20" t="s">
        <v>95</v>
      </c>
      <c r="F20" t="s">
        <v>11</v>
      </c>
      <c r="H20" t="s">
        <v>16</v>
      </c>
      <c r="J20" t="s">
        <v>11</v>
      </c>
      <c r="L20" t="s">
        <v>16</v>
      </c>
      <c r="P20" t="s">
        <v>65</v>
      </c>
      <c r="R20" t="s">
        <v>69</v>
      </c>
    </row>
    <row r="21" spans="1:18">
      <c r="A21" t="s">
        <v>9</v>
      </c>
      <c r="B21" t="s">
        <v>10</v>
      </c>
      <c r="C21">
        <v>1.7</v>
      </c>
      <c r="D21" t="s">
        <v>62</v>
      </c>
      <c r="E21" t="s">
        <v>62</v>
      </c>
      <c r="F21" t="s">
        <v>11</v>
      </c>
      <c r="H21" t="s">
        <v>16</v>
      </c>
      <c r="J21" t="s">
        <v>11</v>
      </c>
      <c r="L21" t="s">
        <v>16</v>
      </c>
      <c r="N21" t="s">
        <v>96</v>
      </c>
      <c r="O21" t="s">
        <v>97</v>
      </c>
      <c r="P21" t="s">
        <v>98</v>
      </c>
      <c r="R21" t="s">
        <v>69</v>
      </c>
    </row>
    <row r="22" spans="1:18">
      <c r="A22" t="s">
        <v>9</v>
      </c>
      <c r="B22" t="s">
        <v>10</v>
      </c>
      <c r="C22">
        <v>7</v>
      </c>
      <c r="D22" t="s">
        <v>66</v>
      </c>
      <c r="E22" t="s">
        <v>95</v>
      </c>
      <c r="F22" t="s">
        <v>11</v>
      </c>
      <c r="H22" t="s">
        <v>11</v>
      </c>
      <c r="J22" t="s">
        <v>14</v>
      </c>
      <c r="L22" t="s">
        <v>11</v>
      </c>
      <c r="N22" t="s">
        <v>71</v>
      </c>
      <c r="O22" t="s">
        <v>99</v>
      </c>
      <c r="P22" t="s">
        <v>73</v>
      </c>
      <c r="R22" t="s">
        <v>61</v>
      </c>
    </row>
    <row r="23" spans="1:18">
      <c r="A23" t="s">
        <v>9</v>
      </c>
      <c r="B23" t="s">
        <v>10</v>
      </c>
      <c r="C23">
        <v>8</v>
      </c>
      <c r="D23" t="s">
        <v>66</v>
      </c>
      <c r="F23" t="s">
        <v>12</v>
      </c>
      <c r="H23" t="s">
        <v>16</v>
      </c>
      <c r="J23" t="s">
        <v>12</v>
      </c>
      <c r="L23" t="s">
        <v>16</v>
      </c>
      <c r="N23" t="s">
        <v>74</v>
      </c>
      <c r="P23" t="s">
        <v>100</v>
      </c>
      <c r="R23" t="s">
        <v>61</v>
      </c>
    </row>
    <row r="24" spans="1:18">
      <c r="A24" t="s">
        <v>9</v>
      </c>
      <c r="B24" t="s">
        <v>10</v>
      </c>
      <c r="C24">
        <v>1.9</v>
      </c>
      <c r="D24" t="s">
        <v>70</v>
      </c>
      <c r="E24" t="s">
        <v>83</v>
      </c>
      <c r="F24" t="s">
        <v>12</v>
      </c>
      <c r="H24" t="s">
        <v>16</v>
      </c>
      <c r="J24" t="s">
        <v>12</v>
      </c>
      <c r="L24" t="s">
        <v>16</v>
      </c>
      <c r="N24" t="s">
        <v>101</v>
      </c>
      <c r="P24" t="s">
        <v>102</v>
      </c>
      <c r="Q24" t="s">
        <v>103</v>
      </c>
      <c r="R24" t="s">
        <v>61</v>
      </c>
    </row>
    <row r="25" spans="1:18">
      <c r="A25" t="s">
        <v>9</v>
      </c>
      <c r="B25" t="s">
        <v>10</v>
      </c>
      <c r="C25">
        <v>1.6</v>
      </c>
      <c r="D25" t="s">
        <v>66</v>
      </c>
      <c r="E25" t="s">
        <v>95</v>
      </c>
      <c r="F25" t="s">
        <v>12</v>
      </c>
      <c r="H25" t="s">
        <v>12</v>
      </c>
      <c r="J25" t="s">
        <v>12</v>
      </c>
      <c r="L25" t="s">
        <v>12</v>
      </c>
      <c r="N25" t="s">
        <v>104</v>
      </c>
      <c r="P25" t="s">
        <v>100</v>
      </c>
      <c r="R25" t="s">
        <v>61</v>
      </c>
    </row>
    <row r="26" spans="1:18">
      <c r="A26" t="s">
        <v>9</v>
      </c>
      <c r="B26" t="s">
        <v>10</v>
      </c>
      <c r="C26">
        <v>1.4</v>
      </c>
      <c r="D26" t="s">
        <v>57</v>
      </c>
      <c r="E26" t="s">
        <v>83</v>
      </c>
      <c r="F26" t="s">
        <v>12</v>
      </c>
      <c r="H26" t="s">
        <v>16</v>
      </c>
      <c r="J26" t="s">
        <v>12</v>
      </c>
      <c r="L26" t="s">
        <v>16</v>
      </c>
      <c r="N26" t="s">
        <v>105</v>
      </c>
      <c r="O26" t="s">
        <v>106</v>
      </c>
      <c r="P26" t="s">
        <v>107</v>
      </c>
      <c r="R26" t="s">
        <v>69</v>
      </c>
    </row>
    <row r="27" spans="1:18">
      <c r="A27" t="s">
        <v>9</v>
      </c>
      <c r="B27" t="s">
        <v>10</v>
      </c>
      <c r="C27">
        <v>8</v>
      </c>
      <c r="D27" t="s">
        <v>79</v>
      </c>
      <c r="E27" t="s">
        <v>95</v>
      </c>
      <c r="F27" t="s">
        <v>12</v>
      </c>
      <c r="H27" t="s">
        <v>16</v>
      </c>
      <c r="J27" t="s">
        <v>12</v>
      </c>
      <c r="L27" t="s">
        <v>16</v>
      </c>
      <c r="N27" t="s">
        <v>74</v>
      </c>
      <c r="P27" t="s">
        <v>108</v>
      </c>
      <c r="Q27" t="s">
        <v>109</v>
      </c>
      <c r="R27" t="s">
        <v>69</v>
      </c>
    </row>
    <row r="28" spans="1:18">
      <c r="A28" t="s">
        <v>9</v>
      </c>
      <c r="B28" t="s">
        <v>10</v>
      </c>
      <c r="C28">
        <v>2</v>
      </c>
      <c r="D28" t="s">
        <v>62</v>
      </c>
      <c r="E28" t="s">
        <v>62</v>
      </c>
      <c r="F28" t="s">
        <v>12</v>
      </c>
      <c r="H28" t="s">
        <v>16</v>
      </c>
      <c r="J28" t="s">
        <v>12</v>
      </c>
      <c r="L28" t="s">
        <v>16</v>
      </c>
      <c r="N28" t="s">
        <v>15</v>
      </c>
      <c r="O28" t="s">
        <v>110</v>
      </c>
      <c r="P28" t="s">
        <v>75</v>
      </c>
      <c r="R28" t="s">
        <v>61</v>
      </c>
    </row>
    <row r="29" spans="1:18">
      <c r="A29" t="s">
        <v>9</v>
      </c>
      <c r="B29" t="s">
        <v>10</v>
      </c>
      <c r="C29">
        <v>3</v>
      </c>
      <c r="D29" t="s">
        <v>62</v>
      </c>
      <c r="E29" t="s">
        <v>66</v>
      </c>
      <c r="F29" t="s">
        <v>13</v>
      </c>
      <c r="H29" t="s">
        <v>16</v>
      </c>
      <c r="J29" t="s">
        <v>13</v>
      </c>
      <c r="L29" t="s">
        <v>16</v>
      </c>
      <c r="N29" t="s">
        <v>111</v>
      </c>
      <c r="P29" t="s">
        <v>112</v>
      </c>
      <c r="R29" t="s">
        <v>61</v>
      </c>
    </row>
    <row r="30" spans="1:18">
      <c r="A30" t="s">
        <v>9</v>
      </c>
      <c r="B30" t="s">
        <v>10</v>
      </c>
      <c r="C30">
        <v>8</v>
      </c>
      <c r="D30" t="s">
        <v>79</v>
      </c>
      <c r="E30" t="s">
        <v>62</v>
      </c>
      <c r="F30" t="s">
        <v>13</v>
      </c>
      <c r="H30" t="s">
        <v>16</v>
      </c>
      <c r="J30" t="s">
        <v>13</v>
      </c>
      <c r="L30" t="s">
        <v>16</v>
      </c>
      <c r="N30" t="s">
        <v>67</v>
      </c>
      <c r="P30" t="s">
        <v>113</v>
      </c>
      <c r="R30" t="s">
        <v>69</v>
      </c>
    </row>
    <row r="31" spans="1:18">
      <c r="A31" t="s">
        <v>9</v>
      </c>
      <c r="B31" t="s">
        <v>10</v>
      </c>
      <c r="C31">
        <v>2</v>
      </c>
      <c r="D31" t="s">
        <v>79</v>
      </c>
      <c r="E31" t="s">
        <v>79</v>
      </c>
      <c r="F31" t="s">
        <v>13</v>
      </c>
      <c r="H31" t="s">
        <v>14</v>
      </c>
      <c r="J31" t="s">
        <v>14</v>
      </c>
      <c r="L31" t="s">
        <v>14</v>
      </c>
      <c r="N31" t="s">
        <v>114</v>
      </c>
      <c r="R31" t="s">
        <v>69</v>
      </c>
    </row>
    <row r="32" spans="1:18">
      <c r="A32" t="s">
        <v>9</v>
      </c>
      <c r="B32" t="s">
        <v>10</v>
      </c>
      <c r="C32">
        <v>6.5</v>
      </c>
      <c r="D32" t="s">
        <v>79</v>
      </c>
      <c r="E32" t="s">
        <v>62</v>
      </c>
      <c r="F32" t="s">
        <v>13</v>
      </c>
      <c r="H32" t="s">
        <v>16</v>
      </c>
      <c r="J32" t="s">
        <v>13</v>
      </c>
      <c r="L32" t="s">
        <v>16</v>
      </c>
      <c r="N32" t="s">
        <v>71</v>
      </c>
      <c r="O32" t="s">
        <v>115</v>
      </c>
      <c r="P32" t="s">
        <v>65</v>
      </c>
      <c r="R32" t="s">
        <v>69</v>
      </c>
    </row>
    <row r="33" spans="1:18">
      <c r="A33" t="s">
        <v>9</v>
      </c>
      <c r="B33" t="s">
        <v>10</v>
      </c>
      <c r="C33">
        <v>3</v>
      </c>
      <c r="D33" t="s">
        <v>70</v>
      </c>
      <c r="E33" t="s">
        <v>70</v>
      </c>
      <c r="F33" t="s">
        <v>13</v>
      </c>
      <c r="H33" t="s">
        <v>16</v>
      </c>
      <c r="J33" t="s">
        <v>13</v>
      </c>
      <c r="L33" t="s">
        <v>16</v>
      </c>
      <c r="N33" t="s">
        <v>116</v>
      </c>
      <c r="P33" t="s">
        <v>117</v>
      </c>
      <c r="R33" t="s">
        <v>61</v>
      </c>
    </row>
    <row r="34" spans="1:18">
      <c r="A34" t="s">
        <v>9</v>
      </c>
      <c r="B34" t="s">
        <v>10</v>
      </c>
      <c r="C34">
        <v>2</v>
      </c>
      <c r="D34" t="s">
        <v>62</v>
      </c>
      <c r="E34" t="s">
        <v>62</v>
      </c>
      <c r="F34" t="s">
        <v>13</v>
      </c>
      <c r="H34" t="s">
        <v>13</v>
      </c>
      <c r="J34" t="s">
        <v>13</v>
      </c>
      <c r="L34" t="s">
        <v>16</v>
      </c>
      <c r="N34" t="s">
        <v>15</v>
      </c>
      <c r="O34" t="s">
        <v>118</v>
      </c>
      <c r="R34" t="s">
        <v>69</v>
      </c>
    </row>
    <row r="35" spans="1:18">
      <c r="A35" t="s">
        <v>9</v>
      </c>
      <c r="B35" t="s">
        <v>10</v>
      </c>
      <c r="C35">
        <v>53</v>
      </c>
      <c r="D35" t="s">
        <v>57</v>
      </c>
      <c r="E35" t="s">
        <v>83</v>
      </c>
      <c r="F35" t="s">
        <v>13</v>
      </c>
      <c r="H35" t="s">
        <v>16</v>
      </c>
      <c r="J35" t="s">
        <v>14</v>
      </c>
      <c r="L35" t="s">
        <v>16</v>
      </c>
      <c r="N35" t="s">
        <v>67</v>
      </c>
      <c r="P35" t="s">
        <v>112</v>
      </c>
      <c r="R35" t="s">
        <v>69</v>
      </c>
    </row>
    <row r="36" spans="1:18">
      <c r="A36" t="s">
        <v>9</v>
      </c>
      <c r="B36" t="s">
        <v>10</v>
      </c>
      <c r="C36">
        <v>1.3</v>
      </c>
      <c r="D36" t="s">
        <v>62</v>
      </c>
      <c r="E36" t="s">
        <v>66</v>
      </c>
      <c r="F36" t="s">
        <v>13</v>
      </c>
      <c r="H36" t="s">
        <v>16</v>
      </c>
      <c r="J36" t="s">
        <v>13</v>
      </c>
      <c r="L36" t="s">
        <v>16</v>
      </c>
      <c r="N36" t="s">
        <v>58</v>
      </c>
      <c r="O36" t="s">
        <v>119</v>
      </c>
      <c r="P36" t="s">
        <v>112</v>
      </c>
      <c r="R36" t="s">
        <v>61</v>
      </c>
    </row>
    <row r="37" spans="1:18">
      <c r="A37" t="s">
        <v>9</v>
      </c>
      <c r="B37" t="s">
        <v>10</v>
      </c>
      <c r="C37">
        <v>3</v>
      </c>
      <c r="D37" t="s">
        <v>62</v>
      </c>
      <c r="E37" t="s">
        <v>62</v>
      </c>
      <c r="F37" t="s">
        <v>13</v>
      </c>
      <c r="H37" t="s">
        <v>13</v>
      </c>
      <c r="J37" t="s">
        <v>13</v>
      </c>
      <c r="L37" t="s">
        <v>16</v>
      </c>
      <c r="N37" t="s">
        <v>84</v>
      </c>
      <c r="P37" t="s">
        <v>120</v>
      </c>
      <c r="R37" t="s">
        <v>61</v>
      </c>
    </row>
    <row r="38" spans="1:18">
      <c r="A38" t="s">
        <v>9</v>
      </c>
      <c r="B38" t="s">
        <v>10</v>
      </c>
      <c r="C38" t="s">
        <v>121</v>
      </c>
      <c r="D38" t="s">
        <v>62</v>
      </c>
      <c r="E38" t="s">
        <v>62</v>
      </c>
      <c r="F38" t="s">
        <v>13</v>
      </c>
      <c r="H38" t="s">
        <v>16</v>
      </c>
      <c r="J38" t="s">
        <v>16</v>
      </c>
      <c r="L38" t="s">
        <v>16</v>
      </c>
      <c r="N38" t="s">
        <v>15</v>
      </c>
      <c r="O38" t="s">
        <v>122</v>
      </c>
      <c r="P38" t="s">
        <v>123</v>
      </c>
      <c r="Q38" t="s">
        <v>124</v>
      </c>
      <c r="R38" t="s">
        <v>69</v>
      </c>
    </row>
    <row r="39" spans="1:18">
      <c r="A39" t="s">
        <v>9</v>
      </c>
      <c r="B39" t="s">
        <v>10</v>
      </c>
      <c r="C39">
        <v>6</v>
      </c>
      <c r="D39" t="s">
        <v>62</v>
      </c>
      <c r="E39" t="s">
        <v>83</v>
      </c>
      <c r="F39" t="s">
        <v>13</v>
      </c>
      <c r="H39" t="s">
        <v>16</v>
      </c>
      <c r="J39" t="s">
        <v>13</v>
      </c>
      <c r="L39" t="s">
        <v>16</v>
      </c>
      <c r="N39" t="s">
        <v>74</v>
      </c>
      <c r="P39" t="s">
        <v>15</v>
      </c>
      <c r="Q39" t="s">
        <v>125</v>
      </c>
      <c r="R39" t="s">
        <v>61</v>
      </c>
    </row>
    <row r="40" spans="1:18">
      <c r="A40" t="s">
        <v>9</v>
      </c>
      <c r="B40" t="s">
        <v>10</v>
      </c>
      <c r="C40">
        <v>5.0999999999999996</v>
      </c>
      <c r="D40" t="s">
        <v>62</v>
      </c>
      <c r="E40" t="s">
        <v>57</v>
      </c>
      <c r="F40" t="s">
        <v>13</v>
      </c>
      <c r="H40" t="s">
        <v>16</v>
      </c>
      <c r="J40" t="s">
        <v>13</v>
      </c>
      <c r="L40" t="s">
        <v>16</v>
      </c>
      <c r="N40" t="s">
        <v>126</v>
      </c>
      <c r="P40" t="s">
        <v>112</v>
      </c>
      <c r="R40" t="s">
        <v>69</v>
      </c>
    </row>
    <row r="41" spans="1:18">
      <c r="A41" t="s">
        <v>9</v>
      </c>
      <c r="B41" t="s">
        <v>10</v>
      </c>
      <c r="C41">
        <v>5</v>
      </c>
      <c r="D41" t="s">
        <v>62</v>
      </c>
      <c r="E41" t="s">
        <v>83</v>
      </c>
      <c r="F41" t="s">
        <v>13</v>
      </c>
      <c r="H41" t="s">
        <v>16</v>
      </c>
      <c r="J41" t="s">
        <v>13</v>
      </c>
      <c r="L41" t="s">
        <v>16</v>
      </c>
      <c r="P41" t="s">
        <v>127</v>
      </c>
      <c r="R41" t="s">
        <v>69</v>
      </c>
    </row>
    <row r="42" spans="1:18">
      <c r="A42" t="s">
        <v>9</v>
      </c>
      <c r="B42" t="s">
        <v>10</v>
      </c>
      <c r="C42">
        <v>15</v>
      </c>
      <c r="D42" t="s">
        <v>79</v>
      </c>
      <c r="E42" t="s">
        <v>66</v>
      </c>
      <c r="F42" t="s">
        <v>13</v>
      </c>
      <c r="H42" t="s">
        <v>16</v>
      </c>
      <c r="J42" t="s">
        <v>13</v>
      </c>
      <c r="L42" t="s">
        <v>16</v>
      </c>
      <c r="N42" t="s">
        <v>15</v>
      </c>
      <c r="O42" t="s">
        <v>128</v>
      </c>
      <c r="P42" t="s">
        <v>15</v>
      </c>
      <c r="Q42" t="s">
        <v>129</v>
      </c>
      <c r="R42" t="s">
        <v>61</v>
      </c>
    </row>
    <row r="43" spans="1:18">
      <c r="A43" t="s">
        <v>9</v>
      </c>
      <c r="B43" t="s">
        <v>10</v>
      </c>
      <c r="C43">
        <v>5</v>
      </c>
      <c r="D43" t="s">
        <v>62</v>
      </c>
      <c r="E43" t="s">
        <v>62</v>
      </c>
      <c r="F43" t="s">
        <v>13</v>
      </c>
      <c r="H43" t="s">
        <v>16</v>
      </c>
      <c r="J43" t="s">
        <v>13</v>
      </c>
      <c r="L43" t="s">
        <v>16</v>
      </c>
      <c r="N43" t="s">
        <v>15</v>
      </c>
      <c r="O43" t="s">
        <v>130</v>
      </c>
      <c r="P43" t="s">
        <v>112</v>
      </c>
      <c r="R43" t="s">
        <v>61</v>
      </c>
    </row>
    <row r="44" spans="1:18">
      <c r="A44" t="s">
        <v>9</v>
      </c>
      <c r="B44" t="s">
        <v>10</v>
      </c>
      <c r="C44">
        <v>8</v>
      </c>
      <c r="D44" t="s">
        <v>57</v>
      </c>
      <c r="E44" t="s">
        <v>62</v>
      </c>
      <c r="F44" t="s">
        <v>13</v>
      </c>
      <c r="H44" t="s">
        <v>16</v>
      </c>
      <c r="J44" t="s">
        <v>16</v>
      </c>
      <c r="L44" t="s">
        <v>16</v>
      </c>
      <c r="N44" t="s">
        <v>15</v>
      </c>
      <c r="O44" t="s">
        <v>131</v>
      </c>
      <c r="R44" t="s">
        <v>61</v>
      </c>
    </row>
    <row r="45" spans="1:18">
      <c r="A45" t="s">
        <v>9</v>
      </c>
      <c r="B45" t="s">
        <v>10</v>
      </c>
      <c r="C45">
        <v>2</v>
      </c>
      <c r="D45" t="s">
        <v>62</v>
      </c>
      <c r="E45" t="s">
        <v>57</v>
      </c>
      <c r="F45" t="s">
        <v>13</v>
      </c>
      <c r="H45" t="s">
        <v>16</v>
      </c>
      <c r="J45" t="s">
        <v>16</v>
      </c>
      <c r="L45" t="s">
        <v>16</v>
      </c>
      <c r="N45" t="s">
        <v>132</v>
      </c>
      <c r="R45" t="s">
        <v>61</v>
      </c>
    </row>
    <row r="46" spans="1:18">
      <c r="A46" t="s">
        <v>9</v>
      </c>
      <c r="B46" t="s">
        <v>10</v>
      </c>
      <c r="C46">
        <v>65</v>
      </c>
      <c r="D46" t="s">
        <v>66</v>
      </c>
      <c r="F46" t="s">
        <v>13</v>
      </c>
      <c r="H46" t="s">
        <v>16</v>
      </c>
      <c r="J46" t="s">
        <v>13</v>
      </c>
      <c r="L46" t="s">
        <v>16</v>
      </c>
      <c r="N46" t="s">
        <v>15</v>
      </c>
      <c r="O46" t="s">
        <v>133</v>
      </c>
      <c r="P46" t="s">
        <v>75</v>
      </c>
      <c r="R46" t="s">
        <v>61</v>
      </c>
    </row>
    <row r="47" spans="1:18">
      <c r="A47" t="s">
        <v>9</v>
      </c>
      <c r="B47" t="s">
        <v>10</v>
      </c>
      <c r="C47">
        <v>7</v>
      </c>
      <c r="D47" t="s">
        <v>79</v>
      </c>
      <c r="E47" t="s">
        <v>66</v>
      </c>
      <c r="F47" t="s">
        <v>13</v>
      </c>
      <c r="H47" t="s">
        <v>13</v>
      </c>
      <c r="J47" t="s">
        <v>13</v>
      </c>
      <c r="L47" t="s">
        <v>13</v>
      </c>
      <c r="N47" t="s">
        <v>134</v>
      </c>
      <c r="O47" t="s">
        <v>135</v>
      </c>
      <c r="P47" t="s">
        <v>136</v>
      </c>
      <c r="R47" t="s">
        <v>61</v>
      </c>
    </row>
    <row r="48" spans="1:18">
      <c r="A48" t="s">
        <v>9</v>
      </c>
      <c r="B48" t="s">
        <v>10</v>
      </c>
      <c r="C48">
        <v>1.5</v>
      </c>
      <c r="D48" t="s">
        <v>79</v>
      </c>
      <c r="E48" t="s">
        <v>95</v>
      </c>
      <c r="F48" t="s">
        <v>13</v>
      </c>
      <c r="H48" t="s">
        <v>16</v>
      </c>
      <c r="J48" t="s">
        <v>13</v>
      </c>
      <c r="L48" t="s">
        <v>16</v>
      </c>
      <c r="N48" t="s">
        <v>15</v>
      </c>
      <c r="O48" t="s">
        <v>137</v>
      </c>
      <c r="R48" t="s">
        <v>69</v>
      </c>
    </row>
    <row r="49" spans="1:18">
      <c r="A49" t="s">
        <v>9</v>
      </c>
      <c r="B49" t="s">
        <v>10</v>
      </c>
      <c r="C49">
        <v>7</v>
      </c>
      <c r="D49" t="s">
        <v>70</v>
      </c>
      <c r="E49" t="s">
        <v>70</v>
      </c>
      <c r="F49" t="s">
        <v>14</v>
      </c>
      <c r="H49" t="s">
        <v>16</v>
      </c>
      <c r="J49" t="s">
        <v>14</v>
      </c>
      <c r="L49" t="s">
        <v>16</v>
      </c>
      <c r="N49" t="s">
        <v>111</v>
      </c>
      <c r="R49" t="s">
        <v>69</v>
      </c>
    </row>
    <row r="50" spans="1:18">
      <c r="A50" t="s">
        <v>9</v>
      </c>
      <c r="B50" t="s">
        <v>10</v>
      </c>
      <c r="C50">
        <v>1</v>
      </c>
      <c r="D50" t="s">
        <v>57</v>
      </c>
      <c r="E50" t="s">
        <v>95</v>
      </c>
      <c r="F50" t="s">
        <v>14</v>
      </c>
      <c r="H50" t="s">
        <v>16</v>
      </c>
      <c r="J50" t="s">
        <v>14</v>
      </c>
      <c r="L50" t="s">
        <v>16</v>
      </c>
      <c r="N50" t="s">
        <v>138</v>
      </c>
      <c r="R50" t="s">
        <v>61</v>
      </c>
    </row>
    <row r="51" spans="1:18">
      <c r="A51" t="s">
        <v>9</v>
      </c>
      <c r="B51" t="s">
        <v>10</v>
      </c>
      <c r="C51">
        <v>4.7</v>
      </c>
      <c r="D51" t="s">
        <v>62</v>
      </c>
      <c r="E51" t="s">
        <v>83</v>
      </c>
      <c r="F51" t="s">
        <v>14</v>
      </c>
      <c r="H51" t="s">
        <v>16</v>
      </c>
      <c r="J51" t="s">
        <v>14</v>
      </c>
      <c r="L51" t="s">
        <v>16</v>
      </c>
      <c r="N51" t="s">
        <v>15</v>
      </c>
      <c r="O51" t="s">
        <v>139</v>
      </c>
      <c r="P51" t="s">
        <v>112</v>
      </c>
      <c r="R51" t="s">
        <v>69</v>
      </c>
    </row>
    <row r="52" spans="1:18">
      <c r="A52" t="s">
        <v>9</v>
      </c>
      <c r="B52" t="s">
        <v>10</v>
      </c>
      <c r="C52">
        <v>3</v>
      </c>
      <c r="D52" t="s">
        <v>62</v>
      </c>
      <c r="E52" t="s">
        <v>62</v>
      </c>
      <c r="F52" t="s">
        <v>14</v>
      </c>
      <c r="H52" t="s">
        <v>16</v>
      </c>
      <c r="J52" t="s">
        <v>14</v>
      </c>
      <c r="L52" t="s">
        <v>16</v>
      </c>
      <c r="N52" t="s">
        <v>111</v>
      </c>
      <c r="P52" t="s">
        <v>15</v>
      </c>
      <c r="Q52" t="s">
        <v>140</v>
      </c>
      <c r="R52" t="s">
        <v>69</v>
      </c>
    </row>
    <row r="53" spans="1:18">
      <c r="A53" t="s">
        <v>9</v>
      </c>
      <c r="B53" t="s">
        <v>10</v>
      </c>
      <c r="C53">
        <v>14</v>
      </c>
      <c r="D53" t="s">
        <v>62</v>
      </c>
      <c r="E53" t="s">
        <v>62</v>
      </c>
      <c r="F53" t="s">
        <v>14</v>
      </c>
      <c r="H53" t="s">
        <v>14</v>
      </c>
      <c r="J53" t="s">
        <v>14</v>
      </c>
      <c r="L53" t="s">
        <v>14</v>
      </c>
      <c r="N53" t="s">
        <v>94</v>
      </c>
      <c r="R53" t="s">
        <v>69</v>
      </c>
    </row>
    <row r="54" spans="1:18">
      <c r="A54" t="s">
        <v>9</v>
      </c>
      <c r="B54" t="s">
        <v>10</v>
      </c>
      <c r="C54">
        <v>5</v>
      </c>
      <c r="D54" t="s">
        <v>62</v>
      </c>
      <c r="E54" t="s">
        <v>66</v>
      </c>
      <c r="F54" t="s">
        <v>14</v>
      </c>
      <c r="H54" t="s">
        <v>14</v>
      </c>
      <c r="J54" t="s">
        <v>14</v>
      </c>
      <c r="L54" t="s">
        <v>14</v>
      </c>
      <c r="N54" t="s">
        <v>114</v>
      </c>
      <c r="P54" t="s">
        <v>15</v>
      </c>
      <c r="Q54" t="s">
        <v>141</v>
      </c>
      <c r="R54" t="s">
        <v>61</v>
      </c>
    </row>
    <row r="55" spans="1:18">
      <c r="A55" t="s">
        <v>9</v>
      </c>
      <c r="B55" t="s">
        <v>10</v>
      </c>
      <c r="C55">
        <v>7.5</v>
      </c>
      <c r="D55" t="s">
        <v>79</v>
      </c>
      <c r="E55" t="s">
        <v>70</v>
      </c>
      <c r="F55" t="s">
        <v>14</v>
      </c>
      <c r="H55" t="s">
        <v>14</v>
      </c>
      <c r="J55" t="s">
        <v>14</v>
      </c>
      <c r="L55" t="s">
        <v>14</v>
      </c>
      <c r="N55" t="s">
        <v>142</v>
      </c>
      <c r="P55" t="s">
        <v>143</v>
      </c>
      <c r="R55" t="s">
        <v>61</v>
      </c>
    </row>
    <row r="56" spans="1:18">
      <c r="A56" t="s">
        <v>9</v>
      </c>
      <c r="B56" t="s">
        <v>10</v>
      </c>
      <c r="C56">
        <v>3</v>
      </c>
      <c r="D56" t="s">
        <v>66</v>
      </c>
      <c r="E56" t="s">
        <v>83</v>
      </c>
      <c r="F56" t="s">
        <v>14</v>
      </c>
      <c r="H56" t="s">
        <v>16</v>
      </c>
      <c r="J56" t="s">
        <v>14</v>
      </c>
      <c r="L56" t="s">
        <v>16</v>
      </c>
      <c r="N56" t="s">
        <v>114</v>
      </c>
      <c r="R56" t="s">
        <v>69</v>
      </c>
    </row>
    <row r="57" spans="1:18">
      <c r="A57" t="s">
        <v>9</v>
      </c>
      <c r="B57" t="s">
        <v>10</v>
      </c>
      <c r="C57">
        <v>3.6</v>
      </c>
      <c r="D57" t="s">
        <v>79</v>
      </c>
      <c r="E57" t="s">
        <v>79</v>
      </c>
      <c r="F57" t="s">
        <v>14</v>
      </c>
      <c r="H57" t="s">
        <v>16</v>
      </c>
      <c r="J57" t="s">
        <v>14</v>
      </c>
      <c r="L57" t="s">
        <v>16</v>
      </c>
      <c r="N57" t="s">
        <v>144</v>
      </c>
      <c r="O57" t="s">
        <v>145</v>
      </c>
      <c r="R57" t="s">
        <v>69</v>
      </c>
    </row>
    <row r="58" spans="1:18">
      <c r="A58" t="s">
        <v>9</v>
      </c>
      <c r="B58" t="s">
        <v>10</v>
      </c>
      <c r="C58">
        <v>2</v>
      </c>
      <c r="D58" t="s">
        <v>62</v>
      </c>
      <c r="E58" t="s">
        <v>62</v>
      </c>
      <c r="F58" t="s">
        <v>14</v>
      </c>
      <c r="H58" t="s">
        <v>16</v>
      </c>
      <c r="J58" t="s">
        <v>14</v>
      </c>
      <c r="L58" t="s">
        <v>16</v>
      </c>
      <c r="N58" t="s">
        <v>146</v>
      </c>
      <c r="P58" t="s">
        <v>65</v>
      </c>
      <c r="R58" t="s">
        <v>61</v>
      </c>
    </row>
    <row r="59" spans="1:18">
      <c r="A59" t="s">
        <v>9</v>
      </c>
      <c r="B59" t="s">
        <v>10</v>
      </c>
      <c r="C59">
        <v>64</v>
      </c>
      <c r="D59" t="s">
        <v>95</v>
      </c>
      <c r="E59" t="s">
        <v>83</v>
      </c>
      <c r="F59" t="s">
        <v>14</v>
      </c>
      <c r="H59" t="s">
        <v>16</v>
      </c>
      <c r="J59" t="s">
        <v>14</v>
      </c>
      <c r="L59" t="s">
        <v>16</v>
      </c>
      <c r="N59" t="s">
        <v>147</v>
      </c>
      <c r="O59" t="s">
        <v>148</v>
      </c>
      <c r="P59" t="s">
        <v>15</v>
      </c>
      <c r="Q59" t="s">
        <v>149</v>
      </c>
      <c r="R59" t="s">
        <v>61</v>
      </c>
    </row>
    <row r="60" spans="1:18">
      <c r="A60" t="s">
        <v>9</v>
      </c>
      <c r="B60" t="s">
        <v>10</v>
      </c>
      <c r="C60">
        <v>1.2</v>
      </c>
      <c r="D60" t="s">
        <v>62</v>
      </c>
      <c r="E60" t="s">
        <v>95</v>
      </c>
      <c r="F60" t="s">
        <v>14</v>
      </c>
      <c r="H60" t="s">
        <v>16</v>
      </c>
      <c r="J60" t="s">
        <v>14</v>
      </c>
      <c r="L60" t="s">
        <v>16</v>
      </c>
      <c r="N60" t="s">
        <v>90</v>
      </c>
      <c r="P60" t="s">
        <v>150</v>
      </c>
      <c r="R60" t="s">
        <v>61</v>
      </c>
    </row>
    <row r="61" spans="1:18">
      <c r="A61" t="s">
        <v>9</v>
      </c>
      <c r="B61" t="s">
        <v>10</v>
      </c>
      <c r="C61">
        <v>2</v>
      </c>
      <c r="D61" t="s">
        <v>57</v>
      </c>
      <c r="E61" t="s">
        <v>95</v>
      </c>
      <c r="F61" t="s">
        <v>14</v>
      </c>
      <c r="H61" t="s">
        <v>14</v>
      </c>
      <c r="J61" t="s">
        <v>14</v>
      </c>
      <c r="L61" t="s">
        <v>14</v>
      </c>
      <c r="N61" t="s">
        <v>151</v>
      </c>
      <c r="O61" t="s">
        <v>152</v>
      </c>
      <c r="P61" t="s">
        <v>15</v>
      </c>
      <c r="Q61" t="s">
        <v>153</v>
      </c>
      <c r="R61" t="s">
        <v>61</v>
      </c>
    </row>
    <row r="62" spans="1:18">
      <c r="A62" t="s">
        <v>9</v>
      </c>
      <c r="B62" t="s">
        <v>10</v>
      </c>
      <c r="C62">
        <v>5</v>
      </c>
      <c r="D62" t="s">
        <v>57</v>
      </c>
      <c r="E62" t="s">
        <v>57</v>
      </c>
      <c r="F62" t="s">
        <v>14</v>
      </c>
      <c r="H62" t="s">
        <v>14</v>
      </c>
      <c r="J62" t="s">
        <v>14</v>
      </c>
      <c r="L62" t="s">
        <v>16</v>
      </c>
      <c r="N62" t="s">
        <v>15</v>
      </c>
      <c r="O62" t="s">
        <v>154</v>
      </c>
      <c r="P62" t="s">
        <v>65</v>
      </c>
      <c r="R62" t="s">
        <v>61</v>
      </c>
    </row>
    <row r="63" spans="1:18">
      <c r="A63" t="s">
        <v>9</v>
      </c>
      <c r="B63" t="s">
        <v>10</v>
      </c>
      <c r="C63">
        <v>8</v>
      </c>
      <c r="D63" t="s">
        <v>62</v>
      </c>
      <c r="E63" t="s">
        <v>95</v>
      </c>
      <c r="F63" t="s">
        <v>14</v>
      </c>
      <c r="H63" t="s">
        <v>16</v>
      </c>
      <c r="J63" t="s">
        <v>14</v>
      </c>
      <c r="L63" t="s">
        <v>14</v>
      </c>
      <c r="N63" t="s">
        <v>114</v>
      </c>
      <c r="P63" t="s">
        <v>75</v>
      </c>
      <c r="R63" t="s">
        <v>61</v>
      </c>
    </row>
    <row r="64" spans="1:18">
      <c r="A64" t="s">
        <v>9</v>
      </c>
      <c r="B64" t="s">
        <v>10</v>
      </c>
      <c r="C64">
        <v>6</v>
      </c>
      <c r="D64" t="s">
        <v>62</v>
      </c>
      <c r="E64" t="s">
        <v>62</v>
      </c>
      <c r="F64" t="s">
        <v>14</v>
      </c>
      <c r="H64" t="s">
        <v>16</v>
      </c>
      <c r="J64" t="s">
        <v>14</v>
      </c>
      <c r="L64" t="s">
        <v>16</v>
      </c>
      <c r="N64" t="s">
        <v>15</v>
      </c>
      <c r="O64" t="s">
        <v>155</v>
      </c>
      <c r="P64" t="s">
        <v>65</v>
      </c>
      <c r="R64" t="s">
        <v>69</v>
      </c>
    </row>
    <row r="65" spans="1:18">
      <c r="A65" t="s">
        <v>9</v>
      </c>
      <c r="B65" t="s">
        <v>10</v>
      </c>
      <c r="C65">
        <v>3</v>
      </c>
      <c r="D65" t="s">
        <v>62</v>
      </c>
      <c r="E65" t="s">
        <v>95</v>
      </c>
      <c r="F65" t="s">
        <v>14</v>
      </c>
      <c r="H65" t="s">
        <v>16</v>
      </c>
      <c r="J65" t="s">
        <v>14</v>
      </c>
      <c r="L65" t="s">
        <v>16</v>
      </c>
      <c r="N65" t="s">
        <v>67</v>
      </c>
      <c r="P65" t="s">
        <v>65</v>
      </c>
      <c r="R65" t="s">
        <v>61</v>
      </c>
    </row>
    <row r="66" spans="1:18">
      <c r="A66" t="s">
        <v>9</v>
      </c>
      <c r="B66" t="s">
        <v>10</v>
      </c>
      <c r="C66">
        <v>22</v>
      </c>
      <c r="D66" t="s">
        <v>62</v>
      </c>
      <c r="E66" t="s">
        <v>66</v>
      </c>
      <c r="F66" t="s">
        <v>14</v>
      </c>
      <c r="H66" t="s">
        <v>14</v>
      </c>
      <c r="J66" t="s">
        <v>14</v>
      </c>
      <c r="L66" t="s">
        <v>14</v>
      </c>
      <c r="N66" t="s">
        <v>67</v>
      </c>
      <c r="P66" t="s">
        <v>65</v>
      </c>
      <c r="R66" t="s">
        <v>61</v>
      </c>
    </row>
    <row r="67" spans="1:18">
      <c r="A67" t="s">
        <v>9</v>
      </c>
      <c r="B67" t="s">
        <v>10</v>
      </c>
      <c r="C67">
        <v>35</v>
      </c>
      <c r="D67" t="s">
        <v>62</v>
      </c>
      <c r="E67" t="s">
        <v>83</v>
      </c>
      <c r="F67" t="s">
        <v>14</v>
      </c>
      <c r="H67" t="s">
        <v>16</v>
      </c>
      <c r="J67" t="s">
        <v>14</v>
      </c>
      <c r="L67" t="s">
        <v>14</v>
      </c>
      <c r="N67" t="s">
        <v>156</v>
      </c>
      <c r="O67" t="s">
        <v>157</v>
      </c>
      <c r="P67" t="s">
        <v>15</v>
      </c>
      <c r="Q67" t="s">
        <v>158</v>
      </c>
      <c r="R67" t="s">
        <v>69</v>
      </c>
    </row>
    <row r="68" spans="1:18">
      <c r="A68" t="s">
        <v>9</v>
      </c>
      <c r="B68" t="s">
        <v>10</v>
      </c>
      <c r="C68">
        <v>10</v>
      </c>
      <c r="D68" t="s">
        <v>57</v>
      </c>
      <c r="E68" t="s">
        <v>95</v>
      </c>
      <c r="F68" t="s">
        <v>14</v>
      </c>
      <c r="H68" t="s">
        <v>16</v>
      </c>
      <c r="J68" t="s">
        <v>14</v>
      </c>
      <c r="L68" t="s">
        <v>16</v>
      </c>
      <c r="N68" t="s">
        <v>159</v>
      </c>
      <c r="P68" t="s">
        <v>160</v>
      </c>
      <c r="R68" t="s">
        <v>61</v>
      </c>
    </row>
    <row r="69" spans="1:18">
      <c r="A69" t="s">
        <v>9</v>
      </c>
      <c r="B69" t="s">
        <v>10</v>
      </c>
      <c r="C69">
        <v>3</v>
      </c>
      <c r="D69" t="s">
        <v>70</v>
      </c>
      <c r="E69" t="s">
        <v>79</v>
      </c>
      <c r="F69" t="s">
        <v>14</v>
      </c>
      <c r="H69" t="s">
        <v>16</v>
      </c>
      <c r="J69" t="s">
        <v>14</v>
      </c>
      <c r="L69" t="s">
        <v>16</v>
      </c>
      <c r="N69" t="s">
        <v>151</v>
      </c>
      <c r="O69" t="s">
        <v>161</v>
      </c>
      <c r="P69" t="s">
        <v>65</v>
      </c>
      <c r="R69" t="s">
        <v>61</v>
      </c>
    </row>
    <row r="70" spans="1:18">
      <c r="A70" t="s">
        <v>9</v>
      </c>
      <c r="B70" t="s">
        <v>10</v>
      </c>
      <c r="C70">
        <v>4</v>
      </c>
      <c r="D70" t="s">
        <v>62</v>
      </c>
      <c r="E70" t="s">
        <v>83</v>
      </c>
      <c r="F70" t="s">
        <v>14</v>
      </c>
      <c r="H70" t="s">
        <v>16</v>
      </c>
      <c r="J70" t="s">
        <v>14</v>
      </c>
      <c r="L70" t="s">
        <v>16</v>
      </c>
      <c r="N70" t="s">
        <v>15</v>
      </c>
      <c r="O70" t="s">
        <v>162</v>
      </c>
      <c r="P70" t="s">
        <v>15</v>
      </c>
      <c r="Q70" t="s">
        <v>163</v>
      </c>
      <c r="R70" t="s">
        <v>69</v>
      </c>
    </row>
    <row r="71" spans="1:18">
      <c r="A71" t="s">
        <v>9</v>
      </c>
      <c r="B71" t="s">
        <v>10</v>
      </c>
      <c r="C71">
        <v>4</v>
      </c>
      <c r="D71" t="s">
        <v>79</v>
      </c>
      <c r="E71" t="s">
        <v>62</v>
      </c>
      <c r="F71" t="s">
        <v>14</v>
      </c>
      <c r="H71" t="s">
        <v>14</v>
      </c>
      <c r="J71" t="s">
        <v>14</v>
      </c>
      <c r="L71" t="s">
        <v>14</v>
      </c>
      <c r="N71" t="s">
        <v>164</v>
      </c>
      <c r="P71" t="s">
        <v>165</v>
      </c>
      <c r="R71" t="s">
        <v>69</v>
      </c>
    </row>
    <row r="72" spans="1:18">
      <c r="A72" t="s">
        <v>9</v>
      </c>
      <c r="B72" t="s">
        <v>10</v>
      </c>
      <c r="C72">
        <v>4</v>
      </c>
      <c r="D72" t="s">
        <v>79</v>
      </c>
      <c r="E72" t="s">
        <v>62</v>
      </c>
      <c r="F72" t="s">
        <v>14</v>
      </c>
      <c r="H72" t="s">
        <v>14</v>
      </c>
      <c r="J72" t="s">
        <v>14</v>
      </c>
      <c r="L72" t="s">
        <v>14</v>
      </c>
      <c r="N72" t="s">
        <v>166</v>
      </c>
      <c r="R72" t="s">
        <v>61</v>
      </c>
    </row>
    <row r="73" spans="1:18">
      <c r="A73" t="s">
        <v>9</v>
      </c>
      <c r="B73" t="s">
        <v>10</v>
      </c>
      <c r="C73">
        <v>6.5</v>
      </c>
      <c r="D73" t="s">
        <v>62</v>
      </c>
      <c r="E73" t="s">
        <v>66</v>
      </c>
      <c r="F73" t="s">
        <v>14</v>
      </c>
      <c r="H73" t="s">
        <v>16</v>
      </c>
      <c r="J73" t="s">
        <v>14</v>
      </c>
      <c r="L73" t="s">
        <v>16</v>
      </c>
      <c r="N73" t="s">
        <v>67</v>
      </c>
      <c r="P73" t="s">
        <v>65</v>
      </c>
      <c r="R73" t="s">
        <v>61</v>
      </c>
    </row>
    <row r="74" spans="1:18">
      <c r="A74" t="s">
        <v>9</v>
      </c>
      <c r="B74" t="s">
        <v>10</v>
      </c>
      <c r="C74">
        <v>3.1</v>
      </c>
      <c r="D74" t="s">
        <v>79</v>
      </c>
      <c r="E74" t="s">
        <v>79</v>
      </c>
      <c r="F74" t="s">
        <v>14</v>
      </c>
      <c r="H74" t="s">
        <v>16</v>
      </c>
      <c r="J74" t="s">
        <v>14</v>
      </c>
      <c r="L74" t="s">
        <v>16</v>
      </c>
      <c r="N74" t="s">
        <v>167</v>
      </c>
      <c r="P74" t="s">
        <v>15</v>
      </c>
      <c r="Q74" t="s">
        <v>168</v>
      </c>
      <c r="R74" t="s">
        <v>69</v>
      </c>
    </row>
    <row r="75" spans="1:18">
      <c r="A75" t="s">
        <v>9</v>
      </c>
      <c r="B75" t="s">
        <v>10</v>
      </c>
      <c r="C75">
        <v>5.5</v>
      </c>
      <c r="D75" t="s">
        <v>70</v>
      </c>
      <c r="E75" t="s">
        <v>79</v>
      </c>
      <c r="F75" t="s">
        <v>14</v>
      </c>
      <c r="H75" t="s">
        <v>16</v>
      </c>
      <c r="J75" t="s">
        <v>14</v>
      </c>
      <c r="L75" t="s">
        <v>16</v>
      </c>
      <c r="N75" t="s">
        <v>169</v>
      </c>
      <c r="P75" t="s">
        <v>65</v>
      </c>
      <c r="R75" t="s">
        <v>61</v>
      </c>
    </row>
    <row r="76" spans="1:18">
      <c r="A76" t="s">
        <v>9</v>
      </c>
      <c r="B76" t="s">
        <v>10</v>
      </c>
      <c r="C76">
        <v>4</v>
      </c>
      <c r="D76" t="s">
        <v>79</v>
      </c>
      <c r="E76" t="s">
        <v>62</v>
      </c>
      <c r="F76" t="s">
        <v>14</v>
      </c>
      <c r="H76" t="s">
        <v>16</v>
      </c>
      <c r="J76" t="s">
        <v>14</v>
      </c>
      <c r="L76" t="s">
        <v>16</v>
      </c>
      <c r="N76" t="s">
        <v>170</v>
      </c>
      <c r="P76" t="s">
        <v>89</v>
      </c>
      <c r="R76" t="s">
        <v>61</v>
      </c>
    </row>
    <row r="77" spans="1:18">
      <c r="A77" t="s">
        <v>9</v>
      </c>
      <c r="B77" t="s">
        <v>10</v>
      </c>
      <c r="C77">
        <v>5.5</v>
      </c>
      <c r="D77" t="s">
        <v>62</v>
      </c>
      <c r="E77" t="s">
        <v>62</v>
      </c>
      <c r="F77" t="s">
        <v>14</v>
      </c>
      <c r="H77" t="s">
        <v>16</v>
      </c>
      <c r="J77" t="s">
        <v>14</v>
      </c>
      <c r="L77" t="s">
        <v>16</v>
      </c>
      <c r="N77" t="s">
        <v>15</v>
      </c>
      <c r="O77" t="s">
        <v>171</v>
      </c>
      <c r="P77" t="s">
        <v>65</v>
      </c>
      <c r="R77" t="s">
        <v>61</v>
      </c>
    </row>
    <row r="78" spans="1:18">
      <c r="A78" t="s">
        <v>9</v>
      </c>
      <c r="B78" t="s">
        <v>10</v>
      </c>
      <c r="C78">
        <v>7.5</v>
      </c>
      <c r="D78" t="s">
        <v>79</v>
      </c>
      <c r="E78" t="s">
        <v>57</v>
      </c>
      <c r="F78" t="s">
        <v>14</v>
      </c>
      <c r="H78" t="s">
        <v>16</v>
      </c>
      <c r="J78" t="s">
        <v>14</v>
      </c>
      <c r="L78" t="s">
        <v>16</v>
      </c>
      <c r="N78" t="s">
        <v>172</v>
      </c>
      <c r="O78" t="s">
        <v>173</v>
      </c>
      <c r="P78" t="s">
        <v>15</v>
      </c>
      <c r="Q78" t="s">
        <v>174</v>
      </c>
      <c r="R78" t="s">
        <v>61</v>
      </c>
    </row>
    <row r="79" spans="1:18">
      <c r="A79" t="s">
        <v>9</v>
      </c>
      <c r="B79" t="s">
        <v>10</v>
      </c>
      <c r="C79">
        <v>10</v>
      </c>
      <c r="D79" t="s">
        <v>70</v>
      </c>
      <c r="E79" t="s">
        <v>70</v>
      </c>
      <c r="F79" t="s">
        <v>14</v>
      </c>
      <c r="H79" t="s">
        <v>16</v>
      </c>
      <c r="J79" t="s">
        <v>14</v>
      </c>
      <c r="L79" t="s">
        <v>16</v>
      </c>
      <c r="N79" t="s">
        <v>138</v>
      </c>
      <c r="P79" t="s">
        <v>175</v>
      </c>
      <c r="Q79" t="s">
        <v>176</v>
      </c>
      <c r="R79" t="s">
        <v>69</v>
      </c>
    </row>
    <row r="80" spans="1:18">
      <c r="A80" t="s">
        <v>9</v>
      </c>
      <c r="B80" t="s">
        <v>10</v>
      </c>
      <c r="C80">
        <v>10</v>
      </c>
      <c r="D80" t="s">
        <v>70</v>
      </c>
      <c r="E80" t="s">
        <v>62</v>
      </c>
      <c r="F80" t="s">
        <v>14</v>
      </c>
      <c r="H80" t="s">
        <v>16</v>
      </c>
      <c r="J80" t="s">
        <v>14</v>
      </c>
      <c r="L80" t="s">
        <v>16</v>
      </c>
      <c r="N80" t="s">
        <v>177</v>
      </c>
      <c r="O80" t="s">
        <v>178</v>
      </c>
      <c r="P80" t="s">
        <v>179</v>
      </c>
      <c r="R80" t="s">
        <v>61</v>
      </c>
    </row>
    <row r="81" spans="1:18">
      <c r="A81" t="s">
        <v>9</v>
      </c>
      <c r="B81" t="s">
        <v>10</v>
      </c>
      <c r="C81">
        <v>3</v>
      </c>
      <c r="D81" t="s">
        <v>83</v>
      </c>
      <c r="E81" t="s">
        <v>83</v>
      </c>
      <c r="F81" t="s">
        <v>14</v>
      </c>
      <c r="H81" t="s">
        <v>16</v>
      </c>
      <c r="J81" t="s">
        <v>14</v>
      </c>
      <c r="L81" t="s">
        <v>16</v>
      </c>
      <c r="N81" t="s">
        <v>180</v>
      </c>
      <c r="P81" t="s">
        <v>181</v>
      </c>
      <c r="Q81" t="s">
        <v>182</v>
      </c>
      <c r="R81" t="s">
        <v>61</v>
      </c>
    </row>
    <row r="82" spans="1:18">
      <c r="A82" t="s">
        <v>9</v>
      </c>
      <c r="B82" t="s">
        <v>10</v>
      </c>
      <c r="C82">
        <v>5</v>
      </c>
      <c r="D82" t="s">
        <v>57</v>
      </c>
      <c r="E82" t="s">
        <v>95</v>
      </c>
      <c r="F82" t="s">
        <v>14</v>
      </c>
      <c r="H82" t="s">
        <v>16</v>
      </c>
      <c r="J82" t="s">
        <v>14</v>
      </c>
      <c r="L82" t="s">
        <v>16</v>
      </c>
      <c r="N82" t="s">
        <v>183</v>
      </c>
      <c r="O82" t="s">
        <v>184</v>
      </c>
      <c r="R82" t="s">
        <v>69</v>
      </c>
    </row>
    <row r="83" spans="1:18">
      <c r="A83" t="s">
        <v>9</v>
      </c>
      <c r="B83" t="s">
        <v>10</v>
      </c>
      <c r="C83">
        <v>70</v>
      </c>
      <c r="D83" t="s">
        <v>62</v>
      </c>
      <c r="E83" t="s">
        <v>62</v>
      </c>
      <c r="F83" t="s">
        <v>14</v>
      </c>
      <c r="H83" t="s">
        <v>16</v>
      </c>
      <c r="J83" t="s">
        <v>14</v>
      </c>
      <c r="L83" t="s">
        <v>16</v>
      </c>
      <c r="N83" t="s">
        <v>15</v>
      </c>
      <c r="O83" t="s">
        <v>185</v>
      </c>
      <c r="P83" t="s">
        <v>15</v>
      </c>
      <c r="Q83" t="s">
        <v>186</v>
      </c>
      <c r="R83" t="s">
        <v>61</v>
      </c>
    </row>
    <row r="84" spans="1:18">
      <c r="A84" t="s">
        <v>9</v>
      </c>
      <c r="B84" t="s">
        <v>10</v>
      </c>
      <c r="C84">
        <v>3.5</v>
      </c>
      <c r="D84" t="s">
        <v>62</v>
      </c>
      <c r="E84" t="s">
        <v>95</v>
      </c>
      <c r="F84" t="s">
        <v>14</v>
      </c>
      <c r="H84" t="s">
        <v>16</v>
      </c>
      <c r="J84" t="s">
        <v>14</v>
      </c>
      <c r="L84" t="s">
        <v>16</v>
      </c>
      <c r="N84" t="s">
        <v>172</v>
      </c>
      <c r="O84" t="s">
        <v>187</v>
      </c>
      <c r="P84" t="s">
        <v>188</v>
      </c>
      <c r="R84" t="s">
        <v>69</v>
      </c>
    </row>
    <row r="85" spans="1:18">
      <c r="A85" t="s">
        <v>9</v>
      </c>
      <c r="B85" t="s">
        <v>10</v>
      </c>
      <c r="C85">
        <v>1</v>
      </c>
      <c r="D85" t="s">
        <v>62</v>
      </c>
      <c r="E85" t="s">
        <v>83</v>
      </c>
      <c r="F85" t="s">
        <v>14</v>
      </c>
      <c r="H85" t="s">
        <v>14</v>
      </c>
      <c r="J85" t="s">
        <v>14</v>
      </c>
      <c r="L85" t="s">
        <v>14</v>
      </c>
      <c r="N85" t="s">
        <v>126</v>
      </c>
      <c r="P85" t="s">
        <v>189</v>
      </c>
      <c r="R85" t="s">
        <v>61</v>
      </c>
    </row>
    <row r="86" spans="1:18">
      <c r="A86" t="s">
        <v>9</v>
      </c>
      <c r="B86" t="s">
        <v>10</v>
      </c>
      <c r="C86">
        <v>1.8</v>
      </c>
      <c r="D86" t="s">
        <v>79</v>
      </c>
      <c r="E86" t="s">
        <v>79</v>
      </c>
      <c r="F86" t="s">
        <v>14</v>
      </c>
      <c r="H86" t="s">
        <v>16</v>
      </c>
      <c r="J86" t="s">
        <v>14</v>
      </c>
      <c r="L86" t="s">
        <v>16</v>
      </c>
      <c r="N86" t="s">
        <v>15</v>
      </c>
      <c r="O86" t="s">
        <v>190</v>
      </c>
      <c r="P86" t="s">
        <v>65</v>
      </c>
      <c r="R86" t="s">
        <v>61</v>
      </c>
    </row>
    <row r="87" spans="1:18">
      <c r="A87" t="s">
        <v>9</v>
      </c>
      <c r="B87" t="s">
        <v>10</v>
      </c>
      <c r="C87">
        <v>30</v>
      </c>
      <c r="D87" t="s">
        <v>62</v>
      </c>
      <c r="E87" t="s">
        <v>62</v>
      </c>
      <c r="F87" t="s">
        <v>14</v>
      </c>
      <c r="H87" t="s">
        <v>14</v>
      </c>
      <c r="J87" t="s">
        <v>14</v>
      </c>
      <c r="L87" t="s">
        <v>14</v>
      </c>
      <c r="N87" t="s">
        <v>172</v>
      </c>
      <c r="O87" t="s">
        <v>191</v>
      </c>
      <c r="P87" t="s">
        <v>15</v>
      </c>
      <c r="Q87" t="s">
        <v>192</v>
      </c>
      <c r="R87" t="s">
        <v>69</v>
      </c>
    </row>
    <row r="88" spans="1:18">
      <c r="A88" t="s">
        <v>9</v>
      </c>
      <c r="B88" t="s">
        <v>10</v>
      </c>
      <c r="C88">
        <v>1.5</v>
      </c>
      <c r="D88" t="s">
        <v>62</v>
      </c>
      <c r="F88" t="s">
        <v>14</v>
      </c>
      <c r="H88" t="s">
        <v>16</v>
      </c>
      <c r="J88" t="s">
        <v>14</v>
      </c>
      <c r="L88" t="s">
        <v>16</v>
      </c>
      <c r="N88" t="s">
        <v>67</v>
      </c>
      <c r="R88" t="s">
        <v>61</v>
      </c>
    </row>
    <row r="89" spans="1:18">
      <c r="A89" t="s">
        <v>9</v>
      </c>
      <c r="B89" t="s">
        <v>10</v>
      </c>
      <c r="C89">
        <v>3</v>
      </c>
      <c r="D89" t="s">
        <v>62</v>
      </c>
      <c r="E89" t="s">
        <v>62</v>
      </c>
      <c r="F89" t="s">
        <v>14</v>
      </c>
      <c r="H89" t="s">
        <v>16</v>
      </c>
      <c r="J89" t="s">
        <v>14</v>
      </c>
      <c r="L89" t="s">
        <v>16</v>
      </c>
      <c r="N89" t="s">
        <v>193</v>
      </c>
      <c r="O89" t="s">
        <v>194</v>
      </c>
      <c r="P89" t="s">
        <v>195</v>
      </c>
      <c r="R89" t="s">
        <v>61</v>
      </c>
    </row>
    <row r="90" spans="1:18">
      <c r="A90" t="s">
        <v>9</v>
      </c>
      <c r="B90" t="s">
        <v>10</v>
      </c>
      <c r="C90">
        <v>1.5</v>
      </c>
      <c r="D90" t="s">
        <v>62</v>
      </c>
      <c r="E90" t="s">
        <v>57</v>
      </c>
      <c r="F90" t="s">
        <v>14</v>
      </c>
      <c r="H90" t="s">
        <v>16</v>
      </c>
      <c r="J90" t="s">
        <v>14</v>
      </c>
      <c r="L90" t="s">
        <v>16</v>
      </c>
      <c r="N90" t="s">
        <v>15</v>
      </c>
      <c r="O90" t="s">
        <v>196</v>
      </c>
      <c r="R90" t="s">
        <v>61</v>
      </c>
    </row>
    <row r="91" spans="1:18">
      <c r="A91" t="s">
        <v>9</v>
      </c>
      <c r="B91" t="s">
        <v>10</v>
      </c>
      <c r="C91">
        <v>3</v>
      </c>
      <c r="D91" t="s">
        <v>79</v>
      </c>
      <c r="E91" t="s">
        <v>79</v>
      </c>
      <c r="F91" t="s">
        <v>14</v>
      </c>
      <c r="H91" t="s">
        <v>16</v>
      </c>
      <c r="J91" t="s">
        <v>14</v>
      </c>
      <c r="L91" t="s">
        <v>16</v>
      </c>
      <c r="N91" t="s">
        <v>71</v>
      </c>
      <c r="O91" t="s">
        <v>197</v>
      </c>
      <c r="P91" t="s">
        <v>198</v>
      </c>
      <c r="R91" t="s">
        <v>61</v>
      </c>
    </row>
    <row r="92" spans="1:18">
      <c r="A92" t="s">
        <v>9</v>
      </c>
      <c r="B92" t="s">
        <v>10</v>
      </c>
      <c r="C92">
        <v>5</v>
      </c>
      <c r="D92" t="s">
        <v>70</v>
      </c>
      <c r="E92" t="s">
        <v>62</v>
      </c>
      <c r="F92" t="s">
        <v>14</v>
      </c>
      <c r="H92" t="s">
        <v>16</v>
      </c>
      <c r="J92" t="s">
        <v>14</v>
      </c>
      <c r="L92" t="s">
        <v>16</v>
      </c>
      <c r="N92" t="s">
        <v>167</v>
      </c>
      <c r="R92" t="s">
        <v>61</v>
      </c>
    </row>
    <row r="93" spans="1:18">
      <c r="A93" t="s">
        <v>9</v>
      </c>
      <c r="B93" t="s">
        <v>10</v>
      </c>
      <c r="C93">
        <v>5</v>
      </c>
      <c r="D93" t="s">
        <v>62</v>
      </c>
      <c r="E93" t="s">
        <v>57</v>
      </c>
      <c r="F93" t="s">
        <v>14</v>
      </c>
      <c r="H93" t="s">
        <v>16</v>
      </c>
      <c r="J93" t="s">
        <v>14</v>
      </c>
      <c r="L93" t="s">
        <v>16</v>
      </c>
      <c r="N93" t="s">
        <v>199</v>
      </c>
      <c r="O93" t="s">
        <v>200</v>
      </c>
      <c r="P93" t="s">
        <v>75</v>
      </c>
      <c r="R93" t="s">
        <v>61</v>
      </c>
    </row>
    <row r="94" spans="1:18">
      <c r="A94" t="s">
        <v>9</v>
      </c>
      <c r="B94" t="s">
        <v>10</v>
      </c>
      <c r="C94">
        <v>2</v>
      </c>
      <c r="D94" t="s">
        <v>79</v>
      </c>
      <c r="E94" t="s">
        <v>66</v>
      </c>
      <c r="F94" t="s">
        <v>14</v>
      </c>
      <c r="H94" t="s">
        <v>16</v>
      </c>
      <c r="J94" t="s">
        <v>14</v>
      </c>
      <c r="L94" t="s">
        <v>16</v>
      </c>
      <c r="N94" t="s">
        <v>94</v>
      </c>
      <c r="P94" t="s">
        <v>75</v>
      </c>
      <c r="R94" t="s">
        <v>61</v>
      </c>
    </row>
    <row r="95" spans="1:18">
      <c r="A95" t="s">
        <v>9</v>
      </c>
      <c r="B95" t="s">
        <v>10</v>
      </c>
      <c r="C95">
        <v>3</v>
      </c>
      <c r="D95" t="s">
        <v>62</v>
      </c>
      <c r="E95" t="s">
        <v>83</v>
      </c>
      <c r="F95" t="s">
        <v>14</v>
      </c>
      <c r="H95" t="s">
        <v>16</v>
      </c>
      <c r="J95" t="s">
        <v>14</v>
      </c>
      <c r="L95" t="s">
        <v>16</v>
      </c>
      <c r="N95" t="s">
        <v>58</v>
      </c>
      <c r="O95" t="s">
        <v>201</v>
      </c>
      <c r="R95" t="s">
        <v>69</v>
      </c>
    </row>
    <row r="96" spans="1:18">
      <c r="A96" t="s">
        <v>9</v>
      </c>
      <c r="B96" t="s">
        <v>10</v>
      </c>
      <c r="C96">
        <v>75</v>
      </c>
      <c r="D96" t="s">
        <v>95</v>
      </c>
      <c r="F96" t="s">
        <v>14</v>
      </c>
      <c r="H96" t="s">
        <v>16</v>
      </c>
      <c r="J96" t="s">
        <v>14</v>
      </c>
      <c r="L96" t="s">
        <v>16</v>
      </c>
      <c r="N96" t="s">
        <v>147</v>
      </c>
      <c r="O96" t="s">
        <v>202</v>
      </c>
      <c r="P96" t="s">
        <v>15</v>
      </c>
      <c r="Q96" t="s">
        <v>203</v>
      </c>
      <c r="R96" t="s">
        <v>61</v>
      </c>
    </row>
    <row r="97" spans="1:18">
      <c r="A97" t="s">
        <v>9</v>
      </c>
      <c r="B97" t="s">
        <v>10</v>
      </c>
      <c r="C97">
        <v>15</v>
      </c>
      <c r="D97" t="s">
        <v>62</v>
      </c>
      <c r="E97" t="s">
        <v>62</v>
      </c>
      <c r="F97" t="s">
        <v>14</v>
      </c>
      <c r="H97" t="s">
        <v>16</v>
      </c>
      <c r="J97" t="s">
        <v>14</v>
      </c>
      <c r="L97" t="s">
        <v>16</v>
      </c>
      <c r="N97" t="s">
        <v>204</v>
      </c>
      <c r="P97" t="s">
        <v>143</v>
      </c>
      <c r="R97" t="s">
        <v>69</v>
      </c>
    </row>
    <row r="98" spans="1:18">
      <c r="A98" t="s">
        <v>9</v>
      </c>
      <c r="B98" t="s">
        <v>10</v>
      </c>
      <c r="C98">
        <v>6</v>
      </c>
      <c r="D98" t="s">
        <v>62</v>
      </c>
      <c r="E98" t="s">
        <v>66</v>
      </c>
      <c r="F98" t="s">
        <v>14</v>
      </c>
      <c r="H98" t="s">
        <v>16</v>
      </c>
      <c r="J98" t="s">
        <v>14</v>
      </c>
      <c r="L98" t="s">
        <v>16</v>
      </c>
      <c r="N98" t="s">
        <v>15</v>
      </c>
      <c r="O98" t="s">
        <v>205</v>
      </c>
      <c r="P98" t="s">
        <v>206</v>
      </c>
      <c r="Q98" t="s">
        <v>207</v>
      </c>
      <c r="R98" t="s">
        <v>69</v>
      </c>
    </row>
    <row r="99" spans="1:18">
      <c r="A99" t="s">
        <v>9</v>
      </c>
      <c r="B99" t="s">
        <v>10</v>
      </c>
      <c r="C99">
        <v>1.5</v>
      </c>
      <c r="D99" t="s">
        <v>62</v>
      </c>
      <c r="E99" t="s">
        <v>62</v>
      </c>
      <c r="F99" t="s">
        <v>14</v>
      </c>
      <c r="H99" t="s">
        <v>16</v>
      </c>
      <c r="J99" t="s">
        <v>14</v>
      </c>
      <c r="L99" t="s">
        <v>16</v>
      </c>
      <c r="N99" t="s">
        <v>144</v>
      </c>
      <c r="O99" t="s">
        <v>208</v>
      </c>
      <c r="P99" t="s">
        <v>112</v>
      </c>
      <c r="R99" t="s">
        <v>69</v>
      </c>
    </row>
    <row r="100" spans="1:18">
      <c r="A100" t="s">
        <v>9</v>
      </c>
      <c r="B100" t="s">
        <v>10</v>
      </c>
      <c r="C100">
        <v>5.5</v>
      </c>
      <c r="D100" t="s">
        <v>70</v>
      </c>
      <c r="E100" t="s">
        <v>70</v>
      </c>
      <c r="F100" t="s">
        <v>14</v>
      </c>
      <c r="H100" t="s">
        <v>16</v>
      </c>
      <c r="J100" t="s">
        <v>14</v>
      </c>
      <c r="L100" t="s">
        <v>16</v>
      </c>
      <c r="N100" t="s">
        <v>151</v>
      </c>
      <c r="O100" t="s">
        <v>209</v>
      </c>
      <c r="R100" t="s">
        <v>61</v>
      </c>
    </row>
    <row r="101" spans="1:18">
      <c r="A101" t="s">
        <v>9</v>
      </c>
      <c r="B101" t="s">
        <v>10</v>
      </c>
      <c r="C101">
        <v>15</v>
      </c>
      <c r="D101" t="s">
        <v>62</v>
      </c>
      <c r="E101" t="s">
        <v>62</v>
      </c>
      <c r="F101" t="s">
        <v>14</v>
      </c>
      <c r="H101" t="s">
        <v>14</v>
      </c>
      <c r="J101" t="s">
        <v>14</v>
      </c>
      <c r="L101" t="s">
        <v>14</v>
      </c>
      <c r="N101" t="s">
        <v>134</v>
      </c>
      <c r="O101" t="s">
        <v>210</v>
      </c>
      <c r="P101" t="s">
        <v>15</v>
      </c>
      <c r="Q101" t="s">
        <v>211</v>
      </c>
      <c r="R101" t="s">
        <v>61</v>
      </c>
    </row>
    <row r="102" spans="1:18">
      <c r="A102" t="s">
        <v>9</v>
      </c>
      <c r="B102" t="s">
        <v>10</v>
      </c>
      <c r="C102">
        <v>1.7</v>
      </c>
      <c r="D102" t="s">
        <v>62</v>
      </c>
      <c r="E102" t="s">
        <v>62</v>
      </c>
      <c r="F102" t="s">
        <v>14</v>
      </c>
      <c r="H102" t="s">
        <v>14</v>
      </c>
      <c r="J102" t="s">
        <v>14</v>
      </c>
      <c r="L102" t="s">
        <v>14</v>
      </c>
      <c r="N102" t="s">
        <v>212</v>
      </c>
      <c r="P102" t="s">
        <v>15</v>
      </c>
      <c r="Q102" t="s">
        <v>213</v>
      </c>
      <c r="R102" t="s">
        <v>61</v>
      </c>
    </row>
    <row r="103" spans="1:18">
      <c r="A103" t="s">
        <v>9</v>
      </c>
      <c r="B103" t="s">
        <v>10</v>
      </c>
      <c r="C103">
        <v>15</v>
      </c>
      <c r="D103" t="s">
        <v>62</v>
      </c>
      <c r="E103" t="s">
        <v>62</v>
      </c>
      <c r="F103" t="s">
        <v>14</v>
      </c>
      <c r="H103" t="s">
        <v>14</v>
      </c>
      <c r="J103" t="s">
        <v>14</v>
      </c>
      <c r="L103" t="s">
        <v>14</v>
      </c>
      <c r="N103" t="s">
        <v>15</v>
      </c>
      <c r="O103" t="s">
        <v>214</v>
      </c>
      <c r="P103" t="s">
        <v>188</v>
      </c>
      <c r="R103" t="s">
        <v>69</v>
      </c>
    </row>
    <row r="104" spans="1:18">
      <c r="A104" t="s">
        <v>9</v>
      </c>
      <c r="B104" t="s">
        <v>10</v>
      </c>
      <c r="C104">
        <v>13</v>
      </c>
      <c r="D104" t="s">
        <v>62</v>
      </c>
      <c r="E104" t="s">
        <v>83</v>
      </c>
      <c r="F104" t="s">
        <v>14</v>
      </c>
      <c r="H104" t="s">
        <v>16</v>
      </c>
      <c r="J104" t="s">
        <v>14</v>
      </c>
      <c r="L104" t="s">
        <v>16</v>
      </c>
      <c r="N104" t="s">
        <v>15</v>
      </c>
      <c r="O104" t="s">
        <v>215</v>
      </c>
      <c r="R104" t="s">
        <v>61</v>
      </c>
    </row>
    <row r="105" spans="1:18">
      <c r="A105" t="s">
        <v>9</v>
      </c>
      <c r="B105" t="s">
        <v>10</v>
      </c>
      <c r="C105">
        <v>7</v>
      </c>
      <c r="D105" t="s">
        <v>79</v>
      </c>
      <c r="E105" t="s">
        <v>95</v>
      </c>
      <c r="F105" t="s">
        <v>14</v>
      </c>
      <c r="H105" t="s">
        <v>16</v>
      </c>
      <c r="J105" t="s">
        <v>14</v>
      </c>
      <c r="L105" t="s">
        <v>16</v>
      </c>
      <c r="N105" t="s">
        <v>67</v>
      </c>
      <c r="P105" t="s">
        <v>188</v>
      </c>
      <c r="R105" t="s">
        <v>69</v>
      </c>
    </row>
    <row r="106" spans="1:18">
      <c r="A106" t="s">
        <v>9</v>
      </c>
      <c r="B106" t="s">
        <v>10</v>
      </c>
      <c r="C106">
        <v>2</v>
      </c>
      <c r="D106" t="s">
        <v>79</v>
      </c>
      <c r="E106" t="s">
        <v>79</v>
      </c>
      <c r="F106" t="s">
        <v>14</v>
      </c>
      <c r="H106" t="s">
        <v>16</v>
      </c>
      <c r="J106" t="s">
        <v>14</v>
      </c>
      <c r="L106" t="s">
        <v>16</v>
      </c>
      <c r="N106" t="s">
        <v>216</v>
      </c>
      <c r="P106" t="s">
        <v>15</v>
      </c>
      <c r="Q106" t="s">
        <v>217</v>
      </c>
      <c r="R106" t="s">
        <v>69</v>
      </c>
    </row>
    <row r="107" spans="1:18">
      <c r="A107" t="s">
        <v>9</v>
      </c>
      <c r="B107" t="s">
        <v>10</v>
      </c>
      <c r="C107">
        <v>6</v>
      </c>
      <c r="D107" t="s">
        <v>62</v>
      </c>
      <c r="E107" t="s">
        <v>66</v>
      </c>
      <c r="F107" t="s">
        <v>14</v>
      </c>
      <c r="H107" t="s">
        <v>16</v>
      </c>
      <c r="J107" t="s">
        <v>14</v>
      </c>
      <c r="L107" t="s">
        <v>16</v>
      </c>
      <c r="N107" t="s">
        <v>15</v>
      </c>
      <c r="O107" t="s">
        <v>218</v>
      </c>
      <c r="P107" t="s">
        <v>123</v>
      </c>
      <c r="Q107" t="s">
        <v>219</v>
      </c>
      <c r="R107" t="s">
        <v>61</v>
      </c>
    </row>
    <row r="108" spans="1:18">
      <c r="A108" t="s">
        <v>9</v>
      </c>
      <c r="B108" t="s">
        <v>10</v>
      </c>
      <c r="C108">
        <v>8</v>
      </c>
      <c r="D108" t="s">
        <v>62</v>
      </c>
      <c r="F108" t="s">
        <v>14</v>
      </c>
      <c r="H108" t="s">
        <v>16</v>
      </c>
      <c r="J108" t="s">
        <v>14</v>
      </c>
      <c r="L108" t="s">
        <v>16</v>
      </c>
      <c r="N108" t="s">
        <v>220</v>
      </c>
      <c r="O108" t="s">
        <v>221</v>
      </c>
      <c r="P108" t="s">
        <v>222</v>
      </c>
      <c r="R108" t="s">
        <v>69</v>
      </c>
    </row>
    <row r="109" spans="1:18">
      <c r="A109" t="s">
        <v>9</v>
      </c>
      <c r="B109" t="s">
        <v>10</v>
      </c>
      <c r="C109">
        <v>2</v>
      </c>
      <c r="D109" t="s">
        <v>62</v>
      </c>
      <c r="E109" t="s">
        <v>66</v>
      </c>
      <c r="F109" t="s">
        <v>14</v>
      </c>
      <c r="H109" t="s">
        <v>14</v>
      </c>
      <c r="J109" t="s">
        <v>14</v>
      </c>
      <c r="L109" t="s">
        <v>16</v>
      </c>
      <c r="N109" t="s">
        <v>94</v>
      </c>
      <c r="R109" t="s">
        <v>69</v>
      </c>
    </row>
    <row r="110" spans="1:18">
      <c r="A110" t="s">
        <v>9</v>
      </c>
      <c r="B110" t="s">
        <v>10</v>
      </c>
      <c r="C110">
        <v>2.5</v>
      </c>
      <c r="D110" t="s">
        <v>62</v>
      </c>
      <c r="E110" t="s">
        <v>62</v>
      </c>
      <c r="F110" t="s">
        <v>14</v>
      </c>
      <c r="H110" t="s">
        <v>16</v>
      </c>
      <c r="J110" t="s">
        <v>14</v>
      </c>
      <c r="L110" t="s">
        <v>16</v>
      </c>
      <c r="N110" t="s">
        <v>15</v>
      </c>
      <c r="O110" t="s">
        <v>223</v>
      </c>
      <c r="P110" t="s">
        <v>120</v>
      </c>
      <c r="R110" t="s">
        <v>61</v>
      </c>
    </row>
    <row r="111" spans="1:18">
      <c r="A111" t="s">
        <v>9</v>
      </c>
      <c r="B111" t="s">
        <v>10</v>
      </c>
      <c r="C111">
        <v>5</v>
      </c>
      <c r="D111" t="s">
        <v>62</v>
      </c>
      <c r="E111" t="s">
        <v>62</v>
      </c>
      <c r="F111" t="s">
        <v>14</v>
      </c>
      <c r="H111" t="s">
        <v>16</v>
      </c>
      <c r="J111" t="s">
        <v>14</v>
      </c>
      <c r="L111" t="s">
        <v>16</v>
      </c>
      <c r="N111" t="s">
        <v>67</v>
      </c>
      <c r="P111" t="s">
        <v>15</v>
      </c>
      <c r="Q111" t="s">
        <v>224</v>
      </c>
      <c r="R111" t="s">
        <v>69</v>
      </c>
    </row>
    <row r="112" spans="1:18">
      <c r="A112" t="s">
        <v>9</v>
      </c>
      <c r="B112" t="s">
        <v>10</v>
      </c>
      <c r="C112">
        <v>50</v>
      </c>
      <c r="D112" t="s">
        <v>66</v>
      </c>
      <c r="E112" t="s">
        <v>83</v>
      </c>
      <c r="F112" t="s">
        <v>14</v>
      </c>
      <c r="H112" t="s">
        <v>16</v>
      </c>
      <c r="J112" t="s">
        <v>14</v>
      </c>
      <c r="L112" t="s">
        <v>16</v>
      </c>
      <c r="R112" t="s">
        <v>69</v>
      </c>
    </row>
    <row r="113" spans="1:18">
      <c r="A113" t="s">
        <v>9</v>
      </c>
      <c r="B113" t="s">
        <v>10</v>
      </c>
      <c r="C113">
        <v>2</v>
      </c>
      <c r="D113" t="s">
        <v>62</v>
      </c>
      <c r="E113" t="s">
        <v>62</v>
      </c>
      <c r="F113" t="s">
        <v>14</v>
      </c>
      <c r="H113" t="s">
        <v>16</v>
      </c>
      <c r="J113" t="s">
        <v>14</v>
      </c>
      <c r="L113" t="s">
        <v>16</v>
      </c>
      <c r="N113" t="s">
        <v>15</v>
      </c>
      <c r="O113" t="s">
        <v>225</v>
      </c>
      <c r="P113" t="s">
        <v>15</v>
      </c>
      <c r="Q113" t="s">
        <v>226</v>
      </c>
      <c r="R113" t="s">
        <v>61</v>
      </c>
    </row>
    <row r="114" spans="1:18">
      <c r="A114" t="s">
        <v>9</v>
      </c>
      <c r="B114" t="s">
        <v>10</v>
      </c>
      <c r="C114">
        <v>1.5</v>
      </c>
      <c r="D114" t="s">
        <v>79</v>
      </c>
      <c r="E114" t="s">
        <v>62</v>
      </c>
      <c r="F114" t="s">
        <v>14</v>
      </c>
      <c r="H114" t="s">
        <v>14</v>
      </c>
      <c r="J114" t="s">
        <v>14</v>
      </c>
      <c r="L114" t="s">
        <v>14</v>
      </c>
      <c r="N114" t="s">
        <v>227</v>
      </c>
      <c r="P114" t="s">
        <v>150</v>
      </c>
      <c r="R114" t="s">
        <v>69</v>
      </c>
    </row>
    <row r="115" spans="1:18">
      <c r="A115" t="s">
        <v>9</v>
      </c>
      <c r="B115" t="s">
        <v>10</v>
      </c>
      <c r="C115">
        <v>1</v>
      </c>
      <c r="D115" t="s">
        <v>62</v>
      </c>
      <c r="E115" t="s">
        <v>95</v>
      </c>
      <c r="F115" t="s">
        <v>14</v>
      </c>
      <c r="H115" t="s">
        <v>16</v>
      </c>
      <c r="J115" t="s">
        <v>14</v>
      </c>
      <c r="L115" t="s">
        <v>16</v>
      </c>
      <c r="N115" t="s">
        <v>74</v>
      </c>
      <c r="P115" t="s">
        <v>15</v>
      </c>
      <c r="Q115" t="s">
        <v>228</v>
      </c>
      <c r="R115" t="s">
        <v>69</v>
      </c>
    </row>
    <row r="116" spans="1:18">
      <c r="A116" t="s">
        <v>9</v>
      </c>
      <c r="B116" t="s">
        <v>10</v>
      </c>
      <c r="C116">
        <v>8</v>
      </c>
      <c r="D116" t="s">
        <v>70</v>
      </c>
      <c r="E116" t="s">
        <v>66</v>
      </c>
      <c r="F116" t="s">
        <v>14</v>
      </c>
      <c r="H116" t="s">
        <v>16</v>
      </c>
      <c r="J116" t="s">
        <v>14</v>
      </c>
      <c r="L116" t="s">
        <v>16</v>
      </c>
      <c r="N116" t="s">
        <v>15</v>
      </c>
      <c r="O116" t="s">
        <v>229</v>
      </c>
      <c r="P116" t="s">
        <v>65</v>
      </c>
      <c r="R116" t="s">
        <v>61</v>
      </c>
    </row>
    <row r="117" spans="1:18">
      <c r="A117" t="s">
        <v>9</v>
      </c>
      <c r="B117" t="s">
        <v>10</v>
      </c>
      <c r="C117">
        <v>5</v>
      </c>
      <c r="D117" t="s">
        <v>62</v>
      </c>
      <c r="E117" t="s">
        <v>66</v>
      </c>
      <c r="F117" t="s">
        <v>14</v>
      </c>
      <c r="H117" t="s">
        <v>16</v>
      </c>
      <c r="J117" t="s">
        <v>13</v>
      </c>
      <c r="L117" t="s">
        <v>16</v>
      </c>
      <c r="N117" t="s">
        <v>230</v>
      </c>
      <c r="P117" t="s">
        <v>75</v>
      </c>
      <c r="R117" t="s">
        <v>69</v>
      </c>
    </row>
    <row r="118" spans="1:18">
      <c r="A118" t="s">
        <v>9</v>
      </c>
      <c r="B118" t="s">
        <v>10</v>
      </c>
      <c r="C118">
        <v>5</v>
      </c>
      <c r="D118" t="s">
        <v>62</v>
      </c>
      <c r="F118" t="s">
        <v>14</v>
      </c>
      <c r="H118" t="s">
        <v>16</v>
      </c>
      <c r="J118" t="s">
        <v>14</v>
      </c>
      <c r="L118" t="s">
        <v>16</v>
      </c>
      <c r="N118" t="s">
        <v>111</v>
      </c>
      <c r="P118" t="s">
        <v>231</v>
      </c>
      <c r="R118" t="s">
        <v>61</v>
      </c>
    </row>
    <row r="119" spans="1:18">
      <c r="A119" t="s">
        <v>9</v>
      </c>
      <c r="B119" t="s">
        <v>10</v>
      </c>
      <c r="C119">
        <v>8</v>
      </c>
      <c r="D119" t="s">
        <v>62</v>
      </c>
      <c r="E119" t="s">
        <v>57</v>
      </c>
      <c r="F119" t="s">
        <v>14</v>
      </c>
      <c r="H119" t="s">
        <v>14</v>
      </c>
      <c r="J119" t="s">
        <v>14</v>
      </c>
      <c r="L119" t="s">
        <v>14</v>
      </c>
      <c r="N119" t="s">
        <v>232</v>
      </c>
      <c r="O119" t="s">
        <v>233</v>
      </c>
      <c r="P119" t="s">
        <v>15</v>
      </c>
      <c r="Q119" t="s">
        <v>234</v>
      </c>
      <c r="R119" t="s">
        <v>61</v>
      </c>
    </row>
    <row r="120" spans="1:18">
      <c r="A120" t="s">
        <v>9</v>
      </c>
      <c r="B120" t="s">
        <v>10</v>
      </c>
      <c r="C120">
        <v>3</v>
      </c>
      <c r="D120" t="s">
        <v>57</v>
      </c>
      <c r="E120" t="s">
        <v>66</v>
      </c>
      <c r="F120" t="s">
        <v>14</v>
      </c>
      <c r="H120" t="s">
        <v>16</v>
      </c>
      <c r="J120" t="s">
        <v>16</v>
      </c>
      <c r="L120" t="s">
        <v>16</v>
      </c>
      <c r="N120" t="s">
        <v>235</v>
      </c>
      <c r="P120" t="s">
        <v>150</v>
      </c>
      <c r="R120" t="s">
        <v>61</v>
      </c>
    </row>
    <row r="121" spans="1:18">
      <c r="A121" t="s">
        <v>9</v>
      </c>
      <c r="B121" t="s">
        <v>10</v>
      </c>
      <c r="C121">
        <v>1.5</v>
      </c>
      <c r="D121" t="s">
        <v>62</v>
      </c>
      <c r="E121" t="s">
        <v>62</v>
      </c>
      <c r="F121" t="s">
        <v>14</v>
      </c>
      <c r="H121" t="s">
        <v>16</v>
      </c>
      <c r="J121" t="s">
        <v>14</v>
      </c>
      <c r="L121" t="s">
        <v>16</v>
      </c>
      <c r="N121" t="s">
        <v>15</v>
      </c>
      <c r="O121" t="s">
        <v>236</v>
      </c>
      <c r="P121" t="s">
        <v>237</v>
      </c>
      <c r="Q121" t="s">
        <v>238</v>
      </c>
      <c r="R121" t="s">
        <v>69</v>
      </c>
    </row>
    <row r="122" spans="1:18">
      <c r="A122" t="s">
        <v>9</v>
      </c>
      <c r="B122" t="s">
        <v>10</v>
      </c>
      <c r="C122">
        <v>5</v>
      </c>
      <c r="D122" t="s">
        <v>57</v>
      </c>
      <c r="F122" t="s">
        <v>14</v>
      </c>
      <c r="H122" t="s">
        <v>16</v>
      </c>
      <c r="J122" t="s">
        <v>14</v>
      </c>
      <c r="L122" t="s">
        <v>16</v>
      </c>
      <c r="N122" t="s">
        <v>74</v>
      </c>
      <c r="P122" t="s">
        <v>123</v>
      </c>
      <c r="Q122" t="s">
        <v>239</v>
      </c>
      <c r="R122" t="s">
        <v>69</v>
      </c>
    </row>
    <row r="123" spans="1:18">
      <c r="A123" t="s">
        <v>9</v>
      </c>
      <c r="B123" t="s">
        <v>10</v>
      </c>
      <c r="C123">
        <v>4</v>
      </c>
      <c r="D123" t="s">
        <v>57</v>
      </c>
      <c r="F123" t="s">
        <v>14</v>
      </c>
      <c r="H123" t="s">
        <v>14</v>
      </c>
      <c r="J123" t="s">
        <v>14</v>
      </c>
      <c r="L123" t="s">
        <v>14</v>
      </c>
      <c r="N123" t="s">
        <v>240</v>
      </c>
      <c r="P123" t="s">
        <v>112</v>
      </c>
      <c r="R123" t="s">
        <v>61</v>
      </c>
    </row>
    <row r="124" spans="1:18">
      <c r="A124" t="s">
        <v>9</v>
      </c>
      <c r="B124" t="s">
        <v>10</v>
      </c>
      <c r="C124">
        <v>10</v>
      </c>
      <c r="D124" t="s">
        <v>62</v>
      </c>
      <c r="E124" t="s">
        <v>83</v>
      </c>
      <c r="F124" t="s">
        <v>14</v>
      </c>
      <c r="H124" t="s">
        <v>16</v>
      </c>
      <c r="J124" t="s">
        <v>16</v>
      </c>
      <c r="L124" t="s">
        <v>16</v>
      </c>
      <c r="N124" t="s">
        <v>15</v>
      </c>
      <c r="O124" t="s">
        <v>241</v>
      </c>
      <c r="P124" t="s">
        <v>65</v>
      </c>
      <c r="R124" t="s">
        <v>61</v>
      </c>
    </row>
    <row r="125" spans="1:18">
      <c r="A125" t="s">
        <v>9</v>
      </c>
      <c r="B125" t="s">
        <v>10</v>
      </c>
      <c r="C125">
        <v>7</v>
      </c>
      <c r="D125" t="s">
        <v>62</v>
      </c>
      <c r="E125" t="s">
        <v>62</v>
      </c>
      <c r="F125" t="s">
        <v>14</v>
      </c>
      <c r="H125" t="s">
        <v>16</v>
      </c>
      <c r="J125" t="s">
        <v>14</v>
      </c>
      <c r="L125" t="s">
        <v>16</v>
      </c>
      <c r="N125" t="s">
        <v>15</v>
      </c>
      <c r="O125" t="s">
        <v>242</v>
      </c>
      <c r="R125" t="s">
        <v>61</v>
      </c>
    </row>
    <row r="126" spans="1:18">
      <c r="A126" t="s">
        <v>9</v>
      </c>
      <c r="B126" t="s">
        <v>10</v>
      </c>
      <c r="C126">
        <v>73</v>
      </c>
      <c r="D126" t="s">
        <v>57</v>
      </c>
      <c r="E126" t="s">
        <v>95</v>
      </c>
      <c r="F126" t="s">
        <v>14</v>
      </c>
      <c r="H126" t="s">
        <v>16</v>
      </c>
      <c r="J126" t="s">
        <v>14</v>
      </c>
      <c r="L126" t="s">
        <v>16</v>
      </c>
      <c r="N126" t="s">
        <v>232</v>
      </c>
      <c r="O126" t="s">
        <v>243</v>
      </c>
      <c r="P126" t="s">
        <v>107</v>
      </c>
      <c r="R126" t="s">
        <v>61</v>
      </c>
    </row>
    <row r="127" spans="1:18">
      <c r="A127" t="s">
        <v>9</v>
      </c>
      <c r="B127" t="s">
        <v>10</v>
      </c>
      <c r="C127">
        <v>8</v>
      </c>
      <c r="D127" t="s">
        <v>57</v>
      </c>
      <c r="E127" t="s">
        <v>83</v>
      </c>
      <c r="F127" t="s">
        <v>14</v>
      </c>
      <c r="H127" t="s">
        <v>14</v>
      </c>
      <c r="J127" t="s">
        <v>14</v>
      </c>
      <c r="L127" t="s">
        <v>14</v>
      </c>
      <c r="N127" t="s">
        <v>94</v>
      </c>
      <c r="R127" t="s">
        <v>61</v>
      </c>
    </row>
    <row r="128" spans="1:18">
      <c r="A128" t="s">
        <v>9</v>
      </c>
      <c r="B128" t="s">
        <v>10</v>
      </c>
      <c r="C128">
        <v>8</v>
      </c>
      <c r="D128" t="s">
        <v>66</v>
      </c>
      <c r="E128" t="s">
        <v>66</v>
      </c>
      <c r="F128" t="s">
        <v>14</v>
      </c>
      <c r="J128" t="s">
        <v>14</v>
      </c>
      <c r="L128" t="s">
        <v>16</v>
      </c>
      <c r="N128" t="s">
        <v>67</v>
      </c>
      <c r="R128" t="s">
        <v>69</v>
      </c>
    </row>
    <row r="129" spans="1:18">
      <c r="A129" t="s">
        <v>9</v>
      </c>
      <c r="B129" t="s">
        <v>10</v>
      </c>
      <c r="C129">
        <v>20</v>
      </c>
      <c r="D129" t="s">
        <v>66</v>
      </c>
      <c r="E129" t="s">
        <v>83</v>
      </c>
      <c r="F129" t="s">
        <v>14</v>
      </c>
      <c r="H129" t="s">
        <v>16</v>
      </c>
      <c r="J129" t="s">
        <v>14</v>
      </c>
      <c r="L129" t="s">
        <v>16</v>
      </c>
      <c r="N129" t="s">
        <v>172</v>
      </c>
      <c r="O129" t="s">
        <v>244</v>
      </c>
      <c r="P129" t="s">
        <v>15</v>
      </c>
      <c r="Q129" t="s">
        <v>245</v>
      </c>
      <c r="R129" t="s">
        <v>69</v>
      </c>
    </row>
    <row r="130" spans="1:18">
      <c r="A130" t="s">
        <v>9</v>
      </c>
      <c r="B130" t="s">
        <v>10</v>
      </c>
      <c r="C130">
        <v>2</v>
      </c>
      <c r="D130" t="s">
        <v>70</v>
      </c>
      <c r="E130" t="s">
        <v>79</v>
      </c>
      <c r="F130" t="s">
        <v>14</v>
      </c>
      <c r="H130" t="s">
        <v>16</v>
      </c>
      <c r="J130" t="s">
        <v>14</v>
      </c>
      <c r="L130" t="s">
        <v>16</v>
      </c>
      <c r="N130" t="s">
        <v>246</v>
      </c>
      <c r="R130" t="s">
        <v>61</v>
      </c>
    </row>
    <row r="131" spans="1:18">
      <c r="A131" t="s">
        <v>9</v>
      </c>
      <c r="B131" t="s">
        <v>10</v>
      </c>
      <c r="C131">
        <v>5.4</v>
      </c>
      <c r="D131" t="s">
        <v>66</v>
      </c>
      <c r="E131" t="s">
        <v>83</v>
      </c>
      <c r="F131" t="s">
        <v>14</v>
      </c>
      <c r="H131" t="s">
        <v>16</v>
      </c>
      <c r="J131" t="s">
        <v>14</v>
      </c>
      <c r="L131" t="s">
        <v>16</v>
      </c>
      <c r="N131" t="s">
        <v>247</v>
      </c>
      <c r="P131" t="s">
        <v>75</v>
      </c>
      <c r="R131" t="s">
        <v>61</v>
      </c>
    </row>
    <row r="132" spans="1:18">
      <c r="A132" t="s">
        <v>9</v>
      </c>
      <c r="B132" t="s">
        <v>10</v>
      </c>
      <c r="C132">
        <v>1.5</v>
      </c>
      <c r="D132" t="s">
        <v>57</v>
      </c>
      <c r="E132" t="s">
        <v>95</v>
      </c>
      <c r="F132" t="s">
        <v>14</v>
      </c>
      <c r="H132" t="s">
        <v>16</v>
      </c>
      <c r="J132" t="s">
        <v>14</v>
      </c>
      <c r="L132" t="s">
        <v>16</v>
      </c>
      <c r="N132" t="s">
        <v>248</v>
      </c>
      <c r="O132" t="s">
        <v>249</v>
      </c>
      <c r="P132" t="s">
        <v>250</v>
      </c>
      <c r="R132" t="s">
        <v>61</v>
      </c>
    </row>
    <row r="133" spans="1:18">
      <c r="A133" t="s">
        <v>9</v>
      </c>
      <c r="B133" t="s">
        <v>10</v>
      </c>
      <c r="C133">
        <v>2</v>
      </c>
      <c r="D133" t="s">
        <v>62</v>
      </c>
      <c r="E133" t="s">
        <v>57</v>
      </c>
      <c r="F133" t="s">
        <v>14</v>
      </c>
      <c r="H133" t="s">
        <v>16</v>
      </c>
      <c r="J133" t="s">
        <v>14</v>
      </c>
      <c r="L133" t="s">
        <v>16</v>
      </c>
      <c r="N133" t="s">
        <v>170</v>
      </c>
      <c r="P133" t="s">
        <v>15</v>
      </c>
      <c r="Q133" t="s">
        <v>251</v>
      </c>
      <c r="R133" t="s">
        <v>69</v>
      </c>
    </row>
    <row r="134" spans="1:18">
      <c r="A134" t="s">
        <v>9</v>
      </c>
      <c r="B134" t="s">
        <v>10</v>
      </c>
      <c r="C134">
        <v>11.3</v>
      </c>
      <c r="D134" t="s">
        <v>66</v>
      </c>
      <c r="E134" t="s">
        <v>83</v>
      </c>
      <c r="F134" t="s">
        <v>14</v>
      </c>
      <c r="H134" t="s">
        <v>16</v>
      </c>
      <c r="J134" t="s">
        <v>14</v>
      </c>
      <c r="L134" t="s">
        <v>16</v>
      </c>
      <c r="N134" t="s">
        <v>167</v>
      </c>
      <c r="P134" t="s">
        <v>15</v>
      </c>
      <c r="Q134" t="s">
        <v>252</v>
      </c>
      <c r="R134" t="s">
        <v>69</v>
      </c>
    </row>
    <row r="135" spans="1:18">
      <c r="A135" t="s">
        <v>9</v>
      </c>
      <c r="B135" t="s">
        <v>10</v>
      </c>
      <c r="C135">
        <v>10</v>
      </c>
      <c r="D135" t="s">
        <v>62</v>
      </c>
      <c r="E135" t="s">
        <v>62</v>
      </c>
      <c r="F135" t="s">
        <v>14</v>
      </c>
      <c r="H135" t="s">
        <v>16</v>
      </c>
      <c r="J135" t="s">
        <v>14</v>
      </c>
      <c r="L135" t="s">
        <v>16</v>
      </c>
      <c r="N135" t="s">
        <v>15</v>
      </c>
      <c r="O135" t="s">
        <v>253</v>
      </c>
      <c r="R135" t="s">
        <v>61</v>
      </c>
    </row>
    <row r="136" spans="1:18">
      <c r="A136" t="s">
        <v>9</v>
      </c>
      <c r="B136" t="s">
        <v>10</v>
      </c>
      <c r="C136">
        <v>2</v>
      </c>
      <c r="D136" t="s">
        <v>62</v>
      </c>
      <c r="E136" t="s">
        <v>62</v>
      </c>
      <c r="F136" t="s">
        <v>14</v>
      </c>
      <c r="H136" t="s">
        <v>16</v>
      </c>
      <c r="J136" t="s">
        <v>14</v>
      </c>
      <c r="L136" t="s">
        <v>16</v>
      </c>
      <c r="N136" t="s">
        <v>254</v>
      </c>
      <c r="P136" t="s">
        <v>255</v>
      </c>
      <c r="R136" t="s">
        <v>61</v>
      </c>
    </row>
    <row r="137" spans="1:18">
      <c r="A137" t="s">
        <v>9</v>
      </c>
      <c r="B137" t="s">
        <v>10</v>
      </c>
      <c r="C137">
        <v>4.5</v>
      </c>
      <c r="D137" t="s">
        <v>57</v>
      </c>
      <c r="E137" t="s">
        <v>57</v>
      </c>
      <c r="F137" t="s">
        <v>14</v>
      </c>
      <c r="H137" t="s">
        <v>14</v>
      </c>
      <c r="J137" t="s">
        <v>14</v>
      </c>
      <c r="L137" t="s">
        <v>16</v>
      </c>
      <c r="N137" t="s">
        <v>15</v>
      </c>
      <c r="O137" t="s">
        <v>256</v>
      </c>
      <c r="P137" t="s">
        <v>123</v>
      </c>
      <c r="Q137" t="s">
        <v>257</v>
      </c>
      <c r="R137" t="s">
        <v>61</v>
      </c>
    </row>
    <row r="138" spans="1:18">
      <c r="A138" t="s">
        <v>9</v>
      </c>
      <c r="B138" t="s">
        <v>10</v>
      </c>
      <c r="C138">
        <v>55</v>
      </c>
      <c r="D138" t="s">
        <v>62</v>
      </c>
      <c r="E138" t="s">
        <v>95</v>
      </c>
      <c r="F138" t="s">
        <v>14</v>
      </c>
      <c r="H138" t="s">
        <v>16</v>
      </c>
      <c r="J138" t="s">
        <v>16</v>
      </c>
      <c r="L138" t="s">
        <v>16</v>
      </c>
      <c r="N138" t="s">
        <v>15</v>
      </c>
      <c r="O138" t="s">
        <v>258</v>
      </c>
      <c r="R138" t="s">
        <v>61</v>
      </c>
    </row>
    <row r="139" spans="1:18">
      <c r="A139" t="s">
        <v>9</v>
      </c>
      <c r="B139" t="s">
        <v>10</v>
      </c>
      <c r="C139">
        <v>15</v>
      </c>
      <c r="D139" t="s">
        <v>62</v>
      </c>
      <c r="F139" t="s">
        <v>14</v>
      </c>
      <c r="H139" t="s">
        <v>16</v>
      </c>
      <c r="J139" t="s">
        <v>14</v>
      </c>
      <c r="L139" t="s">
        <v>16</v>
      </c>
      <c r="N139" t="s">
        <v>15</v>
      </c>
      <c r="O139" t="s">
        <v>259</v>
      </c>
      <c r="R139" t="s">
        <v>61</v>
      </c>
    </row>
    <row r="140" spans="1:18">
      <c r="A140" t="s">
        <v>9</v>
      </c>
      <c r="B140" t="s">
        <v>10</v>
      </c>
      <c r="C140">
        <v>10</v>
      </c>
      <c r="D140" t="s">
        <v>62</v>
      </c>
      <c r="E140" t="s">
        <v>66</v>
      </c>
      <c r="F140" t="s">
        <v>14</v>
      </c>
      <c r="H140" t="s">
        <v>14</v>
      </c>
      <c r="J140" t="s">
        <v>14</v>
      </c>
      <c r="L140" t="s">
        <v>14</v>
      </c>
      <c r="N140" t="s">
        <v>93</v>
      </c>
      <c r="P140" t="s">
        <v>65</v>
      </c>
      <c r="R140" t="s">
        <v>61</v>
      </c>
    </row>
    <row r="141" spans="1:18">
      <c r="A141" t="s">
        <v>9</v>
      </c>
      <c r="B141" t="s">
        <v>10</v>
      </c>
      <c r="C141">
        <v>2</v>
      </c>
      <c r="D141" t="s">
        <v>62</v>
      </c>
      <c r="E141" t="s">
        <v>62</v>
      </c>
      <c r="F141" t="s">
        <v>14</v>
      </c>
      <c r="H141" t="s">
        <v>14</v>
      </c>
      <c r="J141" t="s">
        <v>14</v>
      </c>
      <c r="L141" t="s">
        <v>14</v>
      </c>
      <c r="N141" t="s">
        <v>260</v>
      </c>
      <c r="P141" t="s">
        <v>261</v>
      </c>
      <c r="R141" t="s">
        <v>61</v>
      </c>
    </row>
    <row r="142" spans="1:18">
      <c r="A142" t="s">
        <v>9</v>
      </c>
      <c r="B142" t="s">
        <v>10</v>
      </c>
      <c r="C142">
        <v>2</v>
      </c>
      <c r="D142" t="s">
        <v>62</v>
      </c>
      <c r="E142" t="s">
        <v>62</v>
      </c>
      <c r="F142" t="s">
        <v>14</v>
      </c>
      <c r="H142" t="s">
        <v>16</v>
      </c>
      <c r="J142" t="s">
        <v>14</v>
      </c>
      <c r="L142" t="s">
        <v>16</v>
      </c>
      <c r="N142" t="s">
        <v>71</v>
      </c>
      <c r="O142" t="s">
        <v>262</v>
      </c>
      <c r="P142" t="s">
        <v>237</v>
      </c>
      <c r="Q142" t="s">
        <v>263</v>
      </c>
      <c r="R142" t="s">
        <v>61</v>
      </c>
    </row>
    <row r="143" spans="1:18">
      <c r="A143" t="s">
        <v>9</v>
      </c>
      <c r="B143" t="s">
        <v>10</v>
      </c>
      <c r="C143">
        <v>1</v>
      </c>
      <c r="D143" t="s">
        <v>62</v>
      </c>
      <c r="E143" t="s">
        <v>66</v>
      </c>
      <c r="F143" t="s">
        <v>14</v>
      </c>
      <c r="H143" t="s">
        <v>16</v>
      </c>
      <c r="J143" t="s">
        <v>14</v>
      </c>
      <c r="L143" t="s">
        <v>16</v>
      </c>
      <c r="N143" t="s">
        <v>15</v>
      </c>
      <c r="O143" t="s">
        <v>264</v>
      </c>
      <c r="P143" t="s">
        <v>237</v>
      </c>
      <c r="Q143" t="s">
        <v>265</v>
      </c>
      <c r="R143" t="s">
        <v>61</v>
      </c>
    </row>
    <row r="144" spans="1:18">
      <c r="A144" t="s">
        <v>9</v>
      </c>
      <c r="B144" t="s">
        <v>10</v>
      </c>
      <c r="C144">
        <v>74</v>
      </c>
      <c r="D144" t="s">
        <v>66</v>
      </c>
      <c r="E144" t="s">
        <v>83</v>
      </c>
      <c r="F144" t="s">
        <v>14</v>
      </c>
      <c r="H144" t="s">
        <v>14</v>
      </c>
      <c r="J144" t="s">
        <v>14</v>
      </c>
      <c r="L144" t="s">
        <v>14</v>
      </c>
      <c r="N144" t="s">
        <v>15</v>
      </c>
      <c r="O144" t="s">
        <v>266</v>
      </c>
      <c r="P144" t="s">
        <v>15</v>
      </c>
      <c r="Q144" t="s">
        <v>267</v>
      </c>
      <c r="R144" t="s">
        <v>61</v>
      </c>
    </row>
    <row r="145" spans="1:18">
      <c r="A145" t="s">
        <v>9</v>
      </c>
      <c r="B145" t="s">
        <v>10</v>
      </c>
      <c r="C145">
        <v>30</v>
      </c>
      <c r="D145" t="s">
        <v>62</v>
      </c>
      <c r="E145" t="s">
        <v>83</v>
      </c>
      <c r="F145" t="s">
        <v>14</v>
      </c>
      <c r="H145" t="s">
        <v>16</v>
      </c>
      <c r="J145" t="s">
        <v>14</v>
      </c>
      <c r="L145" t="s">
        <v>16</v>
      </c>
      <c r="N145" t="s">
        <v>15</v>
      </c>
      <c r="O145" t="s">
        <v>268</v>
      </c>
      <c r="R145" t="s">
        <v>61</v>
      </c>
    </row>
    <row r="146" spans="1:18">
      <c r="A146" t="s">
        <v>9</v>
      </c>
      <c r="B146" t="s">
        <v>10</v>
      </c>
      <c r="C146">
        <v>80</v>
      </c>
      <c r="D146" t="s">
        <v>57</v>
      </c>
      <c r="E146" t="s">
        <v>83</v>
      </c>
      <c r="F146" t="s">
        <v>14</v>
      </c>
      <c r="H146" t="s">
        <v>16</v>
      </c>
      <c r="J146" t="s">
        <v>14</v>
      </c>
      <c r="L146" t="s">
        <v>16</v>
      </c>
      <c r="N146" t="s">
        <v>94</v>
      </c>
      <c r="P146" t="s">
        <v>269</v>
      </c>
      <c r="R146" t="s">
        <v>61</v>
      </c>
    </row>
    <row r="147" spans="1:18">
      <c r="A147" t="s">
        <v>9</v>
      </c>
      <c r="B147" t="s">
        <v>10</v>
      </c>
      <c r="C147">
        <v>1.5</v>
      </c>
      <c r="D147" t="s">
        <v>62</v>
      </c>
      <c r="E147" t="s">
        <v>66</v>
      </c>
      <c r="F147" t="s">
        <v>14</v>
      </c>
      <c r="H147" t="s">
        <v>16</v>
      </c>
      <c r="J147" t="s">
        <v>14</v>
      </c>
      <c r="L147" t="s">
        <v>16</v>
      </c>
      <c r="N147" t="s">
        <v>270</v>
      </c>
      <c r="O147" t="s">
        <v>271</v>
      </c>
      <c r="P147" t="s">
        <v>123</v>
      </c>
      <c r="Q147" t="s">
        <v>272</v>
      </c>
      <c r="R147" t="s">
        <v>69</v>
      </c>
    </row>
    <row r="148" spans="1:18">
      <c r="A148" t="s">
        <v>9</v>
      </c>
      <c r="B148" t="s">
        <v>10</v>
      </c>
      <c r="C148">
        <v>4</v>
      </c>
      <c r="D148" t="s">
        <v>79</v>
      </c>
      <c r="E148" t="s">
        <v>57</v>
      </c>
      <c r="F148" t="s">
        <v>14</v>
      </c>
      <c r="H148" t="s">
        <v>16</v>
      </c>
      <c r="J148" t="s">
        <v>14</v>
      </c>
      <c r="L148" t="s">
        <v>16</v>
      </c>
      <c r="N148" t="s">
        <v>93</v>
      </c>
      <c r="P148" t="s">
        <v>65</v>
      </c>
      <c r="R148" t="s">
        <v>61</v>
      </c>
    </row>
    <row r="149" spans="1:18">
      <c r="A149" t="s">
        <v>9</v>
      </c>
      <c r="B149" t="s">
        <v>10</v>
      </c>
      <c r="C149">
        <v>7</v>
      </c>
      <c r="D149" t="s">
        <v>62</v>
      </c>
      <c r="E149" t="s">
        <v>62</v>
      </c>
      <c r="F149" t="s">
        <v>14</v>
      </c>
      <c r="H149" t="s">
        <v>11</v>
      </c>
      <c r="J149" t="s">
        <v>14</v>
      </c>
      <c r="L149" t="s">
        <v>16</v>
      </c>
      <c r="N149" t="s">
        <v>67</v>
      </c>
      <c r="P149" t="s">
        <v>75</v>
      </c>
      <c r="R149" t="s">
        <v>69</v>
      </c>
    </row>
    <row r="150" spans="1:18">
      <c r="A150" t="s">
        <v>9</v>
      </c>
      <c r="B150" t="s">
        <v>10</v>
      </c>
      <c r="C150">
        <v>72</v>
      </c>
      <c r="D150" t="s">
        <v>62</v>
      </c>
      <c r="E150" t="s">
        <v>83</v>
      </c>
      <c r="F150" t="s">
        <v>14</v>
      </c>
      <c r="H150" t="s">
        <v>16</v>
      </c>
      <c r="J150" t="s">
        <v>14</v>
      </c>
      <c r="L150" t="s">
        <v>16</v>
      </c>
      <c r="N150" t="s">
        <v>74</v>
      </c>
      <c r="P150" t="s">
        <v>15</v>
      </c>
      <c r="Q150" t="s">
        <v>273</v>
      </c>
      <c r="R150" t="s">
        <v>61</v>
      </c>
    </row>
    <row r="151" spans="1:18">
      <c r="A151" t="s">
        <v>9</v>
      </c>
      <c r="B151" t="s">
        <v>10</v>
      </c>
      <c r="C151">
        <v>3</v>
      </c>
      <c r="D151" t="s">
        <v>62</v>
      </c>
      <c r="E151" t="s">
        <v>62</v>
      </c>
      <c r="F151" t="s">
        <v>14</v>
      </c>
      <c r="H151" t="s">
        <v>16</v>
      </c>
      <c r="J151" t="s">
        <v>14</v>
      </c>
      <c r="L151" t="s">
        <v>16</v>
      </c>
      <c r="N151" t="s">
        <v>94</v>
      </c>
      <c r="P151" t="s">
        <v>75</v>
      </c>
      <c r="R151" t="s">
        <v>61</v>
      </c>
    </row>
    <row r="152" spans="1:18">
      <c r="A152" t="s">
        <v>9</v>
      </c>
      <c r="B152" t="s">
        <v>10</v>
      </c>
      <c r="C152">
        <v>1.2</v>
      </c>
      <c r="D152" t="s">
        <v>79</v>
      </c>
      <c r="E152" t="s">
        <v>57</v>
      </c>
      <c r="F152" t="s">
        <v>14</v>
      </c>
      <c r="H152" t="s">
        <v>16</v>
      </c>
      <c r="J152" t="s">
        <v>14</v>
      </c>
      <c r="L152" t="s">
        <v>16</v>
      </c>
      <c r="N152" t="s">
        <v>15</v>
      </c>
      <c r="O152" t="s">
        <v>274</v>
      </c>
      <c r="P152" t="s">
        <v>15</v>
      </c>
      <c r="Q152" t="s">
        <v>275</v>
      </c>
      <c r="R152" t="s">
        <v>61</v>
      </c>
    </row>
    <row r="153" spans="1:18">
      <c r="A153" t="s">
        <v>9</v>
      </c>
      <c r="B153" t="s">
        <v>10</v>
      </c>
      <c r="C153">
        <v>5.5</v>
      </c>
      <c r="D153" t="s">
        <v>62</v>
      </c>
      <c r="E153" t="s">
        <v>62</v>
      </c>
      <c r="F153" t="s">
        <v>14</v>
      </c>
      <c r="H153" t="s">
        <v>16</v>
      </c>
      <c r="J153" t="s">
        <v>14</v>
      </c>
      <c r="L153" t="s">
        <v>16</v>
      </c>
      <c r="N153" t="s">
        <v>276</v>
      </c>
      <c r="P153" t="s">
        <v>89</v>
      </c>
      <c r="R153" t="s">
        <v>69</v>
      </c>
    </row>
    <row r="154" spans="1:18">
      <c r="A154" t="s">
        <v>9</v>
      </c>
      <c r="B154" t="s">
        <v>10</v>
      </c>
      <c r="C154" t="s">
        <v>277</v>
      </c>
      <c r="D154" t="s">
        <v>62</v>
      </c>
      <c r="E154" t="s">
        <v>66</v>
      </c>
      <c r="F154" t="s">
        <v>14</v>
      </c>
      <c r="H154" t="s">
        <v>16</v>
      </c>
      <c r="J154" t="s">
        <v>14</v>
      </c>
      <c r="L154" t="s">
        <v>16</v>
      </c>
      <c r="N154" t="s">
        <v>15</v>
      </c>
      <c r="O154" t="s">
        <v>278</v>
      </c>
      <c r="R154" t="s">
        <v>61</v>
      </c>
    </row>
    <row r="155" spans="1:18">
      <c r="A155" t="s">
        <v>9</v>
      </c>
      <c r="B155" t="s">
        <v>10</v>
      </c>
      <c r="C155">
        <v>5</v>
      </c>
      <c r="D155" t="s">
        <v>62</v>
      </c>
      <c r="E155" t="s">
        <v>66</v>
      </c>
      <c r="F155" t="s">
        <v>14</v>
      </c>
      <c r="H155" t="s">
        <v>14</v>
      </c>
      <c r="J155" t="s">
        <v>14</v>
      </c>
      <c r="L155" t="s">
        <v>14</v>
      </c>
      <c r="N155" t="s">
        <v>74</v>
      </c>
      <c r="P155" t="s">
        <v>15</v>
      </c>
      <c r="Q155" t="s">
        <v>279</v>
      </c>
      <c r="R155" t="s">
        <v>61</v>
      </c>
    </row>
    <row r="156" spans="1:18">
      <c r="A156" t="s">
        <v>9</v>
      </c>
      <c r="B156" t="s">
        <v>10</v>
      </c>
      <c r="C156">
        <v>5</v>
      </c>
      <c r="D156" t="s">
        <v>62</v>
      </c>
      <c r="E156" t="s">
        <v>95</v>
      </c>
      <c r="F156" t="s">
        <v>14</v>
      </c>
      <c r="H156" t="s">
        <v>16</v>
      </c>
      <c r="J156" t="s">
        <v>14</v>
      </c>
      <c r="L156" t="s">
        <v>16</v>
      </c>
      <c r="N156" t="s">
        <v>77</v>
      </c>
      <c r="R156" t="s">
        <v>69</v>
      </c>
    </row>
    <row r="157" spans="1:18">
      <c r="A157" t="s">
        <v>9</v>
      </c>
      <c r="B157" t="s">
        <v>10</v>
      </c>
      <c r="C157">
        <v>80</v>
      </c>
      <c r="D157" t="s">
        <v>66</v>
      </c>
      <c r="E157" t="s">
        <v>83</v>
      </c>
      <c r="F157" t="s">
        <v>14</v>
      </c>
      <c r="H157" t="s">
        <v>16</v>
      </c>
      <c r="J157" t="s">
        <v>14</v>
      </c>
      <c r="L157" t="s">
        <v>16</v>
      </c>
      <c r="N157" t="s">
        <v>15</v>
      </c>
      <c r="O157" t="s">
        <v>280</v>
      </c>
      <c r="P157" t="s">
        <v>15</v>
      </c>
      <c r="Q157" t="s">
        <v>281</v>
      </c>
      <c r="R157" t="s">
        <v>61</v>
      </c>
    </row>
    <row r="158" spans="1:18">
      <c r="A158" t="s">
        <v>9</v>
      </c>
      <c r="B158" t="s">
        <v>10</v>
      </c>
      <c r="C158">
        <v>5.1100000000000003</v>
      </c>
      <c r="D158" t="s">
        <v>79</v>
      </c>
      <c r="E158" t="s">
        <v>62</v>
      </c>
      <c r="F158" t="s">
        <v>14</v>
      </c>
      <c r="H158" t="s">
        <v>16</v>
      </c>
      <c r="J158" t="s">
        <v>14</v>
      </c>
      <c r="L158" t="s">
        <v>16</v>
      </c>
      <c r="N158" t="s">
        <v>282</v>
      </c>
      <c r="O158" t="s">
        <v>283</v>
      </c>
      <c r="P158" t="s">
        <v>15</v>
      </c>
      <c r="Q158" t="s">
        <v>284</v>
      </c>
      <c r="R158" t="s">
        <v>61</v>
      </c>
    </row>
    <row r="159" spans="1:18">
      <c r="A159" t="s">
        <v>9</v>
      </c>
      <c r="B159" t="s">
        <v>10</v>
      </c>
      <c r="C159">
        <v>6</v>
      </c>
      <c r="D159" t="s">
        <v>62</v>
      </c>
      <c r="E159" t="s">
        <v>83</v>
      </c>
      <c r="F159" t="s">
        <v>14</v>
      </c>
      <c r="H159" t="s">
        <v>16</v>
      </c>
      <c r="J159" t="s">
        <v>14</v>
      </c>
      <c r="L159" t="s">
        <v>16</v>
      </c>
      <c r="N159" t="s">
        <v>172</v>
      </c>
      <c r="O159" t="s">
        <v>285</v>
      </c>
      <c r="P159" t="s">
        <v>286</v>
      </c>
      <c r="R159" t="s">
        <v>69</v>
      </c>
    </row>
    <row r="160" spans="1:18">
      <c r="A160" t="s">
        <v>9</v>
      </c>
      <c r="B160" t="s">
        <v>10</v>
      </c>
      <c r="C160">
        <v>3.5</v>
      </c>
      <c r="D160" t="s">
        <v>66</v>
      </c>
      <c r="E160" t="s">
        <v>83</v>
      </c>
      <c r="F160" t="s">
        <v>14</v>
      </c>
      <c r="H160" t="s">
        <v>16</v>
      </c>
      <c r="J160" t="s">
        <v>14</v>
      </c>
      <c r="L160" t="s">
        <v>16</v>
      </c>
      <c r="N160" t="s">
        <v>77</v>
      </c>
      <c r="P160" t="s">
        <v>65</v>
      </c>
      <c r="R160" t="s">
        <v>61</v>
      </c>
    </row>
    <row r="161" spans="1:18">
      <c r="A161" t="s">
        <v>9</v>
      </c>
      <c r="B161" t="s">
        <v>10</v>
      </c>
      <c r="C161">
        <v>5</v>
      </c>
      <c r="D161" t="s">
        <v>62</v>
      </c>
      <c r="E161" t="s">
        <v>95</v>
      </c>
      <c r="F161" t="s">
        <v>14</v>
      </c>
      <c r="H161" t="s">
        <v>16</v>
      </c>
      <c r="J161" t="s">
        <v>14</v>
      </c>
      <c r="L161" t="s">
        <v>16</v>
      </c>
      <c r="N161" t="s">
        <v>15</v>
      </c>
      <c r="O161" t="s">
        <v>287</v>
      </c>
      <c r="P161" t="s">
        <v>65</v>
      </c>
      <c r="R161" t="s">
        <v>61</v>
      </c>
    </row>
    <row r="162" spans="1:18">
      <c r="A162" t="s">
        <v>9</v>
      </c>
      <c r="B162" t="s">
        <v>10</v>
      </c>
      <c r="C162">
        <v>7</v>
      </c>
      <c r="D162" t="s">
        <v>62</v>
      </c>
      <c r="E162" t="s">
        <v>83</v>
      </c>
      <c r="F162" t="s">
        <v>14</v>
      </c>
      <c r="H162" t="s">
        <v>16</v>
      </c>
      <c r="J162" t="s">
        <v>14</v>
      </c>
      <c r="L162" t="s">
        <v>16</v>
      </c>
      <c r="N162" t="s">
        <v>74</v>
      </c>
      <c r="P162" t="s">
        <v>65</v>
      </c>
      <c r="R162" t="s">
        <v>69</v>
      </c>
    </row>
    <row r="163" spans="1:18">
      <c r="A163" t="s">
        <v>9</v>
      </c>
      <c r="B163" t="s">
        <v>10</v>
      </c>
      <c r="C163">
        <v>2.5</v>
      </c>
      <c r="D163" t="s">
        <v>66</v>
      </c>
      <c r="E163" t="s">
        <v>62</v>
      </c>
      <c r="F163" t="s">
        <v>14</v>
      </c>
      <c r="H163" t="s">
        <v>14</v>
      </c>
      <c r="J163" t="s">
        <v>14</v>
      </c>
      <c r="L163" t="s">
        <v>14</v>
      </c>
      <c r="N163" t="s">
        <v>114</v>
      </c>
      <c r="R163" t="s">
        <v>61</v>
      </c>
    </row>
    <row r="164" spans="1:18">
      <c r="A164" t="s">
        <v>9</v>
      </c>
      <c r="B164" t="s">
        <v>10</v>
      </c>
      <c r="C164">
        <v>5</v>
      </c>
      <c r="D164" t="s">
        <v>62</v>
      </c>
      <c r="E164" t="s">
        <v>57</v>
      </c>
      <c r="F164" t="s">
        <v>14</v>
      </c>
      <c r="H164" t="s">
        <v>16</v>
      </c>
      <c r="J164" t="s">
        <v>14</v>
      </c>
      <c r="L164" t="s">
        <v>16</v>
      </c>
      <c r="N164" t="s">
        <v>91</v>
      </c>
      <c r="P164" t="s">
        <v>65</v>
      </c>
      <c r="R164" t="s">
        <v>69</v>
      </c>
    </row>
    <row r="165" spans="1:18">
      <c r="A165" t="s">
        <v>9</v>
      </c>
      <c r="B165" t="s">
        <v>10</v>
      </c>
      <c r="C165">
        <v>10</v>
      </c>
      <c r="D165" t="s">
        <v>57</v>
      </c>
      <c r="E165" t="s">
        <v>83</v>
      </c>
      <c r="F165" t="s">
        <v>14</v>
      </c>
      <c r="H165" t="s">
        <v>16</v>
      </c>
      <c r="J165" t="s">
        <v>14</v>
      </c>
      <c r="L165" t="s">
        <v>16</v>
      </c>
      <c r="N165" t="s">
        <v>114</v>
      </c>
      <c r="P165" t="s">
        <v>15</v>
      </c>
      <c r="Q165" t="s">
        <v>288</v>
      </c>
      <c r="R165" t="s">
        <v>61</v>
      </c>
    </row>
    <row r="166" spans="1:18">
      <c r="A166" t="s">
        <v>9</v>
      </c>
      <c r="B166" t="s">
        <v>10</v>
      </c>
      <c r="C166">
        <v>21</v>
      </c>
      <c r="D166" t="s">
        <v>57</v>
      </c>
      <c r="E166" t="s">
        <v>66</v>
      </c>
      <c r="F166" t="s">
        <v>14</v>
      </c>
      <c r="H166" t="s">
        <v>16</v>
      </c>
      <c r="J166" t="s">
        <v>14</v>
      </c>
      <c r="L166" t="s">
        <v>16</v>
      </c>
      <c r="N166" t="s">
        <v>15</v>
      </c>
      <c r="O166" t="s">
        <v>289</v>
      </c>
      <c r="P166" t="s">
        <v>290</v>
      </c>
      <c r="R166" t="s">
        <v>69</v>
      </c>
    </row>
    <row r="167" spans="1:18">
      <c r="A167" t="s">
        <v>9</v>
      </c>
      <c r="B167" t="s">
        <v>10</v>
      </c>
      <c r="C167">
        <v>5</v>
      </c>
      <c r="D167" t="s">
        <v>70</v>
      </c>
      <c r="E167" t="s">
        <v>62</v>
      </c>
      <c r="F167" t="s">
        <v>14</v>
      </c>
      <c r="H167" t="s">
        <v>14</v>
      </c>
      <c r="J167" t="s">
        <v>14</v>
      </c>
      <c r="L167" t="s">
        <v>14</v>
      </c>
      <c r="N167" t="s">
        <v>291</v>
      </c>
      <c r="P167" t="s">
        <v>75</v>
      </c>
      <c r="R167" t="s">
        <v>69</v>
      </c>
    </row>
    <row r="168" spans="1:18">
      <c r="A168" t="s">
        <v>9</v>
      </c>
      <c r="B168" t="s">
        <v>10</v>
      </c>
      <c r="C168">
        <v>40</v>
      </c>
      <c r="D168" t="s">
        <v>66</v>
      </c>
      <c r="E168" t="s">
        <v>83</v>
      </c>
      <c r="F168" t="s">
        <v>14</v>
      </c>
      <c r="H168" t="s">
        <v>16</v>
      </c>
      <c r="J168" t="s">
        <v>14</v>
      </c>
      <c r="L168" t="s">
        <v>16</v>
      </c>
      <c r="N168" t="s">
        <v>15</v>
      </c>
      <c r="O168" t="s">
        <v>292</v>
      </c>
      <c r="R168" t="s">
        <v>69</v>
      </c>
    </row>
    <row r="169" spans="1:18">
      <c r="A169" t="s">
        <v>9</v>
      </c>
      <c r="B169" t="s">
        <v>10</v>
      </c>
      <c r="C169">
        <v>10</v>
      </c>
      <c r="D169" t="s">
        <v>62</v>
      </c>
      <c r="E169" t="s">
        <v>62</v>
      </c>
      <c r="F169" t="s">
        <v>14</v>
      </c>
      <c r="H169" t="s">
        <v>16</v>
      </c>
      <c r="J169" t="s">
        <v>14</v>
      </c>
      <c r="L169" t="s">
        <v>16</v>
      </c>
      <c r="N169" t="s">
        <v>126</v>
      </c>
      <c r="R169" t="s">
        <v>61</v>
      </c>
    </row>
    <row r="170" spans="1:18">
      <c r="A170" t="s">
        <v>9</v>
      </c>
      <c r="B170" t="s">
        <v>10</v>
      </c>
      <c r="C170">
        <v>60</v>
      </c>
      <c r="D170" t="s">
        <v>57</v>
      </c>
      <c r="E170" t="s">
        <v>57</v>
      </c>
      <c r="F170" t="s">
        <v>14</v>
      </c>
      <c r="H170" t="s">
        <v>16</v>
      </c>
      <c r="J170" t="s">
        <v>14</v>
      </c>
      <c r="L170" t="s">
        <v>16</v>
      </c>
      <c r="N170" t="s">
        <v>15</v>
      </c>
      <c r="O170" t="s">
        <v>293</v>
      </c>
      <c r="P170" t="s">
        <v>15</v>
      </c>
      <c r="Q170" t="s">
        <v>294</v>
      </c>
      <c r="R170" t="s">
        <v>61</v>
      </c>
    </row>
    <row r="171" spans="1:18">
      <c r="A171" t="s">
        <v>9</v>
      </c>
      <c r="B171" t="s">
        <v>10</v>
      </c>
      <c r="C171">
        <v>1</v>
      </c>
      <c r="D171" t="s">
        <v>62</v>
      </c>
      <c r="E171" t="s">
        <v>62</v>
      </c>
      <c r="F171" t="s">
        <v>14</v>
      </c>
      <c r="H171" t="s">
        <v>16</v>
      </c>
      <c r="J171" t="s">
        <v>16</v>
      </c>
      <c r="L171" t="s">
        <v>16</v>
      </c>
      <c r="N171" t="s">
        <v>77</v>
      </c>
      <c r="P171" t="s">
        <v>295</v>
      </c>
      <c r="R171" t="s">
        <v>61</v>
      </c>
    </row>
    <row r="172" spans="1:18">
      <c r="A172" t="s">
        <v>9</v>
      </c>
      <c r="B172" t="s">
        <v>10</v>
      </c>
      <c r="C172">
        <v>4</v>
      </c>
      <c r="D172" t="s">
        <v>62</v>
      </c>
      <c r="E172" t="s">
        <v>62</v>
      </c>
      <c r="F172" t="s">
        <v>14</v>
      </c>
      <c r="H172" t="s">
        <v>16</v>
      </c>
      <c r="J172" t="s">
        <v>14</v>
      </c>
      <c r="L172" t="s">
        <v>16</v>
      </c>
      <c r="N172" t="s">
        <v>94</v>
      </c>
      <c r="P172" t="s">
        <v>150</v>
      </c>
      <c r="R172" t="s">
        <v>61</v>
      </c>
    </row>
    <row r="173" spans="1:18">
      <c r="A173" t="s">
        <v>9</v>
      </c>
      <c r="B173" t="s">
        <v>10</v>
      </c>
      <c r="C173">
        <v>55</v>
      </c>
      <c r="D173" t="s">
        <v>66</v>
      </c>
      <c r="E173" t="s">
        <v>83</v>
      </c>
      <c r="F173" t="s">
        <v>14</v>
      </c>
      <c r="H173" t="s">
        <v>16</v>
      </c>
      <c r="J173" t="s">
        <v>14</v>
      </c>
      <c r="L173" t="s">
        <v>16</v>
      </c>
      <c r="N173" t="s">
        <v>67</v>
      </c>
      <c r="R173" t="s">
        <v>61</v>
      </c>
    </row>
    <row r="174" spans="1:18">
      <c r="A174" t="s">
        <v>9</v>
      </c>
      <c r="B174" t="s">
        <v>10</v>
      </c>
      <c r="C174">
        <v>3.5</v>
      </c>
      <c r="D174" t="s">
        <v>57</v>
      </c>
      <c r="E174" t="s">
        <v>66</v>
      </c>
      <c r="F174" t="s">
        <v>14</v>
      </c>
      <c r="H174" t="s">
        <v>16</v>
      </c>
      <c r="J174" t="s">
        <v>14</v>
      </c>
      <c r="L174" t="s">
        <v>16</v>
      </c>
      <c r="N174" t="s">
        <v>15</v>
      </c>
      <c r="O174" t="s">
        <v>296</v>
      </c>
      <c r="P174" t="s">
        <v>100</v>
      </c>
      <c r="R174" t="s">
        <v>69</v>
      </c>
    </row>
    <row r="175" spans="1:18">
      <c r="A175" t="s">
        <v>9</v>
      </c>
      <c r="B175" t="s">
        <v>10</v>
      </c>
      <c r="C175">
        <v>2</v>
      </c>
      <c r="D175" t="s">
        <v>79</v>
      </c>
      <c r="E175" t="s">
        <v>62</v>
      </c>
      <c r="F175" t="s">
        <v>14</v>
      </c>
      <c r="H175" t="s">
        <v>16</v>
      </c>
      <c r="J175" t="s">
        <v>16</v>
      </c>
      <c r="L175" t="s">
        <v>16</v>
      </c>
      <c r="N175" t="s">
        <v>297</v>
      </c>
      <c r="P175" t="s">
        <v>98</v>
      </c>
      <c r="R175" t="s">
        <v>61</v>
      </c>
    </row>
    <row r="176" spans="1:18">
      <c r="A176" t="s">
        <v>9</v>
      </c>
      <c r="B176" t="s">
        <v>10</v>
      </c>
      <c r="C176">
        <v>6</v>
      </c>
      <c r="D176" t="s">
        <v>79</v>
      </c>
      <c r="E176" t="s">
        <v>79</v>
      </c>
      <c r="F176" t="s">
        <v>14</v>
      </c>
      <c r="H176" t="s">
        <v>16</v>
      </c>
      <c r="J176" t="s">
        <v>14</v>
      </c>
      <c r="L176" t="s">
        <v>16</v>
      </c>
      <c r="N176" t="s">
        <v>15</v>
      </c>
      <c r="O176" t="s">
        <v>298</v>
      </c>
      <c r="P176" t="s">
        <v>65</v>
      </c>
      <c r="R176" t="s">
        <v>61</v>
      </c>
    </row>
    <row r="177" spans="1:18">
      <c r="A177" t="s">
        <v>9</v>
      </c>
      <c r="B177" t="s">
        <v>10</v>
      </c>
      <c r="C177">
        <v>1.5</v>
      </c>
      <c r="D177" t="s">
        <v>57</v>
      </c>
      <c r="E177" t="s">
        <v>95</v>
      </c>
      <c r="F177" t="s">
        <v>14</v>
      </c>
      <c r="H177" t="s">
        <v>16</v>
      </c>
      <c r="J177" t="s">
        <v>14</v>
      </c>
      <c r="L177" t="s">
        <v>16</v>
      </c>
      <c r="N177" t="s">
        <v>260</v>
      </c>
      <c r="P177" t="s">
        <v>65</v>
      </c>
      <c r="R177" t="s">
        <v>61</v>
      </c>
    </row>
    <row r="178" spans="1:18">
      <c r="A178" t="s">
        <v>9</v>
      </c>
      <c r="B178" t="s">
        <v>10</v>
      </c>
      <c r="C178">
        <v>2.2999999999999998</v>
      </c>
      <c r="D178" t="s">
        <v>62</v>
      </c>
      <c r="E178" t="s">
        <v>66</v>
      </c>
      <c r="F178" t="s">
        <v>14</v>
      </c>
      <c r="H178" t="s">
        <v>16</v>
      </c>
      <c r="J178" t="s">
        <v>14</v>
      </c>
      <c r="L178" t="s">
        <v>16</v>
      </c>
      <c r="N178" t="s">
        <v>134</v>
      </c>
      <c r="O178" t="s">
        <v>299</v>
      </c>
      <c r="P178" t="s">
        <v>300</v>
      </c>
      <c r="R178" t="s">
        <v>61</v>
      </c>
    </row>
    <row r="179" spans="1:18">
      <c r="A179" t="s">
        <v>9</v>
      </c>
      <c r="B179" t="s">
        <v>10</v>
      </c>
      <c r="C179">
        <v>15</v>
      </c>
      <c r="D179" t="s">
        <v>62</v>
      </c>
      <c r="E179" t="s">
        <v>83</v>
      </c>
      <c r="F179" t="s">
        <v>14</v>
      </c>
      <c r="H179" t="s">
        <v>16</v>
      </c>
      <c r="J179" t="s">
        <v>14</v>
      </c>
      <c r="L179" t="s">
        <v>16</v>
      </c>
      <c r="N179" t="s">
        <v>301</v>
      </c>
      <c r="P179" t="s">
        <v>15</v>
      </c>
      <c r="Q179" t="s">
        <v>302</v>
      </c>
      <c r="R179" t="s">
        <v>61</v>
      </c>
    </row>
    <row r="180" spans="1:18">
      <c r="A180" t="s">
        <v>9</v>
      </c>
      <c r="B180" t="s">
        <v>10</v>
      </c>
      <c r="C180">
        <v>1</v>
      </c>
      <c r="D180" t="s">
        <v>79</v>
      </c>
      <c r="E180" t="s">
        <v>66</v>
      </c>
      <c r="F180" t="s">
        <v>14</v>
      </c>
      <c r="H180" t="s">
        <v>16</v>
      </c>
      <c r="J180" t="s">
        <v>14</v>
      </c>
      <c r="L180" t="s">
        <v>16</v>
      </c>
      <c r="N180" t="s">
        <v>15</v>
      </c>
      <c r="O180" t="s">
        <v>303</v>
      </c>
      <c r="P180" t="s">
        <v>15</v>
      </c>
      <c r="Q180" t="s">
        <v>304</v>
      </c>
      <c r="R180" t="s">
        <v>69</v>
      </c>
    </row>
    <row r="181" spans="1:18">
      <c r="A181" t="s">
        <v>9</v>
      </c>
      <c r="B181" t="s">
        <v>10</v>
      </c>
      <c r="C181">
        <v>90</v>
      </c>
      <c r="D181" t="s">
        <v>66</v>
      </c>
      <c r="F181" t="s">
        <v>14</v>
      </c>
      <c r="H181" t="s">
        <v>16</v>
      </c>
      <c r="J181" t="s">
        <v>14</v>
      </c>
      <c r="L181" t="s">
        <v>16</v>
      </c>
      <c r="N181" t="s">
        <v>77</v>
      </c>
      <c r="P181" t="s">
        <v>100</v>
      </c>
      <c r="R181" t="s">
        <v>69</v>
      </c>
    </row>
    <row r="182" spans="1:18">
      <c r="A182" t="s">
        <v>9</v>
      </c>
      <c r="B182" t="s">
        <v>10</v>
      </c>
      <c r="C182">
        <v>8</v>
      </c>
      <c r="D182" t="s">
        <v>62</v>
      </c>
      <c r="E182" t="s">
        <v>57</v>
      </c>
      <c r="F182" t="s">
        <v>14</v>
      </c>
      <c r="H182" t="s">
        <v>16</v>
      </c>
      <c r="J182" t="s">
        <v>14</v>
      </c>
      <c r="L182" t="s">
        <v>16</v>
      </c>
      <c r="N182" t="s">
        <v>67</v>
      </c>
      <c r="P182" t="s">
        <v>65</v>
      </c>
      <c r="R182" t="s">
        <v>61</v>
      </c>
    </row>
    <row r="183" spans="1:18">
      <c r="A183" t="s">
        <v>9</v>
      </c>
      <c r="B183" t="s">
        <v>10</v>
      </c>
      <c r="C183">
        <v>10</v>
      </c>
      <c r="D183" t="s">
        <v>57</v>
      </c>
      <c r="E183" t="s">
        <v>83</v>
      </c>
      <c r="F183" t="s">
        <v>14</v>
      </c>
      <c r="H183" t="s">
        <v>14</v>
      </c>
      <c r="J183" t="s">
        <v>14</v>
      </c>
      <c r="L183" t="s">
        <v>14</v>
      </c>
      <c r="N183" t="s">
        <v>305</v>
      </c>
      <c r="P183" t="s">
        <v>237</v>
      </c>
      <c r="Q183" t="s">
        <v>306</v>
      </c>
      <c r="R183" t="s">
        <v>69</v>
      </c>
    </row>
    <row r="184" spans="1:18">
      <c r="A184" t="s">
        <v>9</v>
      </c>
      <c r="B184" t="s">
        <v>10</v>
      </c>
      <c r="C184">
        <v>3</v>
      </c>
      <c r="D184" t="s">
        <v>62</v>
      </c>
      <c r="E184" t="s">
        <v>66</v>
      </c>
      <c r="F184" t="s">
        <v>14</v>
      </c>
      <c r="H184" t="s">
        <v>16</v>
      </c>
      <c r="J184" t="s">
        <v>14</v>
      </c>
      <c r="L184" t="s">
        <v>16</v>
      </c>
      <c r="N184" t="s">
        <v>67</v>
      </c>
      <c r="R184" t="s">
        <v>61</v>
      </c>
    </row>
    <row r="185" spans="1:18">
      <c r="A185" t="s">
        <v>9</v>
      </c>
      <c r="B185" t="s">
        <v>10</v>
      </c>
      <c r="C185">
        <v>2</v>
      </c>
      <c r="D185" t="s">
        <v>62</v>
      </c>
      <c r="E185" t="s">
        <v>83</v>
      </c>
      <c r="F185" t="s">
        <v>14</v>
      </c>
      <c r="H185" t="s">
        <v>16</v>
      </c>
      <c r="J185" t="s">
        <v>14</v>
      </c>
      <c r="L185" t="s">
        <v>16</v>
      </c>
      <c r="N185" t="s">
        <v>67</v>
      </c>
      <c r="P185" t="s">
        <v>75</v>
      </c>
      <c r="R185" t="s">
        <v>69</v>
      </c>
    </row>
    <row r="186" spans="1:18">
      <c r="A186" t="s">
        <v>9</v>
      </c>
      <c r="B186" t="s">
        <v>10</v>
      </c>
      <c r="C186">
        <v>7</v>
      </c>
      <c r="D186" t="s">
        <v>62</v>
      </c>
      <c r="E186" t="s">
        <v>83</v>
      </c>
      <c r="F186" t="s">
        <v>14</v>
      </c>
      <c r="H186" t="s">
        <v>16</v>
      </c>
      <c r="J186" t="s">
        <v>14</v>
      </c>
      <c r="L186" t="s">
        <v>16</v>
      </c>
      <c r="N186" t="s">
        <v>307</v>
      </c>
      <c r="P186" t="s">
        <v>65</v>
      </c>
      <c r="R186" t="s">
        <v>69</v>
      </c>
    </row>
    <row r="187" spans="1:18">
      <c r="A187" t="s">
        <v>9</v>
      </c>
      <c r="B187" t="s">
        <v>10</v>
      </c>
      <c r="C187">
        <v>6.3</v>
      </c>
      <c r="D187" t="s">
        <v>62</v>
      </c>
      <c r="E187" t="s">
        <v>62</v>
      </c>
      <c r="F187" t="s">
        <v>14</v>
      </c>
      <c r="H187" t="s">
        <v>16</v>
      </c>
      <c r="J187" t="s">
        <v>14</v>
      </c>
      <c r="L187" t="s">
        <v>16</v>
      </c>
      <c r="N187" t="s">
        <v>144</v>
      </c>
      <c r="O187" t="s">
        <v>308</v>
      </c>
      <c r="P187" t="s">
        <v>123</v>
      </c>
      <c r="Q187" t="s">
        <v>309</v>
      </c>
      <c r="R187" t="s">
        <v>69</v>
      </c>
    </row>
    <row r="188" spans="1:18">
      <c r="A188" t="s">
        <v>9</v>
      </c>
      <c r="B188" t="s">
        <v>10</v>
      </c>
      <c r="C188">
        <v>3.8</v>
      </c>
      <c r="D188" t="s">
        <v>79</v>
      </c>
      <c r="E188" t="s">
        <v>83</v>
      </c>
      <c r="F188" t="s">
        <v>14</v>
      </c>
      <c r="H188" t="s">
        <v>16</v>
      </c>
      <c r="J188" t="s">
        <v>14</v>
      </c>
      <c r="L188" t="s">
        <v>16</v>
      </c>
      <c r="N188" t="s">
        <v>240</v>
      </c>
      <c r="P188" t="s">
        <v>15</v>
      </c>
      <c r="Q188" t="s">
        <v>310</v>
      </c>
      <c r="R188" t="s">
        <v>69</v>
      </c>
    </row>
    <row r="189" spans="1:18">
      <c r="A189" t="s">
        <v>9</v>
      </c>
      <c r="B189" t="s">
        <v>10</v>
      </c>
      <c r="C189">
        <v>10</v>
      </c>
      <c r="D189" t="s">
        <v>79</v>
      </c>
      <c r="E189" t="s">
        <v>62</v>
      </c>
      <c r="F189" t="s">
        <v>14</v>
      </c>
      <c r="H189" t="s">
        <v>16</v>
      </c>
      <c r="J189" t="s">
        <v>14</v>
      </c>
      <c r="L189" t="s">
        <v>16</v>
      </c>
      <c r="N189" t="s">
        <v>67</v>
      </c>
      <c r="R189" t="s">
        <v>61</v>
      </c>
    </row>
    <row r="190" spans="1:18">
      <c r="A190" t="s">
        <v>9</v>
      </c>
      <c r="B190" t="s">
        <v>10</v>
      </c>
      <c r="C190">
        <v>70</v>
      </c>
      <c r="D190" t="s">
        <v>57</v>
      </c>
      <c r="E190" t="s">
        <v>57</v>
      </c>
      <c r="F190" t="s">
        <v>14</v>
      </c>
      <c r="H190" t="s">
        <v>14</v>
      </c>
      <c r="J190" t="s">
        <v>14</v>
      </c>
      <c r="L190" t="s">
        <v>14</v>
      </c>
      <c r="N190" t="s">
        <v>67</v>
      </c>
      <c r="P190" t="s">
        <v>75</v>
      </c>
      <c r="R190" t="s">
        <v>61</v>
      </c>
    </row>
    <row r="191" spans="1:18">
      <c r="A191" t="s">
        <v>9</v>
      </c>
      <c r="B191" t="s">
        <v>10</v>
      </c>
      <c r="C191">
        <v>5</v>
      </c>
      <c r="D191" t="s">
        <v>62</v>
      </c>
      <c r="E191" t="s">
        <v>95</v>
      </c>
      <c r="F191" t="s">
        <v>14</v>
      </c>
      <c r="H191" t="s">
        <v>16</v>
      </c>
      <c r="J191" t="s">
        <v>14</v>
      </c>
      <c r="L191" t="s">
        <v>16</v>
      </c>
      <c r="N191" t="s">
        <v>15</v>
      </c>
      <c r="O191" t="s">
        <v>311</v>
      </c>
      <c r="P191" t="s">
        <v>65</v>
      </c>
      <c r="R191" t="s">
        <v>69</v>
      </c>
    </row>
    <row r="192" spans="1:18">
      <c r="A192" t="s">
        <v>9</v>
      </c>
      <c r="B192" t="s">
        <v>10</v>
      </c>
      <c r="C192">
        <v>2.2999999999999998</v>
      </c>
      <c r="D192" t="s">
        <v>62</v>
      </c>
      <c r="E192" t="s">
        <v>62</v>
      </c>
      <c r="F192" t="s">
        <v>14</v>
      </c>
      <c r="H192" t="s">
        <v>14</v>
      </c>
      <c r="J192" t="s">
        <v>14</v>
      </c>
      <c r="L192" t="s">
        <v>14</v>
      </c>
      <c r="N192" t="s">
        <v>67</v>
      </c>
      <c r="P192" t="s">
        <v>188</v>
      </c>
      <c r="R192" t="s">
        <v>61</v>
      </c>
    </row>
    <row r="193" spans="1:18">
      <c r="A193" t="s">
        <v>9</v>
      </c>
      <c r="B193" t="s">
        <v>10</v>
      </c>
      <c r="C193">
        <v>13</v>
      </c>
      <c r="F193" t="s">
        <v>14</v>
      </c>
      <c r="H193" t="s">
        <v>16</v>
      </c>
      <c r="J193" t="s">
        <v>14</v>
      </c>
      <c r="L193" t="s">
        <v>14</v>
      </c>
      <c r="N193" t="s">
        <v>74</v>
      </c>
      <c r="P193" t="s">
        <v>75</v>
      </c>
      <c r="R193" t="s">
        <v>69</v>
      </c>
    </row>
    <row r="194" spans="1:18">
      <c r="A194" t="s">
        <v>9</v>
      </c>
      <c r="B194" t="s">
        <v>10</v>
      </c>
      <c r="C194">
        <v>75</v>
      </c>
      <c r="D194" t="s">
        <v>66</v>
      </c>
      <c r="E194" t="s">
        <v>83</v>
      </c>
      <c r="F194" t="s">
        <v>14</v>
      </c>
      <c r="H194" t="s">
        <v>14</v>
      </c>
      <c r="J194" t="s">
        <v>14</v>
      </c>
      <c r="L194" t="s">
        <v>14</v>
      </c>
      <c r="N194" t="s">
        <v>312</v>
      </c>
      <c r="P194" t="s">
        <v>143</v>
      </c>
      <c r="R194" t="s">
        <v>69</v>
      </c>
    </row>
    <row r="195" spans="1:18">
      <c r="A195" t="s">
        <v>9</v>
      </c>
      <c r="B195" t="s">
        <v>10</v>
      </c>
      <c r="C195">
        <v>8</v>
      </c>
      <c r="D195" t="s">
        <v>62</v>
      </c>
      <c r="E195" t="s">
        <v>57</v>
      </c>
      <c r="F195" t="s">
        <v>14</v>
      </c>
      <c r="H195" t="s">
        <v>16</v>
      </c>
      <c r="J195" t="s">
        <v>16</v>
      </c>
      <c r="L195" t="s">
        <v>16</v>
      </c>
      <c r="N195" t="s">
        <v>313</v>
      </c>
      <c r="O195" t="s">
        <v>314</v>
      </c>
      <c r="P195" t="s">
        <v>65</v>
      </c>
      <c r="R195" t="s">
        <v>61</v>
      </c>
    </row>
    <row r="196" spans="1:18">
      <c r="A196" t="s">
        <v>9</v>
      </c>
      <c r="B196" t="s">
        <v>10</v>
      </c>
      <c r="C196">
        <v>1</v>
      </c>
      <c r="D196" t="s">
        <v>62</v>
      </c>
      <c r="E196" t="s">
        <v>62</v>
      </c>
      <c r="F196" t="s">
        <v>14</v>
      </c>
      <c r="H196" t="s">
        <v>16</v>
      </c>
      <c r="J196" t="s">
        <v>14</v>
      </c>
      <c r="L196" t="s">
        <v>16</v>
      </c>
      <c r="N196" t="s">
        <v>15</v>
      </c>
      <c r="O196" t="s">
        <v>315</v>
      </c>
      <c r="P196" t="s">
        <v>75</v>
      </c>
      <c r="R196" t="s">
        <v>69</v>
      </c>
    </row>
    <row r="197" spans="1:18">
      <c r="A197" t="s">
        <v>9</v>
      </c>
      <c r="B197" t="s">
        <v>10</v>
      </c>
      <c r="C197">
        <v>2</v>
      </c>
      <c r="D197" t="s">
        <v>66</v>
      </c>
      <c r="E197" t="s">
        <v>95</v>
      </c>
      <c r="F197" t="s">
        <v>14</v>
      </c>
      <c r="H197" t="s">
        <v>16</v>
      </c>
      <c r="J197" t="s">
        <v>14</v>
      </c>
      <c r="L197" t="s">
        <v>16</v>
      </c>
      <c r="N197" t="s">
        <v>67</v>
      </c>
      <c r="P197" t="s">
        <v>75</v>
      </c>
      <c r="R197" t="s">
        <v>61</v>
      </c>
    </row>
    <row r="198" spans="1:18">
      <c r="A198" t="s">
        <v>9</v>
      </c>
      <c r="B198" t="s">
        <v>10</v>
      </c>
      <c r="C198">
        <v>2</v>
      </c>
      <c r="D198" t="s">
        <v>62</v>
      </c>
      <c r="E198" t="s">
        <v>62</v>
      </c>
      <c r="F198" t="s">
        <v>14</v>
      </c>
      <c r="H198" t="s">
        <v>16</v>
      </c>
      <c r="J198" t="s">
        <v>14</v>
      </c>
      <c r="L198" t="s">
        <v>16</v>
      </c>
      <c r="N198" t="s">
        <v>67</v>
      </c>
      <c r="P198" t="s">
        <v>198</v>
      </c>
      <c r="R198" t="s">
        <v>61</v>
      </c>
    </row>
    <row r="199" spans="1:18">
      <c r="A199" t="s">
        <v>9</v>
      </c>
      <c r="B199" t="s">
        <v>10</v>
      </c>
      <c r="C199">
        <v>3.6</v>
      </c>
      <c r="D199" t="s">
        <v>62</v>
      </c>
      <c r="E199" t="s">
        <v>83</v>
      </c>
      <c r="F199" t="s">
        <v>14</v>
      </c>
      <c r="H199" t="s">
        <v>16</v>
      </c>
      <c r="J199" t="s">
        <v>14</v>
      </c>
      <c r="L199" t="s">
        <v>16</v>
      </c>
      <c r="N199" t="s">
        <v>170</v>
      </c>
      <c r="R199" t="s">
        <v>61</v>
      </c>
    </row>
    <row r="200" spans="1:18">
      <c r="A200" t="s">
        <v>9</v>
      </c>
      <c r="B200" t="s">
        <v>10</v>
      </c>
      <c r="C200">
        <v>2</v>
      </c>
      <c r="D200" t="s">
        <v>62</v>
      </c>
      <c r="E200" t="s">
        <v>66</v>
      </c>
      <c r="F200" t="s">
        <v>14</v>
      </c>
      <c r="H200" t="s">
        <v>14</v>
      </c>
      <c r="J200" t="s">
        <v>14</v>
      </c>
      <c r="L200" t="s">
        <v>14</v>
      </c>
      <c r="N200" t="s">
        <v>15</v>
      </c>
      <c r="O200" t="s">
        <v>316</v>
      </c>
      <c r="P200" t="s">
        <v>65</v>
      </c>
      <c r="R200" t="s">
        <v>61</v>
      </c>
    </row>
    <row r="201" spans="1:18">
      <c r="A201" t="s">
        <v>9</v>
      </c>
      <c r="B201" t="s">
        <v>10</v>
      </c>
      <c r="C201">
        <v>2</v>
      </c>
      <c r="D201" t="s">
        <v>70</v>
      </c>
      <c r="E201" t="s">
        <v>70</v>
      </c>
      <c r="F201" t="s">
        <v>14</v>
      </c>
      <c r="H201" t="s">
        <v>15</v>
      </c>
      <c r="I201" t="s">
        <v>317</v>
      </c>
      <c r="J201" t="s">
        <v>14</v>
      </c>
      <c r="L201" t="s">
        <v>15</v>
      </c>
      <c r="M201" t="s">
        <v>318</v>
      </c>
      <c r="P201" t="s">
        <v>15</v>
      </c>
      <c r="Q201" t="s">
        <v>319</v>
      </c>
      <c r="R201" t="s">
        <v>69</v>
      </c>
    </row>
    <row r="202" spans="1:18">
      <c r="A202" t="s">
        <v>9</v>
      </c>
      <c r="B202" t="s">
        <v>10</v>
      </c>
      <c r="C202">
        <v>3.8</v>
      </c>
      <c r="D202" t="s">
        <v>66</v>
      </c>
      <c r="E202" t="s">
        <v>83</v>
      </c>
      <c r="F202" t="s">
        <v>14</v>
      </c>
      <c r="H202" t="s">
        <v>16</v>
      </c>
      <c r="J202" t="s">
        <v>14</v>
      </c>
      <c r="L202" t="s">
        <v>16</v>
      </c>
      <c r="N202" t="s">
        <v>320</v>
      </c>
      <c r="P202" t="s">
        <v>75</v>
      </c>
      <c r="R202" t="s">
        <v>61</v>
      </c>
    </row>
    <row r="203" spans="1:18">
      <c r="A203" t="s">
        <v>9</v>
      </c>
      <c r="B203" t="s">
        <v>10</v>
      </c>
      <c r="C203">
        <v>12</v>
      </c>
      <c r="D203" t="s">
        <v>66</v>
      </c>
      <c r="E203" t="s">
        <v>83</v>
      </c>
      <c r="F203" t="s">
        <v>14</v>
      </c>
      <c r="H203" t="s">
        <v>16</v>
      </c>
      <c r="J203" t="s">
        <v>14</v>
      </c>
      <c r="L203" t="s">
        <v>16</v>
      </c>
      <c r="N203" t="s">
        <v>144</v>
      </c>
      <c r="O203" t="s">
        <v>321</v>
      </c>
      <c r="P203" t="s">
        <v>15</v>
      </c>
      <c r="Q203" t="s">
        <v>322</v>
      </c>
      <c r="R203" t="s">
        <v>61</v>
      </c>
    </row>
    <row r="204" spans="1:18">
      <c r="A204" t="s">
        <v>9</v>
      </c>
      <c r="B204" t="s">
        <v>10</v>
      </c>
      <c r="C204">
        <v>12</v>
      </c>
      <c r="D204" t="s">
        <v>57</v>
      </c>
      <c r="E204" t="s">
        <v>83</v>
      </c>
      <c r="F204" t="s">
        <v>14</v>
      </c>
      <c r="H204" t="s">
        <v>16</v>
      </c>
      <c r="J204" t="s">
        <v>14</v>
      </c>
      <c r="L204" t="s">
        <v>16</v>
      </c>
      <c r="N204" t="s">
        <v>15</v>
      </c>
      <c r="O204" t="s">
        <v>323</v>
      </c>
      <c r="P204" t="s">
        <v>15</v>
      </c>
      <c r="Q204" t="s">
        <v>324</v>
      </c>
      <c r="R204" t="s">
        <v>61</v>
      </c>
    </row>
    <row r="205" spans="1:18">
      <c r="A205" t="s">
        <v>9</v>
      </c>
      <c r="B205" t="s">
        <v>10</v>
      </c>
      <c r="C205">
        <v>40</v>
      </c>
      <c r="D205" t="s">
        <v>95</v>
      </c>
      <c r="F205" t="s">
        <v>14</v>
      </c>
      <c r="H205" t="s">
        <v>14</v>
      </c>
      <c r="J205" t="s">
        <v>14</v>
      </c>
      <c r="L205" t="s">
        <v>14</v>
      </c>
      <c r="N205" t="s">
        <v>67</v>
      </c>
      <c r="P205" t="s">
        <v>325</v>
      </c>
      <c r="R205" t="s">
        <v>61</v>
      </c>
    </row>
    <row r="206" spans="1:18">
      <c r="A206" t="s">
        <v>9</v>
      </c>
      <c r="B206" t="s">
        <v>10</v>
      </c>
      <c r="C206">
        <v>6.6</v>
      </c>
      <c r="D206" t="s">
        <v>62</v>
      </c>
      <c r="E206" t="s">
        <v>83</v>
      </c>
      <c r="F206" t="s">
        <v>14</v>
      </c>
      <c r="H206" t="s">
        <v>16</v>
      </c>
      <c r="J206" t="s">
        <v>14</v>
      </c>
      <c r="L206" t="s">
        <v>16</v>
      </c>
      <c r="N206" t="s">
        <v>144</v>
      </c>
      <c r="O206" t="s">
        <v>326</v>
      </c>
      <c r="P206" t="s">
        <v>75</v>
      </c>
      <c r="R206" t="s">
        <v>61</v>
      </c>
    </row>
    <row r="207" spans="1:18">
      <c r="A207" t="s">
        <v>9</v>
      </c>
      <c r="B207" t="s">
        <v>10</v>
      </c>
      <c r="C207">
        <v>5</v>
      </c>
      <c r="D207" t="s">
        <v>62</v>
      </c>
      <c r="E207" t="s">
        <v>66</v>
      </c>
      <c r="F207" t="s">
        <v>14</v>
      </c>
      <c r="H207" t="s">
        <v>16</v>
      </c>
      <c r="J207" t="s">
        <v>14</v>
      </c>
      <c r="L207" t="s">
        <v>16</v>
      </c>
      <c r="N207" t="s">
        <v>126</v>
      </c>
      <c r="P207" t="s">
        <v>195</v>
      </c>
      <c r="R207" t="s">
        <v>61</v>
      </c>
    </row>
    <row r="208" spans="1:18">
      <c r="A208" t="s">
        <v>9</v>
      </c>
      <c r="B208" t="s">
        <v>10</v>
      </c>
      <c r="C208">
        <v>9</v>
      </c>
      <c r="D208" t="s">
        <v>62</v>
      </c>
      <c r="E208" t="s">
        <v>83</v>
      </c>
      <c r="F208" t="s">
        <v>14</v>
      </c>
      <c r="H208" t="s">
        <v>16</v>
      </c>
      <c r="J208" t="s">
        <v>14</v>
      </c>
      <c r="L208" t="s">
        <v>16</v>
      </c>
      <c r="N208" t="s">
        <v>15</v>
      </c>
      <c r="O208" t="s">
        <v>327</v>
      </c>
      <c r="R208" t="s">
        <v>69</v>
      </c>
    </row>
    <row r="209" spans="1:18">
      <c r="A209" t="s">
        <v>9</v>
      </c>
      <c r="B209" t="s">
        <v>10</v>
      </c>
      <c r="C209">
        <v>3</v>
      </c>
      <c r="D209" t="s">
        <v>57</v>
      </c>
      <c r="E209" t="s">
        <v>95</v>
      </c>
      <c r="F209" t="s">
        <v>14</v>
      </c>
      <c r="H209" t="s">
        <v>16</v>
      </c>
      <c r="J209" t="s">
        <v>16</v>
      </c>
      <c r="L209" t="s">
        <v>16</v>
      </c>
      <c r="N209" t="s">
        <v>77</v>
      </c>
      <c r="R209" t="s">
        <v>61</v>
      </c>
    </row>
    <row r="210" spans="1:18">
      <c r="A210" t="s">
        <v>9</v>
      </c>
      <c r="B210" t="s">
        <v>10</v>
      </c>
      <c r="C210">
        <v>5</v>
      </c>
      <c r="D210" t="s">
        <v>62</v>
      </c>
      <c r="E210" t="s">
        <v>79</v>
      </c>
      <c r="F210" t="s">
        <v>14</v>
      </c>
      <c r="H210" t="s">
        <v>14</v>
      </c>
      <c r="J210" t="s">
        <v>14</v>
      </c>
      <c r="L210" t="s">
        <v>14</v>
      </c>
      <c r="N210" t="s">
        <v>15</v>
      </c>
      <c r="O210" t="s">
        <v>328</v>
      </c>
      <c r="R210" t="s">
        <v>69</v>
      </c>
    </row>
    <row r="211" spans="1:18">
      <c r="A211" t="s">
        <v>9</v>
      </c>
      <c r="B211" t="s">
        <v>10</v>
      </c>
      <c r="C211">
        <v>9</v>
      </c>
      <c r="D211" t="s">
        <v>57</v>
      </c>
      <c r="E211" t="s">
        <v>83</v>
      </c>
      <c r="F211" t="s">
        <v>14</v>
      </c>
      <c r="H211" t="s">
        <v>16</v>
      </c>
      <c r="J211" t="s">
        <v>14</v>
      </c>
      <c r="L211" t="s">
        <v>14</v>
      </c>
      <c r="N211" t="s">
        <v>329</v>
      </c>
      <c r="O211" t="s">
        <v>330</v>
      </c>
      <c r="P211" t="s">
        <v>331</v>
      </c>
      <c r="Q211" t="s">
        <v>332</v>
      </c>
      <c r="R211" t="s">
        <v>69</v>
      </c>
    </row>
    <row r="212" spans="1:18">
      <c r="A212" t="s">
        <v>9</v>
      </c>
      <c r="B212" t="s">
        <v>10</v>
      </c>
      <c r="C212">
        <v>3</v>
      </c>
      <c r="D212" t="s">
        <v>62</v>
      </c>
      <c r="E212" t="s">
        <v>57</v>
      </c>
      <c r="F212" t="s">
        <v>14</v>
      </c>
      <c r="H212" t="s">
        <v>16</v>
      </c>
      <c r="J212" t="s">
        <v>16</v>
      </c>
      <c r="L212" t="s">
        <v>16</v>
      </c>
      <c r="N212" t="s">
        <v>15</v>
      </c>
      <c r="O212" t="s">
        <v>333</v>
      </c>
      <c r="R212" t="s">
        <v>69</v>
      </c>
    </row>
    <row r="213" spans="1:18">
      <c r="A213" t="s">
        <v>9</v>
      </c>
      <c r="B213" t="s">
        <v>10</v>
      </c>
      <c r="C213">
        <v>90</v>
      </c>
      <c r="D213" t="s">
        <v>66</v>
      </c>
      <c r="E213" t="s">
        <v>95</v>
      </c>
      <c r="F213" t="s">
        <v>14</v>
      </c>
      <c r="H213" t="s">
        <v>14</v>
      </c>
      <c r="J213" t="s">
        <v>14</v>
      </c>
      <c r="L213" t="s">
        <v>14</v>
      </c>
      <c r="N213" t="s">
        <v>334</v>
      </c>
      <c r="P213" t="s">
        <v>15</v>
      </c>
      <c r="Q213" t="s">
        <v>335</v>
      </c>
      <c r="R213" t="s">
        <v>69</v>
      </c>
    </row>
    <row r="214" spans="1:18">
      <c r="A214" t="s">
        <v>9</v>
      </c>
      <c r="B214" t="s">
        <v>10</v>
      </c>
      <c r="C214">
        <v>60</v>
      </c>
      <c r="D214" t="s">
        <v>62</v>
      </c>
      <c r="E214" t="s">
        <v>62</v>
      </c>
      <c r="F214" t="s">
        <v>14</v>
      </c>
      <c r="H214" t="s">
        <v>16</v>
      </c>
      <c r="J214" t="s">
        <v>14</v>
      </c>
      <c r="L214" t="s">
        <v>16</v>
      </c>
      <c r="N214" t="s">
        <v>94</v>
      </c>
      <c r="R214" t="s">
        <v>61</v>
      </c>
    </row>
    <row r="215" spans="1:18">
      <c r="A215" t="s">
        <v>9</v>
      </c>
      <c r="B215" t="s">
        <v>10</v>
      </c>
      <c r="C215">
        <v>6</v>
      </c>
      <c r="D215" t="s">
        <v>79</v>
      </c>
      <c r="E215" t="s">
        <v>62</v>
      </c>
      <c r="F215" t="s">
        <v>14</v>
      </c>
      <c r="H215" t="s">
        <v>16</v>
      </c>
      <c r="J215" t="s">
        <v>14</v>
      </c>
      <c r="L215" t="s">
        <v>16</v>
      </c>
      <c r="N215" t="s">
        <v>126</v>
      </c>
      <c r="P215" t="s">
        <v>15</v>
      </c>
      <c r="Q215" t="s">
        <v>336</v>
      </c>
      <c r="R215" t="s">
        <v>69</v>
      </c>
    </row>
    <row r="216" spans="1:18">
      <c r="A216" t="s">
        <v>9</v>
      </c>
      <c r="B216" t="s">
        <v>10</v>
      </c>
      <c r="C216">
        <v>2</v>
      </c>
      <c r="D216" t="s">
        <v>57</v>
      </c>
      <c r="E216" t="s">
        <v>66</v>
      </c>
      <c r="F216" t="s">
        <v>14</v>
      </c>
      <c r="H216" t="s">
        <v>14</v>
      </c>
      <c r="J216" t="s">
        <v>14</v>
      </c>
      <c r="L216" t="s">
        <v>14</v>
      </c>
      <c r="N216" t="s">
        <v>15</v>
      </c>
      <c r="O216" t="s">
        <v>337</v>
      </c>
      <c r="P216" t="s">
        <v>15</v>
      </c>
      <c r="Q216" t="s">
        <v>338</v>
      </c>
      <c r="R216" t="s">
        <v>69</v>
      </c>
    </row>
    <row r="217" spans="1:18">
      <c r="A217" t="s">
        <v>9</v>
      </c>
      <c r="B217" t="s">
        <v>10</v>
      </c>
      <c r="C217">
        <v>5</v>
      </c>
      <c r="D217" t="s">
        <v>62</v>
      </c>
      <c r="E217" t="s">
        <v>62</v>
      </c>
      <c r="F217" t="s">
        <v>14</v>
      </c>
      <c r="H217" t="s">
        <v>16</v>
      </c>
      <c r="J217" t="s">
        <v>14</v>
      </c>
      <c r="L217" t="s">
        <v>16</v>
      </c>
      <c r="N217" t="s">
        <v>15</v>
      </c>
      <c r="O217" t="s">
        <v>339</v>
      </c>
      <c r="P217" t="s">
        <v>15</v>
      </c>
      <c r="Q217" t="s">
        <v>340</v>
      </c>
      <c r="R217" t="s">
        <v>69</v>
      </c>
    </row>
    <row r="218" spans="1:18">
      <c r="A218" t="s">
        <v>9</v>
      </c>
      <c r="B218" t="s">
        <v>10</v>
      </c>
      <c r="C218">
        <v>7</v>
      </c>
      <c r="D218" t="s">
        <v>62</v>
      </c>
      <c r="E218" t="s">
        <v>57</v>
      </c>
      <c r="F218" t="s">
        <v>14</v>
      </c>
      <c r="H218" t="s">
        <v>16</v>
      </c>
      <c r="J218" t="s">
        <v>14</v>
      </c>
      <c r="L218" t="s">
        <v>16</v>
      </c>
      <c r="N218" t="s">
        <v>341</v>
      </c>
      <c r="O218" t="s">
        <v>342</v>
      </c>
      <c r="R218" t="s">
        <v>69</v>
      </c>
    </row>
    <row r="219" spans="1:18">
      <c r="A219" t="s">
        <v>9</v>
      </c>
      <c r="B219" t="s">
        <v>10</v>
      </c>
      <c r="C219">
        <v>5</v>
      </c>
      <c r="D219" t="s">
        <v>62</v>
      </c>
      <c r="E219" t="s">
        <v>95</v>
      </c>
      <c r="F219" t="s">
        <v>14</v>
      </c>
      <c r="H219" t="s">
        <v>14</v>
      </c>
      <c r="J219" t="s">
        <v>14</v>
      </c>
      <c r="L219" t="s">
        <v>14</v>
      </c>
      <c r="N219" t="s">
        <v>111</v>
      </c>
      <c r="R219" t="s">
        <v>61</v>
      </c>
    </row>
    <row r="220" spans="1:18">
      <c r="A220" t="s">
        <v>9</v>
      </c>
      <c r="B220" t="s">
        <v>10</v>
      </c>
      <c r="C220">
        <v>60</v>
      </c>
      <c r="D220" t="s">
        <v>57</v>
      </c>
      <c r="E220" t="s">
        <v>83</v>
      </c>
      <c r="F220" t="s">
        <v>14</v>
      </c>
      <c r="H220" t="s">
        <v>14</v>
      </c>
      <c r="J220" t="s">
        <v>14</v>
      </c>
      <c r="L220" t="s">
        <v>14</v>
      </c>
      <c r="N220" t="s">
        <v>15</v>
      </c>
      <c r="O220" t="s">
        <v>343</v>
      </c>
      <c r="P220" t="s">
        <v>75</v>
      </c>
      <c r="R220" t="s">
        <v>61</v>
      </c>
    </row>
    <row r="221" spans="1:18">
      <c r="A221" t="s">
        <v>9</v>
      </c>
      <c r="B221" t="s">
        <v>10</v>
      </c>
      <c r="C221">
        <v>20.5</v>
      </c>
      <c r="D221" t="s">
        <v>62</v>
      </c>
      <c r="E221" t="s">
        <v>62</v>
      </c>
      <c r="F221" t="s">
        <v>14</v>
      </c>
      <c r="H221" t="s">
        <v>14</v>
      </c>
      <c r="J221" t="s">
        <v>14</v>
      </c>
      <c r="L221" t="s">
        <v>14</v>
      </c>
      <c r="N221" t="s">
        <v>15</v>
      </c>
      <c r="O221" t="s">
        <v>344</v>
      </c>
      <c r="P221" t="s">
        <v>75</v>
      </c>
      <c r="R221" t="s">
        <v>61</v>
      </c>
    </row>
    <row r="222" spans="1:18">
      <c r="A222" t="s">
        <v>9</v>
      </c>
      <c r="B222" t="s">
        <v>10</v>
      </c>
      <c r="C222">
        <v>6</v>
      </c>
      <c r="D222" t="s">
        <v>62</v>
      </c>
      <c r="E222" t="s">
        <v>83</v>
      </c>
      <c r="F222" t="s">
        <v>14</v>
      </c>
      <c r="H222" t="s">
        <v>16</v>
      </c>
      <c r="J222" t="s">
        <v>14</v>
      </c>
      <c r="L222" t="s">
        <v>16</v>
      </c>
      <c r="N222" t="s">
        <v>345</v>
      </c>
      <c r="P222" t="s">
        <v>15</v>
      </c>
      <c r="Q222" t="s">
        <v>346</v>
      </c>
      <c r="R222" t="s">
        <v>69</v>
      </c>
    </row>
    <row r="223" spans="1:18">
      <c r="A223" t="s">
        <v>9</v>
      </c>
      <c r="B223" t="s">
        <v>10</v>
      </c>
      <c r="C223">
        <v>5.5</v>
      </c>
      <c r="D223" t="s">
        <v>57</v>
      </c>
      <c r="E223" t="s">
        <v>95</v>
      </c>
      <c r="F223" t="s">
        <v>14</v>
      </c>
      <c r="H223" t="s">
        <v>16</v>
      </c>
      <c r="J223" t="s">
        <v>14</v>
      </c>
      <c r="L223" t="s">
        <v>16</v>
      </c>
      <c r="N223" t="s">
        <v>260</v>
      </c>
      <c r="P223" t="s">
        <v>75</v>
      </c>
      <c r="R223" t="s">
        <v>69</v>
      </c>
    </row>
    <row r="224" spans="1:18">
      <c r="A224" t="s">
        <v>9</v>
      </c>
      <c r="B224" t="s">
        <v>10</v>
      </c>
      <c r="C224">
        <v>3</v>
      </c>
      <c r="D224" t="s">
        <v>62</v>
      </c>
      <c r="E224" t="s">
        <v>62</v>
      </c>
      <c r="F224" t="s">
        <v>14</v>
      </c>
      <c r="H224" t="s">
        <v>16</v>
      </c>
      <c r="J224" t="s">
        <v>14</v>
      </c>
      <c r="L224" t="s">
        <v>16</v>
      </c>
      <c r="N224" t="s">
        <v>67</v>
      </c>
      <c r="P224" t="s">
        <v>195</v>
      </c>
      <c r="R224" t="s">
        <v>61</v>
      </c>
    </row>
    <row r="225" spans="1:18">
      <c r="A225" t="s">
        <v>9</v>
      </c>
      <c r="B225" t="s">
        <v>10</v>
      </c>
      <c r="C225">
        <v>3</v>
      </c>
      <c r="D225" t="s">
        <v>62</v>
      </c>
      <c r="E225" t="s">
        <v>57</v>
      </c>
      <c r="F225" t="s">
        <v>14</v>
      </c>
      <c r="H225" t="s">
        <v>14</v>
      </c>
      <c r="J225" t="s">
        <v>14</v>
      </c>
      <c r="L225" t="s">
        <v>14</v>
      </c>
      <c r="N225" t="s">
        <v>15</v>
      </c>
      <c r="O225" t="s">
        <v>347</v>
      </c>
      <c r="P225" t="s">
        <v>15</v>
      </c>
      <c r="Q225" t="s">
        <v>348</v>
      </c>
      <c r="R225" t="s">
        <v>69</v>
      </c>
    </row>
    <row r="226" spans="1:18">
      <c r="A226" t="s">
        <v>9</v>
      </c>
      <c r="B226" t="s">
        <v>10</v>
      </c>
      <c r="C226">
        <v>3.5</v>
      </c>
      <c r="D226" t="s">
        <v>62</v>
      </c>
      <c r="E226" t="s">
        <v>62</v>
      </c>
      <c r="F226" t="s">
        <v>14</v>
      </c>
      <c r="H226" t="s">
        <v>16</v>
      </c>
      <c r="J226" t="s">
        <v>14</v>
      </c>
      <c r="L226" t="s">
        <v>16</v>
      </c>
      <c r="N226" t="s">
        <v>349</v>
      </c>
      <c r="R226" t="s">
        <v>69</v>
      </c>
    </row>
    <row r="227" spans="1:18">
      <c r="A227" t="s">
        <v>9</v>
      </c>
      <c r="B227" t="s">
        <v>10</v>
      </c>
      <c r="C227">
        <v>4</v>
      </c>
      <c r="D227" t="s">
        <v>79</v>
      </c>
      <c r="E227" t="s">
        <v>79</v>
      </c>
      <c r="F227" t="s">
        <v>14</v>
      </c>
      <c r="H227" t="s">
        <v>14</v>
      </c>
      <c r="J227" t="s">
        <v>14</v>
      </c>
      <c r="L227" t="s">
        <v>14</v>
      </c>
      <c r="N227" t="s">
        <v>151</v>
      </c>
      <c r="O227" t="s">
        <v>350</v>
      </c>
      <c r="P227" t="s">
        <v>15</v>
      </c>
      <c r="Q227" t="s">
        <v>224</v>
      </c>
      <c r="R227" t="s">
        <v>61</v>
      </c>
    </row>
    <row r="228" spans="1:18">
      <c r="A228" t="s">
        <v>9</v>
      </c>
      <c r="B228" t="s">
        <v>10</v>
      </c>
      <c r="C228">
        <v>7</v>
      </c>
      <c r="D228" t="s">
        <v>66</v>
      </c>
      <c r="E228" t="s">
        <v>95</v>
      </c>
      <c r="F228" t="s">
        <v>14</v>
      </c>
      <c r="H228" t="s">
        <v>16</v>
      </c>
      <c r="J228" t="s">
        <v>14</v>
      </c>
      <c r="L228" t="s">
        <v>16</v>
      </c>
      <c r="N228" t="s">
        <v>15</v>
      </c>
      <c r="O228" t="s">
        <v>351</v>
      </c>
      <c r="P228" t="s">
        <v>15</v>
      </c>
      <c r="Q228" t="s">
        <v>352</v>
      </c>
      <c r="R228" t="s">
        <v>61</v>
      </c>
    </row>
    <row r="229" spans="1:18">
      <c r="A229" t="s">
        <v>9</v>
      </c>
      <c r="B229" t="s">
        <v>10</v>
      </c>
      <c r="C229">
        <v>36</v>
      </c>
      <c r="D229" t="s">
        <v>62</v>
      </c>
      <c r="E229" t="s">
        <v>62</v>
      </c>
      <c r="F229" t="s">
        <v>14</v>
      </c>
      <c r="H229" t="s">
        <v>14</v>
      </c>
      <c r="J229" t="s">
        <v>14</v>
      </c>
      <c r="L229" t="s">
        <v>14</v>
      </c>
      <c r="N229" t="s">
        <v>114</v>
      </c>
      <c r="R229" t="s">
        <v>61</v>
      </c>
    </row>
    <row r="230" spans="1:18">
      <c r="A230" t="s">
        <v>9</v>
      </c>
      <c r="B230" t="s">
        <v>10</v>
      </c>
      <c r="C230">
        <v>9</v>
      </c>
      <c r="D230" t="s">
        <v>62</v>
      </c>
      <c r="E230" t="s">
        <v>62</v>
      </c>
      <c r="F230" t="s">
        <v>14</v>
      </c>
      <c r="H230" t="s">
        <v>16</v>
      </c>
      <c r="J230" t="s">
        <v>14</v>
      </c>
      <c r="L230" t="s">
        <v>16</v>
      </c>
      <c r="N230" t="s">
        <v>170</v>
      </c>
      <c r="P230" t="s">
        <v>15</v>
      </c>
      <c r="Q230" t="s">
        <v>353</v>
      </c>
      <c r="R230" t="s">
        <v>61</v>
      </c>
    </row>
    <row r="231" spans="1:18">
      <c r="A231" t="s">
        <v>9</v>
      </c>
      <c r="B231" t="s">
        <v>10</v>
      </c>
      <c r="C231">
        <v>5</v>
      </c>
      <c r="D231" t="s">
        <v>57</v>
      </c>
      <c r="E231" t="s">
        <v>57</v>
      </c>
      <c r="F231" t="s">
        <v>14</v>
      </c>
      <c r="H231" t="s">
        <v>16</v>
      </c>
      <c r="J231" t="s">
        <v>14</v>
      </c>
      <c r="L231" t="s">
        <v>16</v>
      </c>
      <c r="N231" t="s">
        <v>67</v>
      </c>
      <c r="P231" t="s">
        <v>15</v>
      </c>
      <c r="Q231" t="s">
        <v>354</v>
      </c>
    </row>
    <row r="232" spans="1:18">
      <c r="A232" t="s">
        <v>9</v>
      </c>
      <c r="B232" t="s">
        <v>10</v>
      </c>
      <c r="C232">
        <v>2.5</v>
      </c>
      <c r="D232" t="s">
        <v>95</v>
      </c>
      <c r="F232" t="s">
        <v>14</v>
      </c>
      <c r="H232" t="s">
        <v>16</v>
      </c>
      <c r="J232" t="s">
        <v>14</v>
      </c>
      <c r="L232" t="s">
        <v>16</v>
      </c>
      <c r="N232" t="s">
        <v>15</v>
      </c>
      <c r="O232" t="s">
        <v>355</v>
      </c>
      <c r="R232" t="s">
        <v>61</v>
      </c>
    </row>
    <row r="233" spans="1:18">
      <c r="A233" t="s">
        <v>9</v>
      </c>
      <c r="B233" t="s">
        <v>10</v>
      </c>
      <c r="C233">
        <v>60</v>
      </c>
      <c r="D233" t="s">
        <v>66</v>
      </c>
      <c r="E233" t="s">
        <v>83</v>
      </c>
      <c r="F233" t="s">
        <v>14</v>
      </c>
      <c r="H233" t="s">
        <v>16</v>
      </c>
      <c r="J233" t="s">
        <v>14</v>
      </c>
      <c r="L233" t="s">
        <v>16</v>
      </c>
      <c r="N233" t="s">
        <v>15</v>
      </c>
      <c r="O233" t="s">
        <v>356</v>
      </c>
      <c r="P233" t="s">
        <v>15</v>
      </c>
      <c r="Q233" t="s">
        <v>357</v>
      </c>
      <c r="R233" t="s">
        <v>69</v>
      </c>
    </row>
    <row r="234" spans="1:18">
      <c r="A234" t="s">
        <v>9</v>
      </c>
      <c r="B234" t="s">
        <v>10</v>
      </c>
      <c r="C234">
        <v>3.2</v>
      </c>
      <c r="D234" t="s">
        <v>62</v>
      </c>
      <c r="E234" t="s">
        <v>66</v>
      </c>
      <c r="F234" t="s">
        <v>14</v>
      </c>
      <c r="H234" t="s">
        <v>16</v>
      </c>
      <c r="J234" t="s">
        <v>14</v>
      </c>
      <c r="L234" t="s">
        <v>16</v>
      </c>
      <c r="N234" t="s">
        <v>358</v>
      </c>
      <c r="P234" t="s">
        <v>359</v>
      </c>
      <c r="R234" t="s">
        <v>61</v>
      </c>
    </row>
    <row r="235" spans="1:18">
      <c r="A235" t="s">
        <v>9</v>
      </c>
      <c r="B235" t="s">
        <v>10</v>
      </c>
      <c r="C235">
        <v>2</v>
      </c>
      <c r="D235" t="s">
        <v>66</v>
      </c>
      <c r="E235" t="s">
        <v>66</v>
      </c>
      <c r="F235" t="s">
        <v>14</v>
      </c>
      <c r="H235" t="s">
        <v>16</v>
      </c>
      <c r="J235" t="s">
        <v>14</v>
      </c>
      <c r="L235" t="s">
        <v>14</v>
      </c>
      <c r="N235" t="s">
        <v>15</v>
      </c>
      <c r="O235" t="s">
        <v>360</v>
      </c>
      <c r="P235" t="s">
        <v>15</v>
      </c>
      <c r="Q235" t="s">
        <v>361</v>
      </c>
      <c r="R235" t="s">
        <v>69</v>
      </c>
    </row>
    <row r="236" spans="1:18">
      <c r="A236" t="s">
        <v>9</v>
      </c>
      <c r="B236" t="s">
        <v>10</v>
      </c>
      <c r="C236">
        <v>5</v>
      </c>
      <c r="D236" t="s">
        <v>62</v>
      </c>
      <c r="E236" t="s">
        <v>62</v>
      </c>
      <c r="F236" t="s">
        <v>14</v>
      </c>
      <c r="H236" t="s">
        <v>16</v>
      </c>
      <c r="J236" t="s">
        <v>14</v>
      </c>
      <c r="L236" t="s">
        <v>16</v>
      </c>
      <c r="N236" t="s">
        <v>151</v>
      </c>
      <c r="O236" t="s">
        <v>362</v>
      </c>
      <c r="P236" t="s">
        <v>363</v>
      </c>
      <c r="Q236" t="s">
        <v>364</v>
      </c>
      <c r="R236" t="s">
        <v>69</v>
      </c>
    </row>
    <row r="237" spans="1:18">
      <c r="A237" t="s">
        <v>9</v>
      </c>
      <c r="B237" t="s">
        <v>10</v>
      </c>
      <c r="C237">
        <v>4</v>
      </c>
      <c r="D237" t="s">
        <v>57</v>
      </c>
      <c r="E237" t="s">
        <v>83</v>
      </c>
      <c r="F237" t="s">
        <v>14</v>
      </c>
      <c r="H237" t="s">
        <v>16</v>
      </c>
      <c r="J237" t="s">
        <v>14</v>
      </c>
      <c r="L237" t="s">
        <v>16</v>
      </c>
      <c r="N237" t="s">
        <v>104</v>
      </c>
      <c r="P237" t="s">
        <v>365</v>
      </c>
      <c r="R237" t="s">
        <v>69</v>
      </c>
    </row>
    <row r="238" spans="1:18">
      <c r="A238" t="s">
        <v>9</v>
      </c>
      <c r="B238" t="s">
        <v>10</v>
      </c>
      <c r="C238">
        <v>40</v>
      </c>
      <c r="D238" t="s">
        <v>62</v>
      </c>
      <c r="E238" t="s">
        <v>66</v>
      </c>
      <c r="F238" t="s">
        <v>14</v>
      </c>
      <c r="H238" t="s">
        <v>16</v>
      </c>
      <c r="J238" t="s">
        <v>14</v>
      </c>
      <c r="L238" t="s">
        <v>16</v>
      </c>
      <c r="N238" t="s">
        <v>67</v>
      </c>
      <c r="R238" t="s">
        <v>69</v>
      </c>
    </row>
    <row r="239" spans="1:18">
      <c r="A239" t="s">
        <v>9</v>
      </c>
      <c r="B239" t="s">
        <v>10</v>
      </c>
      <c r="C239" t="s">
        <v>366</v>
      </c>
      <c r="D239" t="s">
        <v>62</v>
      </c>
      <c r="E239" t="s">
        <v>62</v>
      </c>
      <c r="F239" t="s">
        <v>14</v>
      </c>
      <c r="H239" t="s">
        <v>14</v>
      </c>
      <c r="J239" t="s">
        <v>14</v>
      </c>
      <c r="L239" t="s">
        <v>14</v>
      </c>
      <c r="N239" t="s">
        <v>15</v>
      </c>
      <c r="O239" t="s">
        <v>367</v>
      </c>
      <c r="P239" t="s">
        <v>15</v>
      </c>
      <c r="Q239" t="s">
        <v>368</v>
      </c>
      <c r="R239" t="s">
        <v>69</v>
      </c>
    </row>
    <row r="240" spans="1:18">
      <c r="A240" t="s">
        <v>9</v>
      </c>
      <c r="B240" t="s">
        <v>10</v>
      </c>
      <c r="C240">
        <v>8</v>
      </c>
      <c r="D240" t="s">
        <v>57</v>
      </c>
      <c r="E240" t="s">
        <v>95</v>
      </c>
      <c r="F240" t="s">
        <v>14</v>
      </c>
      <c r="H240" t="s">
        <v>16</v>
      </c>
      <c r="J240" t="s">
        <v>14</v>
      </c>
      <c r="L240" t="s">
        <v>16</v>
      </c>
      <c r="R240" t="s">
        <v>61</v>
      </c>
    </row>
    <row r="241" spans="1:18">
      <c r="A241" t="s">
        <v>9</v>
      </c>
      <c r="B241" t="s">
        <v>10</v>
      </c>
      <c r="C241">
        <v>15</v>
      </c>
      <c r="D241" t="s">
        <v>62</v>
      </c>
      <c r="E241" t="s">
        <v>66</v>
      </c>
      <c r="F241" t="s">
        <v>14</v>
      </c>
      <c r="H241" t="s">
        <v>16</v>
      </c>
      <c r="J241" t="s">
        <v>14</v>
      </c>
      <c r="L241" t="s">
        <v>16</v>
      </c>
      <c r="N241" t="s">
        <v>232</v>
      </c>
      <c r="O241" t="s">
        <v>369</v>
      </c>
      <c r="P241" t="s">
        <v>107</v>
      </c>
      <c r="R241" t="s">
        <v>61</v>
      </c>
    </row>
    <row r="242" spans="1:18">
      <c r="A242" t="s">
        <v>9</v>
      </c>
      <c r="B242" t="s">
        <v>10</v>
      </c>
      <c r="C242">
        <v>5</v>
      </c>
      <c r="D242" t="s">
        <v>79</v>
      </c>
      <c r="E242" t="s">
        <v>62</v>
      </c>
      <c r="F242" t="s">
        <v>14</v>
      </c>
      <c r="H242" t="s">
        <v>14</v>
      </c>
      <c r="J242" t="s">
        <v>14</v>
      </c>
      <c r="L242" t="s">
        <v>14</v>
      </c>
      <c r="N242" t="s">
        <v>15</v>
      </c>
      <c r="O242" t="s">
        <v>370</v>
      </c>
      <c r="R242" t="s">
        <v>61</v>
      </c>
    </row>
    <row r="243" spans="1:18">
      <c r="A243" t="s">
        <v>9</v>
      </c>
      <c r="B243" t="s">
        <v>10</v>
      </c>
      <c r="C243">
        <v>6</v>
      </c>
      <c r="D243" t="s">
        <v>62</v>
      </c>
      <c r="E243" t="s">
        <v>66</v>
      </c>
      <c r="F243" t="s">
        <v>14</v>
      </c>
      <c r="H243" t="s">
        <v>16</v>
      </c>
      <c r="J243" t="s">
        <v>14</v>
      </c>
      <c r="L243" t="s">
        <v>16</v>
      </c>
      <c r="N243" t="s">
        <v>138</v>
      </c>
      <c r="P243" t="s">
        <v>15</v>
      </c>
      <c r="Q243" t="s">
        <v>371</v>
      </c>
      <c r="R243" t="s">
        <v>61</v>
      </c>
    </row>
    <row r="244" spans="1:18">
      <c r="A244" t="s">
        <v>9</v>
      </c>
      <c r="B244" t="s">
        <v>10</v>
      </c>
      <c r="C244">
        <v>7</v>
      </c>
      <c r="D244" t="s">
        <v>62</v>
      </c>
      <c r="E244" t="s">
        <v>62</v>
      </c>
      <c r="F244" t="s">
        <v>14</v>
      </c>
      <c r="H244" t="s">
        <v>16</v>
      </c>
      <c r="J244" t="s">
        <v>16</v>
      </c>
      <c r="L244" t="s">
        <v>16</v>
      </c>
      <c r="N244" t="s">
        <v>372</v>
      </c>
      <c r="P244" t="s">
        <v>15</v>
      </c>
      <c r="Q244" t="s">
        <v>373</v>
      </c>
      <c r="R244" t="s">
        <v>61</v>
      </c>
    </row>
    <row r="245" spans="1:18">
      <c r="A245" t="s">
        <v>9</v>
      </c>
      <c r="B245" t="s">
        <v>10</v>
      </c>
      <c r="C245">
        <v>7.5</v>
      </c>
      <c r="D245" t="s">
        <v>62</v>
      </c>
      <c r="E245" t="s">
        <v>57</v>
      </c>
      <c r="F245" t="s">
        <v>15</v>
      </c>
      <c r="G245" t="s">
        <v>374</v>
      </c>
      <c r="H245" t="s">
        <v>16</v>
      </c>
      <c r="J245" t="s">
        <v>15</v>
      </c>
      <c r="K245" t="s">
        <v>375</v>
      </c>
      <c r="L245" t="s">
        <v>16</v>
      </c>
      <c r="N245" t="s">
        <v>71</v>
      </c>
      <c r="O245" t="s">
        <v>376</v>
      </c>
      <c r="P245" t="s">
        <v>89</v>
      </c>
      <c r="R245" t="s">
        <v>69</v>
      </c>
    </row>
    <row r="246" spans="1:18">
      <c r="A246" t="s">
        <v>9</v>
      </c>
      <c r="B246" t="s">
        <v>10</v>
      </c>
      <c r="C246">
        <v>2</v>
      </c>
      <c r="D246" t="s">
        <v>62</v>
      </c>
      <c r="F246" t="s">
        <v>15</v>
      </c>
      <c r="G246" t="s">
        <v>377</v>
      </c>
      <c r="H246" t="s">
        <v>16</v>
      </c>
      <c r="J246" t="s">
        <v>15</v>
      </c>
      <c r="K246" t="s">
        <v>377</v>
      </c>
      <c r="L246" t="s">
        <v>16</v>
      </c>
      <c r="N246" t="s">
        <v>216</v>
      </c>
      <c r="P246" t="s">
        <v>107</v>
      </c>
      <c r="R246" t="s">
        <v>69</v>
      </c>
    </row>
    <row r="247" spans="1:18">
      <c r="A247" t="s">
        <v>9</v>
      </c>
      <c r="B247" t="s">
        <v>10</v>
      </c>
      <c r="C247">
        <v>2.5</v>
      </c>
      <c r="D247" t="s">
        <v>62</v>
      </c>
      <c r="E247" t="s">
        <v>62</v>
      </c>
      <c r="F247" t="s">
        <v>15</v>
      </c>
      <c r="G247" t="s">
        <v>378</v>
      </c>
      <c r="H247" t="s">
        <v>16</v>
      </c>
      <c r="J247" t="s">
        <v>15</v>
      </c>
      <c r="K247" t="s">
        <v>378</v>
      </c>
      <c r="L247" t="s">
        <v>16</v>
      </c>
      <c r="N247" t="s">
        <v>379</v>
      </c>
      <c r="O247" t="s">
        <v>380</v>
      </c>
      <c r="P247" t="s">
        <v>381</v>
      </c>
      <c r="R247" t="s">
        <v>61</v>
      </c>
    </row>
    <row r="248" spans="1:18">
      <c r="A248" t="s">
        <v>9</v>
      </c>
      <c r="B248" t="s">
        <v>10</v>
      </c>
      <c r="C248">
        <v>2.5</v>
      </c>
      <c r="D248" t="s">
        <v>62</v>
      </c>
      <c r="E248" t="s">
        <v>62</v>
      </c>
      <c r="F248" t="s">
        <v>15</v>
      </c>
      <c r="G248" t="s">
        <v>382</v>
      </c>
      <c r="H248" t="s">
        <v>16</v>
      </c>
      <c r="J248" t="s">
        <v>13</v>
      </c>
      <c r="L248" t="s">
        <v>16</v>
      </c>
      <c r="N248" t="s">
        <v>77</v>
      </c>
      <c r="P248" t="s">
        <v>325</v>
      </c>
      <c r="R248" t="s">
        <v>61</v>
      </c>
    </row>
    <row r="249" spans="1:18">
      <c r="A249" t="s">
        <v>9</v>
      </c>
      <c r="B249" t="s">
        <v>10</v>
      </c>
      <c r="C249">
        <v>1</v>
      </c>
      <c r="D249" t="s">
        <v>79</v>
      </c>
      <c r="E249" t="s">
        <v>57</v>
      </c>
      <c r="F249" t="s">
        <v>15</v>
      </c>
      <c r="G249" t="s">
        <v>383</v>
      </c>
      <c r="H249" t="s">
        <v>16</v>
      </c>
      <c r="J249" t="s">
        <v>16</v>
      </c>
      <c r="L249" t="s">
        <v>16</v>
      </c>
      <c r="N249" t="s">
        <v>94</v>
      </c>
      <c r="P249" t="s">
        <v>384</v>
      </c>
      <c r="Q249" t="s">
        <v>385</v>
      </c>
      <c r="R249" t="s">
        <v>61</v>
      </c>
    </row>
    <row r="250" spans="1:18">
      <c r="A250" t="s">
        <v>9</v>
      </c>
      <c r="B250" t="s">
        <v>10</v>
      </c>
      <c r="C250">
        <v>4</v>
      </c>
      <c r="D250" t="s">
        <v>62</v>
      </c>
      <c r="E250" t="s">
        <v>62</v>
      </c>
      <c r="F250" t="s">
        <v>15</v>
      </c>
      <c r="G250" t="s">
        <v>386</v>
      </c>
      <c r="H250" t="s">
        <v>16</v>
      </c>
      <c r="J250" t="s">
        <v>14</v>
      </c>
      <c r="L250" t="s">
        <v>16</v>
      </c>
      <c r="N250" t="s">
        <v>15</v>
      </c>
      <c r="O250" t="s">
        <v>387</v>
      </c>
      <c r="P250" t="s">
        <v>75</v>
      </c>
      <c r="R250" t="s">
        <v>61</v>
      </c>
    </row>
    <row r="251" spans="1:18">
      <c r="A251" t="s">
        <v>9</v>
      </c>
      <c r="B251" t="s">
        <v>10</v>
      </c>
      <c r="C251">
        <v>0.8</v>
      </c>
      <c r="D251" t="s">
        <v>62</v>
      </c>
      <c r="E251" t="s">
        <v>66</v>
      </c>
      <c r="F251" t="s">
        <v>16</v>
      </c>
      <c r="H251" t="s">
        <v>16</v>
      </c>
      <c r="J251" t="s">
        <v>16</v>
      </c>
      <c r="L251" t="s">
        <v>16</v>
      </c>
      <c r="N251" t="s">
        <v>15</v>
      </c>
      <c r="O251" t="s">
        <v>388</v>
      </c>
      <c r="P251" t="s">
        <v>75</v>
      </c>
      <c r="R251" t="s">
        <v>61</v>
      </c>
    </row>
    <row r="252" spans="1:18">
      <c r="A252" t="s">
        <v>9</v>
      </c>
      <c r="B252" t="s">
        <v>10</v>
      </c>
      <c r="C252">
        <v>1</v>
      </c>
      <c r="D252" t="s">
        <v>62</v>
      </c>
      <c r="E252" t="s">
        <v>66</v>
      </c>
      <c r="F252" t="s">
        <v>16</v>
      </c>
      <c r="H252" t="s">
        <v>16</v>
      </c>
      <c r="J252" t="s">
        <v>16</v>
      </c>
      <c r="L252" t="s">
        <v>16</v>
      </c>
      <c r="N252" t="s">
        <v>15</v>
      </c>
      <c r="O252" t="s">
        <v>389</v>
      </c>
      <c r="P252" t="s">
        <v>75</v>
      </c>
      <c r="R252" t="s">
        <v>61</v>
      </c>
    </row>
    <row r="253" spans="1:18">
      <c r="A253" t="s">
        <v>9</v>
      </c>
      <c r="B253" t="s">
        <v>10</v>
      </c>
      <c r="C253">
        <v>1.5</v>
      </c>
      <c r="D253" t="s">
        <v>62</v>
      </c>
      <c r="E253" t="s">
        <v>62</v>
      </c>
      <c r="F253" t="s">
        <v>16</v>
      </c>
      <c r="H253" t="s">
        <v>16</v>
      </c>
      <c r="J253" t="s">
        <v>16</v>
      </c>
      <c r="L253" t="s">
        <v>16</v>
      </c>
      <c r="N253" t="s">
        <v>94</v>
      </c>
      <c r="P253" t="s">
        <v>65</v>
      </c>
      <c r="R253" t="s">
        <v>69</v>
      </c>
    </row>
    <row r="254" spans="1:18">
      <c r="A254" t="s">
        <v>9</v>
      </c>
      <c r="B254" t="s">
        <v>10</v>
      </c>
      <c r="C254">
        <v>0.7</v>
      </c>
      <c r="D254" t="s">
        <v>57</v>
      </c>
      <c r="E254" t="s">
        <v>66</v>
      </c>
      <c r="F254" t="s">
        <v>16</v>
      </c>
      <c r="H254" t="s">
        <v>16</v>
      </c>
      <c r="J254" t="s">
        <v>16</v>
      </c>
      <c r="L254" t="s">
        <v>16</v>
      </c>
      <c r="N254" t="s">
        <v>235</v>
      </c>
      <c r="P254" t="s">
        <v>15</v>
      </c>
      <c r="Q254" t="s">
        <v>390</v>
      </c>
      <c r="R254" t="s">
        <v>69</v>
      </c>
    </row>
    <row r="255" spans="1:18">
      <c r="A255" t="s">
        <v>9</v>
      </c>
      <c r="B255" t="s">
        <v>10</v>
      </c>
      <c r="C255">
        <v>0.75</v>
      </c>
      <c r="D255" t="s">
        <v>62</v>
      </c>
      <c r="E255" t="s">
        <v>83</v>
      </c>
      <c r="F255" t="s">
        <v>16</v>
      </c>
      <c r="H255" t="s">
        <v>16</v>
      </c>
      <c r="J255" t="s">
        <v>16</v>
      </c>
      <c r="L255" t="s">
        <v>16</v>
      </c>
      <c r="R255" t="s">
        <v>61</v>
      </c>
    </row>
    <row r="256" spans="1:18">
      <c r="A256" t="s">
        <v>9</v>
      </c>
      <c r="B256" t="s">
        <v>10</v>
      </c>
      <c r="C256">
        <v>1</v>
      </c>
      <c r="D256" t="s">
        <v>62</v>
      </c>
      <c r="E256" t="s">
        <v>95</v>
      </c>
      <c r="F256" t="s">
        <v>16</v>
      </c>
      <c r="H256" t="s">
        <v>16</v>
      </c>
      <c r="J256" t="s">
        <v>16</v>
      </c>
      <c r="L256" t="s">
        <v>16</v>
      </c>
      <c r="N256" t="s">
        <v>67</v>
      </c>
      <c r="P256" t="s">
        <v>75</v>
      </c>
      <c r="R256" t="s">
        <v>61</v>
      </c>
    </row>
    <row r="257" spans="1:18">
      <c r="A257" t="s">
        <v>9</v>
      </c>
      <c r="B257" t="s">
        <v>10</v>
      </c>
      <c r="C257">
        <v>1</v>
      </c>
      <c r="D257" t="s">
        <v>62</v>
      </c>
      <c r="E257" t="s">
        <v>57</v>
      </c>
      <c r="F257" t="s">
        <v>16</v>
      </c>
      <c r="H257" t="s">
        <v>16</v>
      </c>
      <c r="L257" t="s">
        <v>16</v>
      </c>
      <c r="N257" t="s">
        <v>77</v>
      </c>
      <c r="P257" t="s">
        <v>75</v>
      </c>
      <c r="R257" t="s">
        <v>69</v>
      </c>
    </row>
    <row r="258" spans="1:18">
      <c r="A258" t="s">
        <v>9</v>
      </c>
      <c r="B258" t="s">
        <v>10</v>
      </c>
      <c r="C258">
        <v>1</v>
      </c>
      <c r="D258" t="s">
        <v>66</v>
      </c>
      <c r="E258" t="s">
        <v>66</v>
      </c>
      <c r="F258" t="s">
        <v>16</v>
      </c>
      <c r="H258" t="s">
        <v>16</v>
      </c>
      <c r="J258" t="s">
        <v>16</v>
      </c>
      <c r="L258" t="s">
        <v>16</v>
      </c>
      <c r="N258" t="s">
        <v>67</v>
      </c>
      <c r="P258" t="s">
        <v>165</v>
      </c>
      <c r="R258" t="s">
        <v>61</v>
      </c>
    </row>
    <row r="259" spans="1:18">
      <c r="A259" t="s">
        <v>9</v>
      </c>
      <c r="B259" t="s">
        <v>10</v>
      </c>
      <c r="C259">
        <v>1.5</v>
      </c>
      <c r="D259" t="s">
        <v>62</v>
      </c>
      <c r="E259" t="s">
        <v>66</v>
      </c>
      <c r="F259" t="s">
        <v>16</v>
      </c>
      <c r="H259" t="s">
        <v>16</v>
      </c>
      <c r="J259" t="s">
        <v>16</v>
      </c>
      <c r="L259" t="s">
        <v>16</v>
      </c>
      <c r="N259" t="s">
        <v>15</v>
      </c>
      <c r="O259" t="s">
        <v>391</v>
      </c>
      <c r="P259" t="s">
        <v>107</v>
      </c>
      <c r="R259" t="s">
        <v>61</v>
      </c>
    </row>
    <row r="260" spans="1:18">
      <c r="A260" t="s">
        <v>9</v>
      </c>
      <c r="B260" t="s">
        <v>10</v>
      </c>
      <c r="C260">
        <v>1</v>
      </c>
      <c r="D260" t="s">
        <v>62</v>
      </c>
      <c r="E260" t="s">
        <v>57</v>
      </c>
      <c r="F260" t="s">
        <v>16</v>
      </c>
      <c r="H260" t="s">
        <v>16</v>
      </c>
      <c r="J260" t="s">
        <v>16</v>
      </c>
      <c r="L260" t="s">
        <v>16</v>
      </c>
      <c r="N260" t="s">
        <v>392</v>
      </c>
      <c r="P260" t="s">
        <v>65</v>
      </c>
      <c r="R260" t="s">
        <v>69</v>
      </c>
    </row>
    <row r="261" spans="1:18">
      <c r="A261" t="s">
        <v>9</v>
      </c>
      <c r="B261" t="s">
        <v>10</v>
      </c>
      <c r="C261">
        <v>1.75</v>
      </c>
      <c r="D261" t="s">
        <v>62</v>
      </c>
      <c r="E261" t="s">
        <v>95</v>
      </c>
      <c r="F261" t="s">
        <v>16</v>
      </c>
      <c r="H261" t="s">
        <v>16</v>
      </c>
      <c r="J261" t="s">
        <v>12</v>
      </c>
      <c r="L261" t="s">
        <v>12</v>
      </c>
      <c r="N261" t="s">
        <v>94</v>
      </c>
      <c r="P261" t="s">
        <v>393</v>
      </c>
      <c r="R261" t="s">
        <v>61</v>
      </c>
    </row>
    <row r="262" spans="1:18">
      <c r="A262" t="s">
        <v>9</v>
      </c>
      <c r="B262" t="s">
        <v>10</v>
      </c>
      <c r="C262">
        <v>1</v>
      </c>
      <c r="D262" t="s">
        <v>62</v>
      </c>
      <c r="E262" t="s">
        <v>62</v>
      </c>
      <c r="F262" t="s">
        <v>16</v>
      </c>
      <c r="H262" t="s">
        <v>16</v>
      </c>
      <c r="J262" t="s">
        <v>16</v>
      </c>
      <c r="L262" t="s">
        <v>16</v>
      </c>
      <c r="N262" t="s">
        <v>260</v>
      </c>
      <c r="P262" t="s">
        <v>15</v>
      </c>
      <c r="Q262" t="s">
        <v>394</v>
      </c>
      <c r="R262" t="s">
        <v>61</v>
      </c>
    </row>
    <row r="263" spans="1:18">
      <c r="A263" t="s">
        <v>9</v>
      </c>
      <c r="B263" t="s">
        <v>10</v>
      </c>
      <c r="C263">
        <v>0</v>
      </c>
      <c r="D263" t="s">
        <v>62</v>
      </c>
      <c r="E263" t="s">
        <v>66</v>
      </c>
      <c r="F263" t="s">
        <v>16</v>
      </c>
      <c r="H263" t="s">
        <v>16</v>
      </c>
      <c r="J263" t="s">
        <v>16</v>
      </c>
      <c r="L263" t="s">
        <v>16</v>
      </c>
      <c r="N263" t="s">
        <v>395</v>
      </c>
      <c r="P263" t="s">
        <v>89</v>
      </c>
      <c r="R263" t="s">
        <v>69</v>
      </c>
    </row>
    <row r="264" spans="1:18">
      <c r="A264" t="s">
        <v>9</v>
      </c>
      <c r="B264" t="s">
        <v>10</v>
      </c>
      <c r="C264">
        <v>2</v>
      </c>
      <c r="D264" t="s">
        <v>62</v>
      </c>
      <c r="E264" t="s">
        <v>62</v>
      </c>
      <c r="F264" t="s">
        <v>16</v>
      </c>
      <c r="H264" t="s">
        <v>16</v>
      </c>
      <c r="J264" t="s">
        <v>16</v>
      </c>
      <c r="L264" t="s">
        <v>16</v>
      </c>
      <c r="N264" t="s">
        <v>15</v>
      </c>
      <c r="O264" t="s">
        <v>396</v>
      </c>
      <c r="P264" t="s">
        <v>15</v>
      </c>
      <c r="Q264" t="s">
        <v>396</v>
      </c>
      <c r="R264" t="s">
        <v>61</v>
      </c>
    </row>
    <row r="265" spans="1:18">
      <c r="A265" t="s">
        <v>9</v>
      </c>
      <c r="B265" t="s">
        <v>10</v>
      </c>
      <c r="C265">
        <v>0.9</v>
      </c>
      <c r="D265" t="s">
        <v>70</v>
      </c>
      <c r="E265" t="s">
        <v>70</v>
      </c>
      <c r="F265" t="s">
        <v>16</v>
      </c>
      <c r="H265" t="s">
        <v>16</v>
      </c>
      <c r="J265" t="s">
        <v>16</v>
      </c>
      <c r="L265" t="s">
        <v>16</v>
      </c>
      <c r="N265" t="s">
        <v>15</v>
      </c>
      <c r="O265" t="s">
        <v>397</v>
      </c>
      <c r="P265" t="s">
        <v>15</v>
      </c>
      <c r="Q265" t="s">
        <v>398</v>
      </c>
      <c r="R265" t="s">
        <v>61</v>
      </c>
    </row>
    <row r="266" spans="1:18">
      <c r="A266" t="s">
        <v>9</v>
      </c>
      <c r="B266" t="s">
        <v>10</v>
      </c>
      <c r="C266">
        <v>0</v>
      </c>
      <c r="D266" t="s">
        <v>57</v>
      </c>
      <c r="E266" t="s">
        <v>57</v>
      </c>
      <c r="F266" t="s">
        <v>16</v>
      </c>
      <c r="H266" t="s">
        <v>16</v>
      </c>
      <c r="J266" t="s">
        <v>16</v>
      </c>
      <c r="L266" t="s">
        <v>16</v>
      </c>
      <c r="N266" t="s">
        <v>399</v>
      </c>
      <c r="P266" t="s">
        <v>143</v>
      </c>
      <c r="R266" t="s">
        <v>69</v>
      </c>
    </row>
    <row r="267" spans="1:18">
      <c r="A267" t="s">
        <v>9</v>
      </c>
      <c r="B267" t="s">
        <v>10</v>
      </c>
      <c r="C267">
        <v>1.5</v>
      </c>
      <c r="D267" t="s">
        <v>79</v>
      </c>
      <c r="E267" t="s">
        <v>62</v>
      </c>
      <c r="F267" t="s">
        <v>16</v>
      </c>
      <c r="H267" t="s">
        <v>16</v>
      </c>
      <c r="J267" t="s">
        <v>16</v>
      </c>
      <c r="L267" t="s">
        <v>16</v>
      </c>
      <c r="N267" t="s">
        <v>15</v>
      </c>
      <c r="O267" t="s">
        <v>400</v>
      </c>
      <c r="P267" t="s">
        <v>143</v>
      </c>
      <c r="R267" t="s">
        <v>61</v>
      </c>
    </row>
    <row r="268" spans="1:18">
      <c r="A268" t="s">
        <v>9</v>
      </c>
      <c r="B268" t="s">
        <v>10</v>
      </c>
      <c r="C268">
        <v>0.75</v>
      </c>
      <c r="D268" t="s">
        <v>95</v>
      </c>
      <c r="E268" t="s">
        <v>83</v>
      </c>
      <c r="F268" t="s">
        <v>16</v>
      </c>
      <c r="H268" t="s">
        <v>16</v>
      </c>
      <c r="J268" t="s">
        <v>14</v>
      </c>
      <c r="L268" t="s">
        <v>16</v>
      </c>
      <c r="N268" t="s">
        <v>401</v>
      </c>
      <c r="R268" t="s">
        <v>61</v>
      </c>
    </row>
    <row r="269" spans="1:18">
      <c r="A269" t="s">
        <v>9</v>
      </c>
      <c r="B269" t="s">
        <v>10</v>
      </c>
      <c r="C269">
        <v>2</v>
      </c>
      <c r="D269" t="s">
        <v>62</v>
      </c>
      <c r="E269" t="s">
        <v>57</v>
      </c>
      <c r="F269" t="s">
        <v>16</v>
      </c>
      <c r="H269" t="s">
        <v>16</v>
      </c>
      <c r="J269" t="s">
        <v>16</v>
      </c>
      <c r="L269" t="s">
        <v>16</v>
      </c>
      <c r="R269" t="s">
        <v>69</v>
      </c>
    </row>
    <row r="270" spans="1:18">
      <c r="A270" t="s">
        <v>9</v>
      </c>
      <c r="B270" t="s">
        <v>10</v>
      </c>
      <c r="C270">
        <v>0.3</v>
      </c>
      <c r="D270" t="s">
        <v>66</v>
      </c>
      <c r="F270" t="s">
        <v>16</v>
      </c>
      <c r="H270" t="s">
        <v>16</v>
      </c>
      <c r="J270" t="s">
        <v>16</v>
      </c>
      <c r="L270" t="s">
        <v>16</v>
      </c>
      <c r="R270" t="s">
        <v>69</v>
      </c>
    </row>
    <row r="271" spans="1:18">
      <c r="A271" t="s">
        <v>9</v>
      </c>
      <c r="B271" t="s">
        <v>10</v>
      </c>
      <c r="C271">
        <v>0.5</v>
      </c>
      <c r="D271" t="s">
        <v>62</v>
      </c>
      <c r="E271" t="s">
        <v>66</v>
      </c>
      <c r="F271" t="s">
        <v>16</v>
      </c>
      <c r="H271" t="s">
        <v>16</v>
      </c>
      <c r="J271" t="s">
        <v>16</v>
      </c>
      <c r="L271" t="s">
        <v>16</v>
      </c>
      <c r="N271" t="s">
        <v>84</v>
      </c>
      <c r="R271" t="s">
        <v>61</v>
      </c>
    </row>
    <row r="272" spans="1:18">
      <c r="A272" t="s">
        <v>9</v>
      </c>
      <c r="B272" t="s">
        <v>10</v>
      </c>
      <c r="C272">
        <v>1.5</v>
      </c>
      <c r="D272" t="s">
        <v>57</v>
      </c>
      <c r="E272" t="s">
        <v>83</v>
      </c>
      <c r="F272" t="s">
        <v>16</v>
      </c>
      <c r="H272" t="s">
        <v>16</v>
      </c>
      <c r="J272" t="s">
        <v>14</v>
      </c>
      <c r="L272" t="s">
        <v>16</v>
      </c>
      <c r="N272" t="s">
        <v>67</v>
      </c>
      <c r="P272" t="s">
        <v>65</v>
      </c>
      <c r="R272" t="s">
        <v>61</v>
      </c>
    </row>
    <row r="273" spans="1:18">
      <c r="A273" t="s">
        <v>9</v>
      </c>
      <c r="B273" t="s">
        <v>10</v>
      </c>
      <c r="C273">
        <v>1</v>
      </c>
      <c r="D273" t="s">
        <v>79</v>
      </c>
      <c r="E273" t="s">
        <v>79</v>
      </c>
      <c r="F273" t="s">
        <v>16</v>
      </c>
      <c r="H273" t="s">
        <v>16</v>
      </c>
      <c r="J273" t="s">
        <v>16</v>
      </c>
      <c r="L273" t="s">
        <v>16</v>
      </c>
      <c r="N273" t="s">
        <v>67</v>
      </c>
      <c r="R273" t="s">
        <v>61</v>
      </c>
    </row>
    <row r="274" spans="1:18">
      <c r="A274" t="s">
        <v>9</v>
      </c>
      <c r="B274" t="s">
        <v>10</v>
      </c>
      <c r="C274">
        <v>7</v>
      </c>
      <c r="D274" t="s">
        <v>70</v>
      </c>
      <c r="E274" t="s">
        <v>62</v>
      </c>
      <c r="H274" t="s">
        <v>13</v>
      </c>
      <c r="J274" t="s">
        <v>14</v>
      </c>
      <c r="L274" t="s">
        <v>16</v>
      </c>
      <c r="N274" t="s">
        <v>402</v>
      </c>
      <c r="P274" t="s">
        <v>165</v>
      </c>
      <c r="R274" t="s">
        <v>61</v>
      </c>
    </row>
    <row r="275" spans="1:18">
      <c r="A275" t="s">
        <v>33</v>
      </c>
      <c r="B275" t="s">
        <v>10</v>
      </c>
      <c r="C275">
        <v>1</v>
      </c>
      <c r="D275" t="s">
        <v>62</v>
      </c>
      <c r="E275" t="s">
        <v>62</v>
      </c>
      <c r="F275" t="s">
        <v>11</v>
      </c>
      <c r="H275" t="s">
        <v>11</v>
      </c>
      <c r="J275" t="s">
        <v>14</v>
      </c>
      <c r="L275" t="s">
        <v>16</v>
      </c>
      <c r="N275" t="s">
        <v>402</v>
      </c>
      <c r="P275" t="s">
        <v>403</v>
      </c>
      <c r="R275" t="s">
        <v>69</v>
      </c>
    </row>
    <row r="276" spans="1:18">
      <c r="A276" t="s">
        <v>33</v>
      </c>
      <c r="B276" t="s">
        <v>10</v>
      </c>
      <c r="C276">
        <v>2.6</v>
      </c>
      <c r="D276" t="s">
        <v>62</v>
      </c>
      <c r="E276" t="s">
        <v>62</v>
      </c>
      <c r="F276" t="s">
        <v>11</v>
      </c>
      <c r="H276" t="s">
        <v>16</v>
      </c>
      <c r="J276" t="s">
        <v>14</v>
      </c>
      <c r="L276" t="s">
        <v>16</v>
      </c>
      <c r="N276" t="s">
        <v>15</v>
      </c>
      <c r="O276" t="s">
        <v>224</v>
      </c>
      <c r="P276" t="s">
        <v>89</v>
      </c>
      <c r="R276" t="s">
        <v>69</v>
      </c>
    </row>
    <row r="277" spans="1:18">
      <c r="A277" t="s">
        <v>33</v>
      </c>
      <c r="B277" t="s">
        <v>10</v>
      </c>
      <c r="C277">
        <v>2.4</v>
      </c>
      <c r="D277" t="s">
        <v>66</v>
      </c>
      <c r="E277" t="s">
        <v>66</v>
      </c>
      <c r="F277" t="s">
        <v>11</v>
      </c>
      <c r="H277" t="s">
        <v>16</v>
      </c>
      <c r="J277" t="s">
        <v>12</v>
      </c>
      <c r="L277" t="s">
        <v>16</v>
      </c>
      <c r="N277" t="s">
        <v>63</v>
      </c>
      <c r="O277" t="s">
        <v>404</v>
      </c>
      <c r="P277" t="s">
        <v>188</v>
      </c>
      <c r="R277" t="s">
        <v>61</v>
      </c>
    </row>
    <row r="278" spans="1:18">
      <c r="A278" t="s">
        <v>33</v>
      </c>
      <c r="B278" t="s">
        <v>10</v>
      </c>
      <c r="C278">
        <v>2.6</v>
      </c>
      <c r="D278" t="s">
        <v>62</v>
      </c>
      <c r="E278" t="s">
        <v>62</v>
      </c>
      <c r="F278" t="s">
        <v>11</v>
      </c>
      <c r="H278" t="s">
        <v>11</v>
      </c>
      <c r="J278" t="s">
        <v>11</v>
      </c>
      <c r="L278" t="s">
        <v>11</v>
      </c>
      <c r="P278" t="s">
        <v>405</v>
      </c>
      <c r="Q278" t="s">
        <v>406</v>
      </c>
      <c r="R278" t="s">
        <v>61</v>
      </c>
    </row>
    <row r="279" spans="1:18">
      <c r="A279" t="s">
        <v>33</v>
      </c>
      <c r="B279" t="s">
        <v>10</v>
      </c>
      <c r="C279">
        <v>1</v>
      </c>
      <c r="D279" t="s">
        <v>62</v>
      </c>
      <c r="E279" t="s">
        <v>62</v>
      </c>
      <c r="F279" t="s">
        <v>11</v>
      </c>
      <c r="H279" t="s">
        <v>16</v>
      </c>
      <c r="J279" t="s">
        <v>11</v>
      </c>
      <c r="L279" t="s">
        <v>16</v>
      </c>
      <c r="N279" t="s">
        <v>15</v>
      </c>
      <c r="O279" t="s">
        <v>407</v>
      </c>
      <c r="P279" t="s">
        <v>408</v>
      </c>
      <c r="Q279" t="s">
        <v>409</v>
      </c>
      <c r="R279" t="s">
        <v>61</v>
      </c>
    </row>
    <row r="280" spans="1:18">
      <c r="A280" t="s">
        <v>33</v>
      </c>
      <c r="B280" t="s">
        <v>10</v>
      </c>
      <c r="C280">
        <v>2</v>
      </c>
      <c r="D280" t="s">
        <v>62</v>
      </c>
      <c r="E280" t="s">
        <v>62</v>
      </c>
      <c r="F280" t="s">
        <v>11</v>
      </c>
      <c r="H280" t="s">
        <v>16</v>
      </c>
      <c r="J280" t="s">
        <v>14</v>
      </c>
      <c r="L280" t="s">
        <v>16</v>
      </c>
      <c r="N280" t="s">
        <v>138</v>
      </c>
      <c r="P280" t="s">
        <v>410</v>
      </c>
      <c r="Q280" t="s">
        <v>411</v>
      </c>
      <c r="R280" t="s">
        <v>61</v>
      </c>
    </row>
    <row r="281" spans="1:18">
      <c r="A281" t="s">
        <v>33</v>
      </c>
      <c r="B281" t="s">
        <v>10</v>
      </c>
      <c r="C281">
        <v>1.3</v>
      </c>
      <c r="D281" t="s">
        <v>62</v>
      </c>
      <c r="E281" t="s">
        <v>62</v>
      </c>
      <c r="F281" t="s">
        <v>11</v>
      </c>
      <c r="H281" t="s">
        <v>11</v>
      </c>
      <c r="J281" t="s">
        <v>14</v>
      </c>
      <c r="L281" t="s">
        <v>16</v>
      </c>
      <c r="N281" t="s">
        <v>77</v>
      </c>
      <c r="P281" t="s">
        <v>412</v>
      </c>
      <c r="R281" t="s">
        <v>69</v>
      </c>
    </row>
    <row r="282" spans="1:18">
      <c r="A282" t="s">
        <v>33</v>
      </c>
      <c r="B282" t="s">
        <v>10</v>
      </c>
      <c r="C282">
        <v>1</v>
      </c>
      <c r="D282" t="s">
        <v>62</v>
      </c>
      <c r="E282" t="s">
        <v>62</v>
      </c>
      <c r="F282" t="s">
        <v>11</v>
      </c>
      <c r="H282" t="s">
        <v>16</v>
      </c>
      <c r="J282" t="s">
        <v>11</v>
      </c>
      <c r="L282" t="s">
        <v>16</v>
      </c>
      <c r="N282" t="s">
        <v>15</v>
      </c>
      <c r="O282" t="s">
        <v>413</v>
      </c>
      <c r="R282" t="s">
        <v>61</v>
      </c>
    </row>
    <row r="283" spans="1:18">
      <c r="A283" t="s">
        <v>33</v>
      </c>
      <c r="B283" t="s">
        <v>10</v>
      </c>
      <c r="C283">
        <v>0</v>
      </c>
      <c r="D283" t="s">
        <v>62</v>
      </c>
      <c r="E283" t="s">
        <v>62</v>
      </c>
      <c r="F283" t="s">
        <v>11</v>
      </c>
      <c r="H283" t="s">
        <v>11</v>
      </c>
      <c r="J283" t="s">
        <v>11</v>
      </c>
      <c r="L283" t="s">
        <v>11</v>
      </c>
      <c r="N283" t="s">
        <v>77</v>
      </c>
      <c r="P283" t="s">
        <v>188</v>
      </c>
      <c r="R283" t="s">
        <v>61</v>
      </c>
    </row>
    <row r="284" spans="1:18">
      <c r="A284" t="s">
        <v>33</v>
      </c>
      <c r="B284" t="s">
        <v>10</v>
      </c>
      <c r="C284">
        <v>1.5</v>
      </c>
      <c r="D284" t="s">
        <v>79</v>
      </c>
      <c r="E284" t="s">
        <v>62</v>
      </c>
      <c r="F284" t="s">
        <v>11</v>
      </c>
      <c r="H284" t="s">
        <v>16</v>
      </c>
      <c r="J284" t="s">
        <v>14</v>
      </c>
      <c r="L284" t="s">
        <v>16</v>
      </c>
      <c r="N284" t="s">
        <v>67</v>
      </c>
      <c r="P284" t="s">
        <v>75</v>
      </c>
      <c r="R284" t="s">
        <v>61</v>
      </c>
    </row>
    <row r="285" spans="1:18">
      <c r="A285" t="s">
        <v>33</v>
      </c>
      <c r="B285" t="s">
        <v>10</v>
      </c>
      <c r="C285">
        <v>2</v>
      </c>
      <c r="D285" t="s">
        <v>62</v>
      </c>
      <c r="E285" t="s">
        <v>62</v>
      </c>
      <c r="F285" t="s">
        <v>11</v>
      </c>
      <c r="H285" t="s">
        <v>11</v>
      </c>
      <c r="J285" t="s">
        <v>16</v>
      </c>
      <c r="L285" t="s">
        <v>16</v>
      </c>
      <c r="N285" t="s">
        <v>172</v>
      </c>
      <c r="O285" t="s">
        <v>414</v>
      </c>
      <c r="P285" t="s">
        <v>415</v>
      </c>
      <c r="Q285" t="s">
        <v>416</v>
      </c>
      <c r="R285" t="s">
        <v>69</v>
      </c>
    </row>
    <row r="286" spans="1:18">
      <c r="A286" t="s">
        <v>33</v>
      </c>
      <c r="B286" t="s">
        <v>10</v>
      </c>
      <c r="C286">
        <v>1.5</v>
      </c>
      <c r="D286" t="s">
        <v>62</v>
      </c>
      <c r="E286" t="s">
        <v>62</v>
      </c>
      <c r="F286" t="s">
        <v>11</v>
      </c>
      <c r="H286" t="s">
        <v>16</v>
      </c>
      <c r="J286" t="s">
        <v>11</v>
      </c>
      <c r="L286" t="s">
        <v>16</v>
      </c>
      <c r="N286" t="s">
        <v>90</v>
      </c>
      <c r="P286" t="s">
        <v>325</v>
      </c>
      <c r="R286" t="s">
        <v>61</v>
      </c>
    </row>
    <row r="287" spans="1:18">
      <c r="A287" t="s">
        <v>33</v>
      </c>
      <c r="B287" t="s">
        <v>10</v>
      </c>
      <c r="C287">
        <v>2.5</v>
      </c>
      <c r="D287" t="s">
        <v>79</v>
      </c>
      <c r="E287" t="s">
        <v>79</v>
      </c>
      <c r="F287" t="s">
        <v>11</v>
      </c>
      <c r="H287" t="s">
        <v>11</v>
      </c>
      <c r="J287" t="s">
        <v>12</v>
      </c>
      <c r="L287" t="s">
        <v>14</v>
      </c>
      <c r="N287" t="s">
        <v>77</v>
      </c>
      <c r="P287" t="s">
        <v>417</v>
      </c>
      <c r="R287" t="s">
        <v>69</v>
      </c>
    </row>
    <row r="288" spans="1:18">
      <c r="A288" t="s">
        <v>33</v>
      </c>
      <c r="B288" t="s">
        <v>10</v>
      </c>
      <c r="C288">
        <v>2</v>
      </c>
      <c r="D288" t="s">
        <v>62</v>
      </c>
      <c r="E288" t="s">
        <v>62</v>
      </c>
      <c r="F288" t="s">
        <v>11</v>
      </c>
      <c r="H288" t="s">
        <v>15</v>
      </c>
      <c r="I288" t="s">
        <v>418</v>
      </c>
      <c r="J288" t="s">
        <v>13</v>
      </c>
      <c r="L288" t="s">
        <v>15</v>
      </c>
      <c r="M288" t="s">
        <v>418</v>
      </c>
      <c r="N288" t="s">
        <v>58</v>
      </c>
      <c r="O288" t="s">
        <v>419</v>
      </c>
      <c r="P288" t="s">
        <v>75</v>
      </c>
      <c r="R288" t="s">
        <v>61</v>
      </c>
    </row>
    <row r="289" spans="1:18">
      <c r="A289" t="s">
        <v>33</v>
      </c>
      <c r="B289" t="s">
        <v>10</v>
      </c>
      <c r="C289">
        <v>2</v>
      </c>
      <c r="D289" t="s">
        <v>62</v>
      </c>
      <c r="E289" t="s">
        <v>62</v>
      </c>
      <c r="F289" t="s">
        <v>11</v>
      </c>
      <c r="H289" t="s">
        <v>16</v>
      </c>
      <c r="J289" t="s">
        <v>11</v>
      </c>
      <c r="L289" t="s">
        <v>16</v>
      </c>
      <c r="N289" t="s">
        <v>420</v>
      </c>
      <c r="O289" t="s">
        <v>421</v>
      </c>
      <c r="P289" t="s">
        <v>65</v>
      </c>
      <c r="R289" t="s">
        <v>69</v>
      </c>
    </row>
    <row r="290" spans="1:18">
      <c r="A290" t="s">
        <v>33</v>
      </c>
      <c r="B290" t="s">
        <v>10</v>
      </c>
      <c r="C290">
        <v>2</v>
      </c>
      <c r="D290" t="s">
        <v>62</v>
      </c>
      <c r="E290" t="s">
        <v>62</v>
      </c>
      <c r="F290" t="s">
        <v>11</v>
      </c>
      <c r="H290" t="s">
        <v>16</v>
      </c>
      <c r="J290" t="s">
        <v>11</v>
      </c>
      <c r="L290" t="s">
        <v>16</v>
      </c>
      <c r="N290" t="s">
        <v>111</v>
      </c>
      <c r="P290" t="s">
        <v>417</v>
      </c>
      <c r="R290" t="s">
        <v>69</v>
      </c>
    </row>
    <row r="291" spans="1:18">
      <c r="A291" t="s">
        <v>33</v>
      </c>
      <c r="B291" t="s">
        <v>10</v>
      </c>
      <c r="C291">
        <v>2</v>
      </c>
      <c r="D291" t="s">
        <v>62</v>
      </c>
      <c r="E291" t="s">
        <v>57</v>
      </c>
      <c r="F291" t="s">
        <v>11</v>
      </c>
      <c r="H291" t="s">
        <v>16</v>
      </c>
      <c r="J291" t="s">
        <v>13</v>
      </c>
      <c r="L291" t="s">
        <v>16</v>
      </c>
      <c r="N291" t="s">
        <v>111</v>
      </c>
      <c r="P291" t="s">
        <v>188</v>
      </c>
      <c r="R291" t="s">
        <v>61</v>
      </c>
    </row>
    <row r="292" spans="1:18">
      <c r="A292" t="s">
        <v>33</v>
      </c>
      <c r="B292" t="s">
        <v>10</v>
      </c>
      <c r="C292">
        <v>2.5</v>
      </c>
      <c r="D292" t="s">
        <v>62</v>
      </c>
      <c r="E292" t="s">
        <v>62</v>
      </c>
      <c r="F292" t="s">
        <v>12</v>
      </c>
      <c r="H292" t="s">
        <v>16</v>
      </c>
      <c r="J292" t="s">
        <v>12</v>
      </c>
      <c r="L292" t="s">
        <v>16</v>
      </c>
      <c r="N292" t="s">
        <v>15</v>
      </c>
      <c r="O292" t="s">
        <v>422</v>
      </c>
      <c r="P292" t="s">
        <v>75</v>
      </c>
      <c r="R292" t="s">
        <v>69</v>
      </c>
    </row>
    <row r="293" spans="1:18">
      <c r="A293" t="s">
        <v>33</v>
      </c>
      <c r="B293" t="s">
        <v>10</v>
      </c>
      <c r="C293">
        <v>1.5</v>
      </c>
      <c r="D293" t="s">
        <v>62</v>
      </c>
      <c r="E293" t="s">
        <v>62</v>
      </c>
      <c r="F293" t="s">
        <v>12</v>
      </c>
      <c r="H293" t="s">
        <v>16</v>
      </c>
      <c r="J293" t="s">
        <v>11</v>
      </c>
      <c r="L293" t="s">
        <v>16</v>
      </c>
      <c r="N293" t="s">
        <v>15</v>
      </c>
      <c r="O293" t="s">
        <v>423</v>
      </c>
      <c r="P293" t="s">
        <v>300</v>
      </c>
      <c r="R293" t="s">
        <v>61</v>
      </c>
    </row>
    <row r="294" spans="1:18">
      <c r="A294" t="s">
        <v>33</v>
      </c>
      <c r="B294" t="s">
        <v>10</v>
      </c>
      <c r="C294">
        <v>135</v>
      </c>
      <c r="D294" t="s">
        <v>83</v>
      </c>
      <c r="E294" t="s">
        <v>83</v>
      </c>
      <c r="F294" t="s">
        <v>12</v>
      </c>
      <c r="H294" t="s">
        <v>16</v>
      </c>
      <c r="J294" t="s">
        <v>12</v>
      </c>
      <c r="L294" t="s">
        <v>16</v>
      </c>
      <c r="N294" t="s">
        <v>67</v>
      </c>
      <c r="P294" t="s">
        <v>107</v>
      </c>
      <c r="R294" t="s">
        <v>61</v>
      </c>
    </row>
    <row r="295" spans="1:18">
      <c r="A295" t="s">
        <v>33</v>
      </c>
      <c r="B295" t="s">
        <v>10</v>
      </c>
      <c r="C295">
        <v>2</v>
      </c>
      <c r="D295" t="s">
        <v>62</v>
      </c>
      <c r="E295" t="s">
        <v>62</v>
      </c>
      <c r="F295" t="s">
        <v>12</v>
      </c>
      <c r="H295" t="s">
        <v>16</v>
      </c>
      <c r="J295" t="s">
        <v>12</v>
      </c>
      <c r="L295" t="s">
        <v>16</v>
      </c>
      <c r="N295" t="s">
        <v>67</v>
      </c>
      <c r="P295" t="s">
        <v>195</v>
      </c>
      <c r="R295" t="s">
        <v>61</v>
      </c>
    </row>
    <row r="296" spans="1:18">
      <c r="A296" t="s">
        <v>33</v>
      </c>
      <c r="B296" t="s">
        <v>10</v>
      </c>
      <c r="C296">
        <v>1.6</v>
      </c>
      <c r="D296" t="s">
        <v>62</v>
      </c>
      <c r="E296" t="s">
        <v>62</v>
      </c>
      <c r="F296" t="s">
        <v>12</v>
      </c>
      <c r="H296" t="s">
        <v>12</v>
      </c>
      <c r="J296" t="s">
        <v>12</v>
      </c>
      <c r="L296" t="s">
        <v>12</v>
      </c>
      <c r="N296" t="s">
        <v>77</v>
      </c>
      <c r="P296" t="s">
        <v>75</v>
      </c>
      <c r="R296" t="s">
        <v>61</v>
      </c>
    </row>
    <row r="297" spans="1:18">
      <c r="A297" t="s">
        <v>33</v>
      </c>
      <c r="B297" t="s">
        <v>10</v>
      </c>
      <c r="C297">
        <v>1.5</v>
      </c>
      <c r="D297" t="s">
        <v>62</v>
      </c>
      <c r="E297" t="s">
        <v>62</v>
      </c>
      <c r="F297" t="s">
        <v>12</v>
      </c>
      <c r="H297" t="s">
        <v>16</v>
      </c>
      <c r="J297" t="s">
        <v>12</v>
      </c>
      <c r="L297" t="s">
        <v>16</v>
      </c>
      <c r="N297" t="s">
        <v>77</v>
      </c>
      <c r="P297" t="s">
        <v>65</v>
      </c>
      <c r="R297" t="s">
        <v>69</v>
      </c>
    </row>
    <row r="298" spans="1:18">
      <c r="A298" t="s">
        <v>33</v>
      </c>
      <c r="B298" t="s">
        <v>10</v>
      </c>
      <c r="C298">
        <v>3</v>
      </c>
      <c r="D298" t="s">
        <v>62</v>
      </c>
      <c r="E298" t="s">
        <v>66</v>
      </c>
      <c r="F298" t="s">
        <v>12</v>
      </c>
      <c r="H298" t="s">
        <v>16</v>
      </c>
      <c r="J298" t="s">
        <v>12</v>
      </c>
      <c r="L298" t="s">
        <v>16</v>
      </c>
      <c r="N298" t="s">
        <v>424</v>
      </c>
      <c r="P298" t="s">
        <v>365</v>
      </c>
      <c r="R298" t="s">
        <v>61</v>
      </c>
    </row>
    <row r="299" spans="1:18">
      <c r="A299" t="s">
        <v>33</v>
      </c>
      <c r="B299" t="s">
        <v>10</v>
      </c>
      <c r="C299">
        <v>2</v>
      </c>
      <c r="D299" t="s">
        <v>62</v>
      </c>
      <c r="E299" t="s">
        <v>62</v>
      </c>
      <c r="F299" t="s">
        <v>12</v>
      </c>
      <c r="H299" t="s">
        <v>16</v>
      </c>
      <c r="J299" t="s">
        <v>12</v>
      </c>
      <c r="L299" t="s">
        <v>16</v>
      </c>
      <c r="N299" t="s">
        <v>84</v>
      </c>
      <c r="P299" t="s">
        <v>295</v>
      </c>
      <c r="R299" t="s">
        <v>61</v>
      </c>
    </row>
    <row r="300" spans="1:18">
      <c r="A300" t="s">
        <v>33</v>
      </c>
      <c r="B300" t="s">
        <v>10</v>
      </c>
      <c r="C300">
        <v>3</v>
      </c>
      <c r="D300" t="s">
        <v>62</v>
      </c>
      <c r="E300" t="s">
        <v>62</v>
      </c>
      <c r="F300" t="s">
        <v>13</v>
      </c>
      <c r="H300" t="s">
        <v>16</v>
      </c>
      <c r="J300" t="s">
        <v>13</v>
      </c>
      <c r="L300" t="s">
        <v>16</v>
      </c>
      <c r="N300" t="s">
        <v>425</v>
      </c>
      <c r="O300" t="s">
        <v>426</v>
      </c>
      <c r="R300" t="s">
        <v>69</v>
      </c>
    </row>
    <row r="301" spans="1:18">
      <c r="A301" t="s">
        <v>33</v>
      </c>
      <c r="B301" t="s">
        <v>10</v>
      </c>
      <c r="C301">
        <v>1.4</v>
      </c>
      <c r="D301" t="s">
        <v>62</v>
      </c>
      <c r="E301" t="s">
        <v>62</v>
      </c>
      <c r="F301" t="s">
        <v>13</v>
      </c>
      <c r="H301" t="s">
        <v>13</v>
      </c>
      <c r="J301" t="s">
        <v>13</v>
      </c>
      <c r="L301" t="s">
        <v>13</v>
      </c>
      <c r="N301" t="s">
        <v>94</v>
      </c>
      <c r="P301" t="s">
        <v>15</v>
      </c>
      <c r="Q301" t="s">
        <v>427</v>
      </c>
      <c r="R301" t="s">
        <v>61</v>
      </c>
    </row>
    <row r="302" spans="1:18">
      <c r="A302" t="s">
        <v>33</v>
      </c>
      <c r="B302" t="s">
        <v>10</v>
      </c>
      <c r="C302">
        <v>2</v>
      </c>
      <c r="D302" t="s">
        <v>62</v>
      </c>
      <c r="E302" t="s">
        <v>62</v>
      </c>
      <c r="F302" t="s">
        <v>13</v>
      </c>
      <c r="H302" t="s">
        <v>16</v>
      </c>
      <c r="J302" t="s">
        <v>13</v>
      </c>
      <c r="L302" t="s">
        <v>16</v>
      </c>
      <c r="N302" t="s">
        <v>428</v>
      </c>
      <c r="P302" t="s">
        <v>261</v>
      </c>
      <c r="R302" t="s">
        <v>69</v>
      </c>
    </row>
    <row r="303" spans="1:18">
      <c r="A303" t="s">
        <v>33</v>
      </c>
      <c r="B303" t="s">
        <v>10</v>
      </c>
      <c r="C303">
        <v>2</v>
      </c>
      <c r="D303" t="s">
        <v>62</v>
      </c>
      <c r="E303" t="s">
        <v>62</v>
      </c>
      <c r="F303" t="s">
        <v>13</v>
      </c>
      <c r="H303" t="s">
        <v>16</v>
      </c>
      <c r="J303" t="s">
        <v>13</v>
      </c>
      <c r="L303" t="s">
        <v>16</v>
      </c>
      <c r="N303" t="s">
        <v>429</v>
      </c>
      <c r="O303" t="s">
        <v>430</v>
      </c>
      <c r="P303" t="s">
        <v>89</v>
      </c>
      <c r="R303" t="s">
        <v>69</v>
      </c>
    </row>
    <row r="304" spans="1:18">
      <c r="A304" t="s">
        <v>33</v>
      </c>
      <c r="B304" t="s">
        <v>10</v>
      </c>
      <c r="C304">
        <v>2</v>
      </c>
      <c r="D304" t="s">
        <v>79</v>
      </c>
      <c r="E304" t="s">
        <v>62</v>
      </c>
      <c r="F304" t="s">
        <v>13</v>
      </c>
      <c r="H304" t="s">
        <v>16</v>
      </c>
      <c r="J304" t="s">
        <v>13</v>
      </c>
      <c r="L304" t="s">
        <v>16</v>
      </c>
      <c r="N304" t="s">
        <v>67</v>
      </c>
      <c r="P304" t="s">
        <v>431</v>
      </c>
      <c r="R304" t="s">
        <v>61</v>
      </c>
    </row>
    <row r="305" spans="1:18">
      <c r="A305" t="s">
        <v>33</v>
      </c>
      <c r="B305" t="s">
        <v>10</v>
      </c>
      <c r="C305">
        <v>5.5</v>
      </c>
      <c r="D305" t="s">
        <v>62</v>
      </c>
      <c r="E305" t="s">
        <v>62</v>
      </c>
      <c r="F305" t="s">
        <v>13</v>
      </c>
      <c r="H305" t="s">
        <v>12</v>
      </c>
      <c r="J305" t="s">
        <v>13</v>
      </c>
      <c r="L305" t="s">
        <v>12</v>
      </c>
      <c r="N305" t="s">
        <v>432</v>
      </c>
      <c r="P305" t="s">
        <v>123</v>
      </c>
      <c r="Q305" t="s">
        <v>433</v>
      </c>
      <c r="R305" t="s">
        <v>69</v>
      </c>
    </row>
    <row r="306" spans="1:18">
      <c r="A306" t="s">
        <v>33</v>
      </c>
      <c r="B306" t="s">
        <v>10</v>
      </c>
      <c r="C306">
        <v>1.1000000000000001</v>
      </c>
      <c r="D306" t="s">
        <v>62</v>
      </c>
      <c r="E306" t="s">
        <v>62</v>
      </c>
      <c r="F306" t="s">
        <v>13</v>
      </c>
      <c r="H306" t="s">
        <v>13</v>
      </c>
      <c r="J306" t="s">
        <v>13</v>
      </c>
      <c r="L306" t="s">
        <v>13</v>
      </c>
      <c r="N306" t="s">
        <v>67</v>
      </c>
      <c r="P306" t="s">
        <v>112</v>
      </c>
      <c r="R306" t="s">
        <v>61</v>
      </c>
    </row>
    <row r="307" spans="1:18">
      <c r="A307" t="s">
        <v>33</v>
      </c>
      <c r="B307" t="s">
        <v>10</v>
      </c>
      <c r="C307">
        <v>5.2</v>
      </c>
      <c r="D307" t="s">
        <v>62</v>
      </c>
      <c r="E307" t="s">
        <v>62</v>
      </c>
      <c r="F307" t="s">
        <v>13</v>
      </c>
      <c r="H307" t="s">
        <v>16</v>
      </c>
      <c r="J307" t="s">
        <v>13</v>
      </c>
      <c r="L307" t="s">
        <v>16</v>
      </c>
      <c r="N307" t="s">
        <v>199</v>
      </c>
      <c r="O307" t="s">
        <v>434</v>
      </c>
      <c r="P307" t="s">
        <v>89</v>
      </c>
      <c r="R307" t="s">
        <v>69</v>
      </c>
    </row>
    <row r="308" spans="1:18">
      <c r="A308" t="s">
        <v>33</v>
      </c>
      <c r="B308" t="s">
        <v>10</v>
      </c>
      <c r="C308">
        <v>15</v>
      </c>
      <c r="D308" t="s">
        <v>62</v>
      </c>
      <c r="E308" t="s">
        <v>62</v>
      </c>
      <c r="F308" t="s">
        <v>13</v>
      </c>
      <c r="H308" t="s">
        <v>12</v>
      </c>
      <c r="J308" t="s">
        <v>13</v>
      </c>
      <c r="L308" t="s">
        <v>12</v>
      </c>
      <c r="N308" t="s">
        <v>67</v>
      </c>
      <c r="P308" t="s">
        <v>75</v>
      </c>
      <c r="R308" t="s">
        <v>61</v>
      </c>
    </row>
    <row r="309" spans="1:18">
      <c r="A309" t="s">
        <v>33</v>
      </c>
      <c r="B309" t="s">
        <v>10</v>
      </c>
      <c r="C309">
        <v>2.5</v>
      </c>
      <c r="D309" t="s">
        <v>62</v>
      </c>
      <c r="E309" t="s">
        <v>62</v>
      </c>
      <c r="F309" t="s">
        <v>13</v>
      </c>
      <c r="H309" t="s">
        <v>16</v>
      </c>
      <c r="J309" t="s">
        <v>13</v>
      </c>
      <c r="L309" t="s">
        <v>16</v>
      </c>
      <c r="N309" t="s">
        <v>167</v>
      </c>
      <c r="P309" t="s">
        <v>65</v>
      </c>
      <c r="R309" t="s">
        <v>69</v>
      </c>
    </row>
    <row r="310" spans="1:18">
      <c r="A310" t="s">
        <v>33</v>
      </c>
      <c r="B310" t="s">
        <v>10</v>
      </c>
      <c r="C310">
        <v>12</v>
      </c>
      <c r="D310" t="s">
        <v>62</v>
      </c>
      <c r="E310" t="s">
        <v>62</v>
      </c>
      <c r="F310" t="s">
        <v>13</v>
      </c>
      <c r="H310" t="s">
        <v>16</v>
      </c>
      <c r="J310" t="s">
        <v>13</v>
      </c>
      <c r="L310" t="s">
        <v>16</v>
      </c>
      <c r="N310" t="s">
        <v>435</v>
      </c>
      <c r="P310" t="s">
        <v>75</v>
      </c>
      <c r="R310" t="s">
        <v>69</v>
      </c>
    </row>
    <row r="311" spans="1:18">
      <c r="A311" t="s">
        <v>33</v>
      </c>
      <c r="B311" t="s">
        <v>10</v>
      </c>
      <c r="C311">
        <v>11</v>
      </c>
      <c r="D311" t="s">
        <v>62</v>
      </c>
      <c r="E311" t="s">
        <v>62</v>
      </c>
      <c r="F311" t="s">
        <v>13</v>
      </c>
      <c r="H311" t="s">
        <v>16</v>
      </c>
      <c r="J311" t="s">
        <v>13</v>
      </c>
      <c r="L311" t="s">
        <v>16</v>
      </c>
      <c r="N311" t="s">
        <v>15</v>
      </c>
      <c r="O311" t="s">
        <v>436</v>
      </c>
      <c r="P311" t="s">
        <v>65</v>
      </c>
      <c r="R311" t="s">
        <v>61</v>
      </c>
    </row>
    <row r="312" spans="1:18">
      <c r="A312" t="s">
        <v>33</v>
      </c>
      <c r="B312" t="s">
        <v>10</v>
      </c>
      <c r="C312">
        <v>40</v>
      </c>
      <c r="D312" t="s">
        <v>62</v>
      </c>
      <c r="E312" t="s">
        <v>62</v>
      </c>
      <c r="F312" t="s">
        <v>13</v>
      </c>
      <c r="H312" t="s">
        <v>16</v>
      </c>
      <c r="J312" t="s">
        <v>13</v>
      </c>
      <c r="L312" t="s">
        <v>12</v>
      </c>
      <c r="N312" t="s">
        <v>437</v>
      </c>
      <c r="P312" t="s">
        <v>195</v>
      </c>
      <c r="R312" t="s">
        <v>61</v>
      </c>
    </row>
    <row r="313" spans="1:18">
      <c r="A313" t="s">
        <v>33</v>
      </c>
      <c r="B313" t="s">
        <v>10</v>
      </c>
      <c r="C313">
        <v>3</v>
      </c>
      <c r="D313" t="s">
        <v>62</v>
      </c>
      <c r="E313" t="s">
        <v>62</v>
      </c>
      <c r="F313" t="s">
        <v>13</v>
      </c>
      <c r="H313" t="s">
        <v>16</v>
      </c>
      <c r="J313" t="s">
        <v>13</v>
      </c>
      <c r="L313" t="s">
        <v>16</v>
      </c>
      <c r="N313" t="s">
        <v>438</v>
      </c>
      <c r="P313" t="s">
        <v>100</v>
      </c>
      <c r="R313" t="s">
        <v>61</v>
      </c>
    </row>
    <row r="314" spans="1:18">
      <c r="A314" t="s">
        <v>33</v>
      </c>
      <c r="B314" t="s">
        <v>10</v>
      </c>
      <c r="C314">
        <v>25</v>
      </c>
      <c r="D314" t="s">
        <v>62</v>
      </c>
      <c r="E314" t="s">
        <v>62</v>
      </c>
      <c r="F314" t="s">
        <v>13</v>
      </c>
      <c r="H314" t="s">
        <v>12</v>
      </c>
      <c r="J314" t="s">
        <v>13</v>
      </c>
      <c r="L314" t="s">
        <v>12</v>
      </c>
      <c r="N314" t="s">
        <v>15</v>
      </c>
      <c r="O314" t="s">
        <v>439</v>
      </c>
      <c r="P314" t="s">
        <v>440</v>
      </c>
      <c r="R314" t="s">
        <v>69</v>
      </c>
    </row>
    <row r="315" spans="1:18">
      <c r="A315" t="s">
        <v>33</v>
      </c>
      <c r="B315" t="s">
        <v>10</v>
      </c>
      <c r="C315">
        <v>1.5</v>
      </c>
      <c r="D315" t="s">
        <v>62</v>
      </c>
      <c r="E315" t="s">
        <v>62</v>
      </c>
      <c r="F315" t="s">
        <v>13</v>
      </c>
      <c r="H315" t="s">
        <v>16</v>
      </c>
      <c r="J315" t="s">
        <v>13</v>
      </c>
      <c r="L315" t="s">
        <v>16</v>
      </c>
      <c r="N315" t="s">
        <v>15</v>
      </c>
      <c r="O315" t="s">
        <v>441</v>
      </c>
      <c r="P315" t="s">
        <v>107</v>
      </c>
      <c r="R315" t="s">
        <v>69</v>
      </c>
    </row>
    <row r="316" spans="1:18">
      <c r="A316" t="s">
        <v>33</v>
      </c>
      <c r="B316" t="s">
        <v>10</v>
      </c>
      <c r="C316">
        <v>12</v>
      </c>
      <c r="D316" t="s">
        <v>62</v>
      </c>
      <c r="E316" t="s">
        <v>62</v>
      </c>
      <c r="F316" t="s">
        <v>13</v>
      </c>
      <c r="H316" t="s">
        <v>15</v>
      </c>
      <c r="I316" t="s">
        <v>442</v>
      </c>
      <c r="J316" t="s">
        <v>13</v>
      </c>
      <c r="L316" t="s">
        <v>15</v>
      </c>
      <c r="M316" t="s">
        <v>443</v>
      </c>
      <c r="N316" t="s">
        <v>114</v>
      </c>
    </row>
    <row r="317" spans="1:18">
      <c r="A317" t="s">
        <v>33</v>
      </c>
      <c r="B317" t="s">
        <v>10</v>
      </c>
      <c r="C317">
        <v>5.5</v>
      </c>
      <c r="D317" t="s">
        <v>62</v>
      </c>
      <c r="E317" t="s">
        <v>62</v>
      </c>
      <c r="F317" t="s">
        <v>13</v>
      </c>
      <c r="H317" t="s">
        <v>16</v>
      </c>
      <c r="J317" t="s">
        <v>13</v>
      </c>
      <c r="L317" t="s">
        <v>16</v>
      </c>
      <c r="N317" t="s">
        <v>395</v>
      </c>
      <c r="P317" t="s">
        <v>444</v>
      </c>
      <c r="R317" t="s">
        <v>61</v>
      </c>
    </row>
    <row r="318" spans="1:18">
      <c r="A318" t="s">
        <v>33</v>
      </c>
      <c r="B318" t="s">
        <v>10</v>
      </c>
      <c r="C318">
        <v>4</v>
      </c>
      <c r="D318" t="s">
        <v>62</v>
      </c>
      <c r="E318" t="s">
        <v>62</v>
      </c>
      <c r="F318" t="s">
        <v>13</v>
      </c>
      <c r="H318" t="s">
        <v>16</v>
      </c>
      <c r="J318" t="s">
        <v>13</v>
      </c>
      <c r="L318" t="s">
        <v>16</v>
      </c>
      <c r="N318" t="s">
        <v>15</v>
      </c>
      <c r="O318" t="s">
        <v>445</v>
      </c>
      <c r="P318" t="s">
        <v>89</v>
      </c>
      <c r="R318" t="s">
        <v>61</v>
      </c>
    </row>
    <row r="319" spans="1:18">
      <c r="A319" t="s">
        <v>33</v>
      </c>
      <c r="B319" t="s">
        <v>10</v>
      </c>
      <c r="C319">
        <v>1.5</v>
      </c>
      <c r="D319" t="s">
        <v>62</v>
      </c>
      <c r="E319" t="s">
        <v>62</v>
      </c>
      <c r="F319" t="s">
        <v>13</v>
      </c>
      <c r="H319" t="s">
        <v>13</v>
      </c>
      <c r="J319" t="s">
        <v>13</v>
      </c>
      <c r="L319" t="s">
        <v>13</v>
      </c>
      <c r="N319" t="s">
        <v>111</v>
      </c>
      <c r="P319" t="s">
        <v>75</v>
      </c>
      <c r="R319" t="s">
        <v>61</v>
      </c>
    </row>
    <row r="320" spans="1:18">
      <c r="A320" t="s">
        <v>33</v>
      </c>
      <c r="B320" t="s">
        <v>10</v>
      </c>
      <c r="C320">
        <v>5</v>
      </c>
      <c r="D320" t="s">
        <v>62</v>
      </c>
      <c r="E320" t="s">
        <v>62</v>
      </c>
      <c r="F320" t="s">
        <v>13</v>
      </c>
      <c r="H320" t="s">
        <v>13</v>
      </c>
      <c r="J320" t="s">
        <v>13</v>
      </c>
      <c r="L320" t="s">
        <v>13</v>
      </c>
      <c r="N320" t="s">
        <v>260</v>
      </c>
      <c r="R320" t="s">
        <v>61</v>
      </c>
    </row>
    <row r="321" spans="1:18">
      <c r="A321" t="s">
        <v>33</v>
      </c>
      <c r="B321" t="s">
        <v>10</v>
      </c>
      <c r="C321">
        <v>2</v>
      </c>
      <c r="D321" t="s">
        <v>62</v>
      </c>
      <c r="E321" t="s">
        <v>62</v>
      </c>
      <c r="F321" t="s">
        <v>13</v>
      </c>
      <c r="H321" t="s">
        <v>16</v>
      </c>
      <c r="J321" t="s">
        <v>13</v>
      </c>
      <c r="L321" t="s">
        <v>16</v>
      </c>
      <c r="N321" t="s">
        <v>67</v>
      </c>
      <c r="R321" t="s">
        <v>61</v>
      </c>
    </row>
    <row r="322" spans="1:18">
      <c r="A322" t="s">
        <v>33</v>
      </c>
      <c r="B322" t="s">
        <v>10</v>
      </c>
      <c r="C322">
        <v>6</v>
      </c>
      <c r="D322" t="s">
        <v>62</v>
      </c>
      <c r="E322" t="s">
        <v>62</v>
      </c>
      <c r="F322" t="s">
        <v>13</v>
      </c>
      <c r="H322" t="s">
        <v>16</v>
      </c>
      <c r="J322" t="s">
        <v>13</v>
      </c>
      <c r="L322" t="s">
        <v>13</v>
      </c>
      <c r="N322" t="s">
        <v>67</v>
      </c>
      <c r="P322" t="s">
        <v>112</v>
      </c>
      <c r="R322" t="s">
        <v>61</v>
      </c>
    </row>
    <row r="323" spans="1:18">
      <c r="A323" t="s">
        <v>33</v>
      </c>
      <c r="B323" t="s">
        <v>10</v>
      </c>
      <c r="C323">
        <v>9.5</v>
      </c>
      <c r="D323" t="s">
        <v>62</v>
      </c>
      <c r="E323" t="s">
        <v>62</v>
      </c>
      <c r="F323" t="s">
        <v>13</v>
      </c>
      <c r="H323" t="s">
        <v>13</v>
      </c>
      <c r="J323" t="s">
        <v>13</v>
      </c>
      <c r="L323" t="s">
        <v>13</v>
      </c>
      <c r="N323" t="s">
        <v>446</v>
      </c>
      <c r="P323" t="s">
        <v>188</v>
      </c>
      <c r="R323" t="s">
        <v>61</v>
      </c>
    </row>
    <row r="324" spans="1:18">
      <c r="A324" t="s">
        <v>33</v>
      </c>
      <c r="B324" t="s">
        <v>10</v>
      </c>
      <c r="C324">
        <v>24</v>
      </c>
      <c r="D324" t="s">
        <v>66</v>
      </c>
      <c r="E324" t="s">
        <v>66</v>
      </c>
      <c r="F324" t="s">
        <v>13</v>
      </c>
      <c r="H324" t="s">
        <v>16</v>
      </c>
      <c r="J324" t="s">
        <v>13</v>
      </c>
      <c r="L324" t="s">
        <v>12</v>
      </c>
      <c r="N324" t="s">
        <v>15</v>
      </c>
      <c r="O324" t="s">
        <v>447</v>
      </c>
      <c r="P324" t="s">
        <v>75</v>
      </c>
      <c r="R324" t="s">
        <v>61</v>
      </c>
    </row>
    <row r="325" spans="1:18">
      <c r="A325" t="s">
        <v>33</v>
      </c>
      <c r="B325" t="s">
        <v>10</v>
      </c>
      <c r="C325">
        <v>4.9000000000000004</v>
      </c>
      <c r="D325" t="s">
        <v>62</v>
      </c>
      <c r="E325" t="s">
        <v>62</v>
      </c>
      <c r="F325" t="s">
        <v>13</v>
      </c>
      <c r="H325" t="s">
        <v>16</v>
      </c>
      <c r="J325" t="s">
        <v>13</v>
      </c>
      <c r="L325" t="s">
        <v>16</v>
      </c>
      <c r="N325" t="s">
        <v>448</v>
      </c>
      <c r="O325" t="s">
        <v>449</v>
      </c>
      <c r="P325" t="s">
        <v>89</v>
      </c>
      <c r="R325" t="s">
        <v>69</v>
      </c>
    </row>
    <row r="326" spans="1:18">
      <c r="A326" t="s">
        <v>33</v>
      </c>
      <c r="B326" t="s">
        <v>10</v>
      </c>
      <c r="C326">
        <v>20</v>
      </c>
      <c r="D326" t="s">
        <v>62</v>
      </c>
      <c r="E326" t="s">
        <v>62</v>
      </c>
      <c r="F326" t="s">
        <v>13</v>
      </c>
      <c r="H326" t="s">
        <v>13</v>
      </c>
      <c r="J326" t="s">
        <v>13</v>
      </c>
      <c r="L326" t="s">
        <v>13</v>
      </c>
      <c r="N326" t="s">
        <v>169</v>
      </c>
      <c r="R326" t="s">
        <v>69</v>
      </c>
    </row>
    <row r="327" spans="1:18">
      <c r="A327" t="s">
        <v>33</v>
      </c>
      <c r="B327" t="s">
        <v>10</v>
      </c>
      <c r="C327">
        <v>20</v>
      </c>
      <c r="D327" t="s">
        <v>62</v>
      </c>
      <c r="E327" t="s">
        <v>62</v>
      </c>
      <c r="F327" t="s">
        <v>13</v>
      </c>
      <c r="H327" t="s">
        <v>16</v>
      </c>
      <c r="J327" t="s">
        <v>13</v>
      </c>
      <c r="L327" t="s">
        <v>16</v>
      </c>
      <c r="P327" t="s">
        <v>393</v>
      </c>
      <c r="R327" t="s">
        <v>69</v>
      </c>
    </row>
    <row r="328" spans="1:18">
      <c r="A328" t="s">
        <v>33</v>
      </c>
      <c r="B328" t="s">
        <v>10</v>
      </c>
      <c r="C328">
        <v>7</v>
      </c>
      <c r="D328" t="s">
        <v>62</v>
      </c>
      <c r="E328" t="s">
        <v>62</v>
      </c>
      <c r="F328" t="s">
        <v>13</v>
      </c>
      <c r="H328" t="s">
        <v>13</v>
      </c>
      <c r="J328" t="s">
        <v>13</v>
      </c>
      <c r="L328" t="s">
        <v>13</v>
      </c>
      <c r="N328" t="s">
        <v>450</v>
      </c>
      <c r="P328" t="s">
        <v>75</v>
      </c>
      <c r="R328" t="s">
        <v>69</v>
      </c>
    </row>
    <row r="329" spans="1:18">
      <c r="A329" t="s">
        <v>33</v>
      </c>
      <c r="B329" t="s">
        <v>10</v>
      </c>
      <c r="C329">
        <v>21</v>
      </c>
      <c r="D329" t="s">
        <v>79</v>
      </c>
      <c r="E329" t="s">
        <v>79</v>
      </c>
      <c r="F329" t="s">
        <v>13</v>
      </c>
      <c r="H329" t="s">
        <v>16</v>
      </c>
      <c r="J329" t="s">
        <v>13</v>
      </c>
      <c r="L329" t="s">
        <v>16</v>
      </c>
      <c r="N329" t="s">
        <v>451</v>
      </c>
      <c r="P329" t="s">
        <v>393</v>
      </c>
      <c r="R329" t="s">
        <v>61</v>
      </c>
    </row>
    <row r="330" spans="1:18">
      <c r="A330" t="s">
        <v>33</v>
      </c>
      <c r="B330" t="s">
        <v>10</v>
      </c>
      <c r="C330">
        <v>32</v>
      </c>
      <c r="D330" t="s">
        <v>62</v>
      </c>
      <c r="E330" t="s">
        <v>62</v>
      </c>
      <c r="F330" t="s">
        <v>13</v>
      </c>
      <c r="H330" t="s">
        <v>16</v>
      </c>
      <c r="J330" t="s">
        <v>13</v>
      </c>
      <c r="L330" t="s">
        <v>16</v>
      </c>
      <c r="N330" t="s">
        <v>94</v>
      </c>
      <c r="P330" t="s">
        <v>75</v>
      </c>
      <c r="R330" t="s">
        <v>69</v>
      </c>
    </row>
    <row r="331" spans="1:18">
      <c r="A331" t="s">
        <v>33</v>
      </c>
      <c r="B331" t="s">
        <v>10</v>
      </c>
      <c r="C331">
        <v>26</v>
      </c>
      <c r="D331" t="s">
        <v>62</v>
      </c>
      <c r="E331" t="s">
        <v>62</v>
      </c>
      <c r="F331" t="s">
        <v>13</v>
      </c>
      <c r="H331" t="s">
        <v>13</v>
      </c>
      <c r="J331" t="s">
        <v>13</v>
      </c>
      <c r="L331" t="s">
        <v>13</v>
      </c>
      <c r="N331" t="s">
        <v>15</v>
      </c>
      <c r="O331" t="s">
        <v>452</v>
      </c>
      <c r="P331" t="s">
        <v>75</v>
      </c>
      <c r="R331" t="s">
        <v>61</v>
      </c>
    </row>
    <row r="332" spans="1:18">
      <c r="A332" t="s">
        <v>33</v>
      </c>
      <c r="B332" t="s">
        <v>10</v>
      </c>
      <c r="C332" t="s">
        <v>453</v>
      </c>
      <c r="D332" t="s">
        <v>62</v>
      </c>
      <c r="E332" t="s">
        <v>62</v>
      </c>
      <c r="F332" t="s">
        <v>13</v>
      </c>
      <c r="H332" t="s">
        <v>16</v>
      </c>
      <c r="J332" t="s">
        <v>13</v>
      </c>
      <c r="L332" t="s">
        <v>16</v>
      </c>
      <c r="N332" t="s">
        <v>15</v>
      </c>
      <c r="O332" t="s">
        <v>454</v>
      </c>
      <c r="R332" t="s">
        <v>69</v>
      </c>
    </row>
    <row r="333" spans="1:18">
      <c r="A333" t="s">
        <v>33</v>
      </c>
      <c r="B333" t="s">
        <v>10</v>
      </c>
      <c r="C333">
        <v>15</v>
      </c>
      <c r="D333" t="s">
        <v>62</v>
      </c>
      <c r="E333" t="s">
        <v>62</v>
      </c>
      <c r="F333" t="s">
        <v>13</v>
      </c>
      <c r="H333" t="s">
        <v>16</v>
      </c>
      <c r="J333" t="s">
        <v>13</v>
      </c>
      <c r="L333" t="s">
        <v>16</v>
      </c>
      <c r="N333" t="s">
        <v>15</v>
      </c>
      <c r="O333" t="s">
        <v>455</v>
      </c>
      <c r="P333" t="s">
        <v>15</v>
      </c>
      <c r="Q333" t="s">
        <v>456</v>
      </c>
      <c r="R333" t="s">
        <v>69</v>
      </c>
    </row>
    <row r="334" spans="1:18">
      <c r="A334" t="s">
        <v>33</v>
      </c>
      <c r="B334" t="s">
        <v>10</v>
      </c>
      <c r="C334">
        <v>8</v>
      </c>
      <c r="D334" t="s">
        <v>62</v>
      </c>
      <c r="E334" t="s">
        <v>62</v>
      </c>
      <c r="F334" t="s">
        <v>14</v>
      </c>
      <c r="H334" t="s">
        <v>14</v>
      </c>
      <c r="J334" t="s">
        <v>14</v>
      </c>
      <c r="L334" t="s">
        <v>14</v>
      </c>
      <c r="N334" t="s">
        <v>114</v>
      </c>
      <c r="P334" t="s">
        <v>15</v>
      </c>
      <c r="Q334" t="s">
        <v>457</v>
      </c>
      <c r="R334" t="s">
        <v>61</v>
      </c>
    </row>
    <row r="335" spans="1:18">
      <c r="A335" t="s">
        <v>33</v>
      </c>
      <c r="B335" t="s">
        <v>10</v>
      </c>
      <c r="C335">
        <v>18</v>
      </c>
      <c r="D335" t="s">
        <v>62</v>
      </c>
      <c r="E335" t="s">
        <v>62</v>
      </c>
      <c r="F335" t="s">
        <v>14</v>
      </c>
      <c r="H335" t="s">
        <v>14</v>
      </c>
      <c r="J335" t="s">
        <v>14</v>
      </c>
      <c r="L335" t="s">
        <v>14</v>
      </c>
      <c r="N335" t="s">
        <v>15</v>
      </c>
      <c r="O335" t="s">
        <v>458</v>
      </c>
      <c r="R335" t="s">
        <v>61</v>
      </c>
    </row>
    <row r="336" spans="1:18">
      <c r="A336" t="s">
        <v>33</v>
      </c>
      <c r="B336" t="s">
        <v>10</v>
      </c>
      <c r="C336">
        <v>20</v>
      </c>
      <c r="D336" t="s">
        <v>62</v>
      </c>
      <c r="E336" t="s">
        <v>62</v>
      </c>
      <c r="F336" t="s">
        <v>14</v>
      </c>
      <c r="H336" t="s">
        <v>16</v>
      </c>
      <c r="J336" t="s">
        <v>14</v>
      </c>
      <c r="L336" t="s">
        <v>16</v>
      </c>
      <c r="N336" t="s">
        <v>74</v>
      </c>
      <c r="P336" t="s">
        <v>15</v>
      </c>
      <c r="Q336" t="s">
        <v>459</v>
      </c>
      <c r="R336" t="s">
        <v>69</v>
      </c>
    </row>
    <row r="337" spans="1:18">
      <c r="A337" t="s">
        <v>33</v>
      </c>
      <c r="B337" t="s">
        <v>10</v>
      </c>
      <c r="C337">
        <v>5</v>
      </c>
      <c r="D337" t="s">
        <v>62</v>
      </c>
      <c r="E337" t="s">
        <v>79</v>
      </c>
      <c r="F337" t="s">
        <v>14</v>
      </c>
      <c r="H337" t="s">
        <v>16</v>
      </c>
      <c r="J337" t="s">
        <v>14</v>
      </c>
      <c r="L337" t="s">
        <v>14</v>
      </c>
      <c r="N337" t="s">
        <v>260</v>
      </c>
      <c r="P337" t="s">
        <v>460</v>
      </c>
      <c r="Q337" t="s">
        <v>461</v>
      </c>
      <c r="R337" t="s">
        <v>69</v>
      </c>
    </row>
    <row r="338" spans="1:18">
      <c r="A338" t="s">
        <v>33</v>
      </c>
      <c r="B338" t="s">
        <v>10</v>
      </c>
      <c r="C338">
        <v>4.2</v>
      </c>
      <c r="D338" t="s">
        <v>62</v>
      </c>
      <c r="E338" t="s">
        <v>62</v>
      </c>
      <c r="F338" t="s">
        <v>14</v>
      </c>
      <c r="H338" t="s">
        <v>14</v>
      </c>
      <c r="J338" t="s">
        <v>14</v>
      </c>
      <c r="L338" t="s">
        <v>14</v>
      </c>
      <c r="N338" t="s">
        <v>111</v>
      </c>
      <c r="P338" t="s">
        <v>65</v>
      </c>
      <c r="R338" t="s">
        <v>69</v>
      </c>
    </row>
    <row r="339" spans="1:18">
      <c r="A339" t="s">
        <v>33</v>
      </c>
      <c r="B339" t="s">
        <v>10</v>
      </c>
      <c r="C339">
        <v>1</v>
      </c>
      <c r="D339" t="s">
        <v>62</v>
      </c>
      <c r="E339" t="s">
        <v>62</v>
      </c>
      <c r="F339" t="s">
        <v>14</v>
      </c>
      <c r="H339" t="s">
        <v>16</v>
      </c>
      <c r="J339" t="s">
        <v>14</v>
      </c>
      <c r="L339" t="s">
        <v>16</v>
      </c>
      <c r="N339" t="s">
        <v>15</v>
      </c>
      <c r="O339" t="s">
        <v>462</v>
      </c>
      <c r="R339" t="s">
        <v>69</v>
      </c>
    </row>
    <row r="340" spans="1:18">
      <c r="A340" t="s">
        <v>33</v>
      </c>
      <c r="B340" t="s">
        <v>10</v>
      </c>
      <c r="C340">
        <v>8</v>
      </c>
      <c r="D340" t="s">
        <v>62</v>
      </c>
      <c r="E340" t="s">
        <v>62</v>
      </c>
      <c r="F340" t="s">
        <v>14</v>
      </c>
      <c r="H340" t="s">
        <v>16</v>
      </c>
      <c r="J340" t="s">
        <v>14</v>
      </c>
      <c r="L340" t="s">
        <v>16</v>
      </c>
      <c r="N340" t="s">
        <v>15</v>
      </c>
      <c r="O340" t="s">
        <v>463</v>
      </c>
      <c r="P340" t="s">
        <v>15</v>
      </c>
      <c r="Q340" t="s">
        <v>464</v>
      </c>
      <c r="R340" t="s">
        <v>61</v>
      </c>
    </row>
    <row r="341" spans="1:18">
      <c r="A341" t="s">
        <v>33</v>
      </c>
      <c r="B341" t="s">
        <v>10</v>
      </c>
      <c r="C341">
        <v>5.3</v>
      </c>
      <c r="D341" t="s">
        <v>62</v>
      </c>
      <c r="E341" t="s">
        <v>62</v>
      </c>
      <c r="F341" t="s">
        <v>14</v>
      </c>
      <c r="H341" t="s">
        <v>16</v>
      </c>
      <c r="J341" t="s">
        <v>14</v>
      </c>
      <c r="L341" t="s">
        <v>16</v>
      </c>
      <c r="N341" t="s">
        <v>465</v>
      </c>
      <c r="O341" t="s">
        <v>466</v>
      </c>
      <c r="P341" t="s">
        <v>467</v>
      </c>
      <c r="R341" t="s">
        <v>69</v>
      </c>
    </row>
    <row r="342" spans="1:18">
      <c r="A342" t="s">
        <v>33</v>
      </c>
      <c r="B342" t="s">
        <v>10</v>
      </c>
      <c r="C342">
        <v>6</v>
      </c>
      <c r="D342" t="s">
        <v>79</v>
      </c>
      <c r="E342" t="s">
        <v>79</v>
      </c>
      <c r="F342" t="s">
        <v>14</v>
      </c>
      <c r="H342" t="s">
        <v>16</v>
      </c>
      <c r="J342" t="s">
        <v>14</v>
      </c>
      <c r="L342" t="s">
        <v>12</v>
      </c>
      <c r="N342" t="s">
        <v>67</v>
      </c>
      <c r="P342" t="s">
        <v>468</v>
      </c>
      <c r="R342" t="s">
        <v>61</v>
      </c>
    </row>
    <row r="343" spans="1:18">
      <c r="A343" t="s">
        <v>33</v>
      </c>
      <c r="B343" t="s">
        <v>10</v>
      </c>
      <c r="C343">
        <v>8</v>
      </c>
      <c r="D343" t="s">
        <v>62</v>
      </c>
      <c r="E343" t="s">
        <v>62</v>
      </c>
      <c r="F343" t="s">
        <v>14</v>
      </c>
      <c r="H343" t="s">
        <v>16</v>
      </c>
      <c r="J343" t="s">
        <v>14</v>
      </c>
      <c r="L343" t="s">
        <v>16</v>
      </c>
      <c r="N343" t="s">
        <v>469</v>
      </c>
      <c r="O343" t="s">
        <v>470</v>
      </c>
      <c r="P343" t="s">
        <v>75</v>
      </c>
      <c r="R343" t="s">
        <v>61</v>
      </c>
    </row>
    <row r="344" spans="1:18">
      <c r="A344" t="s">
        <v>33</v>
      </c>
      <c r="B344" t="s">
        <v>10</v>
      </c>
      <c r="C344">
        <v>14</v>
      </c>
      <c r="D344" t="s">
        <v>62</v>
      </c>
      <c r="E344" t="s">
        <v>62</v>
      </c>
      <c r="F344" t="s">
        <v>14</v>
      </c>
      <c r="H344" t="s">
        <v>14</v>
      </c>
      <c r="J344" t="s">
        <v>14</v>
      </c>
      <c r="L344" t="s">
        <v>14</v>
      </c>
      <c r="N344" t="s">
        <v>260</v>
      </c>
      <c r="P344" t="s">
        <v>75</v>
      </c>
      <c r="R344" t="s">
        <v>61</v>
      </c>
    </row>
    <row r="345" spans="1:18">
      <c r="A345" t="s">
        <v>33</v>
      </c>
      <c r="B345" t="s">
        <v>10</v>
      </c>
      <c r="C345">
        <v>5.9</v>
      </c>
      <c r="D345" t="s">
        <v>62</v>
      </c>
      <c r="E345" t="s">
        <v>62</v>
      </c>
      <c r="F345" t="s">
        <v>14</v>
      </c>
      <c r="H345" t="s">
        <v>16</v>
      </c>
      <c r="J345" t="s">
        <v>14</v>
      </c>
      <c r="L345" t="s">
        <v>16</v>
      </c>
      <c r="N345" t="s">
        <v>395</v>
      </c>
      <c r="P345" t="s">
        <v>471</v>
      </c>
      <c r="R345" t="s">
        <v>61</v>
      </c>
    </row>
    <row r="346" spans="1:18">
      <c r="A346" t="s">
        <v>33</v>
      </c>
      <c r="B346" t="s">
        <v>10</v>
      </c>
      <c r="C346">
        <v>8</v>
      </c>
      <c r="D346" t="s">
        <v>62</v>
      </c>
      <c r="E346" t="s">
        <v>62</v>
      </c>
      <c r="F346" t="s">
        <v>14</v>
      </c>
      <c r="H346" t="s">
        <v>16</v>
      </c>
      <c r="J346" t="s">
        <v>14</v>
      </c>
      <c r="L346" t="s">
        <v>16</v>
      </c>
      <c r="N346" t="s">
        <v>15</v>
      </c>
      <c r="O346" t="s">
        <v>472</v>
      </c>
      <c r="R346" t="s">
        <v>61</v>
      </c>
    </row>
    <row r="347" spans="1:18">
      <c r="A347" t="s">
        <v>33</v>
      </c>
      <c r="B347" t="s">
        <v>10</v>
      </c>
      <c r="C347">
        <v>20</v>
      </c>
      <c r="D347" t="s">
        <v>62</v>
      </c>
      <c r="E347" t="s">
        <v>62</v>
      </c>
      <c r="F347" t="s">
        <v>14</v>
      </c>
      <c r="H347" t="s">
        <v>16</v>
      </c>
      <c r="J347" t="s">
        <v>14</v>
      </c>
      <c r="L347" t="s">
        <v>16</v>
      </c>
      <c r="N347" t="s">
        <v>15</v>
      </c>
      <c r="O347" t="s">
        <v>473</v>
      </c>
      <c r="P347" t="s">
        <v>75</v>
      </c>
      <c r="R347" t="s">
        <v>69</v>
      </c>
    </row>
    <row r="348" spans="1:18">
      <c r="A348" t="s">
        <v>33</v>
      </c>
      <c r="B348" t="s">
        <v>10</v>
      </c>
      <c r="C348">
        <v>5.6</v>
      </c>
      <c r="D348" t="s">
        <v>62</v>
      </c>
      <c r="E348" t="s">
        <v>62</v>
      </c>
      <c r="F348" t="s">
        <v>14</v>
      </c>
      <c r="H348" t="s">
        <v>14</v>
      </c>
      <c r="J348" t="s">
        <v>14</v>
      </c>
      <c r="L348" t="s">
        <v>14</v>
      </c>
      <c r="N348" t="s">
        <v>474</v>
      </c>
      <c r="O348" t="s">
        <v>475</v>
      </c>
      <c r="P348" t="s">
        <v>476</v>
      </c>
      <c r="R348" t="s">
        <v>69</v>
      </c>
    </row>
    <row r="349" spans="1:18">
      <c r="A349" t="s">
        <v>33</v>
      </c>
      <c r="B349" t="s">
        <v>10</v>
      </c>
      <c r="C349">
        <v>9</v>
      </c>
      <c r="D349" t="s">
        <v>62</v>
      </c>
      <c r="E349" t="s">
        <v>62</v>
      </c>
      <c r="F349" t="s">
        <v>14</v>
      </c>
      <c r="H349" t="s">
        <v>16</v>
      </c>
      <c r="J349" t="s">
        <v>14</v>
      </c>
      <c r="L349" t="s">
        <v>16</v>
      </c>
      <c r="N349" t="s">
        <v>477</v>
      </c>
      <c r="O349" t="s">
        <v>478</v>
      </c>
      <c r="P349" t="s">
        <v>15</v>
      </c>
      <c r="Q349" t="s">
        <v>479</v>
      </c>
      <c r="R349" t="s">
        <v>69</v>
      </c>
    </row>
    <row r="350" spans="1:18">
      <c r="A350" t="s">
        <v>33</v>
      </c>
      <c r="B350" t="s">
        <v>10</v>
      </c>
      <c r="C350">
        <v>1</v>
      </c>
      <c r="D350" t="s">
        <v>62</v>
      </c>
      <c r="E350" t="s">
        <v>62</v>
      </c>
      <c r="F350" t="s">
        <v>14</v>
      </c>
      <c r="H350" t="s">
        <v>16</v>
      </c>
      <c r="J350" t="s">
        <v>14</v>
      </c>
      <c r="L350" t="s">
        <v>16</v>
      </c>
      <c r="N350" t="s">
        <v>15</v>
      </c>
      <c r="O350" t="s">
        <v>480</v>
      </c>
      <c r="P350" t="s">
        <v>75</v>
      </c>
      <c r="R350" t="s">
        <v>69</v>
      </c>
    </row>
    <row r="351" spans="1:18">
      <c r="A351" t="s">
        <v>33</v>
      </c>
      <c r="B351" t="s">
        <v>10</v>
      </c>
      <c r="C351">
        <v>20</v>
      </c>
      <c r="D351" t="s">
        <v>62</v>
      </c>
      <c r="E351" t="s">
        <v>62</v>
      </c>
      <c r="F351" t="s">
        <v>14</v>
      </c>
      <c r="H351" t="s">
        <v>16</v>
      </c>
      <c r="J351" t="s">
        <v>14</v>
      </c>
      <c r="L351" t="s">
        <v>16</v>
      </c>
      <c r="N351" t="s">
        <v>216</v>
      </c>
      <c r="R351" t="s">
        <v>61</v>
      </c>
    </row>
    <row r="352" spans="1:18">
      <c r="A352" t="s">
        <v>33</v>
      </c>
      <c r="B352" t="s">
        <v>10</v>
      </c>
      <c r="C352">
        <v>75</v>
      </c>
      <c r="D352" t="s">
        <v>62</v>
      </c>
      <c r="E352" t="s">
        <v>66</v>
      </c>
      <c r="F352" t="s">
        <v>14</v>
      </c>
      <c r="H352" t="s">
        <v>16</v>
      </c>
      <c r="J352" t="s">
        <v>14</v>
      </c>
      <c r="L352" t="s">
        <v>16</v>
      </c>
      <c r="N352" t="s">
        <v>74</v>
      </c>
      <c r="P352" t="s">
        <v>75</v>
      </c>
      <c r="R352" t="s">
        <v>61</v>
      </c>
    </row>
    <row r="353" spans="1:18">
      <c r="A353" t="s">
        <v>33</v>
      </c>
      <c r="B353" t="s">
        <v>10</v>
      </c>
      <c r="C353">
        <v>1.9</v>
      </c>
      <c r="D353" t="s">
        <v>62</v>
      </c>
      <c r="E353" t="s">
        <v>62</v>
      </c>
      <c r="F353" t="s">
        <v>14</v>
      </c>
      <c r="H353" t="s">
        <v>14</v>
      </c>
      <c r="J353" t="s">
        <v>14</v>
      </c>
      <c r="L353" t="s">
        <v>14</v>
      </c>
      <c r="N353" t="s">
        <v>313</v>
      </c>
      <c r="O353" t="s">
        <v>481</v>
      </c>
      <c r="P353" t="s">
        <v>136</v>
      </c>
      <c r="R353" t="s">
        <v>69</v>
      </c>
    </row>
    <row r="354" spans="1:18">
      <c r="A354" t="s">
        <v>33</v>
      </c>
      <c r="B354" t="s">
        <v>10</v>
      </c>
      <c r="C354">
        <v>7</v>
      </c>
      <c r="D354" t="s">
        <v>62</v>
      </c>
      <c r="E354" t="s">
        <v>62</v>
      </c>
      <c r="F354" t="s">
        <v>14</v>
      </c>
      <c r="H354" t="s">
        <v>16</v>
      </c>
      <c r="J354" t="s">
        <v>14</v>
      </c>
      <c r="L354" t="s">
        <v>16</v>
      </c>
      <c r="N354" t="s">
        <v>15</v>
      </c>
      <c r="O354" t="s">
        <v>482</v>
      </c>
      <c r="P354" t="s">
        <v>15</v>
      </c>
      <c r="Q354" t="s">
        <v>483</v>
      </c>
      <c r="R354" t="s">
        <v>61</v>
      </c>
    </row>
    <row r="355" spans="1:18">
      <c r="A355" t="s">
        <v>33</v>
      </c>
      <c r="B355" t="s">
        <v>10</v>
      </c>
      <c r="C355">
        <v>50</v>
      </c>
      <c r="D355" t="s">
        <v>62</v>
      </c>
      <c r="E355" t="s">
        <v>62</v>
      </c>
      <c r="F355" t="s">
        <v>14</v>
      </c>
      <c r="H355" t="s">
        <v>16</v>
      </c>
      <c r="J355" t="s">
        <v>14</v>
      </c>
      <c r="L355" t="s">
        <v>16</v>
      </c>
      <c r="N355" t="s">
        <v>484</v>
      </c>
      <c r="R355" t="s">
        <v>61</v>
      </c>
    </row>
    <row r="356" spans="1:18">
      <c r="A356" t="s">
        <v>33</v>
      </c>
      <c r="B356" t="s">
        <v>10</v>
      </c>
      <c r="C356">
        <v>20</v>
      </c>
      <c r="D356" t="s">
        <v>62</v>
      </c>
      <c r="E356" t="s">
        <v>62</v>
      </c>
      <c r="F356" t="s">
        <v>14</v>
      </c>
      <c r="H356" t="s">
        <v>16</v>
      </c>
      <c r="J356" t="s">
        <v>14</v>
      </c>
      <c r="L356" t="s">
        <v>16</v>
      </c>
      <c r="N356" t="s">
        <v>138</v>
      </c>
    </row>
    <row r="357" spans="1:18">
      <c r="A357" t="s">
        <v>33</v>
      </c>
      <c r="B357" t="s">
        <v>10</v>
      </c>
      <c r="C357">
        <v>5</v>
      </c>
      <c r="D357" t="s">
        <v>62</v>
      </c>
      <c r="E357" t="s">
        <v>62</v>
      </c>
      <c r="F357" t="s">
        <v>14</v>
      </c>
      <c r="H357" t="s">
        <v>16</v>
      </c>
      <c r="J357" t="s">
        <v>16</v>
      </c>
      <c r="L357" t="s">
        <v>16</v>
      </c>
      <c r="N357" t="s">
        <v>15</v>
      </c>
      <c r="O357" t="s">
        <v>485</v>
      </c>
      <c r="P357" t="s">
        <v>15</v>
      </c>
      <c r="Q357" t="s">
        <v>224</v>
      </c>
      <c r="R357" t="s">
        <v>69</v>
      </c>
    </row>
    <row r="358" spans="1:18">
      <c r="A358" t="s">
        <v>33</v>
      </c>
      <c r="B358" t="s">
        <v>10</v>
      </c>
      <c r="C358">
        <v>37</v>
      </c>
      <c r="D358" t="s">
        <v>62</v>
      </c>
      <c r="E358" t="s">
        <v>62</v>
      </c>
      <c r="F358" t="s">
        <v>14</v>
      </c>
      <c r="H358" t="s">
        <v>14</v>
      </c>
      <c r="J358" t="s">
        <v>14</v>
      </c>
      <c r="L358" t="s">
        <v>16</v>
      </c>
      <c r="N358" t="s">
        <v>15</v>
      </c>
      <c r="O358" t="s">
        <v>258</v>
      </c>
      <c r="R358" t="s">
        <v>69</v>
      </c>
    </row>
    <row r="359" spans="1:18">
      <c r="A359" t="s">
        <v>33</v>
      </c>
      <c r="B359" t="s">
        <v>10</v>
      </c>
      <c r="C359">
        <v>25</v>
      </c>
      <c r="D359" t="s">
        <v>62</v>
      </c>
      <c r="E359" t="s">
        <v>62</v>
      </c>
      <c r="F359" t="s">
        <v>14</v>
      </c>
      <c r="H359" t="s">
        <v>14</v>
      </c>
      <c r="J359" t="s">
        <v>14</v>
      </c>
      <c r="L359" t="s">
        <v>14</v>
      </c>
      <c r="N359" t="s">
        <v>67</v>
      </c>
      <c r="P359" t="s">
        <v>269</v>
      </c>
      <c r="R359" t="s">
        <v>69</v>
      </c>
    </row>
    <row r="360" spans="1:18">
      <c r="A360" t="s">
        <v>33</v>
      </c>
      <c r="B360" t="s">
        <v>10</v>
      </c>
      <c r="C360">
        <v>22</v>
      </c>
      <c r="D360" t="s">
        <v>62</v>
      </c>
      <c r="E360" t="s">
        <v>62</v>
      </c>
      <c r="F360" t="s">
        <v>14</v>
      </c>
      <c r="H360" t="s">
        <v>16</v>
      </c>
      <c r="J360" t="s">
        <v>14</v>
      </c>
      <c r="L360" t="s">
        <v>16</v>
      </c>
      <c r="N360" t="s">
        <v>172</v>
      </c>
      <c r="O360" t="s">
        <v>486</v>
      </c>
      <c r="P360" t="s">
        <v>15</v>
      </c>
      <c r="Q360" t="s">
        <v>487</v>
      </c>
      <c r="R360" t="s">
        <v>61</v>
      </c>
    </row>
    <row r="361" spans="1:18">
      <c r="A361" t="s">
        <v>33</v>
      </c>
      <c r="B361" t="s">
        <v>10</v>
      </c>
      <c r="C361">
        <v>2</v>
      </c>
      <c r="D361" t="s">
        <v>62</v>
      </c>
      <c r="E361" t="s">
        <v>62</v>
      </c>
      <c r="F361" t="s">
        <v>14</v>
      </c>
      <c r="H361" t="s">
        <v>16</v>
      </c>
      <c r="J361" t="s">
        <v>14</v>
      </c>
      <c r="L361" t="s">
        <v>16</v>
      </c>
      <c r="N361" t="s">
        <v>77</v>
      </c>
      <c r="P361" t="s">
        <v>269</v>
      </c>
      <c r="R361" t="s">
        <v>61</v>
      </c>
    </row>
    <row r="362" spans="1:18">
      <c r="A362" t="s">
        <v>33</v>
      </c>
      <c r="B362" t="s">
        <v>10</v>
      </c>
      <c r="C362">
        <v>2</v>
      </c>
      <c r="D362" t="s">
        <v>62</v>
      </c>
      <c r="E362" t="s">
        <v>62</v>
      </c>
      <c r="F362" t="s">
        <v>14</v>
      </c>
      <c r="H362" t="s">
        <v>14</v>
      </c>
      <c r="J362" t="s">
        <v>14</v>
      </c>
      <c r="L362" t="s">
        <v>14</v>
      </c>
      <c r="N362" t="s">
        <v>488</v>
      </c>
      <c r="P362" t="s">
        <v>489</v>
      </c>
      <c r="R362" t="s">
        <v>69</v>
      </c>
    </row>
    <row r="363" spans="1:18">
      <c r="A363" t="s">
        <v>33</v>
      </c>
      <c r="B363" t="s">
        <v>10</v>
      </c>
      <c r="C363">
        <v>20</v>
      </c>
      <c r="D363" t="s">
        <v>62</v>
      </c>
      <c r="E363" t="s">
        <v>62</v>
      </c>
      <c r="F363" t="s">
        <v>14</v>
      </c>
      <c r="H363" t="s">
        <v>16</v>
      </c>
      <c r="J363" t="s">
        <v>14</v>
      </c>
      <c r="L363" t="s">
        <v>16</v>
      </c>
      <c r="N363" t="s">
        <v>172</v>
      </c>
      <c r="O363" t="s">
        <v>258</v>
      </c>
      <c r="P363" t="s">
        <v>440</v>
      </c>
      <c r="R363" t="s">
        <v>61</v>
      </c>
    </row>
    <row r="364" spans="1:18">
      <c r="A364" t="s">
        <v>33</v>
      </c>
      <c r="B364" t="s">
        <v>10</v>
      </c>
      <c r="C364">
        <v>25</v>
      </c>
      <c r="D364" t="s">
        <v>62</v>
      </c>
      <c r="E364" t="s">
        <v>62</v>
      </c>
      <c r="F364" t="s">
        <v>14</v>
      </c>
      <c r="H364" t="s">
        <v>13</v>
      </c>
      <c r="J364" t="s">
        <v>14</v>
      </c>
      <c r="L364" t="s">
        <v>13</v>
      </c>
      <c r="N364" t="s">
        <v>144</v>
      </c>
      <c r="O364" t="s">
        <v>259</v>
      </c>
      <c r="R364" t="s">
        <v>61</v>
      </c>
    </row>
    <row r="365" spans="1:18">
      <c r="A365" t="s">
        <v>33</v>
      </c>
      <c r="B365" t="s">
        <v>10</v>
      </c>
      <c r="C365">
        <v>4</v>
      </c>
      <c r="D365" t="s">
        <v>62</v>
      </c>
      <c r="E365" t="s">
        <v>62</v>
      </c>
      <c r="F365" t="s">
        <v>14</v>
      </c>
      <c r="H365" t="s">
        <v>14</v>
      </c>
      <c r="J365" t="s">
        <v>14</v>
      </c>
      <c r="L365" t="s">
        <v>14</v>
      </c>
      <c r="N365" t="s">
        <v>67</v>
      </c>
      <c r="R365" t="s">
        <v>61</v>
      </c>
    </row>
    <row r="366" spans="1:18">
      <c r="A366" t="s">
        <v>33</v>
      </c>
      <c r="B366" t="s">
        <v>10</v>
      </c>
      <c r="C366">
        <v>66.3</v>
      </c>
      <c r="D366" t="s">
        <v>83</v>
      </c>
      <c r="E366" t="s">
        <v>83</v>
      </c>
      <c r="F366" t="s">
        <v>14</v>
      </c>
      <c r="H366" t="s">
        <v>16</v>
      </c>
      <c r="J366" t="s">
        <v>14</v>
      </c>
      <c r="L366" t="s">
        <v>16</v>
      </c>
      <c r="N366" t="s">
        <v>15</v>
      </c>
      <c r="O366" t="s">
        <v>490</v>
      </c>
      <c r="R366" t="s">
        <v>69</v>
      </c>
    </row>
    <row r="367" spans="1:18">
      <c r="A367" t="s">
        <v>33</v>
      </c>
      <c r="B367" t="s">
        <v>10</v>
      </c>
      <c r="C367">
        <v>32</v>
      </c>
      <c r="D367" t="s">
        <v>62</v>
      </c>
      <c r="E367" t="s">
        <v>62</v>
      </c>
      <c r="F367" t="s">
        <v>14</v>
      </c>
      <c r="H367" t="s">
        <v>14</v>
      </c>
      <c r="J367" t="s">
        <v>14</v>
      </c>
      <c r="L367" t="s">
        <v>14</v>
      </c>
      <c r="N367" t="s">
        <v>172</v>
      </c>
      <c r="O367" t="s">
        <v>491</v>
      </c>
      <c r="R367" t="s">
        <v>69</v>
      </c>
    </row>
    <row r="368" spans="1:18">
      <c r="A368" t="s">
        <v>33</v>
      </c>
      <c r="B368" t="s">
        <v>10</v>
      </c>
      <c r="C368">
        <v>5</v>
      </c>
      <c r="D368" t="s">
        <v>62</v>
      </c>
      <c r="E368" t="s">
        <v>62</v>
      </c>
      <c r="F368" t="s">
        <v>14</v>
      </c>
      <c r="H368" t="s">
        <v>16</v>
      </c>
      <c r="J368" t="s">
        <v>14</v>
      </c>
      <c r="L368" t="s">
        <v>16</v>
      </c>
      <c r="N368" t="s">
        <v>492</v>
      </c>
      <c r="P368" t="s">
        <v>493</v>
      </c>
      <c r="R368" t="s">
        <v>69</v>
      </c>
    </row>
    <row r="369" spans="1:18">
      <c r="A369" t="s">
        <v>33</v>
      </c>
      <c r="B369" t="s">
        <v>10</v>
      </c>
      <c r="C369">
        <v>16</v>
      </c>
      <c r="D369" t="s">
        <v>62</v>
      </c>
      <c r="E369" t="s">
        <v>62</v>
      </c>
      <c r="F369" t="s">
        <v>14</v>
      </c>
      <c r="H369" t="s">
        <v>16</v>
      </c>
      <c r="J369" t="s">
        <v>14</v>
      </c>
      <c r="L369" t="s">
        <v>16</v>
      </c>
      <c r="N369" t="s">
        <v>67</v>
      </c>
      <c r="R369" t="s">
        <v>69</v>
      </c>
    </row>
    <row r="370" spans="1:18">
      <c r="A370" t="s">
        <v>33</v>
      </c>
      <c r="B370" t="s">
        <v>10</v>
      </c>
      <c r="C370">
        <v>3</v>
      </c>
      <c r="D370" t="s">
        <v>62</v>
      </c>
      <c r="E370" t="s">
        <v>62</v>
      </c>
      <c r="F370" t="s">
        <v>14</v>
      </c>
      <c r="H370" t="s">
        <v>14</v>
      </c>
      <c r="J370" t="s">
        <v>14</v>
      </c>
      <c r="L370" t="s">
        <v>14</v>
      </c>
      <c r="N370" t="s">
        <v>494</v>
      </c>
      <c r="P370" t="s">
        <v>112</v>
      </c>
      <c r="R370" t="s">
        <v>61</v>
      </c>
    </row>
    <row r="371" spans="1:18">
      <c r="A371" t="s">
        <v>33</v>
      </c>
      <c r="B371" t="s">
        <v>10</v>
      </c>
      <c r="C371">
        <v>4</v>
      </c>
      <c r="D371" t="s">
        <v>62</v>
      </c>
      <c r="E371" t="s">
        <v>62</v>
      </c>
      <c r="F371" t="s">
        <v>14</v>
      </c>
      <c r="H371" t="s">
        <v>16</v>
      </c>
      <c r="J371" t="s">
        <v>14</v>
      </c>
      <c r="L371" t="s">
        <v>16</v>
      </c>
      <c r="N371" t="s">
        <v>297</v>
      </c>
      <c r="P371" t="s">
        <v>471</v>
      </c>
      <c r="R371" t="s">
        <v>61</v>
      </c>
    </row>
    <row r="372" spans="1:18">
      <c r="A372" t="s">
        <v>33</v>
      </c>
      <c r="B372" t="s">
        <v>10</v>
      </c>
      <c r="C372">
        <v>1.5</v>
      </c>
      <c r="D372" t="s">
        <v>62</v>
      </c>
      <c r="E372" t="s">
        <v>62</v>
      </c>
      <c r="F372" t="s">
        <v>14</v>
      </c>
      <c r="H372" t="s">
        <v>16</v>
      </c>
      <c r="J372" t="s">
        <v>14</v>
      </c>
      <c r="L372" t="s">
        <v>16</v>
      </c>
      <c r="N372" t="s">
        <v>15</v>
      </c>
      <c r="O372" t="s">
        <v>495</v>
      </c>
      <c r="R372" t="s">
        <v>61</v>
      </c>
    </row>
    <row r="373" spans="1:18">
      <c r="A373" t="s">
        <v>33</v>
      </c>
      <c r="B373" t="s">
        <v>10</v>
      </c>
      <c r="C373">
        <v>37</v>
      </c>
      <c r="D373" t="s">
        <v>62</v>
      </c>
      <c r="E373" t="s">
        <v>62</v>
      </c>
      <c r="F373" t="s">
        <v>14</v>
      </c>
      <c r="H373" t="s">
        <v>14</v>
      </c>
      <c r="J373" t="s">
        <v>14</v>
      </c>
      <c r="L373" t="s">
        <v>14</v>
      </c>
      <c r="N373" t="s">
        <v>172</v>
      </c>
      <c r="O373" t="s">
        <v>496</v>
      </c>
      <c r="P373" t="s">
        <v>15</v>
      </c>
      <c r="Q373" t="s">
        <v>497</v>
      </c>
      <c r="R373" t="s">
        <v>69</v>
      </c>
    </row>
    <row r="374" spans="1:18">
      <c r="A374" t="s">
        <v>33</v>
      </c>
      <c r="B374" t="s">
        <v>10</v>
      </c>
      <c r="C374">
        <v>1.5</v>
      </c>
      <c r="D374" t="s">
        <v>62</v>
      </c>
      <c r="E374" t="s">
        <v>62</v>
      </c>
      <c r="F374" t="s">
        <v>14</v>
      </c>
      <c r="H374" t="s">
        <v>16</v>
      </c>
      <c r="J374" t="s">
        <v>14</v>
      </c>
      <c r="L374" t="s">
        <v>16</v>
      </c>
      <c r="N374" t="s">
        <v>77</v>
      </c>
      <c r="P374" t="s">
        <v>75</v>
      </c>
      <c r="R374" t="s">
        <v>61</v>
      </c>
    </row>
    <row r="375" spans="1:18">
      <c r="A375" t="s">
        <v>33</v>
      </c>
      <c r="B375" t="s">
        <v>10</v>
      </c>
      <c r="C375">
        <v>28</v>
      </c>
      <c r="D375" t="s">
        <v>62</v>
      </c>
      <c r="E375" t="s">
        <v>62</v>
      </c>
      <c r="F375" t="s">
        <v>14</v>
      </c>
      <c r="H375" t="s">
        <v>16</v>
      </c>
      <c r="J375" t="s">
        <v>14</v>
      </c>
      <c r="L375" t="s">
        <v>16</v>
      </c>
      <c r="N375" t="s">
        <v>77</v>
      </c>
      <c r="P375" t="s">
        <v>188</v>
      </c>
      <c r="R375" t="s">
        <v>69</v>
      </c>
    </row>
    <row r="376" spans="1:18">
      <c r="A376" t="s">
        <v>33</v>
      </c>
      <c r="B376" t="s">
        <v>10</v>
      </c>
      <c r="C376">
        <v>17</v>
      </c>
      <c r="D376" t="s">
        <v>62</v>
      </c>
      <c r="E376" t="s">
        <v>62</v>
      </c>
      <c r="F376" t="s">
        <v>14</v>
      </c>
      <c r="H376" t="s">
        <v>13</v>
      </c>
      <c r="J376" t="s">
        <v>13</v>
      </c>
      <c r="L376" t="s">
        <v>13</v>
      </c>
      <c r="N376" t="s">
        <v>240</v>
      </c>
      <c r="R376" t="s">
        <v>61</v>
      </c>
    </row>
    <row r="377" spans="1:18">
      <c r="A377" t="s">
        <v>33</v>
      </c>
      <c r="B377" t="s">
        <v>10</v>
      </c>
      <c r="C377">
        <v>2</v>
      </c>
      <c r="D377" t="s">
        <v>62</v>
      </c>
      <c r="E377" t="s">
        <v>62</v>
      </c>
      <c r="F377" t="s">
        <v>14</v>
      </c>
      <c r="H377" t="s">
        <v>14</v>
      </c>
      <c r="J377" t="s">
        <v>14</v>
      </c>
      <c r="L377" t="s">
        <v>14</v>
      </c>
      <c r="N377" t="s">
        <v>144</v>
      </c>
      <c r="O377" t="s">
        <v>498</v>
      </c>
      <c r="R377" t="s">
        <v>61</v>
      </c>
    </row>
    <row r="378" spans="1:18">
      <c r="A378" t="s">
        <v>33</v>
      </c>
      <c r="B378" t="s">
        <v>10</v>
      </c>
      <c r="C378">
        <v>28.5</v>
      </c>
      <c r="D378" t="s">
        <v>57</v>
      </c>
      <c r="E378" t="s">
        <v>57</v>
      </c>
      <c r="F378" t="s">
        <v>14</v>
      </c>
      <c r="H378" t="s">
        <v>15</v>
      </c>
      <c r="I378" t="s">
        <v>499</v>
      </c>
      <c r="J378" t="s">
        <v>14</v>
      </c>
      <c r="L378" t="s">
        <v>15</v>
      </c>
      <c r="M378" t="s">
        <v>499</v>
      </c>
      <c r="N378" t="s">
        <v>15</v>
      </c>
      <c r="O378" t="s">
        <v>500</v>
      </c>
      <c r="P378" t="s">
        <v>15</v>
      </c>
      <c r="Q378" t="s">
        <v>224</v>
      </c>
      <c r="R378" t="s">
        <v>61</v>
      </c>
    </row>
    <row r="379" spans="1:18">
      <c r="A379" t="s">
        <v>33</v>
      </c>
      <c r="B379" t="s">
        <v>10</v>
      </c>
      <c r="C379">
        <v>2</v>
      </c>
      <c r="D379" t="s">
        <v>62</v>
      </c>
      <c r="E379" t="s">
        <v>62</v>
      </c>
      <c r="F379" t="s">
        <v>14</v>
      </c>
      <c r="H379" t="s">
        <v>14</v>
      </c>
      <c r="J379" t="s">
        <v>14</v>
      </c>
      <c r="L379" t="s">
        <v>14</v>
      </c>
      <c r="N379" t="s">
        <v>116</v>
      </c>
      <c r="P379" t="s">
        <v>112</v>
      </c>
      <c r="R379" t="s">
        <v>61</v>
      </c>
    </row>
    <row r="380" spans="1:18">
      <c r="A380" t="s">
        <v>33</v>
      </c>
      <c r="B380" t="s">
        <v>10</v>
      </c>
      <c r="C380">
        <v>14.6</v>
      </c>
      <c r="D380" t="s">
        <v>62</v>
      </c>
      <c r="E380" t="s">
        <v>62</v>
      </c>
      <c r="F380" t="s">
        <v>14</v>
      </c>
      <c r="H380" t="s">
        <v>16</v>
      </c>
      <c r="J380" t="s">
        <v>14</v>
      </c>
      <c r="L380" t="s">
        <v>16</v>
      </c>
      <c r="N380" t="s">
        <v>501</v>
      </c>
      <c r="P380" t="s">
        <v>502</v>
      </c>
      <c r="R380" t="s">
        <v>69</v>
      </c>
    </row>
    <row r="381" spans="1:18">
      <c r="A381" t="s">
        <v>33</v>
      </c>
      <c r="B381" t="s">
        <v>10</v>
      </c>
      <c r="C381">
        <v>4</v>
      </c>
      <c r="D381" t="s">
        <v>79</v>
      </c>
      <c r="E381" t="s">
        <v>79</v>
      </c>
      <c r="F381" t="s">
        <v>14</v>
      </c>
      <c r="H381" t="s">
        <v>14</v>
      </c>
      <c r="J381" t="s">
        <v>14</v>
      </c>
      <c r="L381" t="s">
        <v>14</v>
      </c>
      <c r="N381" t="s">
        <v>15</v>
      </c>
      <c r="O381" t="s">
        <v>503</v>
      </c>
      <c r="P381" t="s">
        <v>15</v>
      </c>
      <c r="Q381" t="s">
        <v>224</v>
      </c>
      <c r="R381" t="s">
        <v>61</v>
      </c>
    </row>
    <row r="382" spans="1:18">
      <c r="A382" t="s">
        <v>33</v>
      </c>
      <c r="B382" t="s">
        <v>10</v>
      </c>
      <c r="C382">
        <v>8.3000000000000007</v>
      </c>
      <c r="D382" t="s">
        <v>62</v>
      </c>
      <c r="E382" t="s">
        <v>62</v>
      </c>
      <c r="F382" t="s">
        <v>14</v>
      </c>
      <c r="H382" t="s">
        <v>16</v>
      </c>
      <c r="J382" t="s">
        <v>14</v>
      </c>
      <c r="L382" t="s">
        <v>16</v>
      </c>
      <c r="N382" t="s">
        <v>15</v>
      </c>
      <c r="O382" t="s">
        <v>504</v>
      </c>
      <c r="P382" t="s">
        <v>15</v>
      </c>
      <c r="Q382" t="s">
        <v>505</v>
      </c>
      <c r="R382" t="s">
        <v>61</v>
      </c>
    </row>
    <row r="383" spans="1:18">
      <c r="A383" t="s">
        <v>33</v>
      </c>
      <c r="B383" t="s">
        <v>10</v>
      </c>
      <c r="C383">
        <v>6</v>
      </c>
      <c r="D383" t="s">
        <v>62</v>
      </c>
      <c r="E383" t="s">
        <v>62</v>
      </c>
      <c r="F383" t="s">
        <v>14</v>
      </c>
      <c r="H383" t="s">
        <v>16</v>
      </c>
      <c r="J383" t="s">
        <v>14</v>
      </c>
      <c r="L383" t="s">
        <v>16</v>
      </c>
      <c r="N383" t="s">
        <v>146</v>
      </c>
      <c r="P383" t="s">
        <v>89</v>
      </c>
      <c r="R383" t="s">
        <v>61</v>
      </c>
    </row>
    <row r="384" spans="1:18">
      <c r="A384" t="s">
        <v>33</v>
      </c>
      <c r="B384" t="s">
        <v>10</v>
      </c>
      <c r="C384">
        <v>35</v>
      </c>
      <c r="D384" t="s">
        <v>62</v>
      </c>
      <c r="E384" t="s">
        <v>62</v>
      </c>
      <c r="F384" t="s">
        <v>14</v>
      </c>
      <c r="H384" t="s">
        <v>16</v>
      </c>
      <c r="J384" t="s">
        <v>14</v>
      </c>
      <c r="L384" t="s">
        <v>16</v>
      </c>
      <c r="N384" t="s">
        <v>67</v>
      </c>
      <c r="P384" t="s">
        <v>365</v>
      </c>
      <c r="R384" t="s">
        <v>61</v>
      </c>
    </row>
    <row r="385" spans="1:18">
      <c r="A385" t="s">
        <v>33</v>
      </c>
      <c r="B385" t="s">
        <v>10</v>
      </c>
      <c r="C385">
        <v>2.2999999999999998</v>
      </c>
      <c r="D385" t="s">
        <v>79</v>
      </c>
      <c r="F385" t="s">
        <v>14</v>
      </c>
      <c r="H385" t="s">
        <v>16</v>
      </c>
      <c r="J385" t="s">
        <v>15</v>
      </c>
      <c r="K385" t="s">
        <v>506</v>
      </c>
      <c r="L385" t="s">
        <v>15</v>
      </c>
      <c r="M385" t="s">
        <v>506</v>
      </c>
      <c r="N385" t="s">
        <v>15</v>
      </c>
      <c r="O385" t="s">
        <v>507</v>
      </c>
      <c r="P385" t="s">
        <v>65</v>
      </c>
      <c r="R385" t="s">
        <v>61</v>
      </c>
    </row>
    <row r="386" spans="1:18">
      <c r="A386" t="s">
        <v>33</v>
      </c>
      <c r="B386" t="s">
        <v>10</v>
      </c>
      <c r="C386">
        <v>34</v>
      </c>
      <c r="D386" t="s">
        <v>62</v>
      </c>
      <c r="E386" t="s">
        <v>57</v>
      </c>
      <c r="F386" t="s">
        <v>14</v>
      </c>
      <c r="H386" t="s">
        <v>14</v>
      </c>
      <c r="J386" t="s">
        <v>14</v>
      </c>
      <c r="L386" t="s">
        <v>14</v>
      </c>
      <c r="N386" t="s">
        <v>307</v>
      </c>
      <c r="P386" t="s">
        <v>15</v>
      </c>
      <c r="Q386" t="s">
        <v>508</v>
      </c>
      <c r="R386" t="s">
        <v>69</v>
      </c>
    </row>
    <row r="387" spans="1:18">
      <c r="A387" t="s">
        <v>33</v>
      </c>
      <c r="B387" t="s">
        <v>10</v>
      </c>
      <c r="C387">
        <v>3.9</v>
      </c>
      <c r="D387" t="s">
        <v>62</v>
      </c>
      <c r="E387" t="s">
        <v>62</v>
      </c>
      <c r="F387" t="s">
        <v>14</v>
      </c>
      <c r="H387" t="s">
        <v>14</v>
      </c>
      <c r="J387" t="s">
        <v>14</v>
      </c>
      <c r="L387" t="s">
        <v>14</v>
      </c>
      <c r="N387" t="s">
        <v>94</v>
      </c>
      <c r="P387" t="s">
        <v>381</v>
      </c>
      <c r="R387" t="s">
        <v>61</v>
      </c>
    </row>
    <row r="388" spans="1:18">
      <c r="A388" t="s">
        <v>33</v>
      </c>
      <c r="B388" t="s">
        <v>10</v>
      </c>
      <c r="C388">
        <v>3.9</v>
      </c>
      <c r="D388" t="s">
        <v>62</v>
      </c>
      <c r="E388" t="s">
        <v>62</v>
      </c>
      <c r="F388" t="s">
        <v>14</v>
      </c>
      <c r="H388" t="s">
        <v>16</v>
      </c>
      <c r="J388" t="s">
        <v>14</v>
      </c>
      <c r="L388" t="s">
        <v>16</v>
      </c>
      <c r="N388" t="s">
        <v>509</v>
      </c>
      <c r="P388" t="s">
        <v>15</v>
      </c>
      <c r="Q388" t="s">
        <v>510</v>
      </c>
      <c r="R388" t="s">
        <v>69</v>
      </c>
    </row>
    <row r="389" spans="1:18">
      <c r="A389" t="s">
        <v>33</v>
      </c>
      <c r="B389" t="s">
        <v>10</v>
      </c>
      <c r="C389">
        <v>15</v>
      </c>
      <c r="D389" t="s">
        <v>62</v>
      </c>
      <c r="E389" t="s">
        <v>62</v>
      </c>
      <c r="F389" t="s">
        <v>14</v>
      </c>
      <c r="H389" t="s">
        <v>14</v>
      </c>
      <c r="J389" t="s">
        <v>14</v>
      </c>
      <c r="L389" t="s">
        <v>14</v>
      </c>
      <c r="N389" t="s">
        <v>15</v>
      </c>
      <c r="O389" t="s">
        <v>511</v>
      </c>
      <c r="P389" t="s">
        <v>65</v>
      </c>
      <c r="R389" t="s">
        <v>61</v>
      </c>
    </row>
    <row r="390" spans="1:18">
      <c r="A390" t="s">
        <v>33</v>
      </c>
      <c r="B390" t="s">
        <v>10</v>
      </c>
      <c r="C390">
        <v>38</v>
      </c>
      <c r="D390" t="s">
        <v>62</v>
      </c>
      <c r="E390" t="s">
        <v>62</v>
      </c>
      <c r="F390" t="s">
        <v>14</v>
      </c>
      <c r="H390" t="s">
        <v>16</v>
      </c>
      <c r="J390" t="s">
        <v>14</v>
      </c>
      <c r="L390" t="s">
        <v>16</v>
      </c>
      <c r="N390" t="s">
        <v>74</v>
      </c>
      <c r="P390" t="s">
        <v>269</v>
      </c>
      <c r="R390" t="s">
        <v>61</v>
      </c>
    </row>
    <row r="391" spans="1:18">
      <c r="A391" t="s">
        <v>33</v>
      </c>
      <c r="B391" t="s">
        <v>10</v>
      </c>
      <c r="C391">
        <v>5</v>
      </c>
      <c r="D391" t="s">
        <v>62</v>
      </c>
      <c r="E391" t="s">
        <v>62</v>
      </c>
      <c r="F391" t="s">
        <v>14</v>
      </c>
      <c r="H391" t="s">
        <v>16</v>
      </c>
      <c r="J391" t="s">
        <v>14</v>
      </c>
      <c r="L391" t="s">
        <v>16</v>
      </c>
      <c r="N391" t="s">
        <v>512</v>
      </c>
      <c r="R391" t="s">
        <v>69</v>
      </c>
    </row>
    <row r="392" spans="1:18">
      <c r="A392" t="s">
        <v>33</v>
      </c>
      <c r="B392" t="s">
        <v>10</v>
      </c>
      <c r="C392">
        <v>20</v>
      </c>
      <c r="D392" t="s">
        <v>62</v>
      </c>
      <c r="E392" t="s">
        <v>62</v>
      </c>
      <c r="F392" t="s">
        <v>14</v>
      </c>
      <c r="H392" t="s">
        <v>16</v>
      </c>
      <c r="J392" t="s">
        <v>14</v>
      </c>
      <c r="L392" t="s">
        <v>16</v>
      </c>
      <c r="N392" t="s">
        <v>67</v>
      </c>
      <c r="P392" t="s">
        <v>15</v>
      </c>
      <c r="Q392" t="s">
        <v>513</v>
      </c>
      <c r="R392" t="s">
        <v>69</v>
      </c>
    </row>
    <row r="393" spans="1:18">
      <c r="A393" t="s">
        <v>33</v>
      </c>
      <c r="B393" t="s">
        <v>10</v>
      </c>
      <c r="C393">
        <v>30</v>
      </c>
      <c r="D393" t="s">
        <v>62</v>
      </c>
      <c r="E393" t="s">
        <v>62</v>
      </c>
      <c r="F393" t="s">
        <v>14</v>
      </c>
      <c r="H393" t="s">
        <v>16</v>
      </c>
      <c r="J393" t="s">
        <v>14</v>
      </c>
      <c r="L393" t="s">
        <v>16</v>
      </c>
      <c r="N393" t="s">
        <v>15</v>
      </c>
      <c r="O393" t="s">
        <v>266</v>
      </c>
      <c r="P393" t="s">
        <v>476</v>
      </c>
      <c r="R393" t="s">
        <v>69</v>
      </c>
    </row>
    <row r="394" spans="1:18">
      <c r="A394" t="s">
        <v>33</v>
      </c>
      <c r="B394" t="s">
        <v>10</v>
      </c>
      <c r="C394">
        <v>10</v>
      </c>
      <c r="D394" t="s">
        <v>79</v>
      </c>
      <c r="E394" t="s">
        <v>79</v>
      </c>
      <c r="F394" t="s">
        <v>14</v>
      </c>
      <c r="H394" t="s">
        <v>16</v>
      </c>
      <c r="J394" t="s">
        <v>14</v>
      </c>
      <c r="L394" t="s">
        <v>15</v>
      </c>
      <c r="M394" t="s">
        <v>514</v>
      </c>
      <c r="N394" t="s">
        <v>94</v>
      </c>
      <c r="P394" t="s">
        <v>15</v>
      </c>
      <c r="Q394" t="s">
        <v>515</v>
      </c>
      <c r="R394" t="s">
        <v>61</v>
      </c>
    </row>
    <row r="395" spans="1:18">
      <c r="A395" t="s">
        <v>33</v>
      </c>
      <c r="B395" t="s">
        <v>10</v>
      </c>
      <c r="C395">
        <v>5</v>
      </c>
      <c r="D395" t="s">
        <v>62</v>
      </c>
      <c r="E395" t="s">
        <v>62</v>
      </c>
      <c r="F395" t="s">
        <v>14</v>
      </c>
      <c r="H395" t="s">
        <v>16</v>
      </c>
      <c r="J395" t="s">
        <v>14</v>
      </c>
      <c r="L395" t="s">
        <v>16</v>
      </c>
      <c r="N395" t="s">
        <v>67</v>
      </c>
      <c r="P395" t="s">
        <v>188</v>
      </c>
      <c r="R395" t="s">
        <v>61</v>
      </c>
    </row>
    <row r="396" spans="1:18">
      <c r="A396" t="s">
        <v>33</v>
      </c>
      <c r="B396" t="s">
        <v>10</v>
      </c>
      <c r="C396">
        <v>13</v>
      </c>
      <c r="D396" t="s">
        <v>62</v>
      </c>
      <c r="E396" t="s">
        <v>62</v>
      </c>
      <c r="F396" t="s">
        <v>14</v>
      </c>
      <c r="H396" t="s">
        <v>16</v>
      </c>
      <c r="J396" t="s">
        <v>14</v>
      </c>
      <c r="L396" t="s">
        <v>16</v>
      </c>
      <c r="N396" t="s">
        <v>15</v>
      </c>
      <c r="O396" t="s">
        <v>516</v>
      </c>
      <c r="P396" t="s">
        <v>87</v>
      </c>
      <c r="Q396" t="s">
        <v>517</v>
      </c>
      <c r="R396" t="s">
        <v>61</v>
      </c>
    </row>
    <row r="397" spans="1:18">
      <c r="A397" t="s">
        <v>33</v>
      </c>
      <c r="B397" t="s">
        <v>10</v>
      </c>
      <c r="C397">
        <v>6</v>
      </c>
      <c r="D397" t="s">
        <v>62</v>
      </c>
      <c r="E397" t="s">
        <v>62</v>
      </c>
      <c r="F397" t="s">
        <v>14</v>
      </c>
      <c r="H397" t="s">
        <v>16</v>
      </c>
      <c r="J397" t="s">
        <v>14</v>
      </c>
      <c r="L397" t="s">
        <v>16</v>
      </c>
      <c r="N397" t="s">
        <v>146</v>
      </c>
      <c r="P397" t="s">
        <v>518</v>
      </c>
      <c r="R397" t="s">
        <v>69</v>
      </c>
    </row>
    <row r="398" spans="1:18">
      <c r="A398" t="s">
        <v>33</v>
      </c>
      <c r="B398" t="s">
        <v>10</v>
      </c>
      <c r="C398">
        <v>6</v>
      </c>
      <c r="D398" t="s">
        <v>62</v>
      </c>
      <c r="E398" t="s">
        <v>62</v>
      </c>
      <c r="F398" t="s">
        <v>14</v>
      </c>
      <c r="H398" t="s">
        <v>16</v>
      </c>
      <c r="J398" t="s">
        <v>14</v>
      </c>
      <c r="L398" t="s">
        <v>16</v>
      </c>
      <c r="N398" t="s">
        <v>67</v>
      </c>
      <c r="R398" t="s">
        <v>61</v>
      </c>
    </row>
    <row r="399" spans="1:18">
      <c r="A399" t="s">
        <v>33</v>
      </c>
      <c r="B399" t="s">
        <v>10</v>
      </c>
      <c r="C399">
        <v>6.3</v>
      </c>
      <c r="D399" t="s">
        <v>62</v>
      </c>
      <c r="E399" t="s">
        <v>62</v>
      </c>
      <c r="F399" t="s">
        <v>14</v>
      </c>
      <c r="H399" t="s">
        <v>14</v>
      </c>
      <c r="J399" t="s">
        <v>14</v>
      </c>
      <c r="L399" t="s">
        <v>14</v>
      </c>
      <c r="N399" t="s">
        <v>111</v>
      </c>
      <c r="P399" t="s">
        <v>75</v>
      </c>
      <c r="R399" t="s">
        <v>61</v>
      </c>
    </row>
    <row r="400" spans="1:18">
      <c r="A400" t="s">
        <v>33</v>
      </c>
      <c r="B400" t="s">
        <v>10</v>
      </c>
      <c r="C400">
        <v>26</v>
      </c>
      <c r="D400" t="s">
        <v>62</v>
      </c>
      <c r="E400" t="s">
        <v>62</v>
      </c>
      <c r="F400" t="s">
        <v>14</v>
      </c>
      <c r="H400" t="s">
        <v>14</v>
      </c>
      <c r="J400" t="s">
        <v>14</v>
      </c>
      <c r="L400" t="s">
        <v>14</v>
      </c>
      <c r="N400" t="s">
        <v>15</v>
      </c>
      <c r="O400" t="s">
        <v>519</v>
      </c>
      <c r="P400" t="s">
        <v>269</v>
      </c>
      <c r="R400" t="s">
        <v>69</v>
      </c>
    </row>
    <row r="401" spans="1:18">
      <c r="A401" t="s">
        <v>33</v>
      </c>
      <c r="B401" t="s">
        <v>10</v>
      </c>
      <c r="C401">
        <v>3</v>
      </c>
      <c r="D401" t="s">
        <v>62</v>
      </c>
      <c r="E401" t="s">
        <v>62</v>
      </c>
      <c r="F401" t="s">
        <v>14</v>
      </c>
      <c r="H401" t="s">
        <v>16</v>
      </c>
      <c r="J401" t="s">
        <v>14</v>
      </c>
      <c r="L401" t="s">
        <v>16</v>
      </c>
      <c r="N401" t="s">
        <v>520</v>
      </c>
      <c r="O401" t="s">
        <v>521</v>
      </c>
      <c r="P401" t="s">
        <v>522</v>
      </c>
      <c r="Q401" t="s">
        <v>523</v>
      </c>
      <c r="R401" t="s">
        <v>61</v>
      </c>
    </row>
    <row r="402" spans="1:18">
      <c r="A402" t="s">
        <v>33</v>
      </c>
      <c r="B402" t="s">
        <v>10</v>
      </c>
      <c r="C402">
        <v>49</v>
      </c>
      <c r="D402" t="s">
        <v>62</v>
      </c>
      <c r="E402" t="s">
        <v>62</v>
      </c>
      <c r="F402" t="s">
        <v>14</v>
      </c>
      <c r="H402" t="s">
        <v>14</v>
      </c>
      <c r="J402" t="s">
        <v>14</v>
      </c>
      <c r="L402" t="s">
        <v>14</v>
      </c>
      <c r="N402" t="s">
        <v>15</v>
      </c>
      <c r="O402" t="s">
        <v>259</v>
      </c>
      <c r="R402" t="s">
        <v>61</v>
      </c>
    </row>
    <row r="403" spans="1:18">
      <c r="A403" t="s">
        <v>33</v>
      </c>
      <c r="B403" t="s">
        <v>10</v>
      </c>
      <c r="C403">
        <v>45</v>
      </c>
      <c r="D403" t="s">
        <v>62</v>
      </c>
      <c r="E403" t="s">
        <v>62</v>
      </c>
      <c r="F403" t="s">
        <v>14</v>
      </c>
      <c r="H403" t="s">
        <v>16</v>
      </c>
      <c r="J403" t="s">
        <v>14</v>
      </c>
      <c r="L403" t="s">
        <v>14</v>
      </c>
      <c r="N403" t="s">
        <v>15</v>
      </c>
      <c r="O403" t="s">
        <v>524</v>
      </c>
      <c r="P403" t="s">
        <v>15</v>
      </c>
      <c r="Q403" t="s">
        <v>525</v>
      </c>
      <c r="R403" t="s">
        <v>69</v>
      </c>
    </row>
    <row r="404" spans="1:18">
      <c r="A404" t="s">
        <v>33</v>
      </c>
      <c r="B404" t="s">
        <v>10</v>
      </c>
      <c r="C404">
        <v>25</v>
      </c>
      <c r="D404" t="s">
        <v>62</v>
      </c>
      <c r="E404" t="s">
        <v>62</v>
      </c>
      <c r="F404" t="s">
        <v>14</v>
      </c>
      <c r="H404" t="s">
        <v>16</v>
      </c>
      <c r="J404" t="s">
        <v>14</v>
      </c>
      <c r="L404" t="s">
        <v>16</v>
      </c>
      <c r="N404" t="s">
        <v>15</v>
      </c>
      <c r="O404" t="s">
        <v>526</v>
      </c>
      <c r="P404" t="s">
        <v>15</v>
      </c>
      <c r="Q404" t="s">
        <v>527</v>
      </c>
      <c r="R404" t="s">
        <v>69</v>
      </c>
    </row>
    <row r="405" spans="1:18">
      <c r="A405" t="s">
        <v>33</v>
      </c>
      <c r="B405" t="s">
        <v>10</v>
      </c>
      <c r="C405">
        <v>5.4</v>
      </c>
      <c r="D405" t="s">
        <v>62</v>
      </c>
      <c r="E405" t="s">
        <v>62</v>
      </c>
      <c r="F405" t="s">
        <v>14</v>
      </c>
      <c r="H405" t="s">
        <v>16</v>
      </c>
      <c r="J405" t="s">
        <v>14</v>
      </c>
      <c r="L405" t="s">
        <v>16</v>
      </c>
      <c r="N405" t="s">
        <v>116</v>
      </c>
      <c r="P405" t="s">
        <v>75</v>
      </c>
      <c r="R405" t="s">
        <v>61</v>
      </c>
    </row>
    <row r="406" spans="1:18">
      <c r="A406" t="s">
        <v>33</v>
      </c>
      <c r="B406" t="s">
        <v>10</v>
      </c>
      <c r="C406">
        <v>17.3</v>
      </c>
      <c r="D406" t="s">
        <v>62</v>
      </c>
      <c r="E406" t="s">
        <v>62</v>
      </c>
      <c r="F406" t="s">
        <v>14</v>
      </c>
      <c r="H406" t="s">
        <v>16</v>
      </c>
      <c r="J406" t="s">
        <v>14</v>
      </c>
      <c r="L406" t="s">
        <v>16</v>
      </c>
      <c r="N406" t="s">
        <v>67</v>
      </c>
      <c r="R406" t="s">
        <v>61</v>
      </c>
    </row>
    <row r="407" spans="1:18">
      <c r="A407" t="s">
        <v>33</v>
      </c>
      <c r="B407" t="s">
        <v>10</v>
      </c>
      <c r="C407">
        <v>30</v>
      </c>
      <c r="D407" t="s">
        <v>62</v>
      </c>
      <c r="E407" t="s">
        <v>62</v>
      </c>
      <c r="F407" t="s">
        <v>14</v>
      </c>
      <c r="H407" t="s">
        <v>16</v>
      </c>
      <c r="J407" t="s">
        <v>14</v>
      </c>
      <c r="L407" t="s">
        <v>16</v>
      </c>
      <c r="N407" t="s">
        <v>172</v>
      </c>
      <c r="O407" t="s">
        <v>528</v>
      </c>
      <c r="R407" t="s">
        <v>61</v>
      </c>
    </row>
    <row r="408" spans="1:18">
      <c r="A408" t="s">
        <v>33</v>
      </c>
      <c r="B408" t="s">
        <v>10</v>
      </c>
      <c r="C408">
        <v>7.5</v>
      </c>
      <c r="D408" t="s">
        <v>62</v>
      </c>
      <c r="E408" t="s">
        <v>62</v>
      </c>
      <c r="F408" t="s">
        <v>14</v>
      </c>
      <c r="H408" t="s">
        <v>16</v>
      </c>
      <c r="J408" t="s">
        <v>14</v>
      </c>
      <c r="L408" t="s">
        <v>16</v>
      </c>
      <c r="N408" t="s">
        <v>138</v>
      </c>
      <c r="P408" t="s">
        <v>65</v>
      </c>
      <c r="R408" t="s">
        <v>61</v>
      </c>
    </row>
    <row r="409" spans="1:18">
      <c r="A409" t="s">
        <v>33</v>
      </c>
      <c r="B409" t="s">
        <v>10</v>
      </c>
      <c r="C409">
        <v>5</v>
      </c>
      <c r="D409" t="s">
        <v>62</v>
      </c>
      <c r="E409" t="s">
        <v>62</v>
      </c>
      <c r="F409" t="s">
        <v>14</v>
      </c>
      <c r="H409" t="s">
        <v>16</v>
      </c>
      <c r="J409" t="s">
        <v>14</v>
      </c>
      <c r="L409" t="s">
        <v>16</v>
      </c>
      <c r="N409" t="s">
        <v>94</v>
      </c>
      <c r="P409" t="s">
        <v>89</v>
      </c>
      <c r="R409" t="s">
        <v>61</v>
      </c>
    </row>
    <row r="410" spans="1:18">
      <c r="A410" t="s">
        <v>33</v>
      </c>
      <c r="B410" t="s">
        <v>10</v>
      </c>
      <c r="C410">
        <v>10</v>
      </c>
      <c r="D410" t="s">
        <v>62</v>
      </c>
      <c r="E410" t="s">
        <v>57</v>
      </c>
      <c r="F410" t="s">
        <v>14</v>
      </c>
      <c r="H410" t="s">
        <v>14</v>
      </c>
      <c r="J410" t="s">
        <v>14</v>
      </c>
      <c r="L410" t="s">
        <v>14</v>
      </c>
      <c r="N410" t="s">
        <v>114</v>
      </c>
      <c r="P410" t="s">
        <v>100</v>
      </c>
      <c r="R410" t="s">
        <v>61</v>
      </c>
    </row>
    <row r="411" spans="1:18">
      <c r="A411" t="s">
        <v>33</v>
      </c>
      <c r="B411" t="s">
        <v>10</v>
      </c>
      <c r="C411">
        <v>3</v>
      </c>
      <c r="D411" t="s">
        <v>62</v>
      </c>
      <c r="E411" t="s">
        <v>62</v>
      </c>
      <c r="F411" t="s">
        <v>14</v>
      </c>
      <c r="H411" t="s">
        <v>16</v>
      </c>
      <c r="J411" t="s">
        <v>14</v>
      </c>
      <c r="L411" t="s">
        <v>16</v>
      </c>
      <c r="N411" t="s">
        <v>104</v>
      </c>
      <c r="P411" t="s">
        <v>15</v>
      </c>
      <c r="Q411" t="s">
        <v>529</v>
      </c>
      <c r="R411" t="s">
        <v>61</v>
      </c>
    </row>
    <row r="412" spans="1:18">
      <c r="A412" t="s">
        <v>33</v>
      </c>
      <c r="B412" t="s">
        <v>10</v>
      </c>
      <c r="C412">
        <v>1</v>
      </c>
      <c r="D412" t="s">
        <v>62</v>
      </c>
      <c r="E412" t="s">
        <v>62</v>
      </c>
      <c r="F412" t="s">
        <v>14</v>
      </c>
      <c r="H412" t="s">
        <v>16</v>
      </c>
      <c r="J412" t="s">
        <v>14</v>
      </c>
      <c r="L412" t="s">
        <v>16</v>
      </c>
      <c r="N412" t="s">
        <v>151</v>
      </c>
      <c r="O412" t="s">
        <v>530</v>
      </c>
      <c r="P412" t="s">
        <v>65</v>
      </c>
      <c r="R412" t="s">
        <v>69</v>
      </c>
    </row>
    <row r="413" spans="1:18">
      <c r="A413" t="s">
        <v>33</v>
      </c>
      <c r="B413" t="s">
        <v>10</v>
      </c>
      <c r="C413">
        <v>15</v>
      </c>
      <c r="D413" t="s">
        <v>62</v>
      </c>
      <c r="E413" t="s">
        <v>62</v>
      </c>
      <c r="F413" t="s">
        <v>14</v>
      </c>
      <c r="H413" t="s">
        <v>14</v>
      </c>
      <c r="J413" t="s">
        <v>14</v>
      </c>
      <c r="L413" t="s">
        <v>14</v>
      </c>
      <c r="N413" t="s">
        <v>15</v>
      </c>
      <c r="O413" t="s">
        <v>277</v>
      </c>
      <c r="R413" t="s">
        <v>61</v>
      </c>
    </row>
    <row r="414" spans="1:18">
      <c r="A414" t="s">
        <v>33</v>
      </c>
      <c r="B414" t="s">
        <v>10</v>
      </c>
      <c r="C414">
        <v>14.5</v>
      </c>
      <c r="D414" t="s">
        <v>62</v>
      </c>
      <c r="E414" t="s">
        <v>62</v>
      </c>
      <c r="F414" t="s">
        <v>14</v>
      </c>
      <c r="H414" t="s">
        <v>16</v>
      </c>
      <c r="J414" t="s">
        <v>14</v>
      </c>
      <c r="L414" t="s">
        <v>16</v>
      </c>
      <c r="N414" t="s">
        <v>15</v>
      </c>
      <c r="O414" t="s">
        <v>531</v>
      </c>
      <c r="P414" t="s">
        <v>75</v>
      </c>
      <c r="R414" t="s">
        <v>69</v>
      </c>
    </row>
    <row r="415" spans="1:18">
      <c r="A415" t="s">
        <v>33</v>
      </c>
      <c r="B415" t="s">
        <v>10</v>
      </c>
      <c r="C415">
        <v>30</v>
      </c>
      <c r="D415" t="s">
        <v>62</v>
      </c>
      <c r="E415" t="s">
        <v>62</v>
      </c>
      <c r="F415" t="s">
        <v>14</v>
      </c>
      <c r="H415" t="s">
        <v>14</v>
      </c>
      <c r="J415" t="s">
        <v>14</v>
      </c>
      <c r="L415" t="s">
        <v>14</v>
      </c>
      <c r="N415" t="s">
        <v>15</v>
      </c>
      <c r="O415" t="s">
        <v>532</v>
      </c>
    </row>
    <row r="416" spans="1:18">
      <c r="A416" t="s">
        <v>33</v>
      </c>
      <c r="B416" t="s">
        <v>10</v>
      </c>
      <c r="C416">
        <v>23</v>
      </c>
      <c r="D416" t="s">
        <v>62</v>
      </c>
      <c r="E416" t="s">
        <v>62</v>
      </c>
      <c r="F416" t="s">
        <v>14</v>
      </c>
      <c r="H416" t="s">
        <v>14</v>
      </c>
      <c r="J416" t="s">
        <v>14</v>
      </c>
      <c r="L416" t="s">
        <v>14</v>
      </c>
      <c r="N416" t="s">
        <v>94</v>
      </c>
      <c r="R416" t="s">
        <v>69</v>
      </c>
    </row>
    <row r="417" spans="1:18">
      <c r="A417" t="s">
        <v>33</v>
      </c>
      <c r="B417" t="s">
        <v>10</v>
      </c>
      <c r="C417">
        <v>15</v>
      </c>
      <c r="D417" t="s">
        <v>62</v>
      </c>
      <c r="E417" t="s">
        <v>62</v>
      </c>
      <c r="F417" t="s">
        <v>14</v>
      </c>
      <c r="H417" t="s">
        <v>14</v>
      </c>
      <c r="J417" t="s">
        <v>14</v>
      </c>
      <c r="L417" t="s">
        <v>14</v>
      </c>
      <c r="N417" t="s">
        <v>126</v>
      </c>
      <c r="P417" t="s">
        <v>269</v>
      </c>
      <c r="R417" t="s">
        <v>61</v>
      </c>
    </row>
    <row r="418" spans="1:18">
      <c r="A418" t="s">
        <v>33</v>
      </c>
      <c r="B418" t="s">
        <v>10</v>
      </c>
      <c r="C418">
        <v>8.4</v>
      </c>
      <c r="D418" t="s">
        <v>62</v>
      </c>
      <c r="E418" t="s">
        <v>62</v>
      </c>
      <c r="F418" t="s">
        <v>14</v>
      </c>
      <c r="H418" t="s">
        <v>16</v>
      </c>
      <c r="J418" t="s">
        <v>14</v>
      </c>
      <c r="L418" t="s">
        <v>16</v>
      </c>
      <c r="N418" t="s">
        <v>533</v>
      </c>
      <c r="O418" t="s">
        <v>534</v>
      </c>
      <c r="P418" t="s">
        <v>123</v>
      </c>
      <c r="Q418" t="s">
        <v>535</v>
      </c>
      <c r="R418" t="s">
        <v>69</v>
      </c>
    </row>
    <row r="419" spans="1:18">
      <c r="A419" t="s">
        <v>33</v>
      </c>
      <c r="B419" t="s">
        <v>10</v>
      </c>
      <c r="C419">
        <v>35</v>
      </c>
      <c r="D419" t="s">
        <v>62</v>
      </c>
      <c r="E419" t="s">
        <v>62</v>
      </c>
      <c r="F419" t="s">
        <v>14</v>
      </c>
      <c r="H419" t="s">
        <v>13</v>
      </c>
      <c r="J419" t="s">
        <v>14</v>
      </c>
      <c r="L419" t="s">
        <v>13</v>
      </c>
      <c r="N419" t="s">
        <v>15</v>
      </c>
      <c r="O419" t="s">
        <v>536</v>
      </c>
      <c r="P419" t="s">
        <v>15</v>
      </c>
      <c r="Q419" t="s">
        <v>537</v>
      </c>
      <c r="R419" t="s">
        <v>69</v>
      </c>
    </row>
    <row r="420" spans="1:18">
      <c r="A420" t="s">
        <v>33</v>
      </c>
      <c r="B420" t="s">
        <v>10</v>
      </c>
      <c r="C420">
        <v>10</v>
      </c>
      <c r="D420" t="s">
        <v>66</v>
      </c>
      <c r="E420" t="s">
        <v>57</v>
      </c>
      <c r="F420" t="s">
        <v>14</v>
      </c>
      <c r="H420" t="s">
        <v>16</v>
      </c>
      <c r="J420" t="s">
        <v>14</v>
      </c>
      <c r="L420" t="s">
        <v>16</v>
      </c>
      <c r="N420" t="s">
        <v>260</v>
      </c>
      <c r="R420" t="s">
        <v>69</v>
      </c>
    </row>
    <row r="421" spans="1:18">
      <c r="A421" t="s">
        <v>33</v>
      </c>
      <c r="B421" t="s">
        <v>10</v>
      </c>
      <c r="C421">
        <v>12</v>
      </c>
      <c r="D421" t="s">
        <v>62</v>
      </c>
      <c r="E421" t="s">
        <v>62</v>
      </c>
      <c r="F421" t="s">
        <v>14</v>
      </c>
      <c r="H421" t="s">
        <v>16</v>
      </c>
      <c r="J421" t="s">
        <v>14</v>
      </c>
      <c r="L421" t="s">
        <v>16</v>
      </c>
      <c r="N421" t="s">
        <v>538</v>
      </c>
      <c r="O421" t="s">
        <v>539</v>
      </c>
      <c r="P421" t="s">
        <v>15</v>
      </c>
      <c r="Q421" t="s">
        <v>540</v>
      </c>
      <c r="R421" t="s">
        <v>61</v>
      </c>
    </row>
    <row r="422" spans="1:18">
      <c r="A422" t="s">
        <v>33</v>
      </c>
      <c r="B422" t="s">
        <v>10</v>
      </c>
      <c r="C422">
        <v>58</v>
      </c>
      <c r="D422" t="s">
        <v>62</v>
      </c>
      <c r="E422" t="s">
        <v>62</v>
      </c>
      <c r="F422" t="s">
        <v>14</v>
      </c>
      <c r="H422" t="s">
        <v>14</v>
      </c>
      <c r="J422" t="s">
        <v>14</v>
      </c>
      <c r="L422" t="s">
        <v>14</v>
      </c>
      <c r="R422" t="s">
        <v>69</v>
      </c>
    </row>
    <row r="423" spans="1:18">
      <c r="A423" t="s">
        <v>33</v>
      </c>
      <c r="B423" t="s">
        <v>10</v>
      </c>
      <c r="C423">
        <v>10</v>
      </c>
      <c r="D423" t="s">
        <v>62</v>
      </c>
      <c r="E423" t="s">
        <v>62</v>
      </c>
      <c r="F423" t="s">
        <v>14</v>
      </c>
      <c r="H423" t="s">
        <v>16</v>
      </c>
      <c r="J423" t="s">
        <v>14</v>
      </c>
      <c r="L423" t="s">
        <v>12</v>
      </c>
      <c r="N423" t="s">
        <v>541</v>
      </c>
      <c r="O423" t="s">
        <v>542</v>
      </c>
      <c r="P423" t="s">
        <v>195</v>
      </c>
      <c r="R423" t="s">
        <v>61</v>
      </c>
    </row>
    <row r="424" spans="1:18">
      <c r="A424" t="s">
        <v>33</v>
      </c>
      <c r="B424" t="s">
        <v>10</v>
      </c>
      <c r="C424">
        <v>1.7</v>
      </c>
      <c r="D424" t="s">
        <v>79</v>
      </c>
      <c r="E424" t="s">
        <v>62</v>
      </c>
      <c r="F424" t="s">
        <v>14</v>
      </c>
      <c r="H424" t="s">
        <v>14</v>
      </c>
      <c r="J424" t="s">
        <v>14</v>
      </c>
      <c r="L424" t="s">
        <v>14</v>
      </c>
      <c r="N424" t="s">
        <v>216</v>
      </c>
      <c r="R424" t="s">
        <v>61</v>
      </c>
    </row>
    <row r="425" spans="1:18">
      <c r="A425" t="s">
        <v>33</v>
      </c>
      <c r="B425" t="s">
        <v>10</v>
      </c>
      <c r="C425">
        <v>4</v>
      </c>
      <c r="D425" t="s">
        <v>62</v>
      </c>
      <c r="E425" t="s">
        <v>62</v>
      </c>
      <c r="F425" t="s">
        <v>14</v>
      </c>
      <c r="H425" t="s">
        <v>16</v>
      </c>
      <c r="J425" t="s">
        <v>14</v>
      </c>
      <c r="L425" t="s">
        <v>16</v>
      </c>
      <c r="N425" t="s">
        <v>543</v>
      </c>
      <c r="O425" t="s">
        <v>544</v>
      </c>
      <c r="P425" t="s">
        <v>15</v>
      </c>
      <c r="Q425" t="s">
        <v>545</v>
      </c>
      <c r="R425" t="s">
        <v>61</v>
      </c>
    </row>
    <row r="426" spans="1:18">
      <c r="A426" t="s">
        <v>33</v>
      </c>
      <c r="B426" t="s">
        <v>10</v>
      </c>
      <c r="C426">
        <v>7</v>
      </c>
      <c r="D426" t="s">
        <v>62</v>
      </c>
      <c r="E426" t="s">
        <v>62</v>
      </c>
      <c r="F426" t="s">
        <v>14</v>
      </c>
      <c r="H426" t="s">
        <v>16</v>
      </c>
      <c r="J426" t="s">
        <v>14</v>
      </c>
      <c r="L426" t="s">
        <v>16</v>
      </c>
      <c r="N426" t="s">
        <v>546</v>
      </c>
      <c r="P426" t="s">
        <v>100</v>
      </c>
      <c r="R426" t="s">
        <v>61</v>
      </c>
    </row>
    <row r="427" spans="1:18">
      <c r="A427" t="s">
        <v>33</v>
      </c>
      <c r="B427" t="s">
        <v>10</v>
      </c>
      <c r="C427">
        <v>15.2</v>
      </c>
      <c r="D427" t="s">
        <v>62</v>
      </c>
      <c r="E427" t="s">
        <v>62</v>
      </c>
      <c r="F427" t="s">
        <v>14</v>
      </c>
      <c r="H427" t="s">
        <v>16</v>
      </c>
      <c r="J427" t="s">
        <v>14</v>
      </c>
      <c r="L427" t="s">
        <v>16</v>
      </c>
      <c r="N427" t="s">
        <v>547</v>
      </c>
      <c r="P427" t="s">
        <v>548</v>
      </c>
      <c r="R427" t="s">
        <v>61</v>
      </c>
    </row>
    <row r="428" spans="1:18">
      <c r="A428" t="s">
        <v>33</v>
      </c>
      <c r="B428" t="s">
        <v>10</v>
      </c>
      <c r="C428">
        <v>14</v>
      </c>
      <c r="D428" t="s">
        <v>62</v>
      </c>
      <c r="E428" t="s">
        <v>62</v>
      </c>
      <c r="F428" t="s">
        <v>14</v>
      </c>
      <c r="H428" t="s">
        <v>16</v>
      </c>
      <c r="J428" t="s">
        <v>16</v>
      </c>
      <c r="L428" t="s">
        <v>16</v>
      </c>
      <c r="N428" t="s">
        <v>15</v>
      </c>
      <c r="O428" t="s">
        <v>258</v>
      </c>
      <c r="R428" t="s">
        <v>69</v>
      </c>
    </row>
    <row r="429" spans="1:18">
      <c r="A429" t="s">
        <v>33</v>
      </c>
      <c r="B429" t="s">
        <v>10</v>
      </c>
      <c r="C429">
        <v>12</v>
      </c>
      <c r="D429" t="s">
        <v>62</v>
      </c>
      <c r="F429" t="s">
        <v>14</v>
      </c>
      <c r="H429" t="s">
        <v>16</v>
      </c>
      <c r="J429" t="s">
        <v>14</v>
      </c>
      <c r="L429" t="s">
        <v>14</v>
      </c>
      <c r="N429" t="s">
        <v>94</v>
      </c>
      <c r="P429" t="s">
        <v>549</v>
      </c>
      <c r="R429" t="s">
        <v>61</v>
      </c>
    </row>
    <row r="430" spans="1:18">
      <c r="A430" t="s">
        <v>33</v>
      </c>
      <c r="B430" t="s">
        <v>10</v>
      </c>
      <c r="C430">
        <v>16</v>
      </c>
      <c r="D430" t="s">
        <v>62</v>
      </c>
      <c r="E430" t="s">
        <v>62</v>
      </c>
      <c r="F430" t="s">
        <v>14</v>
      </c>
      <c r="H430" t="s">
        <v>16</v>
      </c>
      <c r="J430" t="s">
        <v>14</v>
      </c>
      <c r="L430" t="s">
        <v>16</v>
      </c>
      <c r="N430" t="s">
        <v>550</v>
      </c>
      <c r="P430" t="s">
        <v>551</v>
      </c>
      <c r="Q430" t="s">
        <v>552</v>
      </c>
      <c r="R430" t="s">
        <v>61</v>
      </c>
    </row>
    <row r="431" spans="1:18">
      <c r="A431" t="s">
        <v>33</v>
      </c>
      <c r="B431" t="s">
        <v>10</v>
      </c>
      <c r="C431">
        <v>7</v>
      </c>
      <c r="D431" t="s">
        <v>62</v>
      </c>
      <c r="E431" t="s">
        <v>62</v>
      </c>
      <c r="F431" t="s">
        <v>14</v>
      </c>
      <c r="H431" t="s">
        <v>16</v>
      </c>
      <c r="J431" t="s">
        <v>14</v>
      </c>
      <c r="L431" t="s">
        <v>16</v>
      </c>
      <c r="N431" t="s">
        <v>126</v>
      </c>
      <c r="P431" t="s">
        <v>65</v>
      </c>
      <c r="R431" t="s">
        <v>69</v>
      </c>
    </row>
    <row r="432" spans="1:18">
      <c r="A432" t="s">
        <v>33</v>
      </c>
      <c r="B432" t="s">
        <v>10</v>
      </c>
      <c r="C432">
        <v>15</v>
      </c>
      <c r="D432" t="s">
        <v>62</v>
      </c>
      <c r="E432" t="s">
        <v>62</v>
      </c>
      <c r="F432" t="s">
        <v>14</v>
      </c>
      <c r="H432" t="s">
        <v>14</v>
      </c>
      <c r="J432" t="s">
        <v>14</v>
      </c>
      <c r="L432" t="s">
        <v>14</v>
      </c>
      <c r="N432" t="s">
        <v>111</v>
      </c>
      <c r="R432" t="s">
        <v>61</v>
      </c>
    </row>
    <row r="433" spans="1:18">
      <c r="A433" t="s">
        <v>33</v>
      </c>
      <c r="B433" t="s">
        <v>10</v>
      </c>
      <c r="C433">
        <v>16</v>
      </c>
      <c r="D433" t="s">
        <v>79</v>
      </c>
      <c r="E433" t="s">
        <v>62</v>
      </c>
      <c r="F433" t="s">
        <v>14</v>
      </c>
      <c r="H433" t="s">
        <v>14</v>
      </c>
      <c r="J433" t="s">
        <v>14</v>
      </c>
      <c r="L433" t="s">
        <v>14</v>
      </c>
      <c r="N433" t="s">
        <v>138</v>
      </c>
      <c r="P433" t="s">
        <v>15</v>
      </c>
      <c r="Q433" t="s">
        <v>553</v>
      </c>
      <c r="R433" t="s">
        <v>69</v>
      </c>
    </row>
    <row r="434" spans="1:18">
      <c r="A434" t="s">
        <v>33</v>
      </c>
      <c r="B434" t="s">
        <v>10</v>
      </c>
      <c r="C434">
        <v>30</v>
      </c>
      <c r="D434" t="s">
        <v>62</v>
      </c>
      <c r="E434" t="s">
        <v>62</v>
      </c>
      <c r="F434" t="s">
        <v>14</v>
      </c>
      <c r="H434" t="s">
        <v>14</v>
      </c>
      <c r="J434" t="s">
        <v>14</v>
      </c>
      <c r="L434" t="s">
        <v>14</v>
      </c>
      <c r="N434" t="s">
        <v>67</v>
      </c>
      <c r="P434" t="s">
        <v>65</v>
      </c>
      <c r="R434" t="s">
        <v>61</v>
      </c>
    </row>
    <row r="435" spans="1:18">
      <c r="A435" t="s">
        <v>33</v>
      </c>
      <c r="B435" t="s">
        <v>10</v>
      </c>
      <c r="C435">
        <v>16</v>
      </c>
      <c r="D435" t="s">
        <v>62</v>
      </c>
      <c r="E435" t="s">
        <v>62</v>
      </c>
      <c r="F435" t="s">
        <v>14</v>
      </c>
      <c r="H435" t="s">
        <v>14</v>
      </c>
      <c r="J435" t="s">
        <v>14</v>
      </c>
      <c r="L435" t="s">
        <v>14</v>
      </c>
      <c r="N435" t="s">
        <v>67</v>
      </c>
      <c r="P435" t="s">
        <v>75</v>
      </c>
      <c r="R435" t="s">
        <v>61</v>
      </c>
    </row>
    <row r="436" spans="1:18">
      <c r="A436" t="s">
        <v>33</v>
      </c>
      <c r="B436" t="s">
        <v>10</v>
      </c>
      <c r="C436">
        <v>3</v>
      </c>
      <c r="D436" t="s">
        <v>62</v>
      </c>
      <c r="E436" t="s">
        <v>62</v>
      </c>
      <c r="F436" t="s">
        <v>14</v>
      </c>
      <c r="H436" t="s">
        <v>16</v>
      </c>
      <c r="J436" t="s">
        <v>14</v>
      </c>
      <c r="L436" t="s">
        <v>16</v>
      </c>
      <c r="N436" t="s">
        <v>90</v>
      </c>
      <c r="P436" t="s">
        <v>195</v>
      </c>
      <c r="R436" t="s">
        <v>69</v>
      </c>
    </row>
    <row r="437" spans="1:18">
      <c r="A437" t="s">
        <v>33</v>
      </c>
      <c r="B437" t="s">
        <v>10</v>
      </c>
      <c r="C437">
        <v>15</v>
      </c>
      <c r="D437" t="s">
        <v>62</v>
      </c>
      <c r="E437" t="s">
        <v>62</v>
      </c>
      <c r="F437" t="s">
        <v>14</v>
      </c>
      <c r="H437" t="s">
        <v>16</v>
      </c>
      <c r="J437" t="s">
        <v>14</v>
      </c>
      <c r="L437" t="s">
        <v>12</v>
      </c>
      <c r="N437" t="s">
        <v>554</v>
      </c>
      <c r="O437" t="s">
        <v>555</v>
      </c>
      <c r="P437" t="s">
        <v>75</v>
      </c>
      <c r="R437" t="s">
        <v>69</v>
      </c>
    </row>
    <row r="438" spans="1:18">
      <c r="A438" t="s">
        <v>33</v>
      </c>
      <c r="B438" t="s">
        <v>10</v>
      </c>
      <c r="C438">
        <v>5</v>
      </c>
      <c r="D438" t="s">
        <v>62</v>
      </c>
      <c r="E438" t="s">
        <v>62</v>
      </c>
      <c r="F438" t="s">
        <v>14</v>
      </c>
      <c r="H438" t="s">
        <v>14</v>
      </c>
      <c r="J438" t="s">
        <v>14</v>
      </c>
      <c r="L438" t="s">
        <v>14</v>
      </c>
      <c r="N438" t="s">
        <v>556</v>
      </c>
      <c r="P438" t="s">
        <v>557</v>
      </c>
      <c r="R438" t="s">
        <v>61</v>
      </c>
    </row>
    <row r="439" spans="1:18">
      <c r="A439" t="s">
        <v>33</v>
      </c>
      <c r="B439" t="s">
        <v>10</v>
      </c>
      <c r="C439">
        <v>30</v>
      </c>
      <c r="D439" t="s">
        <v>62</v>
      </c>
      <c r="E439" t="s">
        <v>62</v>
      </c>
      <c r="F439" t="s">
        <v>14</v>
      </c>
      <c r="H439" t="s">
        <v>14</v>
      </c>
      <c r="J439" t="s">
        <v>14</v>
      </c>
      <c r="L439" t="s">
        <v>16</v>
      </c>
      <c r="N439" t="s">
        <v>172</v>
      </c>
      <c r="O439" t="s">
        <v>558</v>
      </c>
      <c r="R439" t="s">
        <v>61</v>
      </c>
    </row>
    <row r="440" spans="1:18">
      <c r="A440" t="s">
        <v>33</v>
      </c>
      <c r="B440" t="s">
        <v>10</v>
      </c>
      <c r="C440">
        <v>25</v>
      </c>
      <c r="D440" t="s">
        <v>62</v>
      </c>
      <c r="E440" t="s">
        <v>62</v>
      </c>
      <c r="F440" t="s">
        <v>14</v>
      </c>
      <c r="H440" t="s">
        <v>16</v>
      </c>
      <c r="J440" t="s">
        <v>14</v>
      </c>
      <c r="L440" t="s">
        <v>16</v>
      </c>
      <c r="N440" t="s">
        <v>15</v>
      </c>
      <c r="O440" t="s">
        <v>559</v>
      </c>
      <c r="P440" t="s">
        <v>365</v>
      </c>
      <c r="R440" t="s">
        <v>61</v>
      </c>
    </row>
    <row r="441" spans="1:18">
      <c r="A441" t="s">
        <v>33</v>
      </c>
      <c r="B441" t="s">
        <v>10</v>
      </c>
      <c r="C441">
        <v>1.5</v>
      </c>
      <c r="D441" t="s">
        <v>62</v>
      </c>
      <c r="E441" t="s">
        <v>62</v>
      </c>
      <c r="F441" t="s">
        <v>14</v>
      </c>
      <c r="H441" t="s">
        <v>16</v>
      </c>
      <c r="J441" t="s">
        <v>14</v>
      </c>
      <c r="L441" t="s">
        <v>16</v>
      </c>
      <c r="N441" t="s">
        <v>172</v>
      </c>
      <c r="O441" t="s">
        <v>560</v>
      </c>
      <c r="P441" t="s">
        <v>561</v>
      </c>
      <c r="Q441" t="s">
        <v>562</v>
      </c>
      <c r="R441" t="s">
        <v>61</v>
      </c>
    </row>
    <row r="442" spans="1:18">
      <c r="A442" t="s">
        <v>33</v>
      </c>
      <c r="B442" t="s">
        <v>10</v>
      </c>
      <c r="C442">
        <v>1.2</v>
      </c>
      <c r="D442" t="s">
        <v>62</v>
      </c>
      <c r="E442" t="s">
        <v>62</v>
      </c>
      <c r="F442" t="s">
        <v>14</v>
      </c>
      <c r="H442" t="s">
        <v>16</v>
      </c>
      <c r="J442" t="s">
        <v>14</v>
      </c>
      <c r="L442" t="s">
        <v>16</v>
      </c>
      <c r="N442" t="s">
        <v>93</v>
      </c>
      <c r="P442" t="s">
        <v>65</v>
      </c>
      <c r="R442" t="s">
        <v>61</v>
      </c>
    </row>
    <row r="443" spans="1:18">
      <c r="A443" t="s">
        <v>33</v>
      </c>
      <c r="B443" t="s">
        <v>10</v>
      </c>
      <c r="C443">
        <v>33</v>
      </c>
      <c r="D443" t="s">
        <v>62</v>
      </c>
      <c r="E443" t="s">
        <v>62</v>
      </c>
      <c r="F443" t="s">
        <v>14</v>
      </c>
      <c r="H443" t="s">
        <v>14</v>
      </c>
      <c r="J443" t="s">
        <v>14</v>
      </c>
      <c r="L443" t="s">
        <v>14</v>
      </c>
      <c r="N443" t="s">
        <v>114</v>
      </c>
      <c r="P443" t="s">
        <v>75</v>
      </c>
      <c r="R443" t="s">
        <v>61</v>
      </c>
    </row>
    <row r="444" spans="1:18">
      <c r="A444" t="s">
        <v>33</v>
      </c>
      <c r="B444" t="s">
        <v>10</v>
      </c>
      <c r="C444">
        <v>5</v>
      </c>
      <c r="D444" t="s">
        <v>62</v>
      </c>
      <c r="E444" t="s">
        <v>62</v>
      </c>
      <c r="F444" t="s">
        <v>14</v>
      </c>
      <c r="H444" t="s">
        <v>13</v>
      </c>
      <c r="J444" t="s">
        <v>13</v>
      </c>
      <c r="L444" t="s">
        <v>13</v>
      </c>
      <c r="N444" t="s">
        <v>15</v>
      </c>
      <c r="O444" t="s">
        <v>563</v>
      </c>
      <c r="P444" t="s">
        <v>100</v>
      </c>
      <c r="R444" t="s">
        <v>61</v>
      </c>
    </row>
    <row r="445" spans="1:18">
      <c r="A445" t="s">
        <v>33</v>
      </c>
      <c r="B445" t="s">
        <v>10</v>
      </c>
      <c r="C445">
        <v>7</v>
      </c>
      <c r="D445" t="s">
        <v>62</v>
      </c>
      <c r="E445" t="s">
        <v>62</v>
      </c>
      <c r="F445" t="s">
        <v>14</v>
      </c>
      <c r="H445" t="s">
        <v>14</v>
      </c>
      <c r="J445" t="s">
        <v>14</v>
      </c>
      <c r="L445" t="s">
        <v>14</v>
      </c>
      <c r="N445" t="s">
        <v>151</v>
      </c>
      <c r="O445" t="s">
        <v>564</v>
      </c>
      <c r="R445" t="s">
        <v>69</v>
      </c>
    </row>
    <row r="446" spans="1:18">
      <c r="A446" t="s">
        <v>33</v>
      </c>
      <c r="B446" t="s">
        <v>10</v>
      </c>
      <c r="C446">
        <v>5</v>
      </c>
      <c r="D446" t="s">
        <v>57</v>
      </c>
      <c r="E446" t="s">
        <v>66</v>
      </c>
      <c r="F446" t="s">
        <v>14</v>
      </c>
      <c r="H446" t="s">
        <v>16</v>
      </c>
      <c r="J446" t="s">
        <v>14</v>
      </c>
      <c r="L446" t="s">
        <v>16</v>
      </c>
      <c r="N446" t="s">
        <v>270</v>
      </c>
      <c r="O446" t="s">
        <v>565</v>
      </c>
      <c r="R446" t="s">
        <v>61</v>
      </c>
    </row>
    <row r="447" spans="1:18">
      <c r="A447" t="s">
        <v>33</v>
      </c>
      <c r="B447" t="s">
        <v>10</v>
      </c>
      <c r="C447">
        <v>5</v>
      </c>
      <c r="D447" t="s">
        <v>62</v>
      </c>
      <c r="E447" t="s">
        <v>62</v>
      </c>
      <c r="F447" t="s">
        <v>14</v>
      </c>
      <c r="H447" t="s">
        <v>14</v>
      </c>
      <c r="J447" t="s">
        <v>14</v>
      </c>
      <c r="L447" t="s">
        <v>14</v>
      </c>
      <c r="N447" t="s">
        <v>15</v>
      </c>
      <c r="O447" t="s">
        <v>566</v>
      </c>
      <c r="P447" t="s">
        <v>15</v>
      </c>
      <c r="Q447" t="s">
        <v>567</v>
      </c>
      <c r="R447" t="s">
        <v>69</v>
      </c>
    </row>
    <row r="448" spans="1:18">
      <c r="A448" t="s">
        <v>33</v>
      </c>
      <c r="B448" t="s">
        <v>10</v>
      </c>
      <c r="C448">
        <v>24</v>
      </c>
      <c r="D448" t="s">
        <v>62</v>
      </c>
      <c r="E448" t="s">
        <v>62</v>
      </c>
      <c r="F448" t="s">
        <v>14</v>
      </c>
      <c r="H448" t="s">
        <v>14</v>
      </c>
      <c r="J448" t="s">
        <v>14</v>
      </c>
      <c r="L448" t="s">
        <v>14</v>
      </c>
      <c r="N448" t="s">
        <v>568</v>
      </c>
      <c r="P448" t="s">
        <v>269</v>
      </c>
      <c r="R448" t="s">
        <v>61</v>
      </c>
    </row>
    <row r="449" spans="1:18">
      <c r="A449" t="s">
        <v>33</v>
      </c>
      <c r="B449" t="s">
        <v>10</v>
      </c>
      <c r="C449">
        <v>12</v>
      </c>
      <c r="D449" t="s">
        <v>62</v>
      </c>
      <c r="E449" t="s">
        <v>62</v>
      </c>
      <c r="F449" t="s">
        <v>14</v>
      </c>
      <c r="H449" t="s">
        <v>16</v>
      </c>
      <c r="J449" t="s">
        <v>14</v>
      </c>
      <c r="L449" t="s">
        <v>16</v>
      </c>
      <c r="N449" t="s">
        <v>77</v>
      </c>
      <c r="P449" t="s">
        <v>269</v>
      </c>
      <c r="R449" t="s">
        <v>69</v>
      </c>
    </row>
    <row r="450" spans="1:18">
      <c r="A450" t="s">
        <v>33</v>
      </c>
      <c r="B450" t="s">
        <v>10</v>
      </c>
      <c r="C450">
        <v>32</v>
      </c>
      <c r="D450" t="s">
        <v>62</v>
      </c>
      <c r="E450" t="s">
        <v>62</v>
      </c>
      <c r="F450" t="s">
        <v>14</v>
      </c>
      <c r="H450" t="s">
        <v>14</v>
      </c>
      <c r="J450" t="s">
        <v>14</v>
      </c>
      <c r="L450" t="s">
        <v>14</v>
      </c>
      <c r="N450" t="s">
        <v>569</v>
      </c>
      <c r="P450" t="s">
        <v>269</v>
      </c>
      <c r="R450" t="s">
        <v>61</v>
      </c>
    </row>
    <row r="451" spans="1:18">
      <c r="A451" t="s">
        <v>33</v>
      </c>
      <c r="B451" t="s">
        <v>10</v>
      </c>
      <c r="C451">
        <v>10</v>
      </c>
      <c r="D451" t="s">
        <v>57</v>
      </c>
      <c r="E451" t="s">
        <v>57</v>
      </c>
      <c r="F451" t="s">
        <v>14</v>
      </c>
      <c r="H451" t="s">
        <v>14</v>
      </c>
      <c r="J451" t="s">
        <v>14</v>
      </c>
      <c r="L451" t="s">
        <v>16</v>
      </c>
      <c r="N451" t="s">
        <v>570</v>
      </c>
      <c r="O451" t="s">
        <v>571</v>
      </c>
      <c r="R451" t="s">
        <v>69</v>
      </c>
    </row>
    <row r="452" spans="1:18">
      <c r="A452" t="s">
        <v>33</v>
      </c>
      <c r="B452" t="s">
        <v>10</v>
      </c>
      <c r="C452">
        <v>30</v>
      </c>
      <c r="D452" t="s">
        <v>62</v>
      </c>
      <c r="E452" t="s">
        <v>62</v>
      </c>
      <c r="F452" t="s">
        <v>14</v>
      </c>
      <c r="H452" t="s">
        <v>16</v>
      </c>
      <c r="J452" t="s">
        <v>14</v>
      </c>
      <c r="L452" t="s">
        <v>16</v>
      </c>
      <c r="N452" t="s">
        <v>15</v>
      </c>
      <c r="O452" t="s">
        <v>572</v>
      </c>
      <c r="P452" t="s">
        <v>15</v>
      </c>
      <c r="Q452" t="s">
        <v>573</v>
      </c>
      <c r="R452" t="s">
        <v>69</v>
      </c>
    </row>
    <row r="453" spans="1:18">
      <c r="A453" t="s">
        <v>33</v>
      </c>
      <c r="B453" t="s">
        <v>10</v>
      </c>
      <c r="C453">
        <v>12</v>
      </c>
      <c r="D453" t="s">
        <v>62</v>
      </c>
      <c r="E453" t="s">
        <v>62</v>
      </c>
      <c r="F453" t="s">
        <v>14</v>
      </c>
      <c r="H453" t="s">
        <v>14</v>
      </c>
      <c r="J453" t="s">
        <v>14</v>
      </c>
      <c r="L453" t="s">
        <v>14</v>
      </c>
      <c r="N453" t="s">
        <v>15</v>
      </c>
      <c r="O453" t="s">
        <v>258</v>
      </c>
      <c r="P453" t="s">
        <v>15</v>
      </c>
      <c r="Q453" t="s">
        <v>574</v>
      </c>
      <c r="R453" t="s">
        <v>61</v>
      </c>
    </row>
    <row r="454" spans="1:18">
      <c r="A454" t="s">
        <v>33</v>
      </c>
      <c r="B454" t="s">
        <v>10</v>
      </c>
      <c r="C454">
        <v>54</v>
      </c>
      <c r="D454" t="s">
        <v>79</v>
      </c>
      <c r="E454" t="s">
        <v>62</v>
      </c>
      <c r="F454" t="s">
        <v>14</v>
      </c>
      <c r="H454" t="s">
        <v>14</v>
      </c>
      <c r="J454" t="s">
        <v>14</v>
      </c>
      <c r="L454" t="s">
        <v>14</v>
      </c>
      <c r="N454" t="s">
        <v>15</v>
      </c>
      <c r="O454" t="s">
        <v>575</v>
      </c>
      <c r="P454" t="s">
        <v>15</v>
      </c>
      <c r="Q454" t="s">
        <v>576</v>
      </c>
      <c r="R454" t="s">
        <v>69</v>
      </c>
    </row>
    <row r="455" spans="1:18">
      <c r="A455" t="s">
        <v>33</v>
      </c>
      <c r="B455" t="s">
        <v>10</v>
      </c>
      <c r="C455">
        <v>2.5</v>
      </c>
      <c r="D455" t="s">
        <v>62</v>
      </c>
      <c r="E455" t="s">
        <v>62</v>
      </c>
      <c r="F455" t="s">
        <v>14</v>
      </c>
      <c r="H455" t="s">
        <v>16</v>
      </c>
      <c r="J455" t="s">
        <v>14</v>
      </c>
      <c r="L455" t="s">
        <v>16</v>
      </c>
      <c r="N455" t="s">
        <v>577</v>
      </c>
      <c r="O455" t="s">
        <v>578</v>
      </c>
      <c r="P455" t="s">
        <v>15</v>
      </c>
      <c r="Q455" t="s">
        <v>579</v>
      </c>
      <c r="R455" t="s">
        <v>61</v>
      </c>
    </row>
    <row r="456" spans="1:18">
      <c r="A456" t="s">
        <v>33</v>
      </c>
      <c r="B456" t="s">
        <v>10</v>
      </c>
      <c r="C456">
        <v>5</v>
      </c>
      <c r="D456" t="s">
        <v>62</v>
      </c>
      <c r="E456" t="s">
        <v>62</v>
      </c>
      <c r="F456" t="s">
        <v>14</v>
      </c>
      <c r="H456" t="s">
        <v>16</v>
      </c>
      <c r="J456" t="s">
        <v>14</v>
      </c>
      <c r="L456" t="s">
        <v>16</v>
      </c>
      <c r="N456" t="s">
        <v>15</v>
      </c>
      <c r="O456" t="s">
        <v>580</v>
      </c>
      <c r="P456" t="s">
        <v>65</v>
      </c>
      <c r="R456" t="s">
        <v>61</v>
      </c>
    </row>
    <row r="457" spans="1:18">
      <c r="A457" t="s">
        <v>33</v>
      </c>
      <c r="B457" t="s">
        <v>10</v>
      </c>
      <c r="C457">
        <v>40</v>
      </c>
      <c r="D457" t="s">
        <v>62</v>
      </c>
      <c r="E457" t="s">
        <v>62</v>
      </c>
      <c r="F457" t="s">
        <v>14</v>
      </c>
      <c r="H457" t="s">
        <v>16</v>
      </c>
      <c r="J457" t="s">
        <v>14</v>
      </c>
      <c r="L457" t="s">
        <v>16</v>
      </c>
      <c r="N457" t="s">
        <v>15</v>
      </c>
      <c r="O457" t="s">
        <v>258</v>
      </c>
      <c r="P457" t="s">
        <v>15</v>
      </c>
      <c r="Q457" t="s">
        <v>581</v>
      </c>
      <c r="R457" t="s">
        <v>69</v>
      </c>
    </row>
    <row r="458" spans="1:18">
      <c r="A458" t="s">
        <v>33</v>
      </c>
      <c r="B458" t="s">
        <v>10</v>
      </c>
      <c r="C458">
        <v>12</v>
      </c>
      <c r="D458" t="s">
        <v>62</v>
      </c>
      <c r="E458" t="s">
        <v>62</v>
      </c>
      <c r="F458" t="s">
        <v>14</v>
      </c>
      <c r="H458" t="s">
        <v>16</v>
      </c>
      <c r="J458" t="s">
        <v>14</v>
      </c>
      <c r="L458" t="s">
        <v>14</v>
      </c>
      <c r="N458" t="s">
        <v>67</v>
      </c>
      <c r="P458" t="s">
        <v>15</v>
      </c>
      <c r="R458" t="s">
        <v>69</v>
      </c>
    </row>
    <row r="459" spans="1:18">
      <c r="A459" t="s">
        <v>33</v>
      </c>
      <c r="B459" t="s">
        <v>10</v>
      </c>
      <c r="C459">
        <v>24</v>
      </c>
      <c r="D459" t="s">
        <v>62</v>
      </c>
      <c r="E459" t="s">
        <v>62</v>
      </c>
      <c r="F459" t="s">
        <v>14</v>
      </c>
      <c r="H459" t="s">
        <v>16</v>
      </c>
      <c r="J459" t="s">
        <v>14</v>
      </c>
      <c r="L459" t="s">
        <v>15</v>
      </c>
      <c r="M459" t="s">
        <v>582</v>
      </c>
      <c r="N459" t="s">
        <v>104</v>
      </c>
      <c r="P459" t="s">
        <v>75</v>
      </c>
      <c r="R459" t="s">
        <v>61</v>
      </c>
    </row>
    <row r="460" spans="1:18">
      <c r="A460" t="s">
        <v>33</v>
      </c>
      <c r="B460" t="s">
        <v>10</v>
      </c>
      <c r="C460">
        <v>10</v>
      </c>
      <c r="D460" t="s">
        <v>62</v>
      </c>
      <c r="E460" t="s">
        <v>62</v>
      </c>
      <c r="F460" t="s">
        <v>14</v>
      </c>
      <c r="H460" t="s">
        <v>16</v>
      </c>
      <c r="J460" t="s">
        <v>14</v>
      </c>
      <c r="L460" t="s">
        <v>16</v>
      </c>
      <c r="N460" t="s">
        <v>583</v>
      </c>
      <c r="P460" t="s">
        <v>584</v>
      </c>
      <c r="R460" t="s">
        <v>69</v>
      </c>
    </row>
    <row r="461" spans="1:18">
      <c r="A461" t="s">
        <v>33</v>
      </c>
      <c r="B461" t="s">
        <v>10</v>
      </c>
      <c r="C461">
        <v>12.5</v>
      </c>
      <c r="D461" t="s">
        <v>62</v>
      </c>
      <c r="E461" t="s">
        <v>62</v>
      </c>
      <c r="F461" t="s">
        <v>14</v>
      </c>
      <c r="H461" t="s">
        <v>15</v>
      </c>
      <c r="I461" t="s">
        <v>585</v>
      </c>
      <c r="J461" t="s">
        <v>14</v>
      </c>
      <c r="L461" t="s">
        <v>15</v>
      </c>
      <c r="M461" t="s">
        <v>586</v>
      </c>
      <c r="N461" t="s">
        <v>15</v>
      </c>
      <c r="O461" t="s">
        <v>587</v>
      </c>
      <c r="P461" t="s">
        <v>15</v>
      </c>
      <c r="Q461" t="s">
        <v>588</v>
      </c>
      <c r="R461" t="s">
        <v>69</v>
      </c>
    </row>
    <row r="462" spans="1:18">
      <c r="A462" t="s">
        <v>33</v>
      </c>
      <c r="B462" t="s">
        <v>10</v>
      </c>
      <c r="C462">
        <v>2</v>
      </c>
      <c r="D462" t="s">
        <v>62</v>
      </c>
      <c r="E462" t="s">
        <v>62</v>
      </c>
      <c r="F462" t="s">
        <v>14</v>
      </c>
      <c r="H462" t="s">
        <v>14</v>
      </c>
      <c r="J462" t="s">
        <v>14</v>
      </c>
      <c r="L462" t="s">
        <v>16</v>
      </c>
      <c r="N462" t="s">
        <v>589</v>
      </c>
      <c r="P462" t="s">
        <v>75</v>
      </c>
      <c r="R462" t="s">
        <v>69</v>
      </c>
    </row>
    <row r="463" spans="1:18">
      <c r="A463" t="s">
        <v>33</v>
      </c>
      <c r="B463" t="s">
        <v>10</v>
      </c>
      <c r="C463">
        <v>8</v>
      </c>
      <c r="D463" t="s">
        <v>62</v>
      </c>
      <c r="E463" t="s">
        <v>62</v>
      </c>
      <c r="F463" t="s">
        <v>14</v>
      </c>
      <c r="H463" t="s">
        <v>16</v>
      </c>
      <c r="J463" t="s">
        <v>14</v>
      </c>
      <c r="L463" t="s">
        <v>16</v>
      </c>
      <c r="N463" t="s">
        <v>67</v>
      </c>
      <c r="P463" t="s">
        <v>381</v>
      </c>
      <c r="R463" t="s">
        <v>61</v>
      </c>
    </row>
    <row r="464" spans="1:18">
      <c r="A464" t="s">
        <v>33</v>
      </c>
      <c r="B464" t="s">
        <v>10</v>
      </c>
      <c r="C464" t="s">
        <v>590</v>
      </c>
      <c r="D464" t="s">
        <v>62</v>
      </c>
      <c r="E464" t="s">
        <v>62</v>
      </c>
      <c r="F464" t="s">
        <v>14</v>
      </c>
      <c r="H464" t="s">
        <v>16</v>
      </c>
      <c r="J464" t="s">
        <v>14</v>
      </c>
      <c r="L464" t="s">
        <v>16</v>
      </c>
      <c r="N464" t="s">
        <v>134</v>
      </c>
      <c r="O464" t="s">
        <v>591</v>
      </c>
      <c r="P464" t="s">
        <v>65</v>
      </c>
      <c r="R464" t="s">
        <v>69</v>
      </c>
    </row>
    <row r="465" spans="1:18">
      <c r="A465" t="s">
        <v>33</v>
      </c>
      <c r="B465" t="s">
        <v>10</v>
      </c>
      <c r="C465">
        <v>5.5</v>
      </c>
      <c r="D465" t="s">
        <v>62</v>
      </c>
      <c r="E465" t="s">
        <v>62</v>
      </c>
      <c r="F465" t="s">
        <v>14</v>
      </c>
      <c r="H465" t="s">
        <v>14</v>
      </c>
      <c r="J465" t="s">
        <v>14</v>
      </c>
      <c r="L465" t="s">
        <v>14</v>
      </c>
      <c r="N465" t="s">
        <v>15</v>
      </c>
      <c r="P465" t="s">
        <v>15</v>
      </c>
      <c r="R465" t="s">
        <v>69</v>
      </c>
    </row>
    <row r="466" spans="1:18">
      <c r="A466" t="s">
        <v>33</v>
      </c>
      <c r="B466" t="s">
        <v>10</v>
      </c>
      <c r="C466">
        <v>8.5</v>
      </c>
      <c r="D466" t="s">
        <v>62</v>
      </c>
      <c r="E466" t="s">
        <v>62</v>
      </c>
      <c r="F466" t="s">
        <v>14</v>
      </c>
      <c r="H466" t="s">
        <v>14</v>
      </c>
      <c r="J466" t="s">
        <v>14</v>
      </c>
      <c r="L466" t="s">
        <v>14</v>
      </c>
      <c r="N466" t="s">
        <v>15</v>
      </c>
      <c r="O466" t="s">
        <v>592</v>
      </c>
      <c r="P466" t="s">
        <v>15</v>
      </c>
      <c r="Q466" t="s">
        <v>593</v>
      </c>
      <c r="R466" t="s">
        <v>61</v>
      </c>
    </row>
    <row r="467" spans="1:18">
      <c r="A467" t="s">
        <v>33</v>
      </c>
      <c r="B467" t="s">
        <v>10</v>
      </c>
      <c r="C467">
        <v>9</v>
      </c>
      <c r="D467" t="s">
        <v>79</v>
      </c>
      <c r="E467" t="s">
        <v>62</v>
      </c>
      <c r="F467" t="s">
        <v>14</v>
      </c>
      <c r="H467" t="s">
        <v>16</v>
      </c>
      <c r="J467" t="s">
        <v>14</v>
      </c>
      <c r="L467" t="s">
        <v>16</v>
      </c>
      <c r="N467" t="s">
        <v>105</v>
      </c>
      <c r="O467" t="s">
        <v>594</v>
      </c>
      <c r="R467" t="s">
        <v>61</v>
      </c>
    </row>
    <row r="468" spans="1:18">
      <c r="A468" t="s">
        <v>33</v>
      </c>
      <c r="B468" t="s">
        <v>10</v>
      </c>
      <c r="C468">
        <v>2.7</v>
      </c>
      <c r="D468" t="s">
        <v>79</v>
      </c>
      <c r="E468" t="s">
        <v>79</v>
      </c>
      <c r="F468" t="s">
        <v>14</v>
      </c>
      <c r="H468" t="s">
        <v>16</v>
      </c>
      <c r="J468" t="s">
        <v>14</v>
      </c>
      <c r="L468" t="s">
        <v>16</v>
      </c>
      <c r="N468" t="s">
        <v>167</v>
      </c>
      <c r="P468" t="s">
        <v>222</v>
      </c>
      <c r="R468" t="s">
        <v>69</v>
      </c>
    </row>
    <row r="469" spans="1:18">
      <c r="A469" t="s">
        <v>33</v>
      </c>
      <c r="B469" t="s">
        <v>10</v>
      </c>
      <c r="C469">
        <v>10</v>
      </c>
      <c r="D469" t="s">
        <v>79</v>
      </c>
      <c r="E469" t="s">
        <v>62</v>
      </c>
      <c r="F469" t="s">
        <v>14</v>
      </c>
      <c r="H469" t="s">
        <v>14</v>
      </c>
      <c r="J469" t="s">
        <v>14</v>
      </c>
      <c r="L469" t="s">
        <v>14</v>
      </c>
      <c r="N469" t="s">
        <v>595</v>
      </c>
      <c r="O469" t="s">
        <v>596</v>
      </c>
      <c r="R469" t="s">
        <v>69</v>
      </c>
    </row>
    <row r="470" spans="1:18">
      <c r="A470" t="s">
        <v>33</v>
      </c>
      <c r="B470" t="s">
        <v>10</v>
      </c>
      <c r="C470">
        <v>25</v>
      </c>
      <c r="D470" t="s">
        <v>62</v>
      </c>
      <c r="E470" t="s">
        <v>62</v>
      </c>
      <c r="F470" t="s">
        <v>14</v>
      </c>
      <c r="H470" t="s">
        <v>14</v>
      </c>
      <c r="J470" t="s">
        <v>14</v>
      </c>
      <c r="L470" t="s">
        <v>14</v>
      </c>
      <c r="N470" t="s">
        <v>597</v>
      </c>
      <c r="R470" t="s">
        <v>69</v>
      </c>
    </row>
    <row r="471" spans="1:18">
      <c r="A471" t="s">
        <v>33</v>
      </c>
      <c r="B471" t="s">
        <v>10</v>
      </c>
      <c r="C471">
        <v>13</v>
      </c>
      <c r="D471" t="s">
        <v>62</v>
      </c>
      <c r="E471" t="s">
        <v>62</v>
      </c>
      <c r="F471" t="s">
        <v>14</v>
      </c>
      <c r="H471" t="s">
        <v>16</v>
      </c>
      <c r="J471" t="s">
        <v>14</v>
      </c>
      <c r="L471" t="s">
        <v>16</v>
      </c>
      <c r="N471" t="s">
        <v>598</v>
      </c>
      <c r="P471" t="s">
        <v>599</v>
      </c>
      <c r="R471" t="s">
        <v>61</v>
      </c>
    </row>
    <row r="472" spans="1:18">
      <c r="A472" t="s">
        <v>33</v>
      </c>
      <c r="B472" t="s">
        <v>10</v>
      </c>
      <c r="C472">
        <v>3.6</v>
      </c>
      <c r="D472" t="s">
        <v>62</v>
      </c>
      <c r="E472" t="s">
        <v>62</v>
      </c>
      <c r="F472" t="s">
        <v>14</v>
      </c>
      <c r="H472" t="s">
        <v>16</v>
      </c>
      <c r="J472" t="s">
        <v>14</v>
      </c>
      <c r="L472" t="s">
        <v>16</v>
      </c>
      <c r="N472" t="s">
        <v>15</v>
      </c>
      <c r="O472" t="s">
        <v>600</v>
      </c>
      <c r="P472" t="s">
        <v>65</v>
      </c>
      <c r="R472" t="s">
        <v>61</v>
      </c>
    </row>
    <row r="473" spans="1:18">
      <c r="A473" t="s">
        <v>33</v>
      </c>
      <c r="B473" t="s">
        <v>10</v>
      </c>
      <c r="C473">
        <v>19.100000000000001</v>
      </c>
      <c r="D473" t="s">
        <v>62</v>
      </c>
      <c r="E473" t="s">
        <v>62</v>
      </c>
      <c r="F473" t="s">
        <v>14</v>
      </c>
      <c r="H473" t="s">
        <v>14</v>
      </c>
      <c r="J473" t="s">
        <v>14</v>
      </c>
      <c r="L473" t="s">
        <v>14</v>
      </c>
      <c r="N473" t="s">
        <v>307</v>
      </c>
      <c r="P473" t="s">
        <v>601</v>
      </c>
      <c r="Q473" t="s">
        <v>602</v>
      </c>
      <c r="R473" t="s">
        <v>61</v>
      </c>
    </row>
    <row r="474" spans="1:18">
      <c r="A474" t="s">
        <v>33</v>
      </c>
      <c r="B474" t="s">
        <v>10</v>
      </c>
      <c r="C474">
        <v>3</v>
      </c>
      <c r="D474" t="s">
        <v>62</v>
      </c>
      <c r="E474" t="s">
        <v>62</v>
      </c>
      <c r="F474" t="s">
        <v>14</v>
      </c>
      <c r="H474" t="s">
        <v>16</v>
      </c>
      <c r="J474" t="s">
        <v>14</v>
      </c>
      <c r="L474" t="s">
        <v>16</v>
      </c>
      <c r="N474" t="s">
        <v>15</v>
      </c>
      <c r="O474" t="s">
        <v>603</v>
      </c>
      <c r="P474" t="s">
        <v>15</v>
      </c>
      <c r="Q474" t="s">
        <v>604</v>
      </c>
      <c r="R474" t="s">
        <v>61</v>
      </c>
    </row>
    <row r="475" spans="1:18">
      <c r="A475" t="s">
        <v>33</v>
      </c>
      <c r="B475" t="s">
        <v>10</v>
      </c>
      <c r="C475">
        <v>15</v>
      </c>
      <c r="D475" t="s">
        <v>62</v>
      </c>
      <c r="E475" t="s">
        <v>62</v>
      </c>
      <c r="F475" t="s">
        <v>14</v>
      </c>
      <c r="H475" t="s">
        <v>16</v>
      </c>
      <c r="J475" t="s">
        <v>14</v>
      </c>
      <c r="L475" t="s">
        <v>16</v>
      </c>
      <c r="N475" t="s">
        <v>170</v>
      </c>
      <c r="P475" t="s">
        <v>188</v>
      </c>
      <c r="R475" t="s">
        <v>61</v>
      </c>
    </row>
    <row r="476" spans="1:18">
      <c r="A476" t="s">
        <v>33</v>
      </c>
      <c r="B476" t="s">
        <v>10</v>
      </c>
      <c r="C476">
        <v>47</v>
      </c>
      <c r="D476" t="s">
        <v>95</v>
      </c>
      <c r="E476" t="s">
        <v>95</v>
      </c>
      <c r="F476" t="s">
        <v>14</v>
      </c>
      <c r="H476" t="s">
        <v>16</v>
      </c>
      <c r="J476" t="s">
        <v>14</v>
      </c>
      <c r="L476" t="s">
        <v>16</v>
      </c>
      <c r="N476" t="s">
        <v>605</v>
      </c>
      <c r="P476" t="s">
        <v>195</v>
      </c>
      <c r="R476" t="s">
        <v>69</v>
      </c>
    </row>
    <row r="477" spans="1:18">
      <c r="A477" t="s">
        <v>33</v>
      </c>
      <c r="B477" t="s">
        <v>10</v>
      </c>
      <c r="C477">
        <v>10</v>
      </c>
      <c r="D477" t="s">
        <v>62</v>
      </c>
      <c r="E477" t="s">
        <v>62</v>
      </c>
      <c r="F477" t="s">
        <v>14</v>
      </c>
      <c r="H477" t="s">
        <v>16</v>
      </c>
      <c r="J477" t="s">
        <v>16</v>
      </c>
      <c r="L477" t="s">
        <v>16</v>
      </c>
      <c r="N477" t="s">
        <v>606</v>
      </c>
      <c r="R477" t="s">
        <v>61</v>
      </c>
    </row>
    <row r="478" spans="1:18">
      <c r="A478" t="s">
        <v>33</v>
      </c>
      <c r="B478" t="s">
        <v>10</v>
      </c>
      <c r="C478">
        <v>15</v>
      </c>
      <c r="D478" t="s">
        <v>62</v>
      </c>
      <c r="E478" t="s">
        <v>62</v>
      </c>
      <c r="F478" t="s">
        <v>14</v>
      </c>
      <c r="H478" t="s">
        <v>14</v>
      </c>
      <c r="J478" t="s">
        <v>14</v>
      </c>
      <c r="L478" t="s">
        <v>14</v>
      </c>
      <c r="N478" t="s">
        <v>74</v>
      </c>
      <c r="P478" t="s">
        <v>607</v>
      </c>
      <c r="R478" t="s">
        <v>69</v>
      </c>
    </row>
    <row r="479" spans="1:18">
      <c r="A479" t="s">
        <v>33</v>
      </c>
      <c r="B479" t="s">
        <v>10</v>
      </c>
      <c r="C479">
        <v>16</v>
      </c>
      <c r="D479" t="s">
        <v>62</v>
      </c>
      <c r="E479" t="s">
        <v>62</v>
      </c>
      <c r="F479" t="s">
        <v>14</v>
      </c>
      <c r="H479" t="s">
        <v>16</v>
      </c>
      <c r="J479" t="s">
        <v>14</v>
      </c>
      <c r="L479" t="s">
        <v>16</v>
      </c>
      <c r="N479" t="s">
        <v>74</v>
      </c>
      <c r="R479" t="s">
        <v>69</v>
      </c>
    </row>
    <row r="480" spans="1:18">
      <c r="A480" t="s">
        <v>33</v>
      </c>
      <c r="B480" t="s">
        <v>10</v>
      </c>
      <c r="C480">
        <v>1.8</v>
      </c>
      <c r="D480" t="s">
        <v>62</v>
      </c>
      <c r="E480" t="s">
        <v>62</v>
      </c>
      <c r="F480" t="s">
        <v>14</v>
      </c>
      <c r="H480" t="s">
        <v>16</v>
      </c>
      <c r="J480" t="s">
        <v>14</v>
      </c>
      <c r="L480" t="s">
        <v>16</v>
      </c>
      <c r="N480" t="s">
        <v>111</v>
      </c>
      <c r="P480" t="s">
        <v>15</v>
      </c>
      <c r="Q480" t="s">
        <v>608</v>
      </c>
      <c r="R480" t="s">
        <v>69</v>
      </c>
    </row>
    <row r="481" spans="1:18">
      <c r="A481" t="s">
        <v>33</v>
      </c>
      <c r="B481" t="s">
        <v>10</v>
      </c>
      <c r="C481">
        <v>4.9000000000000004</v>
      </c>
      <c r="D481" t="s">
        <v>62</v>
      </c>
      <c r="E481" t="s">
        <v>62</v>
      </c>
      <c r="F481" t="s">
        <v>14</v>
      </c>
      <c r="H481" t="s">
        <v>16</v>
      </c>
      <c r="J481" t="s">
        <v>14</v>
      </c>
      <c r="L481" t="s">
        <v>16</v>
      </c>
      <c r="N481" t="s">
        <v>589</v>
      </c>
      <c r="P481" t="s">
        <v>15</v>
      </c>
      <c r="Q481" t="s">
        <v>609</v>
      </c>
      <c r="R481" t="s">
        <v>61</v>
      </c>
    </row>
    <row r="482" spans="1:18">
      <c r="A482" t="s">
        <v>33</v>
      </c>
      <c r="B482" t="s">
        <v>10</v>
      </c>
      <c r="C482">
        <v>27</v>
      </c>
      <c r="D482" t="s">
        <v>57</v>
      </c>
      <c r="E482" t="s">
        <v>57</v>
      </c>
      <c r="F482" t="s">
        <v>14</v>
      </c>
      <c r="H482" t="s">
        <v>14</v>
      </c>
      <c r="J482" t="s">
        <v>14</v>
      </c>
      <c r="L482" t="s">
        <v>14</v>
      </c>
      <c r="N482" t="s">
        <v>151</v>
      </c>
      <c r="O482" t="s">
        <v>610</v>
      </c>
      <c r="R482" t="s">
        <v>69</v>
      </c>
    </row>
    <row r="483" spans="1:18">
      <c r="A483" t="s">
        <v>33</v>
      </c>
      <c r="B483" t="s">
        <v>10</v>
      </c>
      <c r="C483">
        <v>37.6</v>
      </c>
      <c r="D483" t="s">
        <v>62</v>
      </c>
      <c r="E483" t="s">
        <v>57</v>
      </c>
      <c r="F483" t="s">
        <v>14</v>
      </c>
      <c r="H483" t="s">
        <v>16</v>
      </c>
      <c r="J483" t="s">
        <v>14</v>
      </c>
      <c r="L483" t="s">
        <v>14</v>
      </c>
      <c r="N483" t="s">
        <v>611</v>
      </c>
      <c r="P483" t="s">
        <v>269</v>
      </c>
      <c r="R483" t="s">
        <v>61</v>
      </c>
    </row>
    <row r="484" spans="1:18">
      <c r="A484" t="s">
        <v>33</v>
      </c>
      <c r="B484" t="s">
        <v>10</v>
      </c>
      <c r="C484">
        <v>2.5</v>
      </c>
      <c r="D484" t="s">
        <v>79</v>
      </c>
      <c r="E484" t="s">
        <v>79</v>
      </c>
      <c r="F484" t="s">
        <v>14</v>
      </c>
      <c r="H484" t="s">
        <v>16</v>
      </c>
      <c r="J484" t="s">
        <v>14</v>
      </c>
      <c r="L484" t="s">
        <v>16</v>
      </c>
      <c r="N484" t="s">
        <v>67</v>
      </c>
      <c r="P484" t="s">
        <v>188</v>
      </c>
      <c r="R484" t="s">
        <v>61</v>
      </c>
    </row>
    <row r="485" spans="1:18">
      <c r="A485" t="s">
        <v>33</v>
      </c>
      <c r="B485" t="s">
        <v>10</v>
      </c>
      <c r="C485">
        <v>1.1000000000000001</v>
      </c>
      <c r="D485" t="s">
        <v>62</v>
      </c>
      <c r="E485" t="s">
        <v>62</v>
      </c>
      <c r="F485" t="s">
        <v>14</v>
      </c>
      <c r="H485" t="s">
        <v>16</v>
      </c>
      <c r="J485" t="s">
        <v>14</v>
      </c>
      <c r="L485" t="s">
        <v>16</v>
      </c>
      <c r="N485" t="s">
        <v>437</v>
      </c>
      <c r="P485" t="s">
        <v>195</v>
      </c>
      <c r="R485" t="s">
        <v>61</v>
      </c>
    </row>
    <row r="486" spans="1:18">
      <c r="A486" t="s">
        <v>33</v>
      </c>
      <c r="B486" t="s">
        <v>10</v>
      </c>
      <c r="C486">
        <v>25</v>
      </c>
      <c r="D486" t="s">
        <v>62</v>
      </c>
      <c r="E486" t="s">
        <v>62</v>
      </c>
      <c r="F486" t="s">
        <v>14</v>
      </c>
      <c r="H486" t="s">
        <v>13</v>
      </c>
      <c r="J486" t="s">
        <v>14</v>
      </c>
      <c r="L486" t="s">
        <v>13</v>
      </c>
      <c r="N486" t="s">
        <v>126</v>
      </c>
      <c r="R486" t="s">
        <v>61</v>
      </c>
    </row>
    <row r="487" spans="1:18">
      <c r="A487" t="s">
        <v>33</v>
      </c>
      <c r="B487" t="s">
        <v>10</v>
      </c>
      <c r="C487" t="s">
        <v>612</v>
      </c>
      <c r="D487" t="s">
        <v>62</v>
      </c>
      <c r="E487" t="s">
        <v>62</v>
      </c>
      <c r="F487" t="s">
        <v>14</v>
      </c>
      <c r="H487" t="s">
        <v>16</v>
      </c>
      <c r="J487" t="s">
        <v>14</v>
      </c>
      <c r="L487" t="s">
        <v>16</v>
      </c>
      <c r="N487" t="s">
        <v>260</v>
      </c>
      <c r="P487" t="s">
        <v>188</v>
      </c>
      <c r="R487" t="s">
        <v>61</v>
      </c>
    </row>
    <row r="488" spans="1:18">
      <c r="A488" t="s">
        <v>33</v>
      </c>
      <c r="B488" t="s">
        <v>10</v>
      </c>
      <c r="C488">
        <v>13</v>
      </c>
      <c r="D488" t="s">
        <v>62</v>
      </c>
      <c r="E488" t="s">
        <v>62</v>
      </c>
      <c r="F488" t="s">
        <v>14</v>
      </c>
      <c r="H488" t="s">
        <v>14</v>
      </c>
      <c r="J488" t="s">
        <v>14</v>
      </c>
      <c r="L488" t="s">
        <v>14</v>
      </c>
      <c r="N488" t="s">
        <v>67</v>
      </c>
      <c r="R488" t="s">
        <v>61</v>
      </c>
    </row>
    <row r="489" spans="1:18">
      <c r="A489" t="s">
        <v>33</v>
      </c>
      <c r="B489" t="s">
        <v>10</v>
      </c>
      <c r="C489">
        <v>1</v>
      </c>
      <c r="D489" t="s">
        <v>62</v>
      </c>
      <c r="E489" t="s">
        <v>62</v>
      </c>
      <c r="F489" t="s">
        <v>14</v>
      </c>
      <c r="H489" t="s">
        <v>14</v>
      </c>
      <c r="J489" t="s">
        <v>14</v>
      </c>
      <c r="L489" t="s">
        <v>14</v>
      </c>
      <c r="N489" t="s">
        <v>172</v>
      </c>
      <c r="O489" t="s">
        <v>613</v>
      </c>
      <c r="P489" t="s">
        <v>15</v>
      </c>
      <c r="Q489" t="s">
        <v>614</v>
      </c>
      <c r="R489" t="s">
        <v>69</v>
      </c>
    </row>
    <row r="490" spans="1:18">
      <c r="A490" t="s">
        <v>33</v>
      </c>
      <c r="B490" t="s">
        <v>10</v>
      </c>
      <c r="C490">
        <v>3</v>
      </c>
      <c r="D490" t="s">
        <v>62</v>
      </c>
      <c r="E490" t="s">
        <v>62</v>
      </c>
      <c r="F490" t="s">
        <v>14</v>
      </c>
      <c r="H490" t="s">
        <v>15</v>
      </c>
      <c r="I490" t="s">
        <v>615</v>
      </c>
      <c r="J490" t="s">
        <v>14</v>
      </c>
      <c r="L490" t="s">
        <v>15</v>
      </c>
      <c r="M490" t="s">
        <v>616</v>
      </c>
      <c r="N490" t="s">
        <v>15</v>
      </c>
      <c r="O490" t="s">
        <v>617</v>
      </c>
      <c r="P490" t="s">
        <v>15</v>
      </c>
      <c r="Q490" t="s">
        <v>110</v>
      </c>
      <c r="R490" t="s">
        <v>61</v>
      </c>
    </row>
    <row r="491" spans="1:18">
      <c r="A491" t="s">
        <v>33</v>
      </c>
      <c r="B491" t="s">
        <v>10</v>
      </c>
      <c r="C491">
        <v>20</v>
      </c>
      <c r="D491" t="s">
        <v>62</v>
      </c>
      <c r="E491" t="s">
        <v>62</v>
      </c>
      <c r="F491" t="s">
        <v>14</v>
      </c>
      <c r="H491" t="s">
        <v>16</v>
      </c>
      <c r="J491" t="s">
        <v>14</v>
      </c>
      <c r="L491" t="s">
        <v>16</v>
      </c>
      <c r="N491" t="s">
        <v>74</v>
      </c>
      <c r="P491" t="s">
        <v>100</v>
      </c>
      <c r="R491" t="s">
        <v>69</v>
      </c>
    </row>
    <row r="492" spans="1:18">
      <c r="A492" t="s">
        <v>33</v>
      </c>
      <c r="B492" t="s">
        <v>10</v>
      </c>
      <c r="C492">
        <v>15</v>
      </c>
      <c r="D492" t="s">
        <v>62</v>
      </c>
      <c r="E492" t="s">
        <v>62</v>
      </c>
      <c r="F492" t="s">
        <v>14</v>
      </c>
      <c r="H492" t="s">
        <v>16</v>
      </c>
      <c r="J492" t="s">
        <v>14</v>
      </c>
      <c r="L492" t="s">
        <v>16</v>
      </c>
      <c r="N492" t="s">
        <v>446</v>
      </c>
      <c r="P492" t="s">
        <v>15</v>
      </c>
      <c r="Q492" t="s">
        <v>618</v>
      </c>
      <c r="R492" t="s">
        <v>61</v>
      </c>
    </row>
    <row r="493" spans="1:18">
      <c r="A493" t="s">
        <v>33</v>
      </c>
      <c r="B493" t="s">
        <v>10</v>
      </c>
      <c r="C493">
        <v>51</v>
      </c>
      <c r="D493" t="s">
        <v>62</v>
      </c>
      <c r="E493" t="s">
        <v>62</v>
      </c>
      <c r="F493" t="s">
        <v>14</v>
      </c>
      <c r="H493" t="s">
        <v>16</v>
      </c>
      <c r="J493" t="s">
        <v>14</v>
      </c>
      <c r="L493" t="s">
        <v>16</v>
      </c>
      <c r="N493" t="s">
        <v>71</v>
      </c>
      <c r="O493" t="s">
        <v>619</v>
      </c>
      <c r="P493" t="s">
        <v>188</v>
      </c>
      <c r="R493" t="s">
        <v>61</v>
      </c>
    </row>
    <row r="494" spans="1:18">
      <c r="A494" t="s">
        <v>33</v>
      </c>
      <c r="B494" t="s">
        <v>10</v>
      </c>
      <c r="C494">
        <v>2</v>
      </c>
      <c r="D494" t="s">
        <v>62</v>
      </c>
      <c r="E494" t="s">
        <v>62</v>
      </c>
      <c r="F494" t="s">
        <v>14</v>
      </c>
      <c r="H494" t="s">
        <v>14</v>
      </c>
      <c r="J494" t="s">
        <v>14</v>
      </c>
      <c r="L494" t="s">
        <v>14</v>
      </c>
      <c r="N494" t="s">
        <v>67</v>
      </c>
      <c r="P494" t="s">
        <v>269</v>
      </c>
      <c r="R494" t="s">
        <v>61</v>
      </c>
    </row>
    <row r="495" spans="1:18">
      <c r="A495" t="s">
        <v>33</v>
      </c>
      <c r="B495" t="s">
        <v>10</v>
      </c>
      <c r="C495">
        <v>25</v>
      </c>
      <c r="D495" t="s">
        <v>62</v>
      </c>
      <c r="E495" t="s">
        <v>62</v>
      </c>
      <c r="F495" t="s">
        <v>14</v>
      </c>
      <c r="H495" t="s">
        <v>14</v>
      </c>
      <c r="J495" t="s">
        <v>14</v>
      </c>
      <c r="L495" t="s">
        <v>14</v>
      </c>
      <c r="N495" t="s">
        <v>15</v>
      </c>
      <c r="O495" t="s">
        <v>620</v>
      </c>
      <c r="R495" t="s">
        <v>61</v>
      </c>
    </row>
    <row r="496" spans="1:18">
      <c r="A496" t="s">
        <v>33</v>
      </c>
      <c r="B496" t="s">
        <v>10</v>
      </c>
      <c r="C496">
        <v>10.199999999999999</v>
      </c>
      <c r="D496" t="s">
        <v>62</v>
      </c>
      <c r="E496" t="s">
        <v>62</v>
      </c>
      <c r="F496" t="s">
        <v>14</v>
      </c>
      <c r="H496" t="s">
        <v>16</v>
      </c>
      <c r="J496" t="s">
        <v>16</v>
      </c>
      <c r="L496" t="s">
        <v>16</v>
      </c>
      <c r="N496" t="s">
        <v>151</v>
      </c>
      <c r="O496" t="s">
        <v>621</v>
      </c>
      <c r="P496" t="s">
        <v>15</v>
      </c>
      <c r="Q496" t="s">
        <v>622</v>
      </c>
      <c r="R496" t="s">
        <v>69</v>
      </c>
    </row>
    <row r="497" spans="1:18">
      <c r="A497" t="s">
        <v>33</v>
      </c>
      <c r="B497" t="s">
        <v>10</v>
      </c>
      <c r="C497">
        <v>2</v>
      </c>
      <c r="D497" t="s">
        <v>62</v>
      </c>
      <c r="E497" t="s">
        <v>62</v>
      </c>
      <c r="F497" t="s">
        <v>14</v>
      </c>
      <c r="H497" t="s">
        <v>16</v>
      </c>
      <c r="J497" t="s">
        <v>14</v>
      </c>
      <c r="L497" t="s">
        <v>16</v>
      </c>
      <c r="N497" t="s">
        <v>172</v>
      </c>
      <c r="O497" t="s">
        <v>623</v>
      </c>
      <c r="P497" t="s">
        <v>295</v>
      </c>
      <c r="R497" t="s">
        <v>69</v>
      </c>
    </row>
    <row r="498" spans="1:18">
      <c r="A498" t="s">
        <v>33</v>
      </c>
      <c r="B498" t="s">
        <v>10</v>
      </c>
      <c r="C498">
        <v>2.2999999999999998</v>
      </c>
      <c r="D498" t="s">
        <v>62</v>
      </c>
      <c r="E498" t="s">
        <v>62</v>
      </c>
      <c r="F498" t="s">
        <v>14</v>
      </c>
      <c r="H498" t="s">
        <v>16</v>
      </c>
      <c r="J498" t="s">
        <v>14</v>
      </c>
      <c r="L498" t="s">
        <v>16</v>
      </c>
      <c r="N498" t="s">
        <v>74</v>
      </c>
      <c r="P498" t="s">
        <v>15</v>
      </c>
      <c r="Q498" t="s">
        <v>12</v>
      </c>
      <c r="R498" t="s">
        <v>69</v>
      </c>
    </row>
    <row r="499" spans="1:18">
      <c r="A499" t="s">
        <v>33</v>
      </c>
      <c r="B499" t="s">
        <v>10</v>
      </c>
      <c r="C499">
        <v>4</v>
      </c>
      <c r="D499" t="s">
        <v>62</v>
      </c>
      <c r="E499" t="s">
        <v>62</v>
      </c>
      <c r="F499" t="s">
        <v>14</v>
      </c>
      <c r="H499" t="s">
        <v>15</v>
      </c>
      <c r="I499" t="s">
        <v>624</v>
      </c>
      <c r="J499" t="s">
        <v>14</v>
      </c>
      <c r="L499" t="s">
        <v>15</v>
      </c>
      <c r="M499" t="s">
        <v>625</v>
      </c>
      <c r="N499" t="s">
        <v>15</v>
      </c>
      <c r="O499" t="s">
        <v>626</v>
      </c>
      <c r="P499" t="s">
        <v>15</v>
      </c>
      <c r="Q499" t="s">
        <v>627</v>
      </c>
      <c r="R499" t="s">
        <v>61</v>
      </c>
    </row>
    <row r="500" spans="1:18">
      <c r="A500" t="s">
        <v>33</v>
      </c>
      <c r="B500" t="s">
        <v>10</v>
      </c>
      <c r="C500">
        <v>7</v>
      </c>
      <c r="D500" t="s">
        <v>62</v>
      </c>
      <c r="E500" t="s">
        <v>62</v>
      </c>
      <c r="F500" t="s">
        <v>14</v>
      </c>
      <c r="H500" t="s">
        <v>14</v>
      </c>
      <c r="J500" t="s">
        <v>14</v>
      </c>
      <c r="L500" t="s">
        <v>14</v>
      </c>
      <c r="N500" t="s">
        <v>307</v>
      </c>
      <c r="R500" t="s">
        <v>69</v>
      </c>
    </row>
    <row r="501" spans="1:18">
      <c r="A501" t="s">
        <v>33</v>
      </c>
      <c r="B501" t="s">
        <v>10</v>
      </c>
      <c r="C501">
        <v>55</v>
      </c>
      <c r="D501" t="s">
        <v>57</v>
      </c>
      <c r="E501" t="s">
        <v>57</v>
      </c>
      <c r="F501" t="s">
        <v>14</v>
      </c>
      <c r="H501" t="s">
        <v>16</v>
      </c>
      <c r="J501" t="s">
        <v>14</v>
      </c>
      <c r="L501" t="s">
        <v>13</v>
      </c>
      <c r="N501" t="s">
        <v>15</v>
      </c>
      <c r="O501" t="s">
        <v>628</v>
      </c>
      <c r="P501" t="s">
        <v>365</v>
      </c>
      <c r="R501" t="s">
        <v>61</v>
      </c>
    </row>
    <row r="502" spans="1:18">
      <c r="A502" t="s">
        <v>33</v>
      </c>
      <c r="B502" t="s">
        <v>10</v>
      </c>
      <c r="C502">
        <v>10</v>
      </c>
      <c r="D502" t="s">
        <v>62</v>
      </c>
      <c r="E502" t="s">
        <v>62</v>
      </c>
      <c r="F502" t="s">
        <v>14</v>
      </c>
      <c r="H502" t="s">
        <v>16</v>
      </c>
      <c r="J502" t="s">
        <v>14</v>
      </c>
      <c r="L502" t="s">
        <v>16</v>
      </c>
      <c r="N502" t="s">
        <v>629</v>
      </c>
      <c r="O502" t="s">
        <v>630</v>
      </c>
      <c r="R502" t="s">
        <v>61</v>
      </c>
    </row>
    <row r="503" spans="1:18">
      <c r="A503" t="s">
        <v>33</v>
      </c>
      <c r="B503" t="s">
        <v>10</v>
      </c>
      <c r="C503">
        <v>2</v>
      </c>
      <c r="D503" t="s">
        <v>62</v>
      </c>
      <c r="E503" t="s">
        <v>62</v>
      </c>
      <c r="F503" t="s">
        <v>14</v>
      </c>
      <c r="H503" t="s">
        <v>15</v>
      </c>
      <c r="I503" t="s">
        <v>631</v>
      </c>
      <c r="J503" t="s">
        <v>14</v>
      </c>
      <c r="L503" t="s">
        <v>15</v>
      </c>
      <c r="M503" t="s">
        <v>632</v>
      </c>
      <c r="N503" t="s">
        <v>199</v>
      </c>
      <c r="O503" t="s">
        <v>633</v>
      </c>
      <c r="P503" t="s">
        <v>75</v>
      </c>
      <c r="R503" t="s">
        <v>69</v>
      </c>
    </row>
    <row r="504" spans="1:18">
      <c r="A504" t="s">
        <v>33</v>
      </c>
      <c r="B504" t="s">
        <v>10</v>
      </c>
      <c r="C504">
        <v>7</v>
      </c>
      <c r="D504" t="s">
        <v>62</v>
      </c>
      <c r="E504" t="s">
        <v>62</v>
      </c>
      <c r="F504" t="s">
        <v>14</v>
      </c>
      <c r="H504" t="s">
        <v>16</v>
      </c>
      <c r="J504" t="s">
        <v>14</v>
      </c>
      <c r="L504" t="s">
        <v>16</v>
      </c>
      <c r="N504" t="s">
        <v>15</v>
      </c>
      <c r="O504" t="s">
        <v>634</v>
      </c>
      <c r="P504" t="s">
        <v>15</v>
      </c>
      <c r="Q504" t="s">
        <v>635</v>
      </c>
      <c r="R504" t="s">
        <v>69</v>
      </c>
    </row>
    <row r="505" spans="1:18">
      <c r="A505" t="s">
        <v>33</v>
      </c>
      <c r="B505" t="s">
        <v>10</v>
      </c>
      <c r="C505">
        <v>20</v>
      </c>
      <c r="D505" t="s">
        <v>62</v>
      </c>
      <c r="E505" t="s">
        <v>62</v>
      </c>
      <c r="F505" t="s">
        <v>14</v>
      </c>
      <c r="H505" t="s">
        <v>14</v>
      </c>
      <c r="J505" t="s">
        <v>14</v>
      </c>
      <c r="L505" t="s">
        <v>14</v>
      </c>
      <c r="N505" t="s">
        <v>94</v>
      </c>
      <c r="P505" t="s">
        <v>269</v>
      </c>
      <c r="R505" t="s">
        <v>61</v>
      </c>
    </row>
    <row r="506" spans="1:18">
      <c r="A506" t="s">
        <v>33</v>
      </c>
      <c r="B506" t="s">
        <v>10</v>
      </c>
      <c r="C506">
        <v>45</v>
      </c>
      <c r="D506" t="s">
        <v>62</v>
      </c>
      <c r="E506" t="s">
        <v>62</v>
      </c>
      <c r="F506" t="s">
        <v>14</v>
      </c>
      <c r="H506" t="s">
        <v>14</v>
      </c>
      <c r="J506" t="s">
        <v>14</v>
      </c>
      <c r="L506" t="s">
        <v>14</v>
      </c>
      <c r="N506" t="s">
        <v>15</v>
      </c>
      <c r="O506" t="s">
        <v>636</v>
      </c>
      <c r="P506" t="s">
        <v>15</v>
      </c>
      <c r="Q506" t="s">
        <v>637</v>
      </c>
      <c r="R506" t="s">
        <v>69</v>
      </c>
    </row>
    <row r="507" spans="1:18">
      <c r="A507" t="s">
        <v>33</v>
      </c>
      <c r="B507" t="s">
        <v>10</v>
      </c>
      <c r="C507">
        <v>12</v>
      </c>
      <c r="D507" t="s">
        <v>62</v>
      </c>
      <c r="E507" t="s">
        <v>62</v>
      </c>
      <c r="F507" t="s">
        <v>14</v>
      </c>
      <c r="H507" t="s">
        <v>16</v>
      </c>
      <c r="J507" t="s">
        <v>14</v>
      </c>
      <c r="L507" t="s">
        <v>16</v>
      </c>
      <c r="N507" t="s">
        <v>94</v>
      </c>
      <c r="P507" t="s">
        <v>15</v>
      </c>
      <c r="Q507" t="s">
        <v>638</v>
      </c>
      <c r="R507" t="s">
        <v>69</v>
      </c>
    </row>
    <row r="508" spans="1:18">
      <c r="A508" t="s">
        <v>33</v>
      </c>
      <c r="B508" t="s">
        <v>10</v>
      </c>
      <c r="C508">
        <v>7</v>
      </c>
      <c r="D508" t="s">
        <v>62</v>
      </c>
      <c r="E508" t="s">
        <v>62</v>
      </c>
      <c r="F508" t="s">
        <v>14</v>
      </c>
      <c r="H508" t="s">
        <v>14</v>
      </c>
      <c r="J508" t="s">
        <v>14</v>
      </c>
      <c r="L508" t="s">
        <v>14</v>
      </c>
      <c r="N508" t="s">
        <v>91</v>
      </c>
      <c r="P508" t="s">
        <v>639</v>
      </c>
      <c r="R508" t="s">
        <v>69</v>
      </c>
    </row>
    <row r="509" spans="1:18">
      <c r="A509" t="s">
        <v>33</v>
      </c>
      <c r="B509" t="s">
        <v>10</v>
      </c>
      <c r="C509">
        <v>2</v>
      </c>
      <c r="D509" t="s">
        <v>62</v>
      </c>
      <c r="E509" t="s">
        <v>62</v>
      </c>
      <c r="F509" t="s">
        <v>14</v>
      </c>
      <c r="H509" t="s">
        <v>14</v>
      </c>
      <c r="J509" t="s">
        <v>14</v>
      </c>
      <c r="L509" t="s">
        <v>14</v>
      </c>
      <c r="N509" t="s">
        <v>15</v>
      </c>
      <c r="O509" t="s">
        <v>640</v>
      </c>
      <c r="P509" t="s">
        <v>15</v>
      </c>
      <c r="Q509" t="s">
        <v>641</v>
      </c>
      <c r="R509" t="s">
        <v>61</v>
      </c>
    </row>
    <row r="510" spans="1:18">
      <c r="A510" t="s">
        <v>33</v>
      </c>
      <c r="B510" t="s">
        <v>10</v>
      </c>
      <c r="C510">
        <v>25</v>
      </c>
      <c r="D510" t="s">
        <v>62</v>
      </c>
      <c r="E510" t="s">
        <v>62</v>
      </c>
      <c r="F510" t="s">
        <v>14</v>
      </c>
      <c r="H510" t="s">
        <v>16</v>
      </c>
      <c r="J510" t="s">
        <v>14</v>
      </c>
      <c r="L510" t="s">
        <v>16</v>
      </c>
      <c r="N510" t="s">
        <v>15</v>
      </c>
      <c r="O510" t="s">
        <v>642</v>
      </c>
      <c r="P510" t="s">
        <v>15</v>
      </c>
      <c r="Q510" t="s">
        <v>643</v>
      </c>
      <c r="R510" t="s">
        <v>69</v>
      </c>
    </row>
    <row r="511" spans="1:18">
      <c r="A511" t="s">
        <v>33</v>
      </c>
      <c r="B511" t="s">
        <v>10</v>
      </c>
      <c r="C511">
        <v>1.8</v>
      </c>
      <c r="D511" t="s">
        <v>62</v>
      </c>
      <c r="E511" t="s">
        <v>62</v>
      </c>
      <c r="F511" t="s">
        <v>14</v>
      </c>
      <c r="H511" t="s">
        <v>14</v>
      </c>
      <c r="J511" t="s">
        <v>14</v>
      </c>
      <c r="L511" t="s">
        <v>14</v>
      </c>
      <c r="N511" t="s">
        <v>93</v>
      </c>
      <c r="P511" t="s">
        <v>113</v>
      </c>
      <c r="R511" t="s">
        <v>61</v>
      </c>
    </row>
    <row r="512" spans="1:18">
      <c r="A512" t="s">
        <v>33</v>
      </c>
      <c r="B512" t="s">
        <v>10</v>
      </c>
      <c r="C512">
        <v>5</v>
      </c>
      <c r="D512" t="s">
        <v>62</v>
      </c>
      <c r="E512" t="s">
        <v>62</v>
      </c>
      <c r="F512" t="s">
        <v>14</v>
      </c>
      <c r="H512" t="s">
        <v>16</v>
      </c>
      <c r="J512" t="s">
        <v>14</v>
      </c>
      <c r="L512" t="s">
        <v>16</v>
      </c>
      <c r="N512" t="s">
        <v>402</v>
      </c>
      <c r="P512" t="s">
        <v>195</v>
      </c>
      <c r="R512" t="s">
        <v>69</v>
      </c>
    </row>
    <row r="513" spans="1:18">
      <c r="A513" t="s">
        <v>33</v>
      </c>
      <c r="B513" t="s">
        <v>10</v>
      </c>
      <c r="C513">
        <v>60</v>
      </c>
      <c r="D513" t="s">
        <v>62</v>
      </c>
      <c r="E513" t="s">
        <v>62</v>
      </c>
      <c r="F513" t="s">
        <v>14</v>
      </c>
      <c r="H513" t="s">
        <v>16</v>
      </c>
      <c r="J513" t="s">
        <v>14</v>
      </c>
      <c r="L513" t="s">
        <v>16</v>
      </c>
      <c r="N513" t="s">
        <v>67</v>
      </c>
      <c r="R513" t="s">
        <v>69</v>
      </c>
    </row>
    <row r="514" spans="1:18">
      <c r="A514" t="s">
        <v>33</v>
      </c>
      <c r="B514" t="s">
        <v>10</v>
      </c>
      <c r="C514">
        <v>5</v>
      </c>
      <c r="D514" t="s">
        <v>62</v>
      </c>
      <c r="E514" t="s">
        <v>62</v>
      </c>
      <c r="F514" t="s">
        <v>14</v>
      </c>
      <c r="H514" t="s">
        <v>16</v>
      </c>
      <c r="J514" t="s">
        <v>14</v>
      </c>
      <c r="L514" t="s">
        <v>16</v>
      </c>
      <c r="N514" t="s">
        <v>15</v>
      </c>
      <c r="O514" t="s">
        <v>644</v>
      </c>
      <c r="P514" t="s">
        <v>15</v>
      </c>
      <c r="Q514" t="s">
        <v>110</v>
      </c>
      <c r="R514" t="s">
        <v>61</v>
      </c>
    </row>
    <row r="515" spans="1:18">
      <c r="A515" t="s">
        <v>33</v>
      </c>
      <c r="B515" t="s">
        <v>10</v>
      </c>
      <c r="C515">
        <v>37.299999999999997</v>
      </c>
      <c r="D515" t="s">
        <v>62</v>
      </c>
      <c r="E515" t="s">
        <v>62</v>
      </c>
      <c r="F515" t="s">
        <v>14</v>
      </c>
      <c r="H515" t="s">
        <v>15</v>
      </c>
      <c r="I515" t="s">
        <v>645</v>
      </c>
      <c r="J515" t="s">
        <v>14</v>
      </c>
      <c r="L515" t="s">
        <v>15</v>
      </c>
      <c r="M515" t="s">
        <v>646</v>
      </c>
      <c r="N515" t="s">
        <v>15</v>
      </c>
      <c r="O515" t="s">
        <v>258</v>
      </c>
      <c r="R515" t="s">
        <v>61</v>
      </c>
    </row>
    <row r="516" spans="1:18">
      <c r="A516" t="s">
        <v>33</v>
      </c>
      <c r="B516" t="s">
        <v>10</v>
      </c>
      <c r="C516">
        <v>6</v>
      </c>
      <c r="D516" t="s">
        <v>62</v>
      </c>
      <c r="E516" t="s">
        <v>62</v>
      </c>
      <c r="F516" t="s">
        <v>14</v>
      </c>
      <c r="H516" t="s">
        <v>16</v>
      </c>
      <c r="J516" t="s">
        <v>16</v>
      </c>
      <c r="L516" t="s">
        <v>16</v>
      </c>
      <c r="N516" t="s">
        <v>77</v>
      </c>
      <c r="P516" t="s">
        <v>15</v>
      </c>
      <c r="Q516" t="s">
        <v>647</v>
      </c>
      <c r="R516" t="s">
        <v>69</v>
      </c>
    </row>
    <row r="517" spans="1:18">
      <c r="A517" t="s">
        <v>33</v>
      </c>
      <c r="B517" t="s">
        <v>10</v>
      </c>
      <c r="C517">
        <v>3</v>
      </c>
      <c r="D517" t="s">
        <v>62</v>
      </c>
      <c r="E517" t="s">
        <v>62</v>
      </c>
      <c r="F517" t="s">
        <v>14</v>
      </c>
      <c r="H517" t="s">
        <v>14</v>
      </c>
      <c r="J517" t="s">
        <v>14</v>
      </c>
      <c r="L517" t="s">
        <v>14</v>
      </c>
      <c r="N517" t="s">
        <v>260</v>
      </c>
      <c r="P517" t="s">
        <v>188</v>
      </c>
      <c r="R517" t="s">
        <v>61</v>
      </c>
    </row>
    <row r="518" spans="1:18">
      <c r="A518" t="s">
        <v>33</v>
      </c>
      <c r="B518" t="s">
        <v>10</v>
      </c>
      <c r="C518">
        <v>4.7</v>
      </c>
      <c r="D518" t="s">
        <v>62</v>
      </c>
      <c r="E518" t="s">
        <v>62</v>
      </c>
      <c r="F518" t="s">
        <v>14</v>
      </c>
      <c r="H518" t="s">
        <v>16</v>
      </c>
      <c r="J518" t="s">
        <v>14</v>
      </c>
      <c r="L518" t="s">
        <v>14</v>
      </c>
      <c r="N518" t="s">
        <v>94</v>
      </c>
      <c r="P518" t="s">
        <v>108</v>
      </c>
      <c r="Q518" t="s">
        <v>648</v>
      </c>
      <c r="R518" t="s">
        <v>69</v>
      </c>
    </row>
    <row r="519" spans="1:18">
      <c r="A519" t="s">
        <v>33</v>
      </c>
      <c r="B519" t="s">
        <v>10</v>
      </c>
      <c r="C519">
        <v>21</v>
      </c>
      <c r="D519" t="s">
        <v>62</v>
      </c>
      <c r="E519" t="s">
        <v>62</v>
      </c>
      <c r="F519" t="s">
        <v>14</v>
      </c>
      <c r="H519" t="s">
        <v>16</v>
      </c>
      <c r="J519" t="s">
        <v>14</v>
      </c>
      <c r="L519" t="s">
        <v>16</v>
      </c>
      <c r="N519" t="s">
        <v>151</v>
      </c>
      <c r="O519" t="s">
        <v>649</v>
      </c>
      <c r="P519" t="s">
        <v>15</v>
      </c>
      <c r="Q519" t="s">
        <v>650</v>
      </c>
      <c r="R519" t="s">
        <v>69</v>
      </c>
    </row>
    <row r="520" spans="1:18">
      <c r="A520" t="s">
        <v>33</v>
      </c>
      <c r="B520" t="s">
        <v>10</v>
      </c>
      <c r="C520">
        <v>30</v>
      </c>
      <c r="D520" t="s">
        <v>62</v>
      </c>
      <c r="E520" t="s">
        <v>62</v>
      </c>
      <c r="F520" t="s">
        <v>14</v>
      </c>
      <c r="H520" t="s">
        <v>16</v>
      </c>
      <c r="J520" t="s">
        <v>14</v>
      </c>
      <c r="L520" t="s">
        <v>15</v>
      </c>
      <c r="M520" t="s">
        <v>651</v>
      </c>
      <c r="P520" t="s">
        <v>15</v>
      </c>
      <c r="Q520" t="s">
        <v>652</v>
      </c>
      <c r="R520" t="s">
        <v>61</v>
      </c>
    </row>
    <row r="521" spans="1:18">
      <c r="A521" t="s">
        <v>33</v>
      </c>
      <c r="B521" t="s">
        <v>10</v>
      </c>
      <c r="C521">
        <v>12</v>
      </c>
      <c r="D521" t="s">
        <v>62</v>
      </c>
      <c r="E521" t="s">
        <v>62</v>
      </c>
      <c r="F521" t="s">
        <v>14</v>
      </c>
      <c r="H521" t="s">
        <v>14</v>
      </c>
      <c r="J521" t="s">
        <v>14</v>
      </c>
      <c r="L521" t="s">
        <v>14</v>
      </c>
      <c r="N521" t="s">
        <v>653</v>
      </c>
      <c r="P521" t="s">
        <v>15</v>
      </c>
      <c r="Q521" t="s">
        <v>654</v>
      </c>
      <c r="R521" t="s">
        <v>61</v>
      </c>
    </row>
    <row r="522" spans="1:18">
      <c r="A522" t="s">
        <v>33</v>
      </c>
      <c r="B522" t="s">
        <v>10</v>
      </c>
      <c r="C522">
        <v>2</v>
      </c>
      <c r="D522" t="s">
        <v>62</v>
      </c>
      <c r="E522" t="s">
        <v>62</v>
      </c>
      <c r="F522" t="s">
        <v>14</v>
      </c>
      <c r="H522" t="s">
        <v>16</v>
      </c>
      <c r="J522" t="s">
        <v>14</v>
      </c>
      <c r="L522" t="s">
        <v>16</v>
      </c>
      <c r="N522" t="s">
        <v>15</v>
      </c>
      <c r="O522" t="s">
        <v>655</v>
      </c>
      <c r="P522" t="s">
        <v>656</v>
      </c>
      <c r="Q522" t="s">
        <v>657</v>
      </c>
      <c r="R522" t="s">
        <v>61</v>
      </c>
    </row>
    <row r="523" spans="1:18">
      <c r="A523" t="s">
        <v>33</v>
      </c>
      <c r="B523" t="s">
        <v>10</v>
      </c>
      <c r="C523">
        <v>3</v>
      </c>
      <c r="D523" t="s">
        <v>62</v>
      </c>
      <c r="E523" t="s">
        <v>62</v>
      </c>
      <c r="F523" t="s">
        <v>14</v>
      </c>
      <c r="H523" t="s">
        <v>16</v>
      </c>
      <c r="J523" t="s">
        <v>14</v>
      </c>
      <c r="L523" t="s">
        <v>16</v>
      </c>
      <c r="N523" t="s">
        <v>15</v>
      </c>
      <c r="O523" t="s">
        <v>658</v>
      </c>
      <c r="P523" t="s">
        <v>659</v>
      </c>
      <c r="R523" t="s">
        <v>61</v>
      </c>
    </row>
    <row r="524" spans="1:18">
      <c r="A524" t="s">
        <v>33</v>
      </c>
      <c r="B524" t="s">
        <v>10</v>
      </c>
      <c r="C524">
        <v>40</v>
      </c>
      <c r="D524" t="s">
        <v>62</v>
      </c>
      <c r="E524" t="s">
        <v>62</v>
      </c>
      <c r="F524" t="s">
        <v>14</v>
      </c>
      <c r="H524" t="s">
        <v>16</v>
      </c>
      <c r="J524" t="s">
        <v>14</v>
      </c>
      <c r="L524" t="s">
        <v>16</v>
      </c>
      <c r="N524" t="s">
        <v>15</v>
      </c>
      <c r="O524" t="s">
        <v>258</v>
      </c>
      <c r="R524" t="s">
        <v>61</v>
      </c>
    </row>
    <row r="525" spans="1:18">
      <c r="A525" t="s">
        <v>33</v>
      </c>
      <c r="B525" t="s">
        <v>10</v>
      </c>
      <c r="C525">
        <v>5</v>
      </c>
      <c r="D525" t="s">
        <v>62</v>
      </c>
      <c r="E525" t="s">
        <v>62</v>
      </c>
      <c r="F525" t="s">
        <v>14</v>
      </c>
      <c r="H525" t="s">
        <v>16</v>
      </c>
      <c r="J525" t="s">
        <v>14</v>
      </c>
      <c r="L525" t="s">
        <v>16</v>
      </c>
      <c r="N525" t="s">
        <v>93</v>
      </c>
      <c r="P525" t="s">
        <v>65</v>
      </c>
      <c r="R525" t="s">
        <v>61</v>
      </c>
    </row>
    <row r="526" spans="1:18">
      <c r="A526" t="s">
        <v>33</v>
      </c>
      <c r="B526" t="s">
        <v>10</v>
      </c>
      <c r="C526">
        <v>3</v>
      </c>
      <c r="D526" t="s">
        <v>62</v>
      </c>
      <c r="E526" t="s">
        <v>62</v>
      </c>
      <c r="F526" t="s">
        <v>14</v>
      </c>
      <c r="H526" t="s">
        <v>16</v>
      </c>
      <c r="J526" t="s">
        <v>14</v>
      </c>
      <c r="L526" t="s">
        <v>16</v>
      </c>
      <c r="N526" t="s">
        <v>660</v>
      </c>
      <c r="P526" t="s">
        <v>331</v>
      </c>
      <c r="Q526" t="s">
        <v>661</v>
      </c>
      <c r="R526" t="s">
        <v>61</v>
      </c>
    </row>
    <row r="527" spans="1:18">
      <c r="A527" t="s">
        <v>33</v>
      </c>
      <c r="B527" t="s">
        <v>10</v>
      </c>
      <c r="C527">
        <v>13</v>
      </c>
      <c r="D527" t="s">
        <v>62</v>
      </c>
      <c r="E527" t="s">
        <v>62</v>
      </c>
      <c r="F527" t="s">
        <v>14</v>
      </c>
      <c r="H527" t="s">
        <v>14</v>
      </c>
      <c r="J527" t="s">
        <v>14</v>
      </c>
      <c r="L527" t="s">
        <v>14</v>
      </c>
      <c r="N527" t="s">
        <v>15</v>
      </c>
      <c r="O527" t="s">
        <v>259</v>
      </c>
      <c r="R527" t="s">
        <v>69</v>
      </c>
    </row>
    <row r="528" spans="1:18">
      <c r="A528" t="s">
        <v>33</v>
      </c>
      <c r="B528" t="s">
        <v>10</v>
      </c>
      <c r="C528">
        <v>53</v>
      </c>
      <c r="D528" t="s">
        <v>62</v>
      </c>
      <c r="E528" t="s">
        <v>62</v>
      </c>
      <c r="F528" t="s">
        <v>14</v>
      </c>
      <c r="H528" t="s">
        <v>14</v>
      </c>
      <c r="J528" t="s">
        <v>14</v>
      </c>
      <c r="L528" t="s">
        <v>14</v>
      </c>
      <c r="N528" t="s">
        <v>67</v>
      </c>
      <c r="P528" t="s">
        <v>15</v>
      </c>
      <c r="Q528" t="s">
        <v>662</v>
      </c>
      <c r="R528" t="s">
        <v>61</v>
      </c>
    </row>
    <row r="529" spans="1:18">
      <c r="A529" t="s">
        <v>33</v>
      </c>
      <c r="B529" t="s">
        <v>10</v>
      </c>
      <c r="C529">
        <v>25</v>
      </c>
      <c r="D529" t="s">
        <v>62</v>
      </c>
      <c r="E529" t="s">
        <v>62</v>
      </c>
      <c r="F529" t="s">
        <v>14</v>
      </c>
      <c r="H529" t="s">
        <v>16</v>
      </c>
      <c r="J529" t="s">
        <v>14</v>
      </c>
      <c r="L529" t="s">
        <v>16</v>
      </c>
      <c r="N529" t="s">
        <v>15</v>
      </c>
      <c r="O529" t="s">
        <v>663</v>
      </c>
      <c r="P529" t="s">
        <v>75</v>
      </c>
      <c r="R529" t="s">
        <v>61</v>
      </c>
    </row>
    <row r="530" spans="1:18">
      <c r="A530" t="s">
        <v>33</v>
      </c>
      <c r="B530" t="s">
        <v>10</v>
      </c>
      <c r="C530">
        <v>5</v>
      </c>
      <c r="D530" t="s">
        <v>62</v>
      </c>
      <c r="E530" t="s">
        <v>62</v>
      </c>
      <c r="F530" t="s">
        <v>14</v>
      </c>
      <c r="H530" t="s">
        <v>16</v>
      </c>
      <c r="J530" t="s">
        <v>14</v>
      </c>
      <c r="L530" t="s">
        <v>16</v>
      </c>
      <c r="N530" t="s">
        <v>15</v>
      </c>
      <c r="O530" t="s">
        <v>664</v>
      </c>
      <c r="P530" t="s">
        <v>65</v>
      </c>
      <c r="R530" t="s">
        <v>61</v>
      </c>
    </row>
    <row r="531" spans="1:18">
      <c r="A531" t="s">
        <v>33</v>
      </c>
      <c r="B531" t="s">
        <v>10</v>
      </c>
      <c r="C531">
        <v>20</v>
      </c>
      <c r="D531" t="s">
        <v>62</v>
      </c>
      <c r="E531" t="s">
        <v>62</v>
      </c>
      <c r="F531" t="s">
        <v>14</v>
      </c>
      <c r="H531" t="s">
        <v>16</v>
      </c>
      <c r="J531" t="s">
        <v>16</v>
      </c>
      <c r="L531" t="s">
        <v>16</v>
      </c>
      <c r="N531" t="s">
        <v>665</v>
      </c>
      <c r="P531" t="s">
        <v>255</v>
      </c>
      <c r="R531" t="s">
        <v>61</v>
      </c>
    </row>
    <row r="532" spans="1:18">
      <c r="A532" t="s">
        <v>33</v>
      </c>
      <c r="B532" t="s">
        <v>10</v>
      </c>
      <c r="C532">
        <v>2.9</v>
      </c>
      <c r="D532" t="s">
        <v>70</v>
      </c>
      <c r="E532" t="s">
        <v>70</v>
      </c>
      <c r="F532" t="s">
        <v>14</v>
      </c>
      <c r="H532" t="s">
        <v>11</v>
      </c>
      <c r="J532" t="s">
        <v>14</v>
      </c>
      <c r="L532" t="s">
        <v>16</v>
      </c>
      <c r="N532" t="s">
        <v>260</v>
      </c>
      <c r="P532" t="s">
        <v>65</v>
      </c>
      <c r="R532" t="s">
        <v>69</v>
      </c>
    </row>
    <row r="533" spans="1:18">
      <c r="A533" t="s">
        <v>33</v>
      </c>
      <c r="B533" t="s">
        <v>10</v>
      </c>
      <c r="C533">
        <v>2.1</v>
      </c>
      <c r="D533" t="s">
        <v>62</v>
      </c>
      <c r="E533" t="s">
        <v>62</v>
      </c>
      <c r="F533" t="s">
        <v>14</v>
      </c>
      <c r="H533" t="s">
        <v>14</v>
      </c>
      <c r="J533" t="s">
        <v>14</v>
      </c>
      <c r="L533" t="s">
        <v>14</v>
      </c>
      <c r="N533" t="s">
        <v>151</v>
      </c>
      <c r="O533" t="s">
        <v>666</v>
      </c>
      <c r="P533" t="s">
        <v>365</v>
      </c>
      <c r="R533" t="s">
        <v>61</v>
      </c>
    </row>
    <row r="534" spans="1:18">
      <c r="A534" t="s">
        <v>33</v>
      </c>
      <c r="B534" t="s">
        <v>10</v>
      </c>
      <c r="C534">
        <v>48.5</v>
      </c>
      <c r="D534" t="s">
        <v>62</v>
      </c>
      <c r="E534" t="s">
        <v>62</v>
      </c>
      <c r="F534" t="s">
        <v>14</v>
      </c>
      <c r="H534" t="s">
        <v>16</v>
      </c>
      <c r="J534" t="s">
        <v>14</v>
      </c>
      <c r="L534" t="s">
        <v>12</v>
      </c>
      <c r="N534" t="s">
        <v>172</v>
      </c>
      <c r="O534" t="s">
        <v>667</v>
      </c>
      <c r="P534" t="s">
        <v>108</v>
      </c>
      <c r="Q534" t="s">
        <v>668</v>
      </c>
      <c r="R534" t="s">
        <v>69</v>
      </c>
    </row>
    <row r="535" spans="1:18">
      <c r="A535" t="s">
        <v>33</v>
      </c>
      <c r="B535" t="s">
        <v>10</v>
      </c>
      <c r="C535">
        <v>1</v>
      </c>
      <c r="D535" t="s">
        <v>62</v>
      </c>
      <c r="E535" t="s">
        <v>62</v>
      </c>
      <c r="F535" t="s">
        <v>14</v>
      </c>
      <c r="H535" t="s">
        <v>16</v>
      </c>
      <c r="J535" t="s">
        <v>14</v>
      </c>
      <c r="L535" t="s">
        <v>16</v>
      </c>
      <c r="N535" t="s">
        <v>172</v>
      </c>
      <c r="O535" t="s">
        <v>669</v>
      </c>
      <c r="P535" t="s">
        <v>65</v>
      </c>
      <c r="R535" t="s">
        <v>61</v>
      </c>
    </row>
    <row r="536" spans="1:18">
      <c r="A536" t="s">
        <v>33</v>
      </c>
      <c r="B536" t="s">
        <v>10</v>
      </c>
      <c r="C536">
        <v>26</v>
      </c>
      <c r="D536" t="s">
        <v>62</v>
      </c>
      <c r="E536" t="s">
        <v>62</v>
      </c>
      <c r="F536" t="s">
        <v>14</v>
      </c>
      <c r="H536" t="s">
        <v>16</v>
      </c>
      <c r="J536" t="s">
        <v>14</v>
      </c>
      <c r="L536" t="s">
        <v>15</v>
      </c>
      <c r="M536" t="s">
        <v>670</v>
      </c>
      <c r="N536" t="s">
        <v>151</v>
      </c>
      <c r="O536" t="s">
        <v>671</v>
      </c>
      <c r="P536" t="s">
        <v>672</v>
      </c>
      <c r="R536" t="s">
        <v>61</v>
      </c>
    </row>
    <row r="537" spans="1:18">
      <c r="A537" t="s">
        <v>33</v>
      </c>
      <c r="B537" t="s">
        <v>10</v>
      </c>
      <c r="C537">
        <v>10.4</v>
      </c>
      <c r="D537" t="s">
        <v>62</v>
      </c>
      <c r="E537" t="s">
        <v>62</v>
      </c>
      <c r="F537" t="s">
        <v>14</v>
      </c>
      <c r="H537" t="s">
        <v>16</v>
      </c>
      <c r="J537" t="s">
        <v>14</v>
      </c>
      <c r="L537" t="s">
        <v>16</v>
      </c>
      <c r="N537" t="s">
        <v>15</v>
      </c>
      <c r="O537" t="s">
        <v>673</v>
      </c>
      <c r="P537" t="s">
        <v>255</v>
      </c>
      <c r="R537" t="s">
        <v>61</v>
      </c>
    </row>
    <row r="538" spans="1:18">
      <c r="A538" t="s">
        <v>33</v>
      </c>
      <c r="B538" t="s">
        <v>10</v>
      </c>
      <c r="C538">
        <v>10</v>
      </c>
      <c r="D538" t="s">
        <v>79</v>
      </c>
      <c r="E538" t="s">
        <v>62</v>
      </c>
      <c r="F538" t="s">
        <v>14</v>
      </c>
      <c r="H538" t="s">
        <v>13</v>
      </c>
      <c r="J538" t="s">
        <v>14</v>
      </c>
      <c r="L538" t="s">
        <v>16</v>
      </c>
      <c r="N538" t="s">
        <v>674</v>
      </c>
      <c r="P538" t="s">
        <v>365</v>
      </c>
      <c r="R538" t="s">
        <v>61</v>
      </c>
    </row>
    <row r="539" spans="1:18">
      <c r="A539" t="s">
        <v>33</v>
      </c>
      <c r="B539" t="s">
        <v>10</v>
      </c>
      <c r="C539">
        <v>12</v>
      </c>
      <c r="D539" t="s">
        <v>62</v>
      </c>
      <c r="E539" t="s">
        <v>57</v>
      </c>
      <c r="F539" t="s">
        <v>14</v>
      </c>
      <c r="H539" t="s">
        <v>12</v>
      </c>
      <c r="J539" t="s">
        <v>14</v>
      </c>
      <c r="L539" t="s">
        <v>12</v>
      </c>
      <c r="N539" t="s">
        <v>67</v>
      </c>
      <c r="R539" t="s">
        <v>69</v>
      </c>
    </row>
    <row r="540" spans="1:18">
      <c r="A540" t="s">
        <v>33</v>
      </c>
      <c r="B540" t="s">
        <v>10</v>
      </c>
      <c r="C540">
        <v>15</v>
      </c>
      <c r="D540" t="s">
        <v>62</v>
      </c>
      <c r="E540" t="s">
        <v>62</v>
      </c>
      <c r="F540" t="s">
        <v>14</v>
      </c>
      <c r="H540" t="s">
        <v>16</v>
      </c>
      <c r="J540" t="s">
        <v>14</v>
      </c>
      <c r="L540" t="s">
        <v>16</v>
      </c>
      <c r="N540" t="s">
        <v>151</v>
      </c>
      <c r="O540" t="s">
        <v>675</v>
      </c>
      <c r="P540" t="s">
        <v>15</v>
      </c>
      <c r="Q540" t="s">
        <v>676</v>
      </c>
      <c r="R540" t="s">
        <v>61</v>
      </c>
    </row>
    <row r="541" spans="1:18">
      <c r="A541" t="s">
        <v>33</v>
      </c>
      <c r="B541" t="s">
        <v>10</v>
      </c>
      <c r="C541">
        <v>8</v>
      </c>
      <c r="D541" t="s">
        <v>57</v>
      </c>
      <c r="E541" t="s">
        <v>57</v>
      </c>
      <c r="F541" t="s">
        <v>14</v>
      </c>
      <c r="H541" t="s">
        <v>16</v>
      </c>
      <c r="J541" t="s">
        <v>14</v>
      </c>
      <c r="L541" t="s">
        <v>16</v>
      </c>
      <c r="N541" t="s">
        <v>114</v>
      </c>
      <c r="R541" t="s">
        <v>69</v>
      </c>
    </row>
    <row r="542" spans="1:18">
      <c r="A542" t="s">
        <v>33</v>
      </c>
      <c r="B542" t="s">
        <v>10</v>
      </c>
      <c r="C542">
        <v>15</v>
      </c>
      <c r="D542" t="s">
        <v>62</v>
      </c>
      <c r="E542" t="s">
        <v>62</v>
      </c>
      <c r="F542" t="s">
        <v>14</v>
      </c>
      <c r="H542" t="s">
        <v>14</v>
      </c>
      <c r="J542" t="s">
        <v>14</v>
      </c>
      <c r="L542" t="s">
        <v>14</v>
      </c>
      <c r="N542" t="s">
        <v>554</v>
      </c>
      <c r="O542" t="s">
        <v>677</v>
      </c>
      <c r="P542" t="s">
        <v>15</v>
      </c>
      <c r="Q542" t="s">
        <v>678</v>
      </c>
      <c r="R542" t="s">
        <v>69</v>
      </c>
    </row>
    <row r="543" spans="1:18">
      <c r="A543" t="s">
        <v>33</v>
      </c>
      <c r="B543" t="s">
        <v>10</v>
      </c>
      <c r="C543">
        <v>4</v>
      </c>
      <c r="D543" t="s">
        <v>70</v>
      </c>
      <c r="E543" t="s">
        <v>79</v>
      </c>
      <c r="F543" t="s">
        <v>14</v>
      </c>
      <c r="H543" t="s">
        <v>16</v>
      </c>
      <c r="J543" t="s">
        <v>14</v>
      </c>
      <c r="L543" t="s">
        <v>16</v>
      </c>
      <c r="N543" t="s">
        <v>297</v>
      </c>
      <c r="P543" t="s">
        <v>300</v>
      </c>
      <c r="R543" t="s">
        <v>69</v>
      </c>
    </row>
    <row r="544" spans="1:18">
      <c r="A544" t="s">
        <v>33</v>
      </c>
      <c r="B544" t="s">
        <v>10</v>
      </c>
      <c r="C544">
        <v>14</v>
      </c>
      <c r="D544" t="s">
        <v>57</v>
      </c>
      <c r="E544" t="s">
        <v>57</v>
      </c>
      <c r="F544" t="s">
        <v>14</v>
      </c>
      <c r="H544" t="s">
        <v>14</v>
      </c>
      <c r="J544" t="s">
        <v>14</v>
      </c>
      <c r="L544" t="s">
        <v>14</v>
      </c>
      <c r="N544" t="s">
        <v>629</v>
      </c>
      <c r="O544" t="s">
        <v>679</v>
      </c>
      <c r="R544" t="s">
        <v>61</v>
      </c>
    </row>
    <row r="545" spans="1:18">
      <c r="A545" t="s">
        <v>33</v>
      </c>
      <c r="B545" t="s">
        <v>10</v>
      </c>
      <c r="C545">
        <v>3</v>
      </c>
      <c r="D545" t="s">
        <v>62</v>
      </c>
      <c r="E545" t="s">
        <v>62</v>
      </c>
      <c r="F545" t="s">
        <v>14</v>
      </c>
      <c r="H545" t="s">
        <v>16</v>
      </c>
      <c r="J545" t="s">
        <v>14</v>
      </c>
      <c r="L545" t="s">
        <v>16</v>
      </c>
      <c r="N545" t="s">
        <v>15</v>
      </c>
      <c r="O545" t="s">
        <v>680</v>
      </c>
      <c r="P545" t="s">
        <v>681</v>
      </c>
      <c r="R545" t="s">
        <v>61</v>
      </c>
    </row>
    <row r="546" spans="1:18">
      <c r="A546" t="s">
        <v>33</v>
      </c>
      <c r="B546" t="s">
        <v>10</v>
      </c>
      <c r="C546">
        <v>24</v>
      </c>
      <c r="D546" t="s">
        <v>62</v>
      </c>
      <c r="E546" t="s">
        <v>62</v>
      </c>
      <c r="F546" t="s">
        <v>14</v>
      </c>
      <c r="H546" t="s">
        <v>14</v>
      </c>
      <c r="J546" t="s">
        <v>14</v>
      </c>
      <c r="L546" t="s">
        <v>14</v>
      </c>
      <c r="N546" t="s">
        <v>15</v>
      </c>
      <c r="O546" t="s">
        <v>682</v>
      </c>
      <c r="P546" t="s">
        <v>15</v>
      </c>
      <c r="Q546" t="s">
        <v>683</v>
      </c>
      <c r="R546" t="s">
        <v>69</v>
      </c>
    </row>
    <row r="547" spans="1:18">
      <c r="A547" t="s">
        <v>33</v>
      </c>
      <c r="B547" t="s">
        <v>10</v>
      </c>
      <c r="C547">
        <v>4.3</v>
      </c>
      <c r="D547" t="s">
        <v>62</v>
      </c>
      <c r="E547" t="s">
        <v>62</v>
      </c>
      <c r="F547" t="s">
        <v>14</v>
      </c>
      <c r="H547" t="s">
        <v>16</v>
      </c>
      <c r="J547" t="s">
        <v>14</v>
      </c>
      <c r="L547" t="s">
        <v>16</v>
      </c>
      <c r="N547" t="s">
        <v>684</v>
      </c>
      <c r="O547" t="s">
        <v>685</v>
      </c>
      <c r="P547" t="s">
        <v>639</v>
      </c>
      <c r="R547" t="s">
        <v>69</v>
      </c>
    </row>
    <row r="548" spans="1:18">
      <c r="A548" t="s">
        <v>33</v>
      </c>
      <c r="B548" t="s">
        <v>10</v>
      </c>
      <c r="C548">
        <v>15</v>
      </c>
      <c r="D548" t="s">
        <v>62</v>
      </c>
      <c r="E548" t="s">
        <v>62</v>
      </c>
      <c r="F548" t="s">
        <v>14</v>
      </c>
      <c r="H548" t="s">
        <v>16</v>
      </c>
      <c r="J548" t="s">
        <v>14</v>
      </c>
      <c r="L548" t="s">
        <v>16</v>
      </c>
      <c r="N548" t="s">
        <v>170</v>
      </c>
      <c r="R548" t="s">
        <v>69</v>
      </c>
    </row>
    <row r="549" spans="1:18">
      <c r="A549" t="s">
        <v>33</v>
      </c>
      <c r="B549" t="s">
        <v>10</v>
      </c>
      <c r="C549">
        <v>5</v>
      </c>
      <c r="D549" t="s">
        <v>62</v>
      </c>
      <c r="E549" t="s">
        <v>62</v>
      </c>
      <c r="F549" t="s">
        <v>14</v>
      </c>
      <c r="H549" t="s">
        <v>16</v>
      </c>
      <c r="J549" t="s">
        <v>14</v>
      </c>
      <c r="L549" t="s">
        <v>16</v>
      </c>
      <c r="N549" t="s">
        <v>151</v>
      </c>
      <c r="O549" t="s">
        <v>686</v>
      </c>
      <c r="R549" t="s">
        <v>69</v>
      </c>
    </row>
    <row r="550" spans="1:18">
      <c r="A550" t="s">
        <v>33</v>
      </c>
      <c r="B550" t="s">
        <v>10</v>
      </c>
      <c r="C550">
        <v>5.2</v>
      </c>
      <c r="D550" t="s">
        <v>62</v>
      </c>
      <c r="E550" t="s">
        <v>62</v>
      </c>
      <c r="F550" t="s">
        <v>14</v>
      </c>
      <c r="H550" t="s">
        <v>16</v>
      </c>
      <c r="J550" t="s">
        <v>14</v>
      </c>
      <c r="L550" t="s">
        <v>16</v>
      </c>
      <c r="N550" t="s">
        <v>687</v>
      </c>
      <c r="P550" t="s">
        <v>165</v>
      </c>
      <c r="R550" t="s">
        <v>61</v>
      </c>
    </row>
    <row r="551" spans="1:18">
      <c r="A551" t="s">
        <v>33</v>
      </c>
      <c r="B551" t="s">
        <v>10</v>
      </c>
      <c r="C551">
        <v>5.6</v>
      </c>
      <c r="D551" t="s">
        <v>62</v>
      </c>
      <c r="E551" t="s">
        <v>62</v>
      </c>
      <c r="F551" t="s">
        <v>14</v>
      </c>
      <c r="H551" t="s">
        <v>16</v>
      </c>
      <c r="J551" t="s">
        <v>14</v>
      </c>
      <c r="L551" t="s">
        <v>16</v>
      </c>
      <c r="N551" t="s">
        <v>232</v>
      </c>
      <c r="O551" t="s">
        <v>688</v>
      </c>
      <c r="R551" t="s">
        <v>69</v>
      </c>
    </row>
    <row r="552" spans="1:18">
      <c r="A552" t="s">
        <v>33</v>
      </c>
      <c r="B552" t="s">
        <v>10</v>
      </c>
      <c r="C552">
        <v>1.5</v>
      </c>
      <c r="D552" t="s">
        <v>79</v>
      </c>
      <c r="E552" t="s">
        <v>79</v>
      </c>
      <c r="F552" t="s">
        <v>14</v>
      </c>
      <c r="H552" t="s">
        <v>16</v>
      </c>
      <c r="J552" t="s">
        <v>14</v>
      </c>
      <c r="L552" t="s">
        <v>16</v>
      </c>
      <c r="N552" t="s">
        <v>114</v>
      </c>
      <c r="P552" t="s">
        <v>689</v>
      </c>
      <c r="R552" t="s">
        <v>61</v>
      </c>
    </row>
    <row r="553" spans="1:18">
      <c r="A553" t="s">
        <v>33</v>
      </c>
      <c r="B553" t="s">
        <v>10</v>
      </c>
      <c r="C553">
        <v>10.6</v>
      </c>
      <c r="D553" t="s">
        <v>62</v>
      </c>
      <c r="E553" t="s">
        <v>62</v>
      </c>
      <c r="F553" t="s">
        <v>14</v>
      </c>
      <c r="H553" t="s">
        <v>16</v>
      </c>
      <c r="J553" t="s">
        <v>14</v>
      </c>
      <c r="L553" t="s">
        <v>16</v>
      </c>
      <c r="N553" t="s">
        <v>15</v>
      </c>
      <c r="O553" t="s">
        <v>690</v>
      </c>
      <c r="R553" t="s">
        <v>61</v>
      </c>
    </row>
    <row r="554" spans="1:18">
      <c r="A554" t="s">
        <v>33</v>
      </c>
      <c r="B554" t="s">
        <v>10</v>
      </c>
      <c r="C554">
        <v>3</v>
      </c>
      <c r="D554" t="s">
        <v>62</v>
      </c>
      <c r="E554" t="s">
        <v>62</v>
      </c>
      <c r="F554" t="s">
        <v>14</v>
      </c>
      <c r="H554" t="s">
        <v>16</v>
      </c>
      <c r="J554" t="s">
        <v>14</v>
      </c>
      <c r="L554" t="s">
        <v>16</v>
      </c>
      <c r="N554" t="s">
        <v>172</v>
      </c>
      <c r="O554" t="s">
        <v>691</v>
      </c>
      <c r="R554" t="s">
        <v>61</v>
      </c>
    </row>
    <row r="555" spans="1:18">
      <c r="A555" t="s">
        <v>33</v>
      </c>
      <c r="B555" t="s">
        <v>10</v>
      </c>
      <c r="C555">
        <v>1</v>
      </c>
      <c r="D555" t="s">
        <v>62</v>
      </c>
      <c r="E555" t="s">
        <v>62</v>
      </c>
      <c r="F555" t="s">
        <v>14</v>
      </c>
      <c r="H555" t="s">
        <v>16</v>
      </c>
      <c r="J555" t="s">
        <v>16</v>
      </c>
      <c r="L555" t="s">
        <v>16</v>
      </c>
      <c r="N555" t="s">
        <v>692</v>
      </c>
      <c r="P555" t="s">
        <v>693</v>
      </c>
      <c r="R555" t="s">
        <v>61</v>
      </c>
    </row>
    <row r="556" spans="1:18">
      <c r="A556" t="s">
        <v>33</v>
      </c>
      <c r="B556" t="s">
        <v>10</v>
      </c>
      <c r="C556">
        <v>2.5</v>
      </c>
      <c r="D556" t="s">
        <v>62</v>
      </c>
      <c r="E556" t="s">
        <v>62</v>
      </c>
      <c r="F556" t="s">
        <v>14</v>
      </c>
      <c r="H556" t="s">
        <v>16</v>
      </c>
      <c r="J556" t="s">
        <v>14</v>
      </c>
      <c r="L556" t="s">
        <v>16</v>
      </c>
      <c r="N556" t="s">
        <v>260</v>
      </c>
      <c r="P556" t="s">
        <v>65</v>
      </c>
      <c r="R556" t="s">
        <v>69</v>
      </c>
    </row>
    <row r="557" spans="1:18">
      <c r="A557" t="s">
        <v>33</v>
      </c>
      <c r="B557" t="s">
        <v>10</v>
      </c>
      <c r="C557">
        <v>15.7</v>
      </c>
      <c r="D557" t="s">
        <v>62</v>
      </c>
      <c r="E557" t="s">
        <v>62</v>
      </c>
      <c r="F557" t="s">
        <v>14</v>
      </c>
      <c r="H557" t="s">
        <v>16</v>
      </c>
      <c r="J557" t="s">
        <v>14</v>
      </c>
      <c r="L557" t="s">
        <v>16</v>
      </c>
      <c r="N557" t="s">
        <v>15</v>
      </c>
      <c r="O557" t="s">
        <v>694</v>
      </c>
      <c r="P557" t="s">
        <v>15</v>
      </c>
      <c r="Q557" t="s">
        <v>695</v>
      </c>
      <c r="R557" t="s">
        <v>61</v>
      </c>
    </row>
    <row r="558" spans="1:18">
      <c r="A558" t="s">
        <v>33</v>
      </c>
      <c r="B558" t="s">
        <v>10</v>
      </c>
      <c r="C558">
        <v>18</v>
      </c>
      <c r="D558" t="s">
        <v>62</v>
      </c>
      <c r="E558" t="s">
        <v>62</v>
      </c>
      <c r="F558" t="s">
        <v>14</v>
      </c>
      <c r="H558" t="s">
        <v>16</v>
      </c>
      <c r="J558" t="s">
        <v>14</v>
      </c>
      <c r="L558" t="s">
        <v>16</v>
      </c>
      <c r="N558" t="s">
        <v>144</v>
      </c>
      <c r="O558" t="s">
        <v>266</v>
      </c>
      <c r="P558" t="s">
        <v>15</v>
      </c>
      <c r="Q558" t="s">
        <v>696</v>
      </c>
      <c r="R558" t="s">
        <v>61</v>
      </c>
    </row>
    <row r="559" spans="1:18">
      <c r="A559" t="s">
        <v>33</v>
      </c>
      <c r="B559" t="s">
        <v>10</v>
      </c>
      <c r="C559">
        <v>21</v>
      </c>
      <c r="D559" t="s">
        <v>62</v>
      </c>
      <c r="E559" t="s">
        <v>62</v>
      </c>
      <c r="F559" t="s">
        <v>14</v>
      </c>
      <c r="H559" t="s">
        <v>16</v>
      </c>
      <c r="J559" t="s">
        <v>14</v>
      </c>
      <c r="L559" t="s">
        <v>16</v>
      </c>
      <c r="N559" t="s">
        <v>15</v>
      </c>
      <c r="O559" t="s">
        <v>697</v>
      </c>
      <c r="R559" t="s">
        <v>69</v>
      </c>
    </row>
    <row r="560" spans="1:18">
      <c r="A560" t="s">
        <v>33</v>
      </c>
      <c r="B560" t="s">
        <v>10</v>
      </c>
      <c r="C560">
        <v>6</v>
      </c>
      <c r="D560" t="s">
        <v>62</v>
      </c>
      <c r="E560" t="s">
        <v>62</v>
      </c>
      <c r="F560" t="s">
        <v>14</v>
      </c>
      <c r="H560" t="s">
        <v>14</v>
      </c>
      <c r="J560" t="s">
        <v>14</v>
      </c>
      <c r="L560" t="s">
        <v>14</v>
      </c>
      <c r="N560" t="s">
        <v>276</v>
      </c>
      <c r="R560" t="s">
        <v>61</v>
      </c>
    </row>
    <row r="561" spans="1:18">
      <c r="A561" t="s">
        <v>33</v>
      </c>
      <c r="B561" t="s">
        <v>10</v>
      </c>
      <c r="C561">
        <v>6.2</v>
      </c>
      <c r="D561" t="s">
        <v>62</v>
      </c>
      <c r="E561" t="s">
        <v>62</v>
      </c>
      <c r="F561" t="s">
        <v>14</v>
      </c>
      <c r="H561" t="s">
        <v>16</v>
      </c>
      <c r="J561" t="s">
        <v>14</v>
      </c>
      <c r="L561" t="s">
        <v>16</v>
      </c>
      <c r="N561" t="s">
        <v>698</v>
      </c>
      <c r="P561" t="s">
        <v>699</v>
      </c>
      <c r="Q561" t="s">
        <v>700</v>
      </c>
      <c r="R561" t="s">
        <v>69</v>
      </c>
    </row>
    <row r="562" spans="1:18">
      <c r="A562" t="s">
        <v>33</v>
      </c>
      <c r="B562" t="s">
        <v>10</v>
      </c>
      <c r="C562">
        <v>18</v>
      </c>
      <c r="D562" t="s">
        <v>79</v>
      </c>
      <c r="E562" t="s">
        <v>62</v>
      </c>
      <c r="F562" t="s">
        <v>14</v>
      </c>
      <c r="H562" t="s">
        <v>16</v>
      </c>
      <c r="J562" t="s">
        <v>14</v>
      </c>
      <c r="L562" t="s">
        <v>16</v>
      </c>
      <c r="N562" t="s">
        <v>15</v>
      </c>
      <c r="O562" t="s">
        <v>701</v>
      </c>
      <c r="P562" t="s">
        <v>112</v>
      </c>
      <c r="R562" t="s">
        <v>61</v>
      </c>
    </row>
    <row r="563" spans="1:18">
      <c r="A563" t="s">
        <v>33</v>
      </c>
      <c r="B563" t="s">
        <v>10</v>
      </c>
      <c r="C563">
        <v>35</v>
      </c>
      <c r="D563" t="s">
        <v>62</v>
      </c>
      <c r="E563" t="s">
        <v>62</v>
      </c>
      <c r="F563" t="s">
        <v>14</v>
      </c>
      <c r="H563" t="s">
        <v>16</v>
      </c>
      <c r="J563" t="s">
        <v>14</v>
      </c>
      <c r="L563" t="s">
        <v>16</v>
      </c>
      <c r="N563" t="s">
        <v>15</v>
      </c>
      <c r="O563" t="s">
        <v>702</v>
      </c>
      <c r="R563" t="s">
        <v>69</v>
      </c>
    </row>
    <row r="564" spans="1:18">
      <c r="A564" t="s">
        <v>33</v>
      </c>
      <c r="B564" t="s">
        <v>10</v>
      </c>
      <c r="C564">
        <v>2</v>
      </c>
      <c r="D564" t="s">
        <v>62</v>
      </c>
      <c r="E564" t="s">
        <v>62</v>
      </c>
      <c r="F564" t="s">
        <v>14</v>
      </c>
      <c r="H564" t="s">
        <v>16</v>
      </c>
      <c r="J564" t="s">
        <v>14</v>
      </c>
      <c r="L564" t="s">
        <v>16</v>
      </c>
      <c r="N564" t="s">
        <v>589</v>
      </c>
      <c r="P564" t="s">
        <v>703</v>
      </c>
      <c r="R564" t="s">
        <v>69</v>
      </c>
    </row>
    <row r="565" spans="1:18">
      <c r="A565" t="s">
        <v>33</v>
      </c>
      <c r="B565" t="s">
        <v>10</v>
      </c>
      <c r="C565">
        <v>1</v>
      </c>
      <c r="D565" t="s">
        <v>62</v>
      </c>
      <c r="E565" t="s">
        <v>62</v>
      </c>
      <c r="F565" t="s">
        <v>14</v>
      </c>
      <c r="H565" t="s">
        <v>16</v>
      </c>
      <c r="J565" t="s">
        <v>14</v>
      </c>
      <c r="L565" t="s">
        <v>16</v>
      </c>
      <c r="N565" t="s">
        <v>67</v>
      </c>
      <c r="P565" t="s">
        <v>15</v>
      </c>
      <c r="Q565" t="s">
        <v>110</v>
      </c>
      <c r="R565" t="s">
        <v>61</v>
      </c>
    </row>
    <row r="566" spans="1:18">
      <c r="A566" t="s">
        <v>33</v>
      </c>
      <c r="B566" t="s">
        <v>10</v>
      </c>
      <c r="C566" t="s">
        <v>704</v>
      </c>
      <c r="D566" t="s">
        <v>62</v>
      </c>
      <c r="E566" t="s">
        <v>62</v>
      </c>
      <c r="F566" t="s">
        <v>14</v>
      </c>
      <c r="H566" t="s">
        <v>14</v>
      </c>
      <c r="J566" t="s">
        <v>14</v>
      </c>
      <c r="L566" t="s">
        <v>14</v>
      </c>
      <c r="N566" t="s">
        <v>15</v>
      </c>
      <c r="O566" t="s">
        <v>705</v>
      </c>
      <c r="P566" t="s">
        <v>75</v>
      </c>
      <c r="R566" t="s">
        <v>69</v>
      </c>
    </row>
    <row r="567" spans="1:18">
      <c r="A567" t="s">
        <v>33</v>
      </c>
      <c r="B567" t="s">
        <v>10</v>
      </c>
      <c r="C567">
        <v>35</v>
      </c>
      <c r="D567" t="s">
        <v>62</v>
      </c>
      <c r="E567" t="s">
        <v>62</v>
      </c>
      <c r="F567" t="s">
        <v>14</v>
      </c>
      <c r="H567" t="s">
        <v>16</v>
      </c>
      <c r="J567" t="s">
        <v>14</v>
      </c>
      <c r="L567" t="s">
        <v>16</v>
      </c>
      <c r="N567" t="s">
        <v>15</v>
      </c>
      <c r="O567" t="s">
        <v>258</v>
      </c>
      <c r="P567" t="s">
        <v>15</v>
      </c>
      <c r="Q567" t="s">
        <v>706</v>
      </c>
      <c r="R567" t="s">
        <v>61</v>
      </c>
    </row>
    <row r="568" spans="1:18">
      <c r="A568" t="s">
        <v>33</v>
      </c>
      <c r="B568" t="s">
        <v>10</v>
      </c>
      <c r="C568">
        <v>50</v>
      </c>
      <c r="D568" t="s">
        <v>62</v>
      </c>
      <c r="E568" t="s">
        <v>62</v>
      </c>
      <c r="F568" t="s">
        <v>14</v>
      </c>
      <c r="H568" t="s">
        <v>16</v>
      </c>
      <c r="J568" t="s">
        <v>12</v>
      </c>
      <c r="L568" t="s">
        <v>12</v>
      </c>
      <c r="N568" t="s">
        <v>484</v>
      </c>
      <c r="P568" t="s">
        <v>607</v>
      </c>
      <c r="R568" t="s">
        <v>61</v>
      </c>
    </row>
    <row r="569" spans="1:18">
      <c r="A569" t="s">
        <v>33</v>
      </c>
      <c r="B569" t="s">
        <v>10</v>
      </c>
      <c r="C569">
        <v>12</v>
      </c>
      <c r="D569" t="s">
        <v>62</v>
      </c>
      <c r="E569" t="s">
        <v>79</v>
      </c>
      <c r="F569" t="s">
        <v>14</v>
      </c>
      <c r="H569" t="s">
        <v>14</v>
      </c>
      <c r="J569" t="s">
        <v>14</v>
      </c>
      <c r="L569" t="s">
        <v>14</v>
      </c>
      <c r="N569" t="s">
        <v>589</v>
      </c>
      <c r="P569" t="s">
        <v>100</v>
      </c>
      <c r="R569" t="s">
        <v>69</v>
      </c>
    </row>
    <row r="570" spans="1:18">
      <c r="A570" t="s">
        <v>33</v>
      </c>
      <c r="B570" t="s">
        <v>10</v>
      </c>
      <c r="C570">
        <v>3</v>
      </c>
      <c r="D570" t="s">
        <v>62</v>
      </c>
      <c r="E570" t="s">
        <v>62</v>
      </c>
      <c r="F570" t="s">
        <v>14</v>
      </c>
      <c r="H570" t="s">
        <v>16</v>
      </c>
      <c r="J570" t="s">
        <v>14</v>
      </c>
      <c r="L570" t="s">
        <v>16</v>
      </c>
      <c r="N570" t="s">
        <v>707</v>
      </c>
      <c r="P570" t="s">
        <v>403</v>
      </c>
      <c r="R570" t="s">
        <v>69</v>
      </c>
    </row>
    <row r="571" spans="1:18">
      <c r="A571" t="s">
        <v>33</v>
      </c>
      <c r="B571" t="s">
        <v>10</v>
      </c>
      <c r="C571">
        <v>48</v>
      </c>
      <c r="D571" t="s">
        <v>62</v>
      </c>
      <c r="E571" t="s">
        <v>62</v>
      </c>
      <c r="F571" t="s">
        <v>14</v>
      </c>
      <c r="H571" t="s">
        <v>16</v>
      </c>
      <c r="J571" t="s">
        <v>14</v>
      </c>
      <c r="L571" t="s">
        <v>16</v>
      </c>
      <c r="N571" t="s">
        <v>15</v>
      </c>
      <c r="O571" t="s">
        <v>708</v>
      </c>
      <c r="P571" t="s">
        <v>15</v>
      </c>
      <c r="Q571" t="s">
        <v>709</v>
      </c>
      <c r="R571" t="s">
        <v>69</v>
      </c>
    </row>
    <row r="572" spans="1:18">
      <c r="A572" t="s">
        <v>33</v>
      </c>
      <c r="B572" t="s">
        <v>10</v>
      </c>
      <c r="C572">
        <v>12</v>
      </c>
      <c r="D572" t="s">
        <v>62</v>
      </c>
      <c r="E572" t="s">
        <v>62</v>
      </c>
      <c r="F572" t="s">
        <v>14</v>
      </c>
      <c r="H572" t="s">
        <v>16</v>
      </c>
      <c r="J572" t="s">
        <v>14</v>
      </c>
      <c r="L572" t="s">
        <v>16</v>
      </c>
      <c r="N572" t="s">
        <v>58</v>
      </c>
      <c r="O572" t="s">
        <v>710</v>
      </c>
      <c r="P572" t="s">
        <v>15</v>
      </c>
      <c r="Q572" t="s">
        <v>711</v>
      </c>
      <c r="R572" t="s">
        <v>61</v>
      </c>
    </row>
    <row r="573" spans="1:18">
      <c r="A573" t="s">
        <v>33</v>
      </c>
      <c r="B573" t="s">
        <v>10</v>
      </c>
      <c r="C573">
        <v>50</v>
      </c>
      <c r="D573" t="s">
        <v>62</v>
      </c>
      <c r="E573" t="s">
        <v>62</v>
      </c>
      <c r="F573" t="s">
        <v>14</v>
      </c>
      <c r="H573" t="s">
        <v>11</v>
      </c>
      <c r="J573" t="s">
        <v>14</v>
      </c>
      <c r="L573" t="s">
        <v>14</v>
      </c>
      <c r="N573" t="s">
        <v>15</v>
      </c>
      <c r="O573" t="s">
        <v>712</v>
      </c>
      <c r="P573" t="s">
        <v>15</v>
      </c>
      <c r="Q573" t="s">
        <v>713</v>
      </c>
      <c r="R573" t="s">
        <v>61</v>
      </c>
    </row>
    <row r="574" spans="1:18">
      <c r="A574" t="s">
        <v>33</v>
      </c>
      <c r="B574" t="s">
        <v>10</v>
      </c>
      <c r="C574">
        <v>5</v>
      </c>
      <c r="D574" t="s">
        <v>62</v>
      </c>
      <c r="E574" t="s">
        <v>62</v>
      </c>
      <c r="F574" t="s">
        <v>14</v>
      </c>
      <c r="H574" t="s">
        <v>16</v>
      </c>
      <c r="J574" t="s">
        <v>14</v>
      </c>
      <c r="L574" t="s">
        <v>16</v>
      </c>
      <c r="N574" t="s">
        <v>170</v>
      </c>
      <c r="R574" t="s">
        <v>61</v>
      </c>
    </row>
    <row r="575" spans="1:18">
      <c r="A575" t="s">
        <v>33</v>
      </c>
      <c r="B575" t="s">
        <v>10</v>
      </c>
      <c r="C575">
        <v>18</v>
      </c>
      <c r="D575" t="s">
        <v>62</v>
      </c>
      <c r="E575" t="s">
        <v>62</v>
      </c>
      <c r="F575" t="s">
        <v>14</v>
      </c>
      <c r="H575" t="s">
        <v>14</v>
      </c>
      <c r="J575" t="s">
        <v>14</v>
      </c>
      <c r="L575" t="s">
        <v>14</v>
      </c>
      <c r="N575" t="s">
        <v>714</v>
      </c>
      <c r="P575" t="s">
        <v>715</v>
      </c>
      <c r="R575" t="s">
        <v>61</v>
      </c>
    </row>
    <row r="576" spans="1:18">
      <c r="A576" t="s">
        <v>33</v>
      </c>
      <c r="B576" t="s">
        <v>10</v>
      </c>
      <c r="C576">
        <v>10</v>
      </c>
      <c r="D576" t="s">
        <v>62</v>
      </c>
      <c r="E576" t="s">
        <v>62</v>
      </c>
      <c r="F576" t="s">
        <v>14</v>
      </c>
      <c r="H576" t="s">
        <v>16</v>
      </c>
      <c r="J576" t="s">
        <v>14</v>
      </c>
      <c r="L576" t="s">
        <v>16</v>
      </c>
      <c r="N576" t="s">
        <v>138</v>
      </c>
      <c r="P576" t="s">
        <v>15</v>
      </c>
      <c r="Q576" t="s">
        <v>716</v>
      </c>
      <c r="R576" t="s">
        <v>61</v>
      </c>
    </row>
    <row r="577" spans="1:18">
      <c r="A577" t="s">
        <v>33</v>
      </c>
      <c r="B577" t="s">
        <v>10</v>
      </c>
      <c r="C577">
        <v>6</v>
      </c>
      <c r="D577" t="s">
        <v>57</v>
      </c>
      <c r="E577" t="s">
        <v>57</v>
      </c>
      <c r="F577" t="s">
        <v>14</v>
      </c>
      <c r="H577" t="s">
        <v>14</v>
      </c>
      <c r="J577" t="s">
        <v>14</v>
      </c>
      <c r="L577" t="s">
        <v>14</v>
      </c>
      <c r="N577" t="s">
        <v>94</v>
      </c>
      <c r="R577" t="s">
        <v>69</v>
      </c>
    </row>
    <row r="578" spans="1:18">
      <c r="A578" t="s">
        <v>33</v>
      </c>
      <c r="B578" t="s">
        <v>10</v>
      </c>
      <c r="C578">
        <v>10</v>
      </c>
      <c r="D578" t="s">
        <v>62</v>
      </c>
      <c r="E578" t="s">
        <v>62</v>
      </c>
      <c r="F578" t="s">
        <v>14</v>
      </c>
      <c r="H578" t="s">
        <v>15</v>
      </c>
      <c r="I578" t="s">
        <v>717</v>
      </c>
      <c r="J578" t="s">
        <v>14</v>
      </c>
      <c r="L578" t="s">
        <v>15</v>
      </c>
      <c r="M578" t="s">
        <v>718</v>
      </c>
      <c r="N578" t="s">
        <v>15</v>
      </c>
      <c r="O578" t="s">
        <v>719</v>
      </c>
      <c r="P578" t="s">
        <v>15</v>
      </c>
      <c r="Q578" t="s">
        <v>720</v>
      </c>
      <c r="R578" t="s">
        <v>61</v>
      </c>
    </row>
    <row r="579" spans="1:18">
      <c r="A579" t="s">
        <v>33</v>
      </c>
      <c r="B579" t="s">
        <v>10</v>
      </c>
      <c r="C579">
        <v>8</v>
      </c>
      <c r="D579" t="s">
        <v>62</v>
      </c>
      <c r="E579" t="s">
        <v>62</v>
      </c>
      <c r="F579" t="s">
        <v>14</v>
      </c>
      <c r="H579" t="s">
        <v>16</v>
      </c>
      <c r="J579" t="s">
        <v>14</v>
      </c>
      <c r="L579" t="s">
        <v>16</v>
      </c>
      <c r="N579" t="s">
        <v>67</v>
      </c>
      <c r="P579" t="s">
        <v>65</v>
      </c>
      <c r="R579" t="s">
        <v>69</v>
      </c>
    </row>
    <row r="580" spans="1:18">
      <c r="A580" t="s">
        <v>33</v>
      </c>
      <c r="B580" t="s">
        <v>10</v>
      </c>
      <c r="C580">
        <v>35</v>
      </c>
      <c r="D580" t="s">
        <v>62</v>
      </c>
      <c r="E580" t="s">
        <v>62</v>
      </c>
      <c r="F580" t="s">
        <v>14</v>
      </c>
      <c r="H580" t="s">
        <v>16</v>
      </c>
      <c r="J580" t="s">
        <v>14</v>
      </c>
      <c r="L580" t="s">
        <v>16</v>
      </c>
      <c r="N580" t="s">
        <v>172</v>
      </c>
      <c r="O580" t="s">
        <v>266</v>
      </c>
      <c r="R580" t="s">
        <v>61</v>
      </c>
    </row>
    <row r="581" spans="1:18">
      <c r="A581" t="s">
        <v>33</v>
      </c>
      <c r="B581" t="s">
        <v>10</v>
      </c>
      <c r="C581">
        <v>5</v>
      </c>
      <c r="D581" t="s">
        <v>62</v>
      </c>
      <c r="E581" t="s">
        <v>62</v>
      </c>
      <c r="F581" t="s">
        <v>14</v>
      </c>
      <c r="H581" t="s">
        <v>16</v>
      </c>
      <c r="J581" t="s">
        <v>14</v>
      </c>
      <c r="L581" t="s">
        <v>16</v>
      </c>
      <c r="N581" t="s">
        <v>105</v>
      </c>
      <c r="O581" t="s">
        <v>721</v>
      </c>
      <c r="P581" t="s">
        <v>408</v>
      </c>
      <c r="Q581" t="s">
        <v>722</v>
      </c>
      <c r="R581" t="s">
        <v>61</v>
      </c>
    </row>
    <row r="582" spans="1:18">
      <c r="A582" t="s">
        <v>33</v>
      </c>
      <c r="B582" t="s">
        <v>10</v>
      </c>
      <c r="C582">
        <v>26</v>
      </c>
      <c r="D582" t="s">
        <v>62</v>
      </c>
      <c r="E582" t="s">
        <v>62</v>
      </c>
      <c r="F582" t="s">
        <v>14</v>
      </c>
      <c r="H582" t="s">
        <v>16</v>
      </c>
      <c r="J582" t="s">
        <v>14</v>
      </c>
      <c r="L582" t="s">
        <v>12</v>
      </c>
      <c r="N582" t="s">
        <v>67</v>
      </c>
      <c r="P582" t="s">
        <v>65</v>
      </c>
      <c r="R582" t="s">
        <v>69</v>
      </c>
    </row>
    <row r="583" spans="1:18">
      <c r="A583" t="s">
        <v>33</v>
      </c>
      <c r="B583" t="s">
        <v>10</v>
      </c>
      <c r="C583">
        <v>10</v>
      </c>
      <c r="D583" t="s">
        <v>62</v>
      </c>
      <c r="E583" t="s">
        <v>62</v>
      </c>
      <c r="F583" t="s">
        <v>14</v>
      </c>
      <c r="H583" t="s">
        <v>14</v>
      </c>
      <c r="J583" t="s">
        <v>14</v>
      </c>
      <c r="L583" t="s">
        <v>14</v>
      </c>
      <c r="N583" t="s">
        <v>67</v>
      </c>
      <c r="P583" t="s">
        <v>440</v>
      </c>
      <c r="R583" t="s">
        <v>69</v>
      </c>
    </row>
    <row r="584" spans="1:18">
      <c r="A584" t="s">
        <v>33</v>
      </c>
      <c r="B584" t="s">
        <v>10</v>
      </c>
      <c r="C584">
        <v>10</v>
      </c>
      <c r="D584" t="s">
        <v>62</v>
      </c>
      <c r="E584" t="s">
        <v>62</v>
      </c>
      <c r="F584" t="s">
        <v>14</v>
      </c>
      <c r="H584" t="s">
        <v>16</v>
      </c>
      <c r="J584" t="s">
        <v>14</v>
      </c>
      <c r="L584" t="s">
        <v>16</v>
      </c>
      <c r="N584" t="s">
        <v>67</v>
      </c>
      <c r="P584" t="s">
        <v>15</v>
      </c>
      <c r="Q584" t="s">
        <v>723</v>
      </c>
      <c r="R584" t="s">
        <v>61</v>
      </c>
    </row>
    <row r="585" spans="1:18">
      <c r="A585" t="s">
        <v>33</v>
      </c>
      <c r="B585" t="s">
        <v>10</v>
      </c>
      <c r="C585">
        <v>3</v>
      </c>
      <c r="D585" t="s">
        <v>62</v>
      </c>
      <c r="E585" t="s">
        <v>62</v>
      </c>
      <c r="F585" t="s">
        <v>14</v>
      </c>
      <c r="H585" t="s">
        <v>16</v>
      </c>
      <c r="J585" t="s">
        <v>14</v>
      </c>
      <c r="L585" t="s">
        <v>16</v>
      </c>
      <c r="N585" t="s">
        <v>138</v>
      </c>
      <c r="P585" t="s">
        <v>15</v>
      </c>
      <c r="Q585" t="s">
        <v>724</v>
      </c>
      <c r="R585" t="s">
        <v>61</v>
      </c>
    </row>
    <row r="586" spans="1:18">
      <c r="A586" t="s">
        <v>33</v>
      </c>
      <c r="B586" t="s">
        <v>10</v>
      </c>
      <c r="C586">
        <v>5</v>
      </c>
      <c r="D586" t="s">
        <v>62</v>
      </c>
      <c r="E586" t="s">
        <v>62</v>
      </c>
      <c r="F586" t="s">
        <v>14</v>
      </c>
      <c r="H586" t="s">
        <v>14</v>
      </c>
      <c r="J586" t="s">
        <v>14</v>
      </c>
      <c r="L586" t="s">
        <v>14</v>
      </c>
      <c r="N586" t="s">
        <v>15</v>
      </c>
      <c r="O586" t="s">
        <v>725</v>
      </c>
      <c r="P586" t="s">
        <v>150</v>
      </c>
      <c r="R586" t="s">
        <v>69</v>
      </c>
    </row>
    <row r="587" spans="1:18">
      <c r="A587" t="s">
        <v>33</v>
      </c>
      <c r="B587" t="s">
        <v>10</v>
      </c>
      <c r="C587">
        <v>50</v>
      </c>
      <c r="D587" t="s">
        <v>62</v>
      </c>
      <c r="E587" t="s">
        <v>62</v>
      </c>
      <c r="F587" t="s">
        <v>14</v>
      </c>
      <c r="H587" t="s">
        <v>14</v>
      </c>
      <c r="J587" t="s">
        <v>14</v>
      </c>
      <c r="L587" t="s">
        <v>14</v>
      </c>
      <c r="N587" t="s">
        <v>15</v>
      </c>
      <c r="O587" t="s">
        <v>726</v>
      </c>
      <c r="R587" t="s">
        <v>69</v>
      </c>
    </row>
    <row r="588" spans="1:18">
      <c r="A588" t="s">
        <v>33</v>
      </c>
      <c r="B588" t="s">
        <v>10</v>
      </c>
      <c r="C588">
        <v>20</v>
      </c>
      <c r="D588" t="s">
        <v>62</v>
      </c>
      <c r="E588" t="s">
        <v>62</v>
      </c>
      <c r="F588" t="s">
        <v>14</v>
      </c>
      <c r="H588" t="s">
        <v>14</v>
      </c>
      <c r="J588" t="s">
        <v>14</v>
      </c>
      <c r="L588" t="s">
        <v>14</v>
      </c>
      <c r="N588" t="s">
        <v>232</v>
      </c>
      <c r="O588" t="s">
        <v>258</v>
      </c>
      <c r="P588" t="s">
        <v>269</v>
      </c>
      <c r="R588" t="s">
        <v>69</v>
      </c>
    </row>
    <row r="589" spans="1:18">
      <c r="A589" t="s">
        <v>33</v>
      </c>
      <c r="B589" t="s">
        <v>10</v>
      </c>
      <c r="C589">
        <v>3.4</v>
      </c>
      <c r="D589" t="s">
        <v>62</v>
      </c>
      <c r="E589" t="s">
        <v>62</v>
      </c>
      <c r="F589" t="s">
        <v>14</v>
      </c>
      <c r="H589" t="s">
        <v>16</v>
      </c>
      <c r="J589" t="s">
        <v>14</v>
      </c>
      <c r="L589" t="s">
        <v>16</v>
      </c>
      <c r="N589" t="s">
        <v>93</v>
      </c>
      <c r="P589" t="s">
        <v>65</v>
      </c>
      <c r="R589" t="s">
        <v>61</v>
      </c>
    </row>
    <row r="590" spans="1:18">
      <c r="A590" t="s">
        <v>33</v>
      </c>
      <c r="B590" t="s">
        <v>10</v>
      </c>
      <c r="C590">
        <v>7.5</v>
      </c>
      <c r="D590" t="s">
        <v>62</v>
      </c>
      <c r="E590" t="s">
        <v>62</v>
      </c>
      <c r="F590" t="s">
        <v>14</v>
      </c>
      <c r="H590" t="s">
        <v>16</v>
      </c>
      <c r="J590" t="s">
        <v>14</v>
      </c>
      <c r="L590" t="s">
        <v>14</v>
      </c>
      <c r="N590" t="s">
        <v>94</v>
      </c>
      <c r="R590" t="s">
        <v>61</v>
      </c>
    </row>
    <row r="591" spans="1:18">
      <c r="A591" t="s">
        <v>33</v>
      </c>
      <c r="B591" t="s">
        <v>10</v>
      </c>
      <c r="C591">
        <v>4</v>
      </c>
      <c r="D591" t="s">
        <v>62</v>
      </c>
      <c r="E591" t="s">
        <v>62</v>
      </c>
      <c r="F591" t="s">
        <v>14</v>
      </c>
      <c r="H591" t="s">
        <v>14</v>
      </c>
      <c r="J591" t="s">
        <v>14</v>
      </c>
      <c r="L591" t="s">
        <v>14</v>
      </c>
      <c r="N591" t="s">
        <v>67</v>
      </c>
      <c r="P591" t="s">
        <v>188</v>
      </c>
      <c r="R591" t="s">
        <v>61</v>
      </c>
    </row>
    <row r="592" spans="1:18">
      <c r="A592" t="s">
        <v>33</v>
      </c>
      <c r="B592" t="s">
        <v>10</v>
      </c>
      <c r="C592">
        <v>2</v>
      </c>
      <c r="D592" t="s">
        <v>62</v>
      </c>
      <c r="E592" t="s">
        <v>62</v>
      </c>
      <c r="F592" t="s">
        <v>14</v>
      </c>
      <c r="H592" t="s">
        <v>16</v>
      </c>
      <c r="J592" t="s">
        <v>14</v>
      </c>
      <c r="L592" t="s">
        <v>16</v>
      </c>
      <c r="N592" t="s">
        <v>84</v>
      </c>
      <c r="P592" t="s">
        <v>107</v>
      </c>
      <c r="R592" t="s">
        <v>69</v>
      </c>
    </row>
    <row r="593" spans="1:18">
      <c r="A593" t="s">
        <v>33</v>
      </c>
      <c r="B593" t="s">
        <v>10</v>
      </c>
      <c r="C593">
        <v>15</v>
      </c>
      <c r="D593" t="s">
        <v>62</v>
      </c>
      <c r="E593" t="s">
        <v>62</v>
      </c>
      <c r="F593" t="s">
        <v>14</v>
      </c>
      <c r="H593" t="s">
        <v>14</v>
      </c>
      <c r="J593" t="s">
        <v>14</v>
      </c>
      <c r="L593" t="s">
        <v>14</v>
      </c>
      <c r="N593" t="s">
        <v>15</v>
      </c>
      <c r="O593" t="s">
        <v>727</v>
      </c>
      <c r="P593" t="s">
        <v>15</v>
      </c>
      <c r="Q593" t="s">
        <v>728</v>
      </c>
      <c r="R593" t="s">
        <v>69</v>
      </c>
    </row>
    <row r="594" spans="1:18">
      <c r="A594" t="s">
        <v>33</v>
      </c>
      <c r="B594" t="s">
        <v>10</v>
      </c>
      <c r="C594">
        <v>3</v>
      </c>
      <c r="D594" t="s">
        <v>62</v>
      </c>
      <c r="E594" t="s">
        <v>62</v>
      </c>
      <c r="F594" t="s">
        <v>14</v>
      </c>
      <c r="H594" t="s">
        <v>16</v>
      </c>
      <c r="J594" t="s">
        <v>16</v>
      </c>
      <c r="L594" t="s">
        <v>16</v>
      </c>
      <c r="N594" t="s">
        <v>15</v>
      </c>
      <c r="O594" t="s">
        <v>729</v>
      </c>
      <c r="P594" t="s">
        <v>75</v>
      </c>
      <c r="R594" t="s">
        <v>61</v>
      </c>
    </row>
    <row r="595" spans="1:18">
      <c r="A595" t="s">
        <v>33</v>
      </c>
      <c r="B595" t="s">
        <v>10</v>
      </c>
      <c r="C595">
        <v>1</v>
      </c>
      <c r="D595" t="s">
        <v>62</v>
      </c>
      <c r="E595" t="s">
        <v>62</v>
      </c>
      <c r="F595" t="s">
        <v>14</v>
      </c>
      <c r="H595" t="s">
        <v>16</v>
      </c>
      <c r="J595" t="s">
        <v>14</v>
      </c>
      <c r="L595" t="s">
        <v>16</v>
      </c>
      <c r="N595" t="s">
        <v>15</v>
      </c>
      <c r="O595" t="s">
        <v>730</v>
      </c>
      <c r="P595" t="s">
        <v>15</v>
      </c>
      <c r="Q595" t="s">
        <v>731</v>
      </c>
      <c r="R595" t="s">
        <v>69</v>
      </c>
    </row>
    <row r="596" spans="1:18">
      <c r="A596" t="s">
        <v>33</v>
      </c>
      <c r="B596" t="s">
        <v>10</v>
      </c>
      <c r="C596">
        <v>48</v>
      </c>
      <c r="D596" t="s">
        <v>62</v>
      </c>
      <c r="E596" t="s">
        <v>62</v>
      </c>
      <c r="F596" t="s">
        <v>14</v>
      </c>
      <c r="H596" t="s">
        <v>16</v>
      </c>
      <c r="J596" t="s">
        <v>14</v>
      </c>
      <c r="L596" t="s">
        <v>16</v>
      </c>
      <c r="N596" t="s">
        <v>67</v>
      </c>
      <c r="P596" t="s">
        <v>75</v>
      </c>
      <c r="R596" t="s">
        <v>61</v>
      </c>
    </row>
    <row r="597" spans="1:18">
      <c r="A597" t="s">
        <v>33</v>
      </c>
      <c r="B597" t="s">
        <v>10</v>
      </c>
      <c r="C597">
        <v>3.5</v>
      </c>
      <c r="D597" t="s">
        <v>62</v>
      </c>
      <c r="E597" t="s">
        <v>62</v>
      </c>
      <c r="F597" t="s">
        <v>14</v>
      </c>
      <c r="H597" t="s">
        <v>14</v>
      </c>
      <c r="J597" t="s">
        <v>14</v>
      </c>
      <c r="L597" t="s">
        <v>14</v>
      </c>
      <c r="N597" t="s">
        <v>15</v>
      </c>
      <c r="O597" t="s">
        <v>732</v>
      </c>
      <c r="R597" t="s">
        <v>69</v>
      </c>
    </row>
    <row r="598" spans="1:18">
      <c r="A598" t="s">
        <v>33</v>
      </c>
      <c r="B598" t="s">
        <v>10</v>
      </c>
      <c r="C598">
        <v>28</v>
      </c>
      <c r="D598" t="s">
        <v>62</v>
      </c>
      <c r="E598" t="s">
        <v>62</v>
      </c>
      <c r="F598" t="s">
        <v>14</v>
      </c>
      <c r="H598" t="s">
        <v>14</v>
      </c>
      <c r="J598" t="s">
        <v>14</v>
      </c>
      <c r="L598" t="s">
        <v>14</v>
      </c>
      <c r="N598" t="s">
        <v>67</v>
      </c>
      <c r="P598" t="s">
        <v>75</v>
      </c>
      <c r="R598" t="s">
        <v>61</v>
      </c>
    </row>
    <row r="599" spans="1:18">
      <c r="A599" t="s">
        <v>33</v>
      </c>
      <c r="B599" t="s">
        <v>10</v>
      </c>
      <c r="C599">
        <v>10</v>
      </c>
      <c r="D599" t="s">
        <v>62</v>
      </c>
      <c r="E599" t="s">
        <v>62</v>
      </c>
      <c r="F599" t="s">
        <v>14</v>
      </c>
      <c r="H599" t="s">
        <v>14</v>
      </c>
      <c r="J599" t="s">
        <v>14</v>
      </c>
      <c r="L599" t="s">
        <v>14</v>
      </c>
      <c r="N599" t="s">
        <v>116</v>
      </c>
      <c r="P599" t="s">
        <v>188</v>
      </c>
      <c r="R599" t="s">
        <v>61</v>
      </c>
    </row>
    <row r="600" spans="1:18">
      <c r="A600" t="s">
        <v>33</v>
      </c>
      <c r="B600" t="s">
        <v>10</v>
      </c>
      <c r="C600">
        <v>16</v>
      </c>
      <c r="D600" t="s">
        <v>62</v>
      </c>
      <c r="E600" t="s">
        <v>62</v>
      </c>
      <c r="F600" t="s">
        <v>14</v>
      </c>
      <c r="H600" t="s">
        <v>16</v>
      </c>
      <c r="J600" t="s">
        <v>14</v>
      </c>
      <c r="L600" t="s">
        <v>16</v>
      </c>
      <c r="N600" t="s">
        <v>170</v>
      </c>
      <c r="P600" t="s">
        <v>269</v>
      </c>
      <c r="R600" t="s">
        <v>69</v>
      </c>
    </row>
    <row r="601" spans="1:18">
      <c r="A601" t="s">
        <v>33</v>
      </c>
      <c r="B601" t="s">
        <v>10</v>
      </c>
      <c r="C601">
        <v>2</v>
      </c>
      <c r="D601" t="s">
        <v>62</v>
      </c>
      <c r="E601" t="s">
        <v>62</v>
      </c>
      <c r="F601" t="s">
        <v>14</v>
      </c>
      <c r="H601" t="s">
        <v>14</v>
      </c>
      <c r="J601" t="s">
        <v>14</v>
      </c>
      <c r="L601" t="s">
        <v>14</v>
      </c>
      <c r="N601" t="s">
        <v>134</v>
      </c>
      <c r="O601" t="s">
        <v>733</v>
      </c>
      <c r="P601" t="s">
        <v>108</v>
      </c>
      <c r="Q601" t="s">
        <v>734</v>
      </c>
      <c r="R601" t="s">
        <v>69</v>
      </c>
    </row>
    <row r="602" spans="1:18">
      <c r="A602" t="s">
        <v>33</v>
      </c>
      <c r="B602" t="s">
        <v>10</v>
      </c>
      <c r="C602">
        <v>4.8</v>
      </c>
      <c r="D602" t="s">
        <v>79</v>
      </c>
      <c r="E602" t="s">
        <v>62</v>
      </c>
      <c r="F602" t="s">
        <v>14</v>
      </c>
      <c r="H602" t="s">
        <v>16</v>
      </c>
      <c r="J602" t="s">
        <v>14</v>
      </c>
      <c r="L602" t="s">
        <v>14</v>
      </c>
      <c r="N602" t="s">
        <v>260</v>
      </c>
      <c r="P602" t="s">
        <v>15</v>
      </c>
      <c r="Q602" t="s">
        <v>735</v>
      </c>
      <c r="R602" t="s">
        <v>69</v>
      </c>
    </row>
    <row r="603" spans="1:18">
      <c r="A603" t="s">
        <v>33</v>
      </c>
      <c r="B603" t="s">
        <v>10</v>
      </c>
      <c r="C603">
        <v>4</v>
      </c>
      <c r="D603" t="s">
        <v>62</v>
      </c>
      <c r="E603" t="s">
        <v>57</v>
      </c>
      <c r="F603" t="s">
        <v>14</v>
      </c>
      <c r="H603" t="s">
        <v>16</v>
      </c>
      <c r="J603" t="s">
        <v>14</v>
      </c>
      <c r="L603" t="s">
        <v>16</v>
      </c>
      <c r="N603" t="s">
        <v>484</v>
      </c>
      <c r="R603" t="s">
        <v>61</v>
      </c>
    </row>
    <row r="604" spans="1:18">
      <c r="A604" t="s">
        <v>33</v>
      </c>
      <c r="B604" t="s">
        <v>10</v>
      </c>
      <c r="C604">
        <v>5</v>
      </c>
      <c r="D604" t="s">
        <v>62</v>
      </c>
      <c r="E604" t="s">
        <v>62</v>
      </c>
      <c r="F604" t="s">
        <v>14</v>
      </c>
      <c r="H604" t="s">
        <v>16</v>
      </c>
      <c r="J604" t="s">
        <v>14</v>
      </c>
      <c r="L604" t="s">
        <v>16</v>
      </c>
      <c r="N604" t="s">
        <v>67</v>
      </c>
      <c r="P604" t="s">
        <v>15</v>
      </c>
      <c r="Q604" t="s">
        <v>736</v>
      </c>
      <c r="R604" t="s">
        <v>61</v>
      </c>
    </row>
    <row r="605" spans="1:18">
      <c r="A605" t="s">
        <v>33</v>
      </c>
      <c r="B605" t="s">
        <v>10</v>
      </c>
      <c r="C605">
        <v>7.4</v>
      </c>
      <c r="D605" t="s">
        <v>62</v>
      </c>
      <c r="E605" t="s">
        <v>62</v>
      </c>
      <c r="F605" t="s">
        <v>14</v>
      </c>
      <c r="H605" t="s">
        <v>16</v>
      </c>
      <c r="J605" t="s">
        <v>14</v>
      </c>
      <c r="L605" t="s">
        <v>16</v>
      </c>
      <c r="N605" t="s">
        <v>67</v>
      </c>
      <c r="P605" t="s">
        <v>188</v>
      </c>
      <c r="R605" t="s">
        <v>69</v>
      </c>
    </row>
    <row r="606" spans="1:18">
      <c r="A606" t="s">
        <v>33</v>
      </c>
      <c r="B606" t="s">
        <v>10</v>
      </c>
      <c r="C606">
        <v>7</v>
      </c>
      <c r="D606" t="s">
        <v>62</v>
      </c>
      <c r="E606" t="s">
        <v>62</v>
      </c>
      <c r="F606" t="s">
        <v>14</v>
      </c>
      <c r="H606" t="s">
        <v>16</v>
      </c>
      <c r="J606" t="s">
        <v>14</v>
      </c>
      <c r="L606" t="s">
        <v>16</v>
      </c>
      <c r="N606" t="s">
        <v>451</v>
      </c>
      <c r="P606" t="s">
        <v>737</v>
      </c>
      <c r="R606" t="s">
        <v>61</v>
      </c>
    </row>
    <row r="607" spans="1:18">
      <c r="A607" t="s">
        <v>33</v>
      </c>
      <c r="B607" t="s">
        <v>10</v>
      </c>
      <c r="C607">
        <v>20</v>
      </c>
      <c r="D607" t="s">
        <v>79</v>
      </c>
      <c r="E607" t="s">
        <v>79</v>
      </c>
      <c r="F607" t="s">
        <v>14</v>
      </c>
      <c r="H607" t="s">
        <v>16</v>
      </c>
      <c r="J607" t="s">
        <v>14</v>
      </c>
      <c r="L607" t="s">
        <v>16</v>
      </c>
      <c r="N607" t="s">
        <v>94</v>
      </c>
      <c r="P607" t="s">
        <v>75</v>
      </c>
      <c r="R607" t="s">
        <v>61</v>
      </c>
    </row>
    <row r="608" spans="1:18">
      <c r="A608" t="s">
        <v>33</v>
      </c>
      <c r="B608" t="s">
        <v>10</v>
      </c>
      <c r="C608">
        <v>35</v>
      </c>
      <c r="D608" t="s">
        <v>62</v>
      </c>
      <c r="E608" t="s">
        <v>62</v>
      </c>
      <c r="F608" t="s">
        <v>14</v>
      </c>
      <c r="H608" t="s">
        <v>16</v>
      </c>
      <c r="J608" t="s">
        <v>14</v>
      </c>
      <c r="L608" t="s">
        <v>16</v>
      </c>
      <c r="N608" t="s">
        <v>94</v>
      </c>
      <c r="P608" t="s">
        <v>15</v>
      </c>
      <c r="Q608" t="s">
        <v>738</v>
      </c>
      <c r="R608" t="s">
        <v>69</v>
      </c>
    </row>
    <row r="609" spans="1:18">
      <c r="A609" t="s">
        <v>33</v>
      </c>
      <c r="B609" t="s">
        <v>10</v>
      </c>
      <c r="C609">
        <v>16</v>
      </c>
      <c r="D609" t="s">
        <v>62</v>
      </c>
      <c r="E609" t="s">
        <v>62</v>
      </c>
      <c r="F609" t="s">
        <v>14</v>
      </c>
      <c r="H609" t="s">
        <v>14</v>
      </c>
      <c r="J609" t="s">
        <v>14</v>
      </c>
      <c r="L609" t="s">
        <v>14</v>
      </c>
      <c r="N609" t="s">
        <v>739</v>
      </c>
      <c r="P609" t="s">
        <v>15</v>
      </c>
      <c r="Q609" t="s">
        <v>740</v>
      </c>
      <c r="R609" t="s">
        <v>69</v>
      </c>
    </row>
    <row r="610" spans="1:18">
      <c r="A610" t="s">
        <v>33</v>
      </c>
      <c r="B610" t="s">
        <v>10</v>
      </c>
      <c r="C610">
        <v>7</v>
      </c>
      <c r="D610" t="s">
        <v>62</v>
      </c>
      <c r="E610" t="s">
        <v>62</v>
      </c>
      <c r="F610" t="s">
        <v>14</v>
      </c>
      <c r="H610" t="s">
        <v>16</v>
      </c>
      <c r="J610" t="s">
        <v>14</v>
      </c>
      <c r="L610" t="s">
        <v>16</v>
      </c>
      <c r="N610" t="s">
        <v>94</v>
      </c>
      <c r="R610" t="s">
        <v>69</v>
      </c>
    </row>
    <row r="611" spans="1:18">
      <c r="A611" t="s">
        <v>33</v>
      </c>
      <c r="B611" t="s">
        <v>10</v>
      </c>
      <c r="C611">
        <v>35</v>
      </c>
      <c r="D611" t="s">
        <v>62</v>
      </c>
      <c r="E611" t="s">
        <v>62</v>
      </c>
      <c r="F611" t="s">
        <v>14</v>
      </c>
      <c r="H611" t="s">
        <v>14</v>
      </c>
      <c r="J611" t="s">
        <v>14</v>
      </c>
      <c r="L611" t="s">
        <v>14</v>
      </c>
      <c r="N611" t="s">
        <v>144</v>
      </c>
      <c r="O611" t="s">
        <v>258</v>
      </c>
      <c r="P611" t="s">
        <v>15</v>
      </c>
      <c r="Q611" t="s">
        <v>741</v>
      </c>
      <c r="R611" t="s">
        <v>61</v>
      </c>
    </row>
    <row r="612" spans="1:18">
      <c r="A612" t="s">
        <v>33</v>
      </c>
      <c r="B612" t="s">
        <v>10</v>
      </c>
      <c r="C612">
        <v>5</v>
      </c>
      <c r="D612" t="s">
        <v>62</v>
      </c>
      <c r="E612" t="s">
        <v>62</v>
      </c>
      <c r="F612" t="s">
        <v>14</v>
      </c>
      <c r="H612" t="s">
        <v>14</v>
      </c>
      <c r="J612" t="s">
        <v>14</v>
      </c>
      <c r="L612" t="s">
        <v>14</v>
      </c>
      <c r="N612" t="s">
        <v>147</v>
      </c>
      <c r="O612" t="s">
        <v>742</v>
      </c>
      <c r="P612" t="s">
        <v>743</v>
      </c>
      <c r="R612" t="s">
        <v>61</v>
      </c>
    </row>
    <row r="613" spans="1:18">
      <c r="A613" t="s">
        <v>33</v>
      </c>
      <c r="B613" t="s">
        <v>10</v>
      </c>
      <c r="C613">
        <v>24</v>
      </c>
      <c r="D613" t="s">
        <v>62</v>
      </c>
      <c r="E613" t="s">
        <v>62</v>
      </c>
      <c r="F613" t="s">
        <v>14</v>
      </c>
      <c r="H613" t="s">
        <v>16</v>
      </c>
      <c r="J613" t="s">
        <v>14</v>
      </c>
      <c r="L613" t="s">
        <v>16</v>
      </c>
      <c r="N613" t="s">
        <v>172</v>
      </c>
      <c r="O613" t="s">
        <v>258</v>
      </c>
      <c r="R613" t="s">
        <v>69</v>
      </c>
    </row>
    <row r="614" spans="1:18">
      <c r="A614" t="s">
        <v>33</v>
      </c>
      <c r="B614" t="s">
        <v>10</v>
      </c>
      <c r="C614">
        <v>45</v>
      </c>
      <c r="D614" t="s">
        <v>62</v>
      </c>
      <c r="E614" t="s">
        <v>62</v>
      </c>
      <c r="F614" t="s">
        <v>14</v>
      </c>
      <c r="H614" t="s">
        <v>16</v>
      </c>
      <c r="J614" t="s">
        <v>14</v>
      </c>
      <c r="L614" t="s">
        <v>16</v>
      </c>
      <c r="N614" t="s">
        <v>15</v>
      </c>
      <c r="O614" t="s">
        <v>744</v>
      </c>
      <c r="P614" t="s">
        <v>15</v>
      </c>
      <c r="Q614" t="s">
        <v>745</v>
      </c>
      <c r="R614" t="s">
        <v>69</v>
      </c>
    </row>
    <row r="615" spans="1:18">
      <c r="A615" t="s">
        <v>33</v>
      </c>
      <c r="B615" t="s">
        <v>10</v>
      </c>
      <c r="C615">
        <v>2.5</v>
      </c>
      <c r="D615" t="s">
        <v>79</v>
      </c>
      <c r="E615" t="s">
        <v>79</v>
      </c>
      <c r="F615" t="s">
        <v>14</v>
      </c>
      <c r="H615" t="s">
        <v>16</v>
      </c>
      <c r="J615" t="s">
        <v>14</v>
      </c>
      <c r="L615" t="s">
        <v>16</v>
      </c>
      <c r="N615" t="s">
        <v>67</v>
      </c>
      <c r="P615" t="s">
        <v>188</v>
      </c>
      <c r="R615" t="s">
        <v>69</v>
      </c>
    </row>
    <row r="616" spans="1:18">
      <c r="A616" t="s">
        <v>33</v>
      </c>
      <c r="B616" t="s">
        <v>10</v>
      </c>
      <c r="C616">
        <v>12.5</v>
      </c>
      <c r="D616" t="s">
        <v>62</v>
      </c>
      <c r="E616" t="s">
        <v>62</v>
      </c>
      <c r="F616" t="s">
        <v>14</v>
      </c>
      <c r="H616" t="s">
        <v>16</v>
      </c>
      <c r="J616" t="s">
        <v>14</v>
      </c>
      <c r="L616" t="s">
        <v>16</v>
      </c>
      <c r="N616" t="s">
        <v>395</v>
      </c>
      <c r="P616" t="s">
        <v>65</v>
      </c>
      <c r="R616" t="s">
        <v>69</v>
      </c>
    </row>
    <row r="617" spans="1:18">
      <c r="A617" t="s">
        <v>33</v>
      </c>
      <c r="B617" t="s">
        <v>10</v>
      </c>
      <c r="C617">
        <v>5</v>
      </c>
      <c r="D617" t="s">
        <v>62</v>
      </c>
      <c r="E617" t="s">
        <v>62</v>
      </c>
      <c r="F617" t="s">
        <v>14</v>
      </c>
      <c r="H617" t="s">
        <v>16</v>
      </c>
      <c r="J617" t="s">
        <v>14</v>
      </c>
      <c r="L617" t="s">
        <v>16</v>
      </c>
      <c r="N617" t="s">
        <v>144</v>
      </c>
      <c r="O617" t="s">
        <v>746</v>
      </c>
      <c r="P617" t="s">
        <v>15</v>
      </c>
      <c r="Q617" t="s">
        <v>110</v>
      </c>
      <c r="R617" t="s">
        <v>61</v>
      </c>
    </row>
    <row r="618" spans="1:18">
      <c r="A618" t="s">
        <v>33</v>
      </c>
      <c r="B618" t="s">
        <v>10</v>
      </c>
      <c r="C618">
        <v>5</v>
      </c>
      <c r="D618" t="s">
        <v>62</v>
      </c>
      <c r="E618" t="s">
        <v>62</v>
      </c>
      <c r="F618" t="s">
        <v>14</v>
      </c>
      <c r="H618" t="s">
        <v>16</v>
      </c>
      <c r="J618" t="s">
        <v>14</v>
      </c>
      <c r="L618" t="s">
        <v>16</v>
      </c>
      <c r="N618" t="s">
        <v>111</v>
      </c>
      <c r="P618" t="s">
        <v>195</v>
      </c>
      <c r="R618" t="s">
        <v>61</v>
      </c>
    </row>
    <row r="619" spans="1:18">
      <c r="A619" t="s">
        <v>33</v>
      </c>
      <c r="B619" t="s">
        <v>10</v>
      </c>
      <c r="C619">
        <v>6.5</v>
      </c>
      <c r="D619" t="s">
        <v>70</v>
      </c>
      <c r="E619" t="s">
        <v>79</v>
      </c>
      <c r="F619" t="s">
        <v>14</v>
      </c>
      <c r="H619" t="s">
        <v>16</v>
      </c>
      <c r="J619" t="s">
        <v>14</v>
      </c>
      <c r="L619" t="s">
        <v>14</v>
      </c>
      <c r="N619" t="s">
        <v>15</v>
      </c>
      <c r="O619" t="s">
        <v>747</v>
      </c>
      <c r="P619" t="s">
        <v>65</v>
      </c>
      <c r="R619" t="s">
        <v>69</v>
      </c>
    </row>
    <row r="620" spans="1:18">
      <c r="A620" t="s">
        <v>33</v>
      </c>
      <c r="B620" t="s">
        <v>10</v>
      </c>
      <c r="C620">
        <v>2</v>
      </c>
      <c r="D620" t="s">
        <v>62</v>
      </c>
      <c r="E620" t="s">
        <v>62</v>
      </c>
      <c r="F620" t="s">
        <v>14</v>
      </c>
      <c r="H620" t="s">
        <v>14</v>
      </c>
      <c r="J620" t="s">
        <v>14</v>
      </c>
      <c r="L620" t="s">
        <v>14</v>
      </c>
      <c r="N620" t="s">
        <v>748</v>
      </c>
      <c r="P620" t="s">
        <v>331</v>
      </c>
      <c r="R620" t="s">
        <v>61</v>
      </c>
    </row>
    <row r="621" spans="1:18">
      <c r="A621" t="s">
        <v>33</v>
      </c>
      <c r="B621" t="s">
        <v>10</v>
      </c>
      <c r="C621">
        <v>40</v>
      </c>
      <c r="D621" t="s">
        <v>62</v>
      </c>
      <c r="E621" t="s">
        <v>62</v>
      </c>
      <c r="F621" t="s">
        <v>14</v>
      </c>
      <c r="H621" t="s">
        <v>16</v>
      </c>
      <c r="J621" t="s">
        <v>14</v>
      </c>
      <c r="L621" t="s">
        <v>16</v>
      </c>
      <c r="N621" t="s">
        <v>15</v>
      </c>
      <c r="O621" t="s">
        <v>749</v>
      </c>
      <c r="R621" t="s">
        <v>69</v>
      </c>
    </row>
    <row r="622" spans="1:18">
      <c r="A622" t="s">
        <v>33</v>
      </c>
      <c r="B622" t="s">
        <v>10</v>
      </c>
      <c r="C622">
        <v>15</v>
      </c>
      <c r="D622" t="s">
        <v>62</v>
      </c>
      <c r="E622" t="s">
        <v>62</v>
      </c>
      <c r="F622" t="s">
        <v>14</v>
      </c>
      <c r="H622" t="s">
        <v>14</v>
      </c>
      <c r="J622" t="s">
        <v>14</v>
      </c>
      <c r="L622" t="s">
        <v>14</v>
      </c>
      <c r="N622" t="s">
        <v>138</v>
      </c>
      <c r="R622" t="s">
        <v>69</v>
      </c>
    </row>
    <row r="623" spans="1:18">
      <c r="A623" t="s">
        <v>33</v>
      </c>
      <c r="B623" t="s">
        <v>10</v>
      </c>
      <c r="C623">
        <v>4</v>
      </c>
      <c r="D623" t="s">
        <v>62</v>
      </c>
      <c r="E623" t="s">
        <v>62</v>
      </c>
      <c r="F623" t="s">
        <v>14</v>
      </c>
      <c r="H623" t="s">
        <v>16</v>
      </c>
      <c r="J623" t="s">
        <v>14</v>
      </c>
      <c r="L623" t="s">
        <v>16</v>
      </c>
      <c r="N623" t="s">
        <v>254</v>
      </c>
      <c r="P623" t="s">
        <v>65</v>
      </c>
      <c r="R623" t="s">
        <v>69</v>
      </c>
    </row>
    <row r="624" spans="1:18">
      <c r="A624" t="s">
        <v>33</v>
      </c>
      <c r="B624" t="s">
        <v>10</v>
      </c>
      <c r="C624">
        <v>40</v>
      </c>
      <c r="D624" t="s">
        <v>62</v>
      </c>
      <c r="E624" t="s">
        <v>62</v>
      </c>
      <c r="F624" t="s">
        <v>14</v>
      </c>
      <c r="H624" t="s">
        <v>16</v>
      </c>
      <c r="J624" t="s">
        <v>14</v>
      </c>
      <c r="L624" t="s">
        <v>16</v>
      </c>
      <c r="N624" t="s">
        <v>15</v>
      </c>
      <c r="O624" t="s">
        <v>750</v>
      </c>
      <c r="P624" t="s">
        <v>15</v>
      </c>
      <c r="Q624" t="s">
        <v>751</v>
      </c>
      <c r="R624" t="s">
        <v>69</v>
      </c>
    </row>
    <row r="625" spans="1:18">
      <c r="A625" t="s">
        <v>33</v>
      </c>
      <c r="B625" t="s">
        <v>10</v>
      </c>
      <c r="C625">
        <v>8</v>
      </c>
      <c r="D625" t="s">
        <v>62</v>
      </c>
      <c r="E625" t="s">
        <v>62</v>
      </c>
      <c r="F625" t="s">
        <v>14</v>
      </c>
      <c r="H625" t="s">
        <v>16</v>
      </c>
      <c r="J625" t="s">
        <v>14</v>
      </c>
      <c r="L625" t="s">
        <v>16</v>
      </c>
      <c r="N625" t="s">
        <v>15</v>
      </c>
      <c r="O625" t="s">
        <v>752</v>
      </c>
      <c r="P625" t="s">
        <v>15</v>
      </c>
      <c r="Q625" t="s">
        <v>110</v>
      </c>
      <c r="R625" t="s">
        <v>69</v>
      </c>
    </row>
    <row r="626" spans="1:18">
      <c r="A626" t="s">
        <v>33</v>
      </c>
      <c r="B626" t="s">
        <v>10</v>
      </c>
      <c r="C626">
        <v>4.5</v>
      </c>
      <c r="D626" t="s">
        <v>62</v>
      </c>
      <c r="E626" t="s">
        <v>62</v>
      </c>
      <c r="F626" t="s">
        <v>14</v>
      </c>
      <c r="H626" t="s">
        <v>14</v>
      </c>
      <c r="J626" t="s">
        <v>14</v>
      </c>
      <c r="L626" t="s">
        <v>14</v>
      </c>
      <c r="N626" t="s">
        <v>67</v>
      </c>
      <c r="P626" t="s">
        <v>15</v>
      </c>
      <c r="Q626" t="s">
        <v>753</v>
      </c>
      <c r="R626" t="s">
        <v>61</v>
      </c>
    </row>
    <row r="627" spans="1:18">
      <c r="A627" t="s">
        <v>33</v>
      </c>
      <c r="B627" t="s">
        <v>10</v>
      </c>
      <c r="C627">
        <v>40</v>
      </c>
      <c r="D627" t="s">
        <v>62</v>
      </c>
      <c r="E627" t="s">
        <v>62</v>
      </c>
      <c r="F627" t="s">
        <v>14</v>
      </c>
      <c r="H627" t="s">
        <v>16</v>
      </c>
      <c r="J627" t="s">
        <v>14</v>
      </c>
      <c r="L627" t="s">
        <v>13</v>
      </c>
      <c r="N627" t="s">
        <v>260</v>
      </c>
      <c r="P627" t="s">
        <v>112</v>
      </c>
      <c r="R627" t="s">
        <v>61</v>
      </c>
    </row>
    <row r="628" spans="1:18">
      <c r="A628" t="s">
        <v>33</v>
      </c>
      <c r="B628" t="s">
        <v>10</v>
      </c>
      <c r="C628">
        <v>5</v>
      </c>
      <c r="D628" t="s">
        <v>62</v>
      </c>
      <c r="E628" t="s">
        <v>62</v>
      </c>
      <c r="F628" t="s">
        <v>14</v>
      </c>
      <c r="H628" t="s">
        <v>14</v>
      </c>
      <c r="J628" t="s">
        <v>14</v>
      </c>
      <c r="L628" t="s">
        <v>16</v>
      </c>
      <c r="N628" t="s">
        <v>114</v>
      </c>
      <c r="P628" t="s">
        <v>365</v>
      </c>
      <c r="R628" t="s">
        <v>69</v>
      </c>
    </row>
    <row r="629" spans="1:18">
      <c r="A629" t="s">
        <v>33</v>
      </c>
      <c r="B629" t="s">
        <v>10</v>
      </c>
      <c r="C629">
        <v>3</v>
      </c>
      <c r="D629" t="s">
        <v>62</v>
      </c>
      <c r="E629" t="s">
        <v>62</v>
      </c>
      <c r="F629" t="s">
        <v>14</v>
      </c>
      <c r="H629" t="s">
        <v>14</v>
      </c>
      <c r="J629" t="s">
        <v>14</v>
      </c>
      <c r="L629" t="s">
        <v>16</v>
      </c>
      <c r="N629" t="s">
        <v>74</v>
      </c>
      <c r="P629" t="s">
        <v>548</v>
      </c>
      <c r="R629" t="s">
        <v>61</v>
      </c>
    </row>
    <row r="630" spans="1:18">
      <c r="A630" t="s">
        <v>33</v>
      </c>
      <c r="B630" t="s">
        <v>10</v>
      </c>
      <c r="C630">
        <v>15</v>
      </c>
      <c r="D630" t="s">
        <v>62</v>
      </c>
      <c r="E630" t="s">
        <v>62</v>
      </c>
      <c r="F630" t="s">
        <v>14</v>
      </c>
      <c r="H630" t="s">
        <v>16</v>
      </c>
      <c r="J630" t="s">
        <v>14</v>
      </c>
      <c r="L630" t="s">
        <v>16</v>
      </c>
      <c r="N630" t="s">
        <v>15</v>
      </c>
      <c r="O630" t="s">
        <v>667</v>
      </c>
      <c r="R630" t="s">
        <v>61</v>
      </c>
    </row>
    <row r="631" spans="1:18">
      <c r="A631" t="s">
        <v>33</v>
      </c>
      <c r="B631" t="s">
        <v>10</v>
      </c>
      <c r="C631">
        <v>25</v>
      </c>
      <c r="D631" t="s">
        <v>62</v>
      </c>
      <c r="E631" t="s">
        <v>62</v>
      </c>
      <c r="F631" t="s">
        <v>14</v>
      </c>
      <c r="H631" t="s">
        <v>16</v>
      </c>
      <c r="J631" t="s">
        <v>14</v>
      </c>
      <c r="L631" t="s">
        <v>16</v>
      </c>
      <c r="N631" t="s">
        <v>111</v>
      </c>
      <c r="P631" t="s">
        <v>75</v>
      </c>
      <c r="R631" t="s">
        <v>61</v>
      </c>
    </row>
    <row r="632" spans="1:18">
      <c r="A632" t="s">
        <v>33</v>
      </c>
      <c r="B632" t="s">
        <v>10</v>
      </c>
      <c r="C632">
        <v>5</v>
      </c>
      <c r="D632" t="s">
        <v>62</v>
      </c>
      <c r="E632" t="s">
        <v>62</v>
      </c>
      <c r="F632" t="s">
        <v>14</v>
      </c>
      <c r="H632" t="s">
        <v>16</v>
      </c>
      <c r="J632" t="s">
        <v>14</v>
      </c>
      <c r="L632" t="s">
        <v>16</v>
      </c>
      <c r="N632" t="s">
        <v>67</v>
      </c>
      <c r="P632" t="s">
        <v>325</v>
      </c>
      <c r="R632" t="s">
        <v>69</v>
      </c>
    </row>
    <row r="633" spans="1:18">
      <c r="A633" t="s">
        <v>33</v>
      </c>
      <c r="B633" t="s">
        <v>10</v>
      </c>
      <c r="C633">
        <v>4.5999999999999996</v>
      </c>
      <c r="D633" t="s">
        <v>79</v>
      </c>
      <c r="E633" t="s">
        <v>62</v>
      </c>
      <c r="F633" t="s">
        <v>14</v>
      </c>
      <c r="H633" t="s">
        <v>16</v>
      </c>
      <c r="J633" t="s">
        <v>14</v>
      </c>
      <c r="L633" t="s">
        <v>16</v>
      </c>
      <c r="N633" t="s">
        <v>707</v>
      </c>
      <c r="P633" t="s">
        <v>150</v>
      </c>
      <c r="R633" t="s">
        <v>69</v>
      </c>
    </row>
    <row r="634" spans="1:18">
      <c r="A634" t="s">
        <v>33</v>
      </c>
      <c r="B634" t="s">
        <v>10</v>
      </c>
      <c r="C634" t="s">
        <v>754</v>
      </c>
      <c r="D634" t="s">
        <v>62</v>
      </c>
      <c r="E634" t="s">
        <v>62</v>
      </c>
      <c r="F634" t="s">
        <v>14</v>
      </c>
      <c r="H634" t="s">
        <v>16</v>
      </c>
      <c r="J634" t="s">
        <v>14</v>
      </c>
      <c r="L634" t="s">
        <v>16</v>
      </c>
      <c r="N634" t="s">
        <v>597</v>
      </c>
      <c r="P634" t="s">
        <v>412</v>
      </c>
      <c r="R634" t="s">
        <v>61</v>
      </c>
    </row>
    <row r="635" spans="1:18">
      <c r="A635" t="s">
        <v>33</v>
      </c>
      <c r="B635" t="s">
        <v>10</v>
      </c>
      <c r="C635">
        <v>10</v>
      </c>
      <c r="D635" t="s">
        <v>62</v>
      </c>
      <c r="E635" t="s">
        <v>62</v>
      </c>
      <c r="F635" t="s">
        <v>14</v>
      </c>
      <c r="H635" t="s">
        <v>16</v>
      </c>
      <c r="J635" t="s">
        <v>14</v>
      </c>
      <c r="L635" t="s">
        <v>16</v>
      </c>
      <c r="N635" t="s">
        <v>15</v>
      </c>
      <c r="O635" t="s">
        <v>755</v>
      </c>
      <c r="P635" t="s">
        <v>15</v>
      </c>
      <c r="Q635" t="s">
        <v>756</v>
      </c>
      <c r="R635" t="s">
        <v>61</v>
      </c>
    </row>
    <row r="636" spans="1:18">
      <c r="A636" t="s">
        <v>33</v>
      </c>
      <c r="B636" t="s">
        <v>10</v>
      </c>
      <c r="C636">
        <v>6.1</v>
      </c>
      <c r="D636" t="s">
        <v>62</v>
      </c>
      <c r="E636" t="s">
        <v>62</v>
      </c>
      <c r="F636" t="s">
        <v>14</v>
      </c>
      <c r="H636" t="s">
        <v>16</v>
      </c>
      <c r="J636" t="s">
        <v>14</v>
      </c>
      <c r="L636" t="s">
        <v>16</v>
      </c>
      <c r="N636" t="s">
        <v>15</v>
      </c>
      <c r="O636" t="s">
        <v>757</v>
      </c>
      <c r="P636" t="s">
        <v>65</v>
      </c>
      <c r="R636" t="s">
        <v>69</v>
      </c>
    </row>
    <row r="637" spans="1:18">
      <c r="A637" t="s">
        <v>33</v>
      </c>
      <c r="B637" t="s">
        <v>10</v>
      </c>
      <c r="C637">
        <v>1.5</v>
      </c>
      <c r="D637" t="s">
        <v>62</v>
      </c>
      <c r="E637" t="s">
        <v>62</v>
      </c>
      <c r="F637" t="s">
        <v>14</v>
      </c>
      <c r="H637" t="s">
        <v>14</v>
      </c>
      <c r="J637" t="s">
        <v>14</v>
      </c>
      <c r="L637" t="s">
        <v>14</v>
      </c>
      <c r="N637" t="s">
        <v>114</v>
      </c>
      <c r="R637" t="s">
        <v>61</v>
      </c>
    </row>
    <row r="638" spans="1:18">
      <c r="A638" t="s">
        <v>33</v>
      </c>
      <c r="B638" t="s">
        <v>10</v>
      </c>
      <c r="C638">
        <v>6</v>
      </c>
      <c r="D638" t="s">
        <v>62</v>
      </c>
      <c r="E638" t="s">
        <v>62</v>
      </c>
      <c r="F638" t="s">
        <v>14</v>
      </c>
      <c r="H638" t="s">
        <v>16</v>
      </c>
      <c r="J638" t="s">
        <v>14</v>
      </c>
      <c r="L638" t="s">
        <v>16</v>
      </c>
      <c r="N638" t="s">
        <v>758</v>
      </c>
      <c r="O638" t="s">
        <v>759</v>
      </c>
      <c r="R638" t="s">
        <v>69</v>
      </c>
    </row>
    <row r="639" spans="1:18">
      <c r="A639" t="s">
        <v>33</v>
      </c>
      <c r="B639" t="s">
        <v>10</v>
      </c>
      <c r="C639">
        <v>60</v>
      </c>
      <c r="D639" t="s">
        <v>57</v>
      </c>
      <c r="E639" t="s">
        <v>57</v>
      </c>
      <c r="F639" t="s">
        <v>14</v>
      </c>
      <c r="H639" t="s">
        <v>14</v>
      </c>
      <c r="J639" t="s">
        <v>14</v>
      </c>
      <c r="L639" t="s">
        <v>14</v>
      </c>
      <c r="N639" t="s">
        <v>67</v>
      </c>
      <c r="P639" t="s">
        <v>75</v>
      </c>
      <c r="R639" t="s">
        <v>61</v>
      </c>
    </row>
    <row r="640" spans="1:18">
      <c r="A640" t="s">
        <v>33</v>
      </c>
      <c r="B640" t="s">
        <v>10</v>
      </c>
      <c r="C640">
        <v>3</v>
      </c>
      <c r="D640" t="s">
        <v>62</v>
      </c>
      <c r="E640" t="s">
        <v>62</v>
      </c>
      <c r="F640" t="s">
        <v>14</v>
      </c>
      <c r="H640" t="s">
        <v>16</v>
      </c>
      <c r="J640" t="s">
        <v>14</v>
      </c>
      <c r="L640" t="s">
        <v>15</v>
      </c>
      <c r="M640" t="s">
        <v>760</v>
      </c>
      <c r="N640" t="s">
        <v>15</v>
      </c>
      <c r="O640" t="s">
        <v>761</v>
      </c>
      <c r="P640" t="s">
        <v>15</v>
      </c>
      <c r="Q640" t="s">
        <v>224</v>
      </c>
      <c r="R640" t="s">
        <v>69</v>
      </c>
    </row>
    <row r="641" spans="1:18">
      <c r="A641" t="s">
        <v>33</v>
      </c>
      <c r="B641" t="s">
        <v>10</v>
      </c>
      <c r="C641">
        <v>7</v>
      </c>
      <c r="D641" t="s">
        <v>62</v>
      </c>
      <c r="E641" t="s">
        <v>62</v>
      </c>
      <c r="F641" t="s">
        <v>14</v>
      </c>
      <c r="H641" t="s">
        <v>16</v>
      </c>
      <c r="J641" t="s">
        <v>14</v>
      </c>
      <c r="L641" t="s">
        <v>16</v>
      </c>
      <c r="N641" t="s">
        <v>307</v>
      </c>
      <c r="P641" t="s">
        <v>188</v>
      </c>
      <c r="R641" t="s">
        <v>61</v>
      </c>
    </row>
    <row r="642" spans="1:18">
      <c r="A642" t="s">
        <v>33</v>
      </c>
      <c r="B642" t="s">
        <v>10</v>
      </c>
      <c r="C642">
        <v>4.2</v>
      </c>
      <c r="D642" t="s">
        <v>62</v>
      </c>
      <c r="E642" t="s">
        <v>62</v>
      </c>
      <c r="F642" t="s">
        <v>14</v>
      </c>
      <c r="H642" t="s">
        <v>16</v>
      </c>
      <c r="J642" t="s">
        <v>14</v>
      </c>
      <c r="L642" t="s">
        <v>16</v>
      </c>
      <c r="N642" t="s">
        <v>762</v>
      </c>
      <c r="O642" t="s">
        <v>763</v>
      </c>
      <c r="P642" t="s">
        <v>269</v>
      </c>
      <c r="R642" t="s">
        <v>61</v>
      </c>
    </row>
    <row r="643" spans="1:18">
      <c r="A643" t="s">
        <v>33</v>
      </c>
      <c r="B643" t="s">
        <v>10</v>
      </c>
      <c r="C643">
        <v>25</v>
      </c>
      <c r="D643" t="s">
        <v>62</v>
      </c>
      <c r="E643" t="s">
        <v>62</v>
      </c>
      <c r="F643" t="s">
        <v>14</v>
      </c>
      <c r="H643" t="s">
        <v>16</v>
      </c>
      <c r="J643" t="s">
        <v>14</v>
      </c>
      <c r="L643" t="s">
        <v>16</v>
      </c>
      <c r="N643" t="s">
        <v>67</v>
      </c>
      <c r="R643" t="s">
        <v>69</v>
      </c>
    </row>
    <row r="644" spans="1:18">
      <c r="A644" t="s">
        <v>33</v>
      </c>
      <c r="B644" t="s">
        <v>10</v>
      </c>
      <c r="C644">
        <v>0.4</v>
      </c>
      <c r="D644" t="s">
        <v>79</v>
      </c>
      <c r="E644" t="s">
        <v>62</v>
      </c>
      <c r="F644" t="s">
        <v>14</v>
      </c>
      <c r="H644" t="s">
        <v>16</v>
      </c>
      <c r="J644" t="s">
        <v>14</v>
      </c>
      <c r="L644" t="s">
        <v>14</v>
      </c>
      <c r="N644" t="s">
        <v>15</v>
      </c>
      <c r="O644" t="s">
        <v>764</v>
      </c>
      <c r="P644" t="s">
        <v>765</v>
      </c>
      <c r="Q644" t="s">
        <v>766</v>
      </c>
      <c r="R644" t="s">
        <v>61</v>
      </c>
    </row>
    <row r="645" spans="1:18">
      <c r="A645" t="s">
        <v>33</v>
      </c>
      <c r="B645" t="s">
        <v>10</v>
      </c>
      <c r="C645">
        <v>3</v>
      </c>
      <c r="D645" t="s">
        <v>62</v>
      </c>
      <c r="E645" t="s">
        <v>62</v>
      </c>
      <c r="F645" t="s">
        <v>14</v>
      </c>
      <c r="H645" t="s">
        <v>16</v>
      </c>
      <c r="J645" t="s">
        <v>14</v>
      </c>
      <c r="L645" t="s">
        <v>16</v>
      </c>
      <c r="N645" t="s">
        <v>767</v>
      </c>
      <c r="O645" t="s">
        <v>768</v>
      </c>
      <c r="P645" t="s">
        <v>237</v>
      </c>
      <c r="Q645" t="s">
        <v>769</v>
      </c>
      <c r="R645" t="s">
        <v>69</v>
      </c>
    </row>
    <row r="646" spans="1:18">
      <c r="A646" t="s">
        <v>33</v>
      </c>
      <c r="B646" t="s">
        <v>10</v>
      </c>
      <c r="C646">
        <v>12</v>
      </c>
      <c r="D646" t="s">
        <v>62</v>
      </c>
      <c r="E646" t="s">
        <v>62</v>
      </c>
      <c r="F646" t="s">
        <v>14</v>
      </c>
      <c r="H646" t="s">
        <v>16</v>
      </c>
      <c r="J646" t="s">
        <v>14</v>
      </c>
      <c r="L646" t="s">
        <v>16</v>
      </c>
      <c r="N646" t="s">
        <v>216</v>
      </c>
      <c r="P646" t="s">
        <v>365</v>
      </c>
      <c r="R646" t="s">
        <v>69</v>
      </c>
    </row>
    <row r="647" spans="1:18">
      <c r="A647" t="s">
        <v>33</v>
      </c>
      <c r="B647" t="s">
        <v>10</v>
      </c>
      <c r="C647">
        <v>27</v>
      </c>
      <c r="D647" t="s">
        <v>62</v>
      </c>
      <c r="E647" t="s">
        <v>62</v>
      </c>
      <c r="F647" t="s">
        <v>14</v>
      </c>
      <c r="H647" t="s">
        <v>14</v>
      </c>
      <c r="J647" t="s">
        <v>14</v>
      </c>
      <c r="L647" t="s">
        <v>14</v>
      </c>
      <c r="N647" t="s">
        <v>15</v>
      </c>
      <c r="O647" t="s">
        <v>770</v>
      </c>
      <c r="R647" t="s">
        <v>61</v>
      </c>
    </row>
    <row r="648" spans="1:18">
      <c r="A648" t="s">
        <v>33</v>
      </c>
      <c r="B648" t="s">
        <v>10</v>
      </c>
      <c r="C648">
        <v>7</v>
      </c>
      <c r="D648" t="s">
        <v>62</v>
      </c>
      <c r="E648" t="s">
        <v>62</v>
      </c>
      <c r="F648" t="s">
        <v>14</v>
      </c>
      <c r="H648" t="s">
        <v>16</v>
      </c>
      <c r="J648" t="s">
        <v>14</v>
      </c>
      <c r="L648" t="s">
        <v>16</v>
      </c>
      <c r="N648" t="s">
        <v>74</v>
      </c>
      <c r="P648" t="s">
        <v>112</v>
      </c>
      <c r="R648" t="s">
        <v>61</v>
      </c>
    </row>
    <row r="649" spans="1:18">
      <c r="A649" t="s">
        <v>33</v>
      </c>
      <c r="B649" t="s">
        <v>10</v>
      </c>
      <c r="C649">
        <v>45</v>
      </c>
      <c r="D649" t="s">
        <v>62</v>
      </c>
      <c r="E649" t="s">
        <v>62</v>
      </c>
      <c r="F649" t="s">
        <v>14</v>
      </c>
      <c r="H649" t="s">
        <v>12</v>
      </c>
      <c r="J649" t="s">
        <v>14</v>
      </c>
      <c r="L649" t="s">
        <v>12</v>
      </c>
      <c r="N649" t="s">
        <v>114</v>
      </c>
      <c r="R649" t="s">
        <v>61</v>
      </c>
    </row>
    <row r="650" spans="1:18">
      <c r="A650" t="s">
        <v>33</v>
      </c>
      <c r="B650" t="s">
        <v>10</v>
      </c>
      <c r="C650">
        <v>5.8</v>
      </c>
      <c r="D650" t="s">
        <v>62</v>
      </c>
      <c r="E650" t="s">
        <v>62</v>
      </c>
      <c r="F650" t="s">
        <v>14</v>
      </c>
      <c r="H650" t="s">
        <v>16</v>
      </c>
      <c r="J650" t="s">
        <v>14</v>
      </c>
      <c r="L650" t="s">
        <v>12</v>
      </c>
      <c r="N650" t="s">
        <v>771</v>
      </c>
      <c r="O650" t="s">
        <v>772</v>
      </c>
      <c r="P650" t="s">
        <v>15</v>
      </c>
      <c r="Q650" t="s">
        <v>773</v>
      </c>
      <c r="R650" t="s">
        <v>61</v>
      </c>
    </row>
    <row r="651" spans="1:18">
      <c r="A651" t="s">
        <v>33</v>
      </c>
      <c r="B651" t="s">
        <v>10</v>
      </c>
      <c r="C651">
        <v>30</v>
      </c>
      <c r="D651" t="s">
        <v>62</v>
      </c>
      <c r="E651" t="s">
        <v>62</v>
      </c>
      <c r="F651" t="s">
        <v>14</v>
      </c>
      <c r="H651" t="s">
        <v>16</v>
      </c>
      <c r="L651" t="s">
        <v>16</v>
      </c>
      <c r="N651" t="s">
        <v>15</v>
      </c>
      <c r="O651" t="s">
        <v>719</v>
      </c>
      <c r="R651" t="s">
        <v>69</v>
      </c>
    </row>
    <row r="652" spans="1:18">
      <c r="A652" t="s">
        <v>33</v>
      </c>
      <c r="B652" t="s">
        <v>10</v>
      </c>
      <c r="C652">
        <v>35</v>
      </c>
      <c r="D652" t="s">
        <v>62</v>
      </c>
      <c r="E652" t="s">
        <v>62</v>
      </c>
      <c r="F652" t="s">
        <v>14</v>
      </c>
      <c r="H652" t="s">
        <v>14</v>
      </c>
      <c r="J652" t="s">
        <v>14</v>
      </c>
      <c r="L652" t="s">
        <v>14</v>
      </c>
      <c r="N652" t="s">
        <v>15</v>
      </c>
      <c r="O652" t="s">
        <v>774</v>
      </c>
      <c r="P652" t="s">
        <v>100</v>
      </c>
      <c r="R652" t="s">
        <v>61</v>
      </c>
    </row>
    <row r="653" spans="1:18">
      <c r="A653" t="s">
        <v>33</v>
      </c>
      <c r="B653" t="s">
        <v>10</v>
      </c>
      <c r="C653">
        <v>1</v>
      </c>
      <c r="D653" t="s">
        <v>62</v>
      </c>
      <c r="E653" t="s">
        <v>62</v>
      </c>
      <c r="F653" t="s">
        <v>14</v>
      </c>
      <c r="H653" t="s">
        <v>16</v>
      </c>
      <c r="J653" t="s">
        <v>14</v>
      </c>
      <c r="L653" t="s">
        <v>16</v>
      </c>
      <c r="N653" t="s">
        <v>74</v>
      </c>
      <c r="P653" t="s">
        <v>75</v>
      </c>
      <c r="R653" t="s">
        <v>69</v>
      </c>
    </row>
    <row r="654" spans="1:18">
      <c r="A654" t="s">
        <v>33</v>
      </c>
      <c r="B654" t="s">
        <v>10</v>
      </c>
      <c r="C654">
        <v>1</v>
      </c>
      <c r="D654" t="s">
        <v>79</v>
      </c>
      <c r="E654" t="s">
        <v>79</v>
      </c>
      <c r="F654" t="s">
        <v>14</v>
      </c>
      <c r="H654" t="s">
        <v>16</v>
      </c>
      <c r="J654" t="s">
        <v>14</v>
      </c>
      <c r="L654" t="s">
        <v>16</v>
      </c>
      <c r="N654" t="s">
        <v>94</v>
      </c>
      <c r="P654" t="s">
        <v>639</v>
      </c>
      <c r="R654" t="s">
        <v>69</v>
      </c>
    </row>
    <row r="655" spans="1:18">
      <c r="A655" t="s">
        <v>33</v>
      </c>
      <c r="B655" t="s">
        <v>10</v>
      </c>
      <c r="C655">
        <v>8.4</v>
      </c>
      <c r="D655" t="s">
        <v>62</v>
      </c>
      <c r="E655" t="s">
        <v>62</v>
      </c>
      <c r="F655" t="s">
        <v>14</v>
      </c>
      <c r="H655" t="s">
        <v>16</v>
      </c>
      <c r="J655" t="s">
        <v>14</v>
      </c>
      <c r="L655" t="s">
        <v>16</v>
      </c>
      <c r="N655" t="s">
        <v>775</v>
      </c>
      <c r="P655" t="s">
        <v>231</v>
      </c>
      <c r="R655" t="s">
        <v>61</v>
      </c>
    </row>
    <row r="656" spans="1:18">
      <c r="A656" t="s">
        <v>33</v>
      </c>
      <c r="B656" t="s">
        <v>10</v>
      </c>
      <c r="C656">
        <v>7</v>
      </c>
      <c r="D656" t="s">
        <v>62</v>
      </c>
      <c r="E656" t="s">
        <v>62</v>
      </c>
      <c r="F656" t="s">
        <v>14</v>
      </c>
      <c r="H656" t="s">
        <v>16</v>
      </c>
      <c r="J656" t="s">
        <v>14</v>
      </c>
      <c r="L656" t="s">
        <v>12</v>
      </c>
      <c r="N656" t="s">
        <v>15</v>
      </c>
      <c r="O656" t="s">
        <v>776</v>
      </c>
      <c r="P656" t="s">
        <v>703</v>
      </c>
      <c r="R656" t="s">
        <v>61</v>
      </c>
    </row>
    <row r="657" spans="1:18">
      <c r="A657" t="s">
        <v>33</v>
      </c>
      <c r="B657" t="s">
        <v>10</v>
      </c>
      <c r="C657">
        <v>7</v>
      </c>
      <c r="D657" t="s">
        <v>62</v>
      </c>
      <c r="E657" t="s">
        <v>62</v>
      </c>
      <c r="F657" t="s">
        <v>14</v>
      </c>
      <c r="H657" t="s">
        <v>16</v>
      </c>
      <c r="J657" t="s">
        <v>14</v>
      </c>
      <c r="L657" t="s">
        <v>16</v>
      </c>
      <c r="N657" t="s">
        <v>67</v>
      </c>
      <c r="P657" t="s">
        <v>112</v>
      </c>
      <c r="R657" t="s">
        <v>69</v>
      </c>
    </row>
    <row r="658" spans="1:18">
      <c r="A658" t="s">
        <v>33</v>
      </c>
      <c r="B658" t="s">
        <v>10</v>
      </c>
      <c r="C658">
        <v>22</v>
      </c>
      <c r="D658" t="s">
        <v>62</v>
      </c>
      <c r="E658" t="s">
        <v>62</v>
      </c>
      <c r="F658" t="s">
        <v>14</v>
      </c>
      <c r="H658" t="s">
        <v>16</v>
      </c>
      <c r="J658" t="s">
        <v>14</v>
      </c>
      <c r="L658" t="s">
        <v>12</v>
      </c>
      <c r="N658" t="s">
        <v>67</v>
      </c>
      <c r="P658" t="s">
        <v>195</v>
      </c>
      <c r="R658" t="s">
        <v>61</v>
      </c>
    </row>
    <row r="659" spans="1:18">
      <c r="A659" t="s">
        <v>33</v>
      </c>
      <c r="B659" t="s">
        <v>10</v>
      </c>
      <c r="C659">
        <v>2</v>
      </c>
      <c r="D659" t="s">
        <v>62</v>
      </c>
      <c r="E659" t="s">
        <v>62</v>
      </c>
      <c r="F659" t="s">
        <v>14</v>
      </c>
      <c r="H659" t="s">
        <v>16</v>
      </c>
      <c r="J659" t="s">
        <v>14</v>
      </c>
      <c r="L659" t="s">
        <v>16</v>
      </c>
      <c r="N659" t="s">
        <v>172</v>
      </c>
      <c r="O659" t="s">
        <v>777</v>
      </c>
      <c r="P659" t="s">
        <v>15</v>
      </c>
      <c r="Q659" t="s">
        <v>778</v>
      </c>
      <c r="R659" t="s">
        <v>61</v>
      </c>
    </row>
    <row r="660" spans="1:18">
      <c r="A660" t="s">
        <v>33</v>
      </c>
      <c r="B660" t="s">
        <v>10</v>
      </c>
      <c r="C660">
        <v>25</v>
      </c>
      <c r="D660" t="s">
        <v>62</v>
      </c>
      <c r="E660" t="s">
        <v>62</v>
      </c>
      <c r="F660" t="s">
        <v>14</v>
      </c>
      <c r="H660" t="s">
        <v>14</v>
      </c>
      <c r="J660" t="s">
        <v>14</v>
      </c>
      <c r="L660" t="s">
        <v>14</v>
      </c>
      <c r="N660" t="s">
        <v>240</v>
      </c>
      <c r="R660" t="s">
        <v>61</v>
      </c>
    </row>
    <row r="661" spans="1:18">
      <c r="A661" t="s">
        <v>33</v>
      </c>
      <c r="B661" t="s">
        <v>10</v>
      </c>
      <c r="C661">
        <v>14</v>
      </c>
      <c r="D661" t="s">
        <v>70</v>
      </c>
      <c r="E661" t="s">
        <v>62</v>
      </c>
      <c r="F661" t="s">
        <v>14</v>
      </c>
      <c r="H661" t="s">
        <v>14</v>
      </c>
      <c r="J661" t="s">
        <v>14</v>
      </c>
      <c r="L661" t="s">
        <v>14</v>
      </c>
      <c r="N661" t="s">
        <v>779</v>
      </c>
      <c r="O661" t="s">
        <v>780</v>
      </c>
      <c r="P661" t="s">
        <v>15</v>
      </c>
      <c r="Q661" t="s">
        <v>781</v>
      </c>
      <c r="R661" t="s">
        <v>61</v>
      </c>
    </row>
    <row r="662" spans="1:18">
      <c r="A662" t="s">
        <v>33</v>
      </c>
      <c r="B662" t="s">
        <v>10</v>
      </c>
      <c r="C662" t="s">
        <v>612</v>
      </c>
      <c r="D662" t="s">
        <v>62</v>
      </c>
      <c r="E662" t="s">
        <v>62</v>
      </c>
      <c r="F662" t="s">
        <v>14</v>
      </c>
      <c r="H662" t="s">
        <v>16</v>
      </c>
      <c r="J662" t="s">
        <v>14</v>
      </c>
      <c r="L662" t="s">
        <v>16</v>
      </c>
      <c r="N662" t="s">
        <v>111</v>
      </c>
      <c r="P662" t="s">
        <v>108</v>
      </c>
      <c r="Q662" t="s">
        <v>608</v>
      </c>
      <c r="R662" t="s">
        <v>69</v>
      </c>
    </row>
    <row r="663" spans="1:18">
      <c r="A663" t="s">
        <v>33</v>
      </c>
      <c r="B663" t="s">
        <v>10</v>
      </c>
      <c r="C663">
        <v>38</v>
      </c>
      <c r="D663" t="s">
        <v>62</v>
      </c>
      <c r="E663" t="s">
        <v>62</v>
      </c>
      <c r="F663" t="s">
        <v>14</v>
      </c>
      <c r="H663" t="s">
        <v>16</v>
      </c>
      <c r="J663" t="s">
        <v>14</v>
      </c>
      <c r="L663" t="s">
        <v>14</v>
      </c>
      <c r="N663" t="s">
        <v>134</v>
      </c>
      <c r="O663" t="s">
        <v>782</v>
      </c>
      <c r="P663" t="s">
        <v>15</v>
      </c>
      <c r="Q663" t="s">
        <v>783</v>
      </c>
      <c r="R663" t="s">
        <v>69</v>
      </c>
    </row>
    <row r="664" spans="1:18">
      <c r="A664" t="s">
        <v>33</v>
      </c>
      <c r="B664" t="s">
        <v>10</v>
      </c>
      <c r="C664">
        <v>10</v>
      </c>
      <c r="D664" t="s">
        <v>62</v>
      </c>
      <c r="E664" t="s">
        <v>62</v>
      </c>
      <c r="F664" t="s">
        <v>14</v>
      </c>
      <c r="H664" t="s">
        <v>16</v>
      </c>
      <c r="J664" t="s">
        <v>14</v>
      </c>
      <c r="L664" t="s">
        <v>16</v>
      </c>
      <c r="N664" t="s">
        <v>784</v>
      </c>
      <c r="P664" t="s">
        <v>607</v>
      </c>
      <c r="R664" t="s">
        <v>69</v>
      </c>
    </row>
    <row r="665" spans="1:18">
      <c r="A665" t="s">
        <v>33</v>
      </c>
      <c r="B665" t="s">
        <v>10</v>
      </c>
      <c r="C665">
        <v>40</v>
      </c>
      <c r="D665" t="s">
        <v>62</v>
      </c>
      <c r="E665" t="s">
        <v>57</v>
      </c>
      <c r="F665" t="s">
        <v>14</v>
      </c>
      <c r="H665" t="s">
        <v>16</v>
      </c>
      <c r="J665" t="s">
        <v>14</v>
      </c>
      <c r="L665" t="s">
        <v>16</v>
      </c>
      <c r="N665" t="s">
        <v>172</v>
      </c>
      <c r="O665" t="s">
        <v>785</v>
      </c>
      <c r="P665" t="s">
        <v>108</v>
      </c>
      <c r="Q665" t="s">
        <v>786</v>
      </c>
      <c r="R665" t="s">
        <v>69</v>
      </c>
    </row>
    <row r="666" spans="1:18">
      <c r="A666" t="s">
        <v>33</v>
      </c>
      <c r="B666" t="s">
        <v>10</v>
      </c>
      <c r="C666">
        <v>15</v>
      </c>
      <c r="D666" t="s">
        <v>62</v>
      </c>
      <c r="E666" t="s">
        <v>62</v>
      </c>
      <c r="F666" t="s">
        <v>14</v>
      </c>
      <c r="H666" t="s">
        <v>13</v>
      </c>
      <c r="J666" t="s">
        <v>14</v>
      </c>
      <c r="L666" t="s">
        <v>13</v>
      </c>
      <c r="N666" t="s">
        <v>114</v>
      </c>
      <c r="R666" t="s">
        <v>61</v>
      </c>
    </row>
    <row r="667" spans="1:18">
      <c r="A667" t="s">
        <v>33</v>
      </c>
      <c r="B667" t="s">
        <v>10</v>
      </c>
      <c r="C667">
        <v>1</v>
      </c>
      <c r="D667" t="s">
        <v>62</v>
      </c>
      <c r="E667" t="s">
        <v>62</v>
      </c>
      <c r="F667" t="s">
        <v>14</v>
      </c>
      <c r="H667" t="s">
        <v>16</v>
      </c>
      <c r="J667" t="s">
        <v>14</v>
      </c>
      <c r="L667" t="s">
        <v>16</v>
      </c>
      <c r="N667" t="s">
        <v>15</v>
      </c>
      <c r="O667" t="s">
        <v>787</v>
      </c>
      <c r="P667" t="s">
        <v>15</v>
      </c>
      <c r="Q667" t="s">
        <v>788</v>
      </c>
      <c r="R667" t="s">
        <v>61</v>
      </c>
    </row>
    <row r="668" spans="1:18">
      <c r="A668" t="s">
        <v>33</v>
      </c>
      <c r="B668" t="s">
        <v>10</v>
      </c>
      <c r="C668">
        <v>7</v>
      </c>
      <c r="D668" t="s">
        <v>79</v>
      </c>
      <c r="E668" t="s">
        <v>62</v>
      </c>
      <c r="F668" t="s">
        <v>14</v>
      </c>
      <c r="H668" t="s">
        <v>16</v>
      </c>
      <c r="J668" t="s">
        <v>14</v>
      </c>
      <c r="L668" t="s">
        <v>16</v>
      </c>
      <c r="N668" t="s">
        <v>93</v>
      </c>
      <c r="P668" t="s">
        <v>65</v>
      </c>
      <c r="R668" t="s">
        <v>61</v>
      </c>
    </row>
    <row r="669" spans="1:18">
      <c r="A669" t="s">
        <v>33</v>
      </c>
      <c r="B669" t="s">
        <v>10</v>
      </c>
      <c r="C669">
        <v>30</v>
      </c>
      <c r="D669" t="s">
        <v>62</v>
      </c>
      <c r="E669" t="s">
        <v>62</v>
      </c>
      <c r="F669" t="s">
        <v>14</v>
      </c>
      <c r="H669" t="s">
        <v>16</v>
      </c>
      <c r="J669" t="s">
        <v>14</v>
      </c>
      <c r="L669" t="s">
        <v>16</v>
      </c>
      <c r="N669" t="s">
        <v>94</v>
      </c>
      <c r="P669" t="s">
        <v>607</v>
      </c>
      <c r="R669" t="s">
        <v>61</v>
      </c>
    </row>
    <row r="670" spans="1:18">
      <c r="A670" t="s">
        <v>33</v>
      </c>
      <c r="B670" t="s">
        <v>10</v>
      </c>
      <c r="C670">
        <v>27.3</v>
      </c>
      <c r="D670" t="s">
        <v>62</v>
      </c>
      <c r="E670" t="s">
        <v>62</v>
      </c>
      <c r="F670" t="s">
        <v>14</v>
      </c>
      <c r="H670" t="s">
        <v>16</v>
      </c>
      <c r="J670" t="s">
        <v>14</v>
      </c>
      <c r="L670" t="s">
        <v>16</v>
      </c>
      <c r="N670" t="s">
        <v>789</v>
      </c>
      <c r="R670" t="s">
        <v>69</v>
      </c>
    </row>
    <row r="671" spans="1:18">
      <c r="A671" t="s">
        <v>33</v>
      </c>
      <c r="B671" t="s">
        <v>10</v>
      </c>
      <c r="C671">
        <v>8</v>
      </c>
      <c r="D671" t="s">
        <v>62</v>
      </c>
      <c r="E671" t="s">
        <v>62</v>
      </c>
      <c r="F671" t="s">
        <v>14</v>
      </c>
      <c r="H671" t="s">
        <v>16</v>
      </c>
      <c r="J671" t="s">
        <v>14</v>
      </c>
      <c r="L671" t="s">
        <v>12</v>
      </c>
      <c r="N671" t="s">
        <v>151</v>
      </c>
      <c r="O671" t="s">
        <v>790</v>
      </c>
      <c r="P671" t="s">
        <v>15</v>
      </c>
      <c r="Q671" t="s">
        <v>791</v>
      </c>
      <c r="R671" t="s">
        <v>61</v>
      </c>
    </row>
    <row r="672" spans="1:18">
      <c r="A672" t="s">
        <v>33</v>
      </c>
      <c r="B672" t="s">
        <v>10</v>
      </c>
      <c r="C672">
        <v>16.2</v>
      </c>
      <c r="D672" t="s">
        <v>62</v>
      </c>
      <c r="E672" t="s">
        <v>62</v>
      </c>
      <c r="F672" t="s">
        <v>14</v>
      </c>
      <c r="H672" t="s">
        <v>14</v>
      </c>
      <c r="J672" t="s">
        <v>14</v>
      </c>
      <c r="L672" t="s">
        <v>14</v>
      </c>
      <c r="N672" t="s">
        <v>114</v>
      </c>
      <c r="P672" t="s">
        <v>15</v>
      </c>
      <c r="Q672" t="s">
        <v>792</v>
      </c>
      <c r="R672" t="s">
        <v>61</v>
      </c>
    </row>
    <row r="673" spans="1:18">
      <c r="A673" t="s">
        <v>33</v>
      </c>
      <c r="B673" t="s">
        <v>10</v>
      </c>
      <c r="C673">
        <v>20</v>
      </c>
      <c r="D673" t="s">
        <v>62</v>
      </c>
      <c r="E673" t="s">
        <v>62</v>
      </c>
      <c r="F673" t="s">
        <v>14</v>
      </c>
      <c r="H673" t="s">
        <v>16</v>
      </c>
      <c r="J673" t="s">
        <v>13</v>
      </c>
      <c r="L673" t="s">
        <v>16</v>
      </c>
      <c r="N673" t="s">
        <v>94</v>
      </c>
      <c r="P673" t="s">
        <v>269</v>
      </c>
      <c r="R673" t="s">
        <v>69</v>
      </c>
    </row>
    <row r="674" spans="1:18">
      <c r="A674" t="s">
        <v>33</v>
      </c>
      <c r="B674" t="s">
        <v>10</v>
      </c>
      <c r="C674">
        <v>12</v>
      </c>
      <c r="D674" t="s">
        <v>62</v>
      </c>
      <c r="E674" t="s">
        <v>62</v>
      </c>
      <c r="F674" t="s">
        <v>14</v>
      </c>
      <c r="H674" t="s">
        <v>16</v>
      </c>
      <c r="J674" t="s">
        <v>14</v>
      </c>
      <c r="L674" t="s">
        <v>16</v>
      </c>
      <c r="N674" t="s">
        <v>90</v>
      </c>
      <c r="P674" t="s">
        <v>100</v>
      </c>
      <c r="R674" t="s">
        <v>61</v>
      </c>
    </row>
    <row r="675" spans="1:18">
      <c r="A675" t="s">
        <v>33</v>
      </c>
      <c r="B675" t="s">
        <v>10</v>
      </c>
      <c r="C675">
        <v>4</v>
      </c>
      <c r="D675" t="s">
        <v>62</v>
      </c>
      <c r="E675" t="s">
        <v>62</v>
      </c>
      <c r="F675" t="s">
        <v>14</v>
      </c>
      <c r="H675" t="s">
        <v>14</v>
      </c>
      <c r="J675" t="s">
        <v>14</v>
      </c>
      <c r="L675" t="s">
        <v>14</v>
      </c>
      <c r="N675" t="s">
        <v>216</v>
      </c>
      <c r="P675" t="s">
        <v>15</v>
      </c>
      <c r="Q675" t="s">
        <v>793</v>
      </c>
      <c r="R675" t="s">
        <v>61</v>
      </c>
    </row>
    <row r="676" spans="1:18">
      <c r="A676" t="s">
        <v>33</v>
      </c>
      <c r="B676" t="s">
        <v>10</v>
      </c>
      <c r="C676">
        <v>35</v>
      </c>
      <c r="D676" t="s">
        <v>62</v>
      </c>
      <c r="E676" t="s">
        <v>62</v>
      </c>
      <c r="F676" t="s">
        <v>14</v>
      </c>
      <c r="H676" t="s">
        <v>16</v>
      </c>
      <c r="J676" t="s">
        <v>14</v>
      </c>
      <c r="L676" t="s">
        <v>16</v>
      </c>
      <c r="N676" t="s">
        <v>172</v>
      </c>
      <c r="O676" t="s">
        <v>266</v>
      </c>
      <c r="P676" t="s">
        <v>15</v>
      </c>
      <c r="Q676" t="s">
        <v>794</v>
      </c>
      <c r="R676" t="s">
        <v>69</v>
      </c>
    </row>
    <row r="677" spans="1:18">
      <c r="A677" t="s">
        <v>33</v>
      </c>
      <c r="B677" t="s">
        <v>10</v>
      </c>
      <c r="C677">
        <v>28</v>
      </c>
      <c r="D677" t="s">
        <v>62</v>
      </c>
      <c r="E677" t="s">
        <v>62</v>
      </c>
      <c r="F677" t="s">
        <v>14</v>
      </c>
      <c r="H677" t="s">
        <v>14</v>
      </c>
      <c r="J677" t="s">
        <v>14</v>
      </c>
      <c r="L677" t="s">
        <v>16</v>
      </c>
      <c r="N677" t="s">
        <v>15</v>
      </c>
      <c r="O677" t="s">
        <v>795</v>
      </c>
      <c r="P677" t="s">
        <v>108</v>
      </c>
      <c r="Q677" t="s">
        <v>796</v>
      </c>
      <c r="R677" t="s">
        <v>61</v>
      </c>
    </row>
    <row r="678" spans="1:18">
      <c r="A678" t="s">
        <v>33</v>
      </c>
      <c r="B678" t="s">
        <v>10</v>
      </c>
      <c r="C678">
        <v>1.5</v>
      </c>
      <c r="D678" t="s">
        <v>62</v>
      </c>
      <c r="E678" t="s">
        <v>62</v>
      </c>
      <c r="F678" t="s">
        <v>14</v>
      </c>
      <c r="H678" t="s">
        <v>16</v>
      </c>
      <c r="J678" t="s">
        <v>14</v>
      </c>
      <c r="L678" t="s">
        <v>16</v>
      </c>
      <c r="N678" t="s">
        <v>797</v>
      </c>
      <c r="O678" t="s">
        <v>798</v>
      </c>
      <c r="P678" t="s">
        <v>799</v>
      </c>
      <c r="R678" t="s">
        <v>69</v>
      </c>
    </row>
    <row r="679" spans="1:18">
      <c r="A679" t="s">
        <v>33</v>
      </c>
      <c r="B679" t="s">
        <v>10</v>
      </c>
      <c r="C679">
        <v>3</v>
      </c>
      <c r="D679" t="s">
        <v>62</v>
      </c>
      <c r="E679" t="s">
        <v>62</v>
      </c>
      <c r="F679" t="s">
        <v>14</v>
      </c>
      <c r="H679" t="s">
        <v>14</v>
      </c>
      <c r="J679" t="s">
        <v>14</v>
      </c>
      <c r="L679" t="s">
        <v>14</v>
      </c>
      <c r="N679" t="s">
        <v>77</v>
      </c>
      <c r="P679" t="s">
        <v>75</v>
      </c>
      <c r="R679" t="s">
        <v>69</v>
      </c>
    </row>
    <row r="680" spans="1:18">
      <c r="A680" t="s">
        <v>33</v>
      </c>
      <c r="B680" t="s">
        <v>10</v>
      </c>
      <c r="C680">
        <v>6.3</v>
      </c>
      <c r="D680" t="s">
        <v>62</v>
      </c>
      <c r="E680" t="s">
        <v>62</v>
      </c>
      <c r="F680" t="s">
        <v>14</v>
      </c>
      <c r="H680" t="s">
        <v>14</v>
      </c>
      <c r="J680" t="s">
        <v>14</v>
      </c>
      <c r="L680" t="s">
        <v>14</v>
      </c>
      <c r="N680" t="s">
        <v>15</v>
      </c>
      <c r="O680" t="s">
        <v>800</v>
      </c>
      <c r="R680" t="s">
        <v>69</v>
      </c>
    </row>
    <row r="681" spans="1:18">
      <c r="A681" t="s">
        <v>33</v>
      </c>
      <c r="B681" t="s">
        <v>10</v>
      </c>
      <c r="C681">
        <v>22</v>
      </c>
      <c r="D681" t="s">
        <v>62</v>
      </c>
      <c r="E681" t="s">
        <v>62</v>
      </c>
      <c r="F681" t="s">
        <v>14</v>
      </c>
      <c r="H681" t="s">
        <v>16</v>
      </c>
      <c r="J681" t="s">
        <v>14</v>
      </c>
      <c r="L681" t="s">
        <v>16</v>
      </c>
      <c r="N681" t="s">
        <v>67</v>
      </c>
      <c r="P681" t="s">
        <v>195</v>
      </c>
      <c r="R681" t="s">
        <v>61</v>
      </c>
    </row>
    <row r="682" spans="1:18">
      <c r="A682" t="s">
        <v>33</v>
      </c>
      <c r="B682" t="s">
        <v>10</v>
      </c>
      <c r="C682">
        <v>3</v>
      </c>
      <c r="D682" t="s">
        <v>62</v>
      </c>
      <c r="E682" t="s">
        <v>62</v>
      </c>
      <c r="F682" t="s">
        <v>14</v>
      </c>
      <c r="H682" t="s">
        <v>16</v>
      </c>
      <c r="J682" t="s">
        <v>16</v>
      </c>
      <c r="L682" t="s">
        <v>16</v>
      </c>
      <c r="N682" t="s">
        <v>15</v>
      </c>
      <c r="O682" t="s">
        <v>801</v>
      </c>
      <c r="P682" t="s">
        <v>65</v>
      </c>
      <c r="R682" t="s">
        <v>69</v>
      </c>
    </row>
    <row r="683" spans="1:18">
      <c r="A683" t="s">
        <v>33</v>
      </c>
      <c r="B683" t="s">
        <v>10</v>
      </c>
      <c r="C683">
        <v>16</v>
      </c>
      <c r="D683" t="s">
        <v>62</v>
      </c>
      <c r="E683" t="s">
        <v>62</v>
      </c>
      <c r="F683" t="s">
        <v>14</v>
      </c>
      <c r="H683" t="s">
        <v>16</v>
      </c>
      <c r="J683" t="s">
        <v>14</v>
      </c>
      <c r="L683" t="s">
        <v>16</v>
      </c>
      <c r="N683" t="s">
        <v>15</v>
      </c>
      <c r="O683" t="s">
        <v>802</v>
      </c>
    </row>
    <row r="684" spans="1:18">
      <c r="A684" t="s">
        <v>33</v>
      </c>
      <c r="B684" t="s">
        <v>10</v>
      </c>
      <c r="C684">
        <v>31</v>
      </c>
      <c r="D684" t="s">
        <v>62</v>
      </c>
      <c r="E684" t="s">
        <v>62</v>
      </c>
      <c r="F684" t="s">
        <v>14</v>
      </c>
      <c r="H684" t="s">
        <v>14</v>
      </c>
      <c r="J684" t="s">
        <v>14</v>
      </c>
      <c r="L684" t="s">
        <v>14</v>
      </c>
      <c r="N684" t="s">
        <v>114</v>
      </c>
      <c r="R684" t="s">
        <v>61</v>
      </c>
    </row>
    <row r="685" spans="1:18">
      <c r="A685" t="s">
        <v>33</v>
      </c>
      <c r="B685" t="s">
        <v>10</v>
      </c>
      <c r="C685">
        <v>8</v>
      </c>
      <c r="D685" t="s">
        <v>62</v>
      </c>
      <c r="E685" t="s">
        <v>62</v>
      </c>
      <c r="F685" t="s">
        <v>14</v>
      </c>
      <c r="H685" t="s">
        <v>14</v>
      </c>
      <c r="J685" t="s">
        <v>14</v>
      </c>
      <c r="L685" t="s">
        <v>14</v>
      </c>
      <c r="N685" t="s">
        <v>138</v>
      </c>
      <c r="R685" t="s">
        <v>69</v>
      </c>
    </row>
    <row r="686" spans="1:18">
      <c r="A686" t="s">
        <v>33</v>
      </c>
      <c r="B686" t="s">
        <v>10</v>
      </c>
      <c r="C686">
        <v>10</v>
      </c>
      <c r="D686" t="s">
        <v>62</v>
      </c>
      <c r="E686" t="s">
        <v>62</v>
      </c>
      <c r="F686" t="s">
        <v>14</v>
      </c>
      <c r="H686" t="s">
        <v>14</v>
      </c>
      <c r="J686" t="s">
        <v>14</v>
      </c>
      <c r="L686" t="s">
        <v>14</v>
      </c>
      <c r="N686" t="s">
        <v>803</v>
      </c>
      <c r="R686" t="s">
        <v>61</v>
      </c>
    </row>
    <row r="687" spans="1:18">
      <c r="A687" t="s">
        <v>33</v>
      </c>
      <c r="B687" t="s">
        <v>10</v>
      </c>
      <c r="C687">
        <v>16</v>
      </c>
      <c r="D687" t="s">
        <v>62</v>
      </c>
      <c r="E687" t="s">
        <v>62</v>
      </c>
      <c r="F687" t="s">
        <v>14</v>
      </c>
      <c r="H687" t="s">
        <v>16</v>
      </c>
      <c r="J687" t="s">
        <v>14</v>
      </c>
      <c r="L687" t="s">
        <v>16</v>
      </c>
      <c r="N687" t="s">
        <v>15</v>
      </c>
      <c r="O687" t="s">
        <v>258</v>
      </c>
      <c r="P687" t="s">
        <v>100</v>
      </c>
      <c r="R687" t="s">
        <v>61</v>
      </c>
    </row>
    <row r="688" spans="1:18">
      <c r="A688" t="s">
        <v>33</v>
      </c>
      <c r="B688" t="s">
        <v>10</v>
      </c>
      <c r="C688">
        <v>13</v>
      </c>
      <c r="D688" t="s">
        <v>62</v>
      </c>
      <c r="E688" t="s">
        <v>62</v>
      </c>
      <c r="F688" t="s">
        <v>14</v>
      </c>
      <c r="H688" t="s">
        <v>16</v>
      </c>
      <c r="J688" t="s">
        <v>14</v>
      </c>
      <c r="L688" t="s">
        <v>14</v>
      </c>
      <c r="N688" t="s">
        <v>138</v>
      </c>
      <c r="R688" t="s">
        <v>61</v>
      </c>
    </row>
    <row r="689" spans="1:18">
      <c r="A689" t="s">
        <v>33</v>
      </c>
      <c r="B689" t="s">
        <v>10</v>
      </c>
      <c r="C689">
        <v>3</v>
      </c>
      <c r="D689" t="s">
        <v>62</v>
      </c>
      <c r="E689" t="s">
        <v>62</v>
      </c>
      <c r="F689" t="s">
        <v>14</v>
      </c>
      <c r="H689" t="s">
        <v>13</v>
      </c>
      <c r="J689" t="s">
        <v>13</v>
      </c>
      <c r="L689" t="s">
        <v>13</v>
      </c>
      <c r="N689" t="s">
        <v>77</v>
      </c>
      <c r="P689" t="s">
        <v>75</v>
      </c>
      <c r="R689" t="s">
        <v>61</v>
      </c>
    </row>
    <row r="690" spans="1:18">
      <c r="A690" t="s">
        <v>33</v>
      </c>
      <c r="B690" t="s">
        <v>10</v>
      </c>
      <c r="C690">
        <v>40</v>
      </c>
      <c r="D690" t="s">
        <v>62</v>
      </c>
      <c r="E690" t="s">
        <v>57</v>
      </c>
      <c r="F690" t="s">
        <v>14</v>
      </c>
      <c r="H690" t="s">
        <v>15</v>
      </c>
      <c r="I690" t="s">
        <v>804</v>
      </c>
      <c r="J690" t="s">
        <v>14</v>
      </c>
      <c r="L690" t="s">
        <v>12</v>
      </c>
      <c r="N690" t="s">
        <v>67</v>
      </c>
      <c r="R690" t="s">
        <v>61</v>
      </c>
    </row>
    <row r="691" spans="1:18">
      <c r="A691" t="s">
        <v>33</v>
      </c>
      <c r="B691" t="s">
        <v>10</v>
      </c>
      <c r="C691">
        <v>39</v>
      </c>
      <c r="D691" t="s">
        <v>62</v>
      </c>
      <c r="E691" t="s">
        <v>62</v>
      </c>
      <c r="F691" t="s">
        <v>14</v>
      </c>
      <c r="H691" t="s">
        <v>16</v>
      </c>
      <c r="J691" t="s">
        <v>14</v>
      </c>
      <c r="L691" t="s">
        <v>16</v>
      </c>
      <c r="N691" t="s">
        <v>805</v>
      </c>
      <c r="O691" t="s">
        <v>806</v>
      </c>
      <c r="P691" t="s">
        <v>807</v>
      </c>
      <c r="Q691" t="s">
        <v>808</v>
      </c>
      <c r="R691" t="s">
        <v>69</v>
      </c>
    </row>
    <row r="692" spans="1:18">
      <c r="A692" t="s">
        <v>33</v>
      </c>
      <c r="B692" t="s">
        <v>10</v>
      </c>
      <c r="C692">
        <v>8</v>
      </c>
      <c r="D692" t="s">
        <v>62</v>
      </c>
      <c r="E692" t="s">
        <v>62</v>
      </c>
      <c r="F692" t="s">
        <v>14</v>
      </c>
      <c r="H692" t="s">
        <v>16</v>
      </c>
      <c r="J692" t="s">
        <v>14</v>
      </c>
      <c r="L692" t="s">
        <v>16</v>
      </c>
      <c r="N692" t="s">
        <v>15</v>
      </c>
      <c r="O692" t="s">
        <v>809</v>
      </c>
      <c r="P692" t="s">
        <v>15</v>
      </c>
      <c r="Q692" t="s">
        <v>810</v>
      </c>
      <c r="R692" t="s">
        <v>61</v>
      </c>
    </row>
    <row r="693" spans="1:18">
      <c r="A693" t="s">
        <v>33</v>
      </c>
      <c r="B693" t="s">
        <v>10</v>
      </c>
      <c r="C693">
        <v>3</v>
      </c>
      <c r="D693" t="s">
        <v>62</v>
      </c>
      <c r="E693" t="s">
        <v>62</v>
      </c>
      <c r="F693" t="s">
        <v>14</v>
      </c>
      <c r="H693" t="s">
        <v>16</v>
      </c>
      <c r="J693" t="s">
        <v>14</v>
      </c>
      <c r="L693" t="s">
        <v>16</v>
      </c>
      <c r="N693" t="s">
        <v>15</v>
      </c>
      <c r="O693" t="s">
        <v>811</v>
      </c>
      <c r="R693" t="s">
        <v>69</v>
      </c>
    </row>
    <row r="694" spans="1:18">
      <c r="A694" t="s">
        <v>33</v>
      </c>
      <c r="B694" t="s">
        <v>10</v>
      </c>
      <c r="C694">
        <v>10</v>
      </c>
      <c r="D694" t="s">
        <v>62</v>
      </c>
      <c r="E694" t="s">
        <v>62</v>
      </c>
      <c r="F694" t="s">
        <v>14</v>
      </c>
      <c r="H694" t="s">
        <v>16</v>
      </c>
      <c r="J694" t="s">
        <v>14</v>
      </c>
      <c r="L694" t="s">
        <v>14</v>
      </c>
      <c r="N694" t="s">
        <v>432</v>
      </c>
      <c r="P694" t="s">
        <v>269</v>
      </c>
      <c r="R694" t="s">
        <v>61</v>
      </c>
    </row>
    <row r="695" spans="1:18">
      <c r="A695" t="s">
        <v>33</v>
      </c>
      <c r="B695" t="s">
        <v>10</v>
      </c>
      <c r="C695">
        <v>10</v>
      </c>
      <c r="D695" t="s">
        <v>62</v>
      </c>
      <c r="E695" t="s">
        <v>62</v>
      </c>
      <c r="F695" t="s">
        <v>14</v>
      </c>
      <c r="H695" t="s">
        <v>14</v>
      </c>
      <c r="J695" t="s">
        <v>14</v>
      </c>
      <c r="L695" t="s">
        <v>14</v>
      </c>
      <c r="N695" t="s">
        <v>812</v>
      </c>
      <c r="O695" t="s">
        <v>813</v>
      </c>
      <c r="R695" t="s">
        <v>61</v>
      </c>
    </row>
    <row r="696" spans="1:18">
      <c r="A696" t="s">
        <v>33</v>
      </c>
      <c r="B696" t="s">
        <v>10</v>
      </c>
      <c r="C696">
        <v>3</v>
      </c>
      <c r="D696" t="s">
        <v>79</v>
      </c>
      <c r="E696" t="s">
        <v>62</v>
      </c>
      <c r="F696" t="s">
        <v>14</v>
      </c>
      <c r="H696" t="s">
        <v>16</v>
      </c>
      <c r="J696" t="s">
        <v>14</v>
      </c>
      <c r="L696" t="s">
        <v>16</v>
      </c>
      <c r="N696" t="s">
        <v>15</v>
      </c>
      <c r="O696" t="s">
        <v>814</v>
      </c>
      <c r="P696" t="s">
        <v>15</v>
      </c>
      <c r="Q696" t="s">
        <v>815</v>
      </c>
      <c r="R696" t="s">
        <v>61</v>
      </c>
    </row>
    <row r="697" spans="1:18">
      <c r="A697" t="s">
        <v>33</v>
      </c>
      <c r="B697" t="s">
        <v>10</v>
      </c>
      <c r="C697">
        <v>12</v>
      </c>
      <c r="D697" t="s">
        <v>62</v>
      </c>
      <c r="E697" t="s">
        <v>62</v>
      </c>
      <c r="F697" t="s">
        <v>14</v>
      </c>
      <c r="H697" t="s">
        <v>16</v>
      </c>
      <c r="J697" t="s">
        <v>14</v>
      </c>
      <c r="L697" t="s">
        <v>16</v>
      </c>
      <c r="N697" t="s">
        <v>67</v>
      </c>
      <c r="P697" t="s">
        <v>188</v>
      </c>
      <c r="R697" t="s">
        <v>69</v>
      </c>
    </row>
    <row r="698" spans="1:18">
      <c r="A698" t="s">
        <v>33</v>
      </c>
      <c r="B698" t="s">
        <v>10</v>
      </c>
      <c r="C698">
        <v>1.2</v>
      </c>
      <c r="D698" t="s">
        <v>62</v>
      </c>
      <c r="E698" t="s">
        <v>62</v>
      </c>
      <c r="F698" t="s">
        <v>14</v>
      </c>
      <c r="H698" t="s">
        <v>14</v>
      </c>
      <c r="J698" t="s">
        <v>14</v>
      </c>
      <c r="L698" t="s">
        <v>16</v>
      </c>
      <c r="N698" t="s">
        <v>172</v>
      </c>
      <c r="O698" t="s">
        <v>816</v>
      </c>
      <c r="P698" t="s">
        <v>188</v>
      </c>
      <c r="R698" t="s">
        <v>61</v>
      </c>
    </row>
    <row r="699" spans="1:18">
      <c r="A699" t="s">
        <v>33</v>
      </c>
      <c r="B699" t="s">
        <v>10</v>
      </c>
      <c r="C699">
        <v>11</v>
      </c>
      <c r="D699" t="s">
        <v>62</v>
      </c>
      <c r="E699" t="s">
        <v>62</v>
      </c>
      <c r="F699" t="s">
        <v>14</v>
      </c>
      <c r="H699" t="s">
        <v>16</v>
      </c>
      <c r="J699" t="s">
        <v>14</v>
      </c>
      <c r="L699" t="s">
        <v>14</v>
      </c>
      <c r="N699" t="s">
        <v>147</v>
      </c>
      <c r="O699" t="s">
        <v>817</v>
      </c>
      <c r="P699" t="s">
        <v>365</v>
      </c>
      <c r="R699" t="s">
        <v>69</v>
      </c>
    </row>
    <row r="700" spans="1:18">
      <c r="A700" t="s">
        <v>33</v>
      </c>
      <c r="B700" t="s">
        <v>10</v>
      </c>
      <c r="C700">
        <v>61</v>
      </c>
      <c r="D700" t="s">
        <v>62</v>
      </c>
      <c r="E700" t="s">
        <v>62</v>
      </c>
      <c r="F700" t="s">
        <v>14</v>
      </c>
      <c r="H700" t="s">
        <v>16</v>
      </c>
      <c r="J700" t="s">
        <v>14</v>
      </c>
      <c r="L700" t="s">
        <v>16</v>
      </c>
      <c r="N700" t="s">
        <v>15</v>
      </c>
      <c r="O700" t="s">
        <v>818</v>
      </c>
      <c r="R700" t="s">
        <v>61</v>
      </c>
    </row>
    <row r="701" spans="1:18">
      <c r="A701" t="s">
        <v>33</v>
      </c>
      <c r="B701" t="s">
        <v>10</v>
      </c>
      <c r="C701">
        <v>25</v>
      </c>
      <c r="D701" t="s">
        <v>62</v>
      </c>
      <c r="E701" t="s">
        <v>62</v>
      </c>
      <c r="F701" t="s">
        <v>14</v>
      </c>
      <c r="H701" t="s">
        <v>16</v>
      </c>
      <c r="J701" t="s">
        <v>14</v>
      </c>
      <c r="L701" t="s">
        <v>16</v>
      </c>
      <c r="N701" t="s">
        <v>15</v>
      </c>
      <c r="O701" t="s">
        <v>819</v>
      </c>
      <c r="R701" t="s">
        <v>61</v>
      </c>
    </row>
    <row r="702" spans="1:18">
      <c r="A702" t="s">
        <v>33</v>
      </c>
      <c r="B702" t="s">
        <v>10</v>
      </c>
      <c r="C702">
        <v>9</v>
      </c>
      <c r="D702" t="s">
        <v>62</v>
      </c>
      <c r="E702" t="s">
        <v>62</v>
      </c>
      <c r="F702" t="s">
        <v>14</v>
      </c>
      <c r="J702" t="s">
        <v>13</v>
      </c>
      <c r="N702" t="s">
        <v>93</v>
      </c>
      <c r="P702" t="s">
        <v>15</v>
      </c>
      <c r="Q702" t="s">
        <v>110</v>
      </c>
      <c r="R702" t="s">
        <v>61</v>
      </c>
    </row>
    <row r="703" spans="1:18">
      <c r="A703" t="s">
        <v>33</v>
      </c>
      <c r="B703" t="s">
        <v>10</v>
      </c>
      <c r="C703">
        <v>1</v>
      </c>
      <c r="D703" t="s">
        <v>62</v>
      </c>
      <c r="E703" t="s">
        <v>62</v>
      </c>
      <c r="F703" t="s">
        <v>14</v>
      </c>
      <c r="H703" t="s">
        <v>16</v>
      </c>
      <c r="J703" t="s">
        <v>14</v>
      </c>
      <c r="L703" t="s">
        <v>16</v>
      </c>
      <c r="N703" t="s">
        <v>15</v>
      </c>
      <c r="O703" t="s">
        <v>820</v>
      </c>
      <c r="P703" t="s">
        <v>89</v>
      </c>
      <c r="R703" t="s">
        <v>69</v>
      </c>
    </row>
    <row r="704" spans="1:18">
      <c r="A704" t="s">
        <v>33</v>
      </c>
      <c r="B704" t="s">
        <v>10</v>
      </c>
      <c r="C704">
        <v>6</v>
      </c>
      <c r="D704" t="s">
        <v>62</v>
      </c>
      <c r="E704" t="s">
        <v>62</v>
      </c>
      <c r="F704" t="s">
        <v>14</v>
      </c>
      <c r="H704" t="s">
        <v>16</v>
      </c>
      <c r="J704" t="s">
        <v>14</v>
      </c>
      <c r="L704" t="s">
        <v>16</v>
      </c>
      <c r="N704" t="s">
        <v>71</v>
      </c>
      <c r="O704" t="s">
        <v>821</v>
      </c>
      <c r="P704" t="s">
        <v>112</v>
      </c>
      <c r="R704" t="s">
        <v>69</v>
      </c>
    </row>
    <row r="705" spans="1:18">
      <c r="A705" t="s">
        <v>33</v>
      </c>
      <c r="B705" t="s">
        <v>10</v>
      </c>
      <c r="C705">
        <v>30</v>
      </c>
      <c r="D705" t="s">
        <v>62</v>
      </c>
      <c r="E705" t="s">
        <v>62</v>
      </c>
      <c r="F705" t="s">
        <v>14</v>
      </c>
      <c r="H705" t="s">
        <v>16</v>
      </c>
      <c r="J705" t="s">
        <v>14</v>
      </c>
      <c r="L705" t="s">
        <v>16</v>
      </c>
      <c r="N705" t="s">
        <v>15</v>
      </c>
      <c r="O705" t="s">
        <v>822</v>
      </c>
      <c r="R705" t="s">
        <v>61</v>
      </c>
    </row>
    <row r="706" spans="1:18">
      <c r="A706" t="s">
        <v>33</v>
      </c>
      <c r="B706" t="s">
        <v>10</v>
      </c>
      <c r="C706">
        <v>15</v>
      </c>
      <c r="D706" t="s">
        <v>62</v>
      </c>
      <c r="E706" t="s">
        <v>62</v>
      </c>
      <c r="F706" t="s">
        <v>14</v>
      </c>
      <c r="H706" t="s">
        <v>15</v>
      </c>
      <c r="I706" t="s">
        <v>823</v>
      </c>
      <c r="J706" t="s">
        <v>13</v>
      </c>
      <c r="L706" t="s">
        <v>15</v>
      </c>
      <c r="M706" t="s">
        <v>823</v>
      </c>
      <c r="N706" t="s">
        <v>94</v>
      </c>
      <c r="P706" t="s">
        <v>75</v>
      </c>
      <c r="R706" t="s">
        <v>61</v>
      </c>
    </row>
    <row r="707" spans="1:18">
      <c r="A707" t="s">
        <v>33</v>
      </c>
      <c r="B707" t="s">
        <v>10</v>
      </c>
      <c r="C707">
        <v>32</v>
      </c>
      <c r="D707" t="s">
        <v>62</v>
      </c>
      <c r="E707" t="s">
        <v>62</v>
      </c>
      <c r="F707" t="s">
        <v>14</v>
      </c>
      <c r="H707" t="s">
        <v>16</v>
      </c>
      <c r="J707" t="s">
        <v>14</v>
      </c>
      <c r="L707" t="s">
        <v>16</v>
      </c>
      <c r="N707" t="s">
        <v>172</v>
      </c>
      <c r="O707" t="s">
        <v>824</v>
      </c>
      <c r="P707" t="s">
        <v>15</v>
      </c>
      <c r="Q707" t="s">
        <v>825</v>
      </c>
      <c r="R707" t="s">
        <v>61</v>
      </c>
    </row>
    <row r="708" spans="1:18">
      <c r="A708" t="s">
        <v>33</v>
      </c>
      <c r="B708" t="s">
        <v>10</v>
      </c>
      <c r="C708">
        <v>3</v>
      </c>
      <c r="D708" t="s">
        <v>62</v>
      </c>
      <c r="E708" t="s">
        <v>62</v>
      </c>
      <c r="F708" t="s">
        <v>14</v>
      </c>
      <c r="H708" t="s">
        <v>16</v>
      </c>
      <c r="J708" t="s">
        <v>14</v>
      </c>
      <c r="L708" t="s">
        <v>16</v>
      </c>
      <c r="N708" t="s">
        <v>826</v>
      </c>
      <c r="P708" t="s">
        <v>827</v>
      </c>
      <c r="Q708" t="s">
        <v>828</v>
      </c>
      <c r="R708" t="s">
        <v>61</v>
      </c>
    </row>
    <row r="709" spans="1:18">
      <c r="A709" t="s">
        <v>33</v>
      </c>
      <c r="B709" t="s">
        <v>10</v>
      </c>
      <c r="C709">
        <v>16.5</v>
      </c>
      <c r="D709" t="s">
        <v>62</v>
      </c>
      <c r="E709" t="s">
        <v>62</v>
      </c>
      <c r="F709" t="s">
        <v>14</v>
      </c>
      <c r="H709" t="s">
        <v>16</v>
      </c>
      <c r="J709" t="s">
        <v>16</v>
      </c>
      <c r="L709" t="s">
        <v>16</v>
      </c>
      <c r="N709" t="s">
        <v>114</v>
      </c>
      <c r="P709" t="s">
        <v>188</v>
      </c>
      <c r="R709" t="s">
        <v>61</v>
      </c>
    </row>
    <row r="710" spans="1:18">
      <c r="A710" t="s">
        <v>33</v>
      </c>
      <c r="B710" t="s">
        <v>10</v>
      </c>
      <c r="C710">
        <v>28</v>
      </c>
      <c r="D710" t="s">
        <v>62</v>
      </c>
      <c r="E710" t="s">
        <v>62</v>
      </c>
      <c r="F710" t="s">
        <v>14</v>
      </c>
      <c r="H710" t="s">
        <v>14</v>
      </c>
      <c r="J710" t="s">
        <v>14</v>
      </c>
      <c r="L710" t="s">
        <v>14</v>
      </c>
      <c r="N710" t="s">
        <v>240</v>
      </c>
      <c r="P710" t="s">
        <v>15</v>
      </c>
      <c r="Q710" t="s">
        <v>829</v>
      </c>
      <c r="R710" t="s">
        <v>69</v>
      </c>
    </row>
    <row r="711" spans="1:18">
      <c r="A711" t="s">
        <v>33</v>
      </c>
      <c r="B711" t="s">
        <v>10</v>
      </c>
      <c r="C711">
        <v>30</v>
      </c>
      <c r="D711" t="s">
        <v>62</v>
      </c>
      <c r="E711" t="s">
        <v>62</v>
      </c>
      <c r="F711" t="s">
        <v>14</v>
      </c>
      <c r="H711" t="s">
        <v>14</v>
      </c>
      <c r="J711" t="s">
        <v>14</v>
      </c>
      <c r="L711" t="s">
        <v>14</v>
      </c>
      <c r="N711" t="s">
        <v>395</v>
      </c>
      <c r="P711" t="s">
        <v>188</v>
      </c>
      <c r="R711" t="s">
        <v>69</v>
      </c>
    </row>
    <row r="712" spans="1:18">
      <c r="A712" t="s">
        <v>33</v>
      </c>
      <c r="B712" t="s">
        <v>10</v>
      </c>
      <c r="C712">
        <v>5.5</v>
      </c>
      <c r="D712" t="s">
        <v>62</v>
      </c>
      <c r="E712" t="s">
        <v>62</v>
      </c>
      <c r="F712" t="s">
        <v>14</v>
      </c>
      <c r="H712" t="s">
        <v>11</v>
      </c>
      <c r="J712" t="s">
        <v>16</v>
      </c>
      <c r="L712" t="s">
        <v>16</v>
      </c>
      <c r="N712" t="s">
        <v>235</v>
      </c>
      <c r="P712" t="s">
        <v>98</v>
      </c>
      <c r="R712" t="s">
        <v>61</v>
      </c>
    </row>
    <row r="713" spans="1:18">
      <c r="A713" t="s">
        <v>33</v>
      </c>
      <c r="B713" t="s">
        <v>10</v>
      </c>
      <c r="C713">
        <v>2</v>
      </c>
      <c r="D713" t="s">
        <v>62</v>
      </c>
      <c r="E713" t="s">
        <v>62</v>
      </c>
      <c r="F713" t="s">
        <v>14</v>
      </c>
      <c r="H713" t="s">
        <v>16</v>
      </c>
      <c r="J713" t="s">
        <v>14</v>
      </c>
      <c r="L713" t="s">
        <v>16</v>
      </c>
      <c r="N713" t="s">
        <v>151</v>
      </c>
      <c r="O713" t="s">
        <v>830</v>
      </c>
      <c r="P713" t="s">
        <v>15</v>
      </c>
      <c r="Q713" t="s">
        <v>831</v>
      </c>
      <c r="R713" t="s">
        <v>69</v>
      </c>
    </row>
    <row r="714" spans="1:18">
      <c r="A714" t="s">
        <v>33</v>
      </c>
      <c r="B714" t="s">
        <v>10</v>
      </c>
      <c r="C714">
        <v>5</v>
      </c>
      <c r="D714" t="s">
        <v>95</v>
      </c>
      <c r="E714" t="s">
        <v>83</v>
      </c>
      <c r="F714" t="s">
        <v>14</v>
      </c>
      <c r="H714" t="s">
        <v>14</v>
      </c>
      <c r="J714" t="s">
        <v>14</v>
      </c>
      <c r="L714" t="s">
        <v>14</v>
      </c>
      <c r="N714" t="s">
        <v>77</v>
      </c>
      <c r="P714" t="s">
        <v>100</v>
      </c>
      <c r="R714" t="s">
        <v>61</v>
      </c>
    </row>
    <row r="715" spans="1:18">
      <c r="A715" t="s">
        <v>33</v>
      </c>
      <c r="B715" t="s">
        <v>10</v>
      </c>
      <c r="C715">
        <v>5.9</v>
      </c>
      <c r="D715" t="s">
        <v>79</v>
      </c>
      <c r="E715" t="s">
        <v>62</v>
      </c>
      <c r="F715" t="s">
        <v>14</v>
      </c>
      <c r="H715" t="s">
        <v>16</v>
      </c>
      <c r="J715" t="s">
        <v>14</v>
      </c>
      <c r="L715" t="s">
        <v>16</v>
      </c>
      <c r="N715" t="s">
        <v>15</v>
      </c>
      <c r="O715" t="s">
        <v>832</v>
      </c>
      <c r="P715" t="s">
        <v>65</v>
      </c>
      <c r="R715" t="s">
        <v>69</v>
      </c>
    </row>
    <row r="716" spans="1:18">
      <c r="A716" t="s">
        <v>33</v>
      </c>
      <c r="B716" t="s">
        <v>10</v>
      </c>
      <c r="C716">
        <v>25</v>
      </c>
      <c r="D716" t="s">
        <v>62</v>
      </c>
      <c r="E716" t="s">
        <v>62</v>
      </c>
      <c r="F716" t="s">
        <v>14</v>
      </c>
      <c r="H716" t="s">
        <v>16</v>
      </c>
      <c r="J716" t="s">
        <v>14</v>
      </c>
      <c r="L716" t="s">
        <v>16</v>
      </c>
      <c r="N716" t="s">
        <v>833</v>
      </c>
      <c r="O716" t="s">
        <v>834</v>
      </c>
      <c r="P716" t="s">
        <v>15</v>
      </c>
      <c r="Q716" t="s">
        <v>835</v>
      </c>
      <c r="R716" t="s">
        <v>69</v>
      </c>
    </row>
    <row r="717" spans="1:18">
      <c r="A717" t="s">
        <v>33</v>
      </c>
      <c r="B717" t="s">
        <v>10</v>
      </c>
      <c r="C717">
        <v>8</v>
      </c>
      <c r="D717" t="s">
        <v>62</v>
      </c>
      <c r="E717" t="s">
        <v>62</v>
      </c>
      <c r="F717" t="s">
        <v>14</v>
      </c>
      <c r="H717" t="s">
        <v>14</v>
      </c>
      <c r="J717" t="s">
        <v>14</v>
      </c>
      <c r="L717" t="s">
        <v>16</v>
      </c>
      <c r="N717" t="s">
        <v>240</v>
      </c>
      <c r="R717" t="s">
        <v>69</v>
      </c>
    </row>
    <row r="718" spans="1:18">
      <c r="A718" t="s">
        <v>33</v>
      </c>
      <c r="B718" t="s">
        <v>10</v>
      </c>
      <c r="C718">
        <v>11</v>
      </c>
      <c r="D718" t="s">
        <v>62</v>
      </c>
      <c r="E718" t="s">
        <v>62</v>
      </c>
      <c r="F718" t="s">
        <v>14</v>
      </c>
      <c r="H718" t="s">
        <v>16</v>
      </c>
      <c r="J718" t="s">
        <v>14</v>
      </c>
      <c r="L718" t="s">
        <v>16</v>
      </c>
      <c r="N718" t="s">
        <v>93</v>
      </c>
      <c r="R718" t="s">
        <v>69</v>
      </c>
    </row>
    <row r="719" spans="1:18">
      <c r="A719" t="s">
        <v>33</v>
      </c>
      <c r="B719" t="s">
        <v>10</v>
      </c>
      <c r="C719">
        <v>17</v>
      </c>
      <c r="D719" t="s">
        <v>62</v>
      </c>
      <c r="E719" t="s">
        <v>62</v>
      </c>
      <c r="F719" t="s">
        <v>14</v>
      </c>
      <c r="H719" t="s">
        <v>14</v>
      </c>
      <c r="J719" t="s">
        <v>14</v>
      </c>
      <c r="L719" t="s">
        <v>14</v>
      </c>
      <c r="N719" t="s">
        <v>15</v>
      </c>
      <c r="O719" t="s">
        <v>836</v>
      </c>
      <c r="P719" t="s">
        <v>15</v>
      </c>
      <c r="Q719" t="s">
        <v>837</v>
      </c>
      <c r="R719" t="s">
        <v>61</v>
      </c>
    </row>
    <row r="720" spans="1:18">
      <c r="A720" t="s">
        <v>33</v>
      </c>
      <c r="B720" t="s">
        <v>10</v>
      </c>
      <c r="C720">
        <v>20</v>
      </c>
      <c r="D720" t="s">
        <v>62</v>
      </c>
      <c r="E720" t="s">
        <v>62</v>
      </c>
      <c r="F720" t="s">
        <v>14</v>
      </c>
      <c r="H720" t="s">
        <v>16</v>
      </c>
      <c r="J720" t="s">
        <v>14</v>
      </c>
      <c r="L720" t="s">
        <v>16</v>
      </c>
      <c r="N720" t="s">
        <v>15</v>
      </c>
      <c r="O720" t="s">
        <v>836</v>
      </c>
      <c r="P720" t="s">
        <v>75</v>
      </c>
      <c r="R720" t="s">
        <v>61</v>
      </c>
    </row>
    <row r="721" spans="1:18">
      <c r="A721" t="s">
        <v>33</v>
      </c>
      <c r="B721" t="s">
        <v>10</v>
      </c>
      <c r="C721">
        <v>5.5</v>
      </c>
      <c r="D721" t="s">
        <v>62</v>
      </c>
      <c r="E721" t="s">
        <v>62</v>
      </c>
      <c r="F721" t="s">
        <v>14</v>
      </c>
      <c r="H721" t="s">
        <v>16</v>
      </c>
      <c r="J721" t="s">
        <v>14</v>
      </c>
      <c r="L721" t="s">
        <v>16</v>
      </c>
      <c r="N721" t="s">
        <v>838</v>
      </c>
      <c r="O721" t="s">
        <v>839</v>
      </c>
      <c r="R721" t="s">
        <v>69</v>
      </c>
    </row>
    <row r="722" spans="1:18">
      <c r="A722" t="s">
        <v>33</v>
      </c>
      <c r="B722" t="s">
        <v>10</v>
      </c>
      <c r="C722">
        <v>5</v>
      </c>
      <c r="D722" t="s">
        <v>57</v>
      </c>
      <c r="E722" t="s">
        <v>57</v>
      </c>
      <c r="F722" t="s">
        <v>14</v>
      </c>
      <c r="H722" t="s">
        <v>14</v>
      </c>
      <c r="J722" t="s">
        <v>14</v>
      </c>
      <c r="L722" t="s">
        <v>14</v>
      </c>
      <c r="N722" t="s">
        <v>15</v>
      </c>
      <c r="O722" t="s">
        <v>840</v>
      </c>
      <c r="P722" t="s">
        <v>15</v>
      </c>
      <c r="Q722" t="s">
        <v>841</v>
      </c>
      <c r="R722" t="s">
        <v>61</v>
      </c>
    </row>
    <row r="723" spans="1:18">
      <c r="A723" t="s">
        <v>33</v>
      </c>
      <c r="B723" t="s">
        <v>10</v>
      </c>
      <c r="C723">
        <v>82</v>
      </c>
      <c r="D723" t="s">
        <v>62</v>
      </c>
      <c r="E723" t="s">
        <v>62</v>
      </c>
      <c r="F723" t="s">
        <v>14</v>
      </c>
      <c r="H723" t="s">
        <v>14</v>
      </c>
      <c r="J723" t="s">
        <v>14</v>
      </c>
      <c r="L723" t="s">
        <v>14</v>
      </c>
      <c r="N723" t="s">
        <v>15</v>
      </c>
      <c r="O723" t="s">
        <v>842</v>
      </c>
      <c r="R723" t="s">
        <v>69</v>
      </c>
    </row>
    <row r="724" spans="1:18">
      <c r="A724" t="s">
        <v>33</v>
      </c>
      <c r="B724" t="s">
        <v>10</v>
      </c>
      <c r="C724">
        <v>15</v>
      </c>
      <c r="D724" t="s">
        <v>62</v>
      </c>
      <c r="E724" t="s">
        <v>62</v>
      </c>
      <c r="F724" t="s">
        <v>14</v>
      </c>
      <c r="H724" t="s">
        <v>16</v>
      </c>
      <c r="J724" t="s">
        <v>14</v>
      </c>
      <c r="L724" t="s">
        <v>14</v>
      </c>
      <c r="N724" t="s">
        <v>15</v>
      </c>
      <c r="O724" t="s">
        <v>843</v>
      </c>
      <c r="R724" t="s">
        <v>61</v>
      </c>
    </row>
    <row r="725" spans="1:18">
      <c r="A725" t="s">
        <v>33</v>
      </c>
      <c r="B725" t="s">
        <v>10</v>
      </c>
      <c r="C725">
        <v>20</v>
      </c>
      <c r="D725" t="s">
        <v>62</v>
      </c>
      <c r="E725" t="s">
        <v>62</v>
      </c>
      <c r="F725" t="s">
        <v>14</v>
      </c>
      <c r="H725" t="s">
        <v>16</v>
      </c>
      <c r="J725" t="s">
        <v>14</v>
      </c>
      <c r="L725" t="s">
        <v>16</v>
      </c>
      <c r="N725" t="s">
        <v>15</v>
      </c>
      <c r="O725" t="s">
        <v>258</v>
      </c>
      <c r="P725" t="s">
        <v>15</v>
      </c>
      <c r="Q725" t="s">
        <v>844</v>
      </c>
      <c r="R725" t="s">
        <v>61</v>
      </c>
    </row>
    <row r="726" spans="1:18">
      <c r="A726" t="s">
        <v>33</v>
      </c>
      <c r="B726" t="s">
        <v>10</v>
      </c>
      <c r="C726">
        <v>32</v>
      </c>
      <c r="D726" t="s">
        <v>62</v>
      </c>
      <c r="E726" t="s">
        <v>57</v>
      </c>
      <c r="F726" t="s">
        <v>14</v>
      </c>
      <c r="H726" t="s">
        <v>15</v>
      </c>
      <c r="I726" t="s">
        <v>845</v>
      </c>
      <c r="J726" t="s">
        <v>14</v>
      </c>
      <c r="L726" t="s">
        <v>15</v>
      </c>
      <c r="M726" t="s">
        <v>846</v>
      </c>
      <c r="N726" t="s">
        <v>15</v>
      </c>
      <c r="O726" t="s">
        <v>847</v>
      </c>
      <c r="P726" t="s">
        <v>15</v>
      </c>
      <c r="Q726" t="s">
        <v>848</v>
      </c>
      <c r="R726" t="s">
        <v>61</v>
      </c>
    </row>
    <row r="727" spans="1:18">
      <c r="A727" t="s">
        <v>33</v>
      </c>
      <c r="B727" t="s">
        <v>10</v>
      </c>
      <c r="C727">
        <v>35</v>
      </c>
      <c r="D727" t="s">
        <v>62</v>
      </c>
      <c r="E727" t="s">
        <v>62</v>
      </c>
      <c r="F727" t="s">
        <v>14</v>
      </c>
      <c r="H727" t="s">
        <v>16</v>
      </c>
      <c r="J727" t="s">
        <v>14</v>
      </c>
      <c r="L727" t="s">
        <v>16</v>
      </c>
      <c r="P727" t="s">
        <v>100</v>
      </c>
      <c r="R727" t="s">
        <v>61</v>
      </c>
    </row>
    <row r="728" spans="1:18">
      <c r="A728" t="s">
        <v>33</v>
      </c>
      <c r="B728" t="s">
        <v>10</v>
      </c>
      <c r="C728">
        <v>5</v>
      </c>
      <c r="D728" t="s">
        <v>62</v>
      </c>
      <c r="E728" t="s">
        <v>62</v>
      </c>
      <c r="F728" t="s">
        <v>14</v>
      </c>
      <c r="H728" t="s">
        <v>16</v>
      </c>
      <c r="J728" t="s">
        <v>14</v>
      </c>
      <c r="L728" t="s">
        <v>12</v>
      </c>
      <c r="N728" t="s">
        <v>111</v>
      </c>
      <c r="P728" t="s">
        <v>65</v>
      </c>
      <c r="R728" t="s">
        <v>61</v>
      </c>
    </row>
    <row r="729" spans="1:18">
      <c r="A729" t="s">
        <v>33</v>
      </c>
      <c r="B729" t="s">
        <v>10</v>
      </c>
      <c r="C729">
        <v>3.3</v>
      </c>
      <c r="D729" t="s">
        <v>62</v>
      </c>
      <c r="E729" t="s">
        <v>62</v>
      </c>
      <c r="F729" t="s">
        <v>14</v>
      </c>
      <c r="H729" t="s">
        <v>15</v>
      </c>
      <c r="I729" t="s">
        <v>849</v>
      </c>
      <c r="J729" t="s">
        <v>14</v>
      </c>
      <c r="L729" t="s">
        <v>15</v>
      </c>
      <c r="M729" t="s">
        <v>849</v>
      </c>
      <c r="N729" t="s">
        <v>850</v>
      </c>
      <c r="O729" t="s">
        <v>851</v>
      </c>
      <c r="P729" t="s">
        <v>15</v>
      </c>
      <c r="Q729" t="s">
        <v>852</v>
      </c>
      <c r="R729" t="s">
        <v>61</v>
      </c>
    </row>
    <row r="730" spans="1:18">
      <c r="A730" t="s">
        <v>33</v>
      </c>
      <c r="B730" t="s">
        <v>10</v>
      </c>
      <c r="C730">
        <v>5</v>
      </c>
      <c r="D730" t="s">
        <v>62</v>
      </c>
      <c r="E730" t="s">
        <v>62</v>
      </c>
      <c r="F730" t="s">
        <v>14</v>
      </c>
      <c r="H730" t="s">
        <v>16</v>
      </c>
      <c r="J730" t="s">
        <v>14</v>
      </c>
      <c r="L730" t="s">
        <v>16</v>
      </c>
      <c r="N730" t="s">
        <v>94</v>
      </c>
      <c r="R730" t="s">
        <v>69</v>
      </c>
    </row>
    <row r="731" spans="1:18">
      <c r="A731" t="s">
        <v>33</v>
      </c>
      <c r="B731" t="s">
        <v>10</v>
      </c>
      <c r="C731">
        <v>7</v>
      </c>
      <c r="D731" t="s">
        <v>62</v>
      </c>
      <c r="E731" t="s">
        <v>62</v>
      </c>
      <c r="F731" t="s">
        <v>14</v>
      </c>
      <c r="H731" t="s">
        <v>16</v>
      </c>
      <c r="J731" t="s">
        <v>14</v>
      </c>
      <c r="L731" t="s">
        <v>16</v>
      </c>
      <c r="N731" t="s">
        <v>67</v>
      </c>
      <c r="P731" t="s">
        <v>108</v>
      </c>
      <c r="Q731" t="s">
        <v>853</v>
      </c>
      <c r="R731" t="s">
        <v>69</v>
      </c>
    </row>
    <row r="732" spans="1:18">
      <c r="A732" t="s">
        <v>33</v>
      </c>
      <c r="B732" t="s">
        <v>10</v>
      </c>
      <c r="C732">
        <v>40</v>
      </c>
      <c r="D732" t="s">
        <v>62</v>
      </c>
      <c r="E732" t="s">
        <v>62</v>
      </c>
      <c r="F732" t="s">
        <v>14</v>
      </c>
      <c r="H732" t="s">
        <v>16</v>
      </c>
      <c r="J732" t="s">
        <v>14</v>
      </c>
      <c r="L732" t="s">
        <v>16</v>
      </c>
      <c r="N732" t="s">
        <v>15</v>
      </c>
      <c r="O732" t="s">
        <v>854</v>
      </c>
      <c r="P732" t="s">
        <v>15</v>
      </c>
      <c r="Q732" t="s">
        <v>855</v>
      </c>
      <c r="R732" t="s">
        <v>69</v>
      </c>
    </row>
    <row r="733" spans="1:18">
      <c r="A733" t="s">
        <v>33</v>
      </c>
      <c r="B733" t="s">
        <v>10</v>
      </c>
      <c r="C733">
        <v>32</v>
      </c>
      <c r="D733" t="s">
        <v>62</v>
      </c>
      <c r="E733" t="s">
        <v>62</v>
      </c>
      <c r="F733" t="s">
        <v>14</v>
      </c>
      <c r="H733" t="s">
        <v>16</v>
      </c>
      <c r="J733" t="s">
        <v>14</v>
      </c>
      <c r="L733" t="s">
        <v>16</v>
      </c>
      <c r="N733" t="s">
        <v>15</v>
      </c>
      <c r="O733" t="s">
        <v>856</v>
      </c>
      <c r="P733" t="s">
        <v>75</v>
      </c>
      <c r="R733" t="s">
        <v>69</v>
      </c>
    </row>
    <row r="734" spans="1:18">
      <c r="A734" t="s">
        <v>33</v>
      </c>
      <c r="B734" t="s">
        <v>10</v>
      </c>
      <c r="C734">
        <v>5</v>
      </c>
      <c r="D734" t="s">
        <v>62</v>
      </c>
      <c r="E734" t="s">
        <v>62</v>
      </c>
      <c r="F734" t="s">
        <v>14</v>
      </c>
      <c r="H734" t="s">
        <v>16</v>
      </c>
      <c r="J734" t="s">
        <v>14</v>
      </c>
      <c r="L734" t="s">
        <v>16</v>
      </c>
      <c r="N734" t="s">
        <v>227</v>
      </c>
      <c r="P734" t="s">
        <v>325</v>
      </c>
      <c r="R734" t="s">
        <v>69</v>
      </c>
    </row>
    <row r="735" spans="1:18">
      <c r="A735" t="s">
        <v>33</v>
      </c>
      <c r="B735" t="s">
        <v>10</v>
      </c>
      <c r="C735">
        <v>43</v>
      </c>
      <c r="D735" t="s">
        <v>62</v>
      </c>
      <c r="E735" t="s">
        <v>62</v>
      </c>
      <c r="F735" t="s">
        <v>14</v>
      </c>
      <c r="H735" t="s">
        <v>16</v>
      </c>
      <c r="J735" t="s">
        <v>14</v>
      </c>
      <c r="L735" t="s">
        <v>16</v>
      </c>
      <c r="N735" t="s">
        <v>15</v>
      </c>
      <c r="O735" t="s">
        <v>258</v>
      </c>
      <c r="P735" t="s">
        <v>175</v>
      </c>
      <c r="Q735" t="s">
        <v>857</v>
      </c>
      <c r="R735" t="s">
        <v>69</v>
      </c>
    </row>
    <row r="736" spans="1:18">
      <c r="A736" t="s">
        <v>33</v>
      </c>
      <c r="B736" t="s">
        <v>10</v>
      </c>
      <c r="C736">
        <v>38</v>
      </c>
      <c r="D736" t="s">
        <v>62</v>
      </c>
      <c r="E736" t="s">
        <v>62</v>
      </c>
      <c r="F736" t="s">
        <v>14</v>
      </c>
      <c r="H736" t="s">
        <v>14</v>
      </c>
      <c r="J736" t="s">
        <v>14</v>
      </c>
      <c r="L736" t="s">
        <v>14</v>
      </c>
      <c r="N736" t="s">
        <v>15</v>
      </c>
      <c r="O736" t="s">
        <v>858</v>
      </c>
      <c r="R736" t="s">
        <v>69</v>
      </c>
    </row>
    <row r="737" spans="1:18">
      <c r="A737" t="s">
        <v>33</v>
      </c>
      <c r="B737" t="s">
        <v>10</v>
      </c>
      <c r="C737">
        <v>6.5</v>
      </c>
      <c r="D737" t="s">
        <v>62</v>
      </c>
      <c r="E737" t="s">
        <v>62</v>
      </c>
      <c r="F737" t="s">
        <v>14</v>
      </c>
      <c r="H737" t="s">
        <v>15</v>
      </c>
      <c r="I737" t="s">
        <v>859</v>
      </c>
      <c r="J737" t="s">
        <v>14</v>
      </c>
      <c r="L737" t="s">
        <v>15</v>
      </c>
      <c r="M737" t="s">
        <v>859</v>
      </c>
      <c r="N737" t="s">
        <v>15</v>
      </c>
      <c r="O737" t="s">
        <v>860</v>
      </c>
      <c r="R737" t="s">
        <v>61</v>
      </c>
    </row>
    <row r="738" spans="1:18">
      <c r="A738" t="s">
        <v>33</v>
      </c>
      <c r="B738" t="s">
        <v>10</v>
      </c>
      <c r="C738">
        <v>12</v>
      </c>
      <c r="D738" t="s">
        <v>62</v>
      </c>
      <c r="E738" t="s">
        <v>62</v>
      </c>
      <c r="F738" t="s">
        <v>14</v>
      </c>
      <c r="H738" t="s">
        <v>16</v>
      </c>
      <c r="J738" t="s">
        <v>14</v>
      </c>
      <c r="L738" t="s">
        <v>16</v>
      </c>
      <c r="R738" t="s">
        <v>61</v>
      </c>
    </row>
    <row r="739" spans="1:18">
      <c r="A739" t="s">
        <v>33</v>
      </c>
      <c r="B739" t="s">
        <v>10</v>
      </c>
      <c r="C739">
        <v>20</v>
      </c>
      <c r="D739" t="s">
        <v>62</v>
      </c>
      <c r="E739" t="s">
        <v>62</v>
      </c>
      <c r="F739" t="s">
        <v>14</v>
      </c>
      <c r="H739" t="s">
        <v>16</v>
      </c>
      <c r="J739" t="s">
        <v>14</v>
      </c>
      <c r="L739" t="s">
        <v>16</v>
      </c>
      <c r="N739" t="s">
        <v>132</v>
      </c>
      <c r="R739" t="s">
        <v>61</v>
      </c>
    </row>
    <row r="740" spans="1:18">
      <c r="A740" t="s">
        <v>33</v>
      </c>
      <c r="B740" t="s">
        <v>10</v>
      </c>
      <c r="C740">
        <v>3.5</v>
      </c>
      <c r="D740" t="s">
        <v>62</v>
      </c>
      <c r="E740" t="s">
        <v>62</v>
      </c>
      <c r="F740" t="s">
        <v>14</v>
      </c>
      <c r="H740" t="s">
        <v>16</v>
      </c>
      <c r="J740" t="s">
        <v>14</v>
      </c>
      <c r="L740" t="s">
        <v>16</v>
      </c>
      <c r="N740" t="s">
        <v>861</v>
      </c>
      <c r="O740" t="s">
        <v>862</v>
      </c>
      <c r="P740" t="s">
        <v>65</v>
      </c>
      <c r="R740" t="s">
        <v>69</v>
      </c>
    </row>
    <row r="741" spans="1:18">
      <c r="A741" t="s">
        <v>33</v>
      </c>
      <c r="B741" t="s">
        <v>10</v>
      </c>
      <c r="C741">
        <v>7</v>
      </c>
      <c r="D741" t="s">
        <v>62</v>
      </c>
      <c r="E741" t="s">
        <v>62</v>
      </c>
      <c r="F741" t="s">
        <v>14</v>
      </c>
      <c r="H741" t="s">
        <v>16</v>
      </c>
      <c r="J741" t="s">
        <v>14</v>
      </c>
      <c r="L741" t="s">
        <v>16</v>
      </c>
      <c r="N741" t="s">
        <v>260</v>
      </c>
      <c r="P741" t="s">
        <v>107</v>
      </c>
      <c r="R741" t="s">
        <v>69</v>
      </c>
    </row>
    <row r="742" spans="1:18">
      <c r="A742" t="s">
        <v>33</v>
      </c>
      <c r="B742" t="s">
        <v>10</v>
      </c>
      <c r="C742">
        <v>15</v>
      </c>
      <c r="D742" t="s">
        <v>62</v>
      </c>
      <c r="E742" t="s">
        <v>62</v>
      </c>
      <c r="F742" t="s">
        <v>14</v>
      </c>
      <c r="H742" t="s">
        <v>14</v>
      </c>
      <c r="J742" t="s">
        <v>14</v>
      </c>
      <c r="L742" t="s">
        <v>14</v>
      </c>
      <c r="N742" t="s">
        <v>863</v>
      </c>
      <c r="P742" t="s">
        <v>75</v>
      </c>
      <c r="R742" t="s">
        <v>61</v>
      </c>
    </row>
    <row r="743" spans="1:18">
      <c r="A743" t="s">
        <v>33</v>
      </c>
      <c r="B743" t="s">
        <v>10</v>
      </c>
      <c r="C743">
        <v>1</v>
      </c>
      <c r="D743" t="s">
        <v>62</v>
      </c>
      <c r="E743" t="s">
        <v>62</v>
      </c>
      <c r="F743" t="s">
        <v>14</v>
      </c>
      <c r="H743" t="s">
        <v>16</v>
      </c>
      <c r="J743" t="s">
        <v>14</v>
      </c>
      <c r="L743" t="s">
        <v>16</v>
      </c>
      <c r="N743" t="s">
        <v>762</v>
      </c>
      <c r="O743" t="s">
        <v>864</v>
      </c>
      <c r="P743" t="s">
        <v>15</v>
      </c>
      <c r="Q743" t="s">
        <v>865</v>
      </c>
      <c r="R743" t="s">
        <v>61</v>
      </c>
    </row>
    <row r="744" spans="1:18">
      <c r="A744" t="s">
        <v>33</v>
      </c>
      <c r="B744" t="s">
        <v>10</v>
      </c>
      <c r="C744">
        <v>10</v>
      </c>
      <c r="D744" t="s">
        <v>62</v>
      </c>
      <c r="E744" t="s">
        <v>62</v>
      </c>
      <c r="F744" t="s">
        <v>14</v>
      </c>
      <c r="H744" t="s">
        <v>14</v>
      </c>
      <c r="J744" t="s">
        <v>14</v>
      </c>
      <c r="L744" t="s">
        <v>14</v>
      </c>
      <c r="N744" t="s">
        <v>866</v>
      </c>
      <c r="O744" t="s">
        <v>719</v>
      </c>
      <c r="P744" t="s">
        <v>607</v>
      </c>
      <c r="R744" t="s">
        <v>69</v>
      </c>
    </row>
    <row r="745" spans="1:18">
      <c r="A745" t="s">
        <v>33</v>
      </c>
      <c r="B745" t="s">
        <v>10</v>
      </c>
      <c r="C745">
        <v>48</v>
      </c>
      <c r="D745" t="s">
        <v>62</v>
      </c>
      <c r="E745" t="s">
        <v>62</v>
      </c>
      <c r="F745" t="s">
        <v>14</v>
      </c>
      <c r="H745" t="s">
        <v>14</v>
      </c>
      <c r="J745" t="s">
        <v>14</v>
      </c>
      <c r="L745" t="s">
        <v>14</v>
      </c>
      <c r="N745" t="s">
        <v>77</v>
      </c>
      <c r="P745" t="s">
        <v>325</v>
      </c>
      <c r="R745" t="s">
        <v>61</v>
      </c>
    </row>
    <row r="746" spans="1:18">
      <c r="A746" t="s">
        <v>33</v>
      </c>
      <c r="B746" t="s">
        <v>10</v>
      </c>
      <c r="C746">
        <v>9</v>
      </c>
      <c r="D746" t="s">
        <v>62</v>
      </c>
      <c r="E746" t="s">
        <v>62</v>
      </c>
      <c r="F746" t="s">
        <v>14</v>
      </c>
      <c r="H746" t="s">
        <v>16</v>
      </c>
      <c r="J746" t="s">
        <v>14</v>
      </c>
      <c r="L746" t="s">
        <v>16</v>
      </c>
      <c r="N746" t="s">
        <v>867</v>
      </c>
      <c r="O746" t="s">
        <v>868</v>
      </c>
      <c r="P746" t="s">
        <v>195</v>
      </c>
      <c r="R746" t="s">
        <v>61</v>
      </c>
    </row>
    <row r="747" spans="1:18">
      <c r="A747" t="s">
        <v>33</v>
      </c>
      <c r="B747" t="s">
        <v>10</v>
      </c>
      <c r="C747">
        <v>10</v>
      </c>
      <c r="D747" t="s">
        <v>62</v>
      </c>
      <c r="E747" t="s">
        <v>62</v>
      </c>
      <c r="F747" t="s">
        <v>14</v>
      </c>
      <c r="H747" t="s">
        <v>16</v>
      </c>
      <c r="J747" t="s">
        <v>14</v>
      </c>
      <c r="L747" t="s">
        <v>16</v>
      </c>
      <c r="N747" t="s">
        <v>151</v>
      </c>
      <c r="O747" t="s">
        <v>869</v>
      </c>
      <c r="P747" t="s">
        <v>15</v>
      </c>
      <c r="Q747" t="s">
        <v>870</v>
      </c>
      <c r="R747" t="s">
        <v>69</v>
      </c>
    </row>
    <row r="748" spans="1:18">
      <c r="A748" t="s">
        <v>33</v>
      </c>
      <c r="B748" t="s">
        <v>10</v>
      </c>
      <c r="C748">
        <v>25</v>
      </c>
      <c r="D748" t="s">
        <v>62</v>
      </c>
      <c r="E748" t="s">
        <v>62</v>
      </c>
      <c r="F748" t="s">
        <v>14</v>
      </c>
      <c r="H748" t="s">
        <v>16</v>
      </c>
      <c r="J748" t="s">
        <v>14</v>
      </c>
      <c r="L748" t="s">
        <v>16</v>
      </c>
      <c r="N748" t="s">
        <v>77</v>
      </c>
      <c r="P748" t="s">
        <v>65</v>
      </c>
      <c r="R748" t="s">
        <v>61</v>
      </c>
    </row>
    <row r="749" spans="1:18">
      <c r="A749" t="s">
        <v>33</v>
      </c>
      <c r="B749" t="s">
        <v>10</v>
      </c>
      <c r="C749">
        <v>2</v>
      </c>
      <c r="D749" t="s">
        <v>62</v>
      </c>
      <c r="E749" t="s">
        <v>62</v>
      </c>
      <c r="F749" t="s">
        <v>14</v>
      </c>
      <c r="H749" t="s">
        <v>14</v>
      </c>
      <c r="J749" t="s">
        <v>14</v>
      </c>
      <c r="L749" t="s">
        <v>16</v>
      </c>
      <c r="N749" t="s">
        <v>850</v>
      </c>
      <c r="O749" t="s">
        <v>871</v>
      </c>
      <c r="R749" t="s">
        <v>61</v>
      </c>
    </row>
    <row r="750" spans="1:18">
      <c r="A750" t="s">
        <v>33</v>
      </c>
      <c r="B750" t="s">
        <v>10</v>
      </c>
      <c r="C750">
        <v>30</v>
      </c>
      <c r="D750" t="s">
        <v>62</v>
      </c>
      <c r="E750" t="s">
        <v>62</v>
      </c>
      <c r="F750" t="s">
        <v>14</v>
      </c>
      <c r="H750" t="s">
        <v>16</v>
      </c>
      <c r="J750" t="s">
        <v>14</v>
      </c>
      <c r="L750" t="s">
        <v>16</v>
      </c>
      <c r="N750" t="s">
        <v>15</v>
      </c>
      <c r="O750" t="s">
        <v>258</v>
      </c>
      <c r="R750" t="s">
        <v>61</v>
      </c>
    </row>
    <row r="751" spans="1:18">
      <c r="A751" t="s">
        <v>33</v>
      </c>
      <c r="B751" t="s">
        <v>10</v>
      </c>
      <c r="C751">
        <v>5</v>
      </c>
      <c r="D751" t="s">
        <v>62</v>
      </c>
      <c r="E751" t="s">
        <v>62</v>
      </c>
      <c r="F751" t="s">
        <v>14</v>
      </c>
      <c r="H751" t="s">
        <v>16</v>
      </c>
      <c r="J751" t="s">
        <v>16</v>
      </c>
      <c r="L751" t="s">
        <v>16</v>
      </c>
      <c r="N751" t="s">
        <v>15</v>
      </c>
      <c r="O751" t="s">
        <v>872</v>
      </c>
      <c r="P751" t="s">
        <v>100</v>
      </c>
      <c r="R751" t="s">
        <v>69</v>
      </c>
    </row>
    <row r="752" spans="1:18">
      <c r="A752" t="s">
        <v>33</v>
      </c>
      <c r="B752" t="s">
        <v>10</v>
      </c>
      <c r="C752">
        <v>5</v>
      </c>
      <c r="D752" t="s">
        <v>62</v>
      </c>
      <c r="E752" t="s">
        <v>62</v>
      </c>
      <c r="F752" t="s">
        <v>14</v>
      </c>
      <c r="H752" t="s">
        <v>16</v>
      </c>
      <c r="J752" t="s">
        <v>14</v>
      </c>
      <c r="L752" t="s">
        <v>16</v>
      </c>
      <c r="N752" t="s">
        <v>94</v>
      </c>
      <c r="P752" t="s">
        <v>15</v>
      </c>
      <c r="Q752" t="s">
        <v>873</v>
      </c>
      <c r="R752" t="s">
        <v>69</v>
      </c>
    </row>
    <row r="753" spans="1:18">
      <c r="A753" t="s">
        <v>33</v>
      </c>
      <c r="B753" t="s">
        <v>10</v>
      </c>
      <c r="C753">
        <v>15</v>
      </c>
      <c r="D753" t="s">
        <v>62</v>
      </c>
      <c r="E753" t="s">
        <v>62</v>
      </c>
      <c r="F753" t="s">
        <v>14</v>
      </c>
      <c r="H753" t="s">
        <v>16</v>
      </c>
      <c r="J753" t="s">
        <v>14</v>
      </c>
      <c r="L753" t="s">
        <v>16</v>
      </c>
      <c r="N753" t="s">
        <v>874</v>
      </c>
      <c r="O753" t="s">
        <v>875</v>
      </c>
      <c r="R753" t="s">
        <v>61</v>
      </c>
    </row>
    <row r="754" spans="1:18">
      <c r="A754" t="s">
        <v>33</v>
      </c>
      <c r="B754" t="s">
        <v>10</v>
      </c>
      <c r="C754">
        <v>12</v>
      </c>
      <c r="D754" t="s">
        <v>62</v>
      </c>
      <c r="E754" t="s">
        <v>62</v>
      </c>
      <c r="F754" t="s">
        <v>14</v>
      </c>
      <c r="H754" t="s">
        <v>16</v>
      </c>
      <c r="J754" t="s">
        <v>14</v>
      </c>
      <c r="L754" t="s">
        <v>16</v>
      </c>
      <c r="N754" t="s">
        <v>401</v>
      </c>
      <c r="P754" t="s">
        <v>15</v>
      </c>
      <c r="Q754" t="s">
        <v>876</v>
      </c>
      <c r="R754" t="s">
        <v>61</v>
      </c>
    </row>
    <row r="755" spans="1:18">
      <c r="A755" t="s">
        <v>33</v>
      </c>
      <c r="B755" t="s">
        <v>10</v>
      </c>
      <c r="C755">
        <v>12</v>
      </c>
      <c r="D755" t="s">
        <v>62</v>
      </c>
      <c r="E755" t="s">
        <v>62</v>
      </c>
      <c r="F755" t="s">
        <v>14</v>
      </c>
      <c r="H755" t="s">
        <v>14</v>
      </c>
      <c r="J755" t="s">
        <v>14</v>
      </c>
      <c r="L755" t="s">
        <v>14</v>
      </c>
      <c r="N755" t="s">
        <v>15</v>
      </c>
      <c r="O755" t="s">
        <v>877</v>
      </c>
      <c r="P755" t="s">
        <v>65</v>
      </c>
      <c r="R755" t="s">
        <v>61</v>
      </c>
    </row>
    <row r="756" spans="1:18">
      <c r="A756" t="s">
        <v>33</v>
      </c>
      <c r="B756" t="s">
        <v>10</v>
      </c>
      <c r="C756">
        <v>10</v>
      </c>
      <c r="D756" t="s">
        <v>62</v>
      </c>
      <c r="E756" t="s">
        <v>62</v>
      </c>
      <c r="F756" t="s">
        <v>14</v>
      </c>
      <c r="H756" t="s">
        <v>14</v>
      </c>
      <c r="J756" t="s">
        <v>14</v>
      </c>
      <c r="L756" t="s">
        <v>14</v>
      </c>
      <c r="N756" t="s">
        <v>94</v>
      </c>
      <c r="P756" t="s">
        <v>89</v>
      </c>
      <c r="R756" t="s">
        <v>69</v>
      </c>
    </row>
    <row r="757" spans="1:18">
      <c r="A757" t="s">
        <v>33</v>
      </c>
      <c r="B757" t="s">
        <v>10</v>
      </c>
      <c r="C757">
        <v>40</v>
      </c>
      <c r="D757" t="s">
        <v>62</v>
      </c>
      <c r="E757" t="s">
        <v>62</v>
      </c>
      <c r="F757" t="s">
        <v>14</v>
      </c>
      <c r="H757" t="s">
        <v>14</v>
      </c>
      <c r="J757" t="s">
        <v>14</v>
      </c>
      <c r="L757" t="s">
        <v>14</v>
      </c>
      <c r="N757" t="s">
        <v>116</v>
      </c>
      <c r="P757" t="s">
        <v>100</v>
      </c>
      <c r="R757" t="s">
        <v>61</v>
      </c>
    </row>
    <row r="758" spans="1:18">
      <c r="A758" t="s">
        <v>33</v>
      </c>
      <c r="B758" t="s">
        <v>10</v>
      </c>
      <c r="C758">
        <v>25</v>
      </c>
      <c r="D758" t="s">
        <v>62</v>
      </c>
      <c r="E758" t="s">
        <v>62</v>
      </c>
      <c r="F758" t="s">
        <v>14</v>
      </c>
      <c r="H758" t="s">
        <v>14</v>
      </c>
      <c r="J758" t="s">
        <v>14</v>
      </c>
      <c r="L758" t="s">
        <v>16</v>
      </c>
      <c r="N758" t="s">
        <v>15</v>
      </c>
      <c r="O758" t="s">
        <v>258</v>
      </c>
      <c r="P758" t="s">
        <v>15</v>
      </c>
      <c r="Q758" t="s">
        <v>878</v>
      </c>
      <c r="R758" t="s">
        <v>61</v>
      </c>
    </row>
    <row r="759" spans="1:18">
      <c r="A759" t="s">
        <v>33</v>
      </c>
      <c r="B759" t="s">
        <v>10</v>
      </c>
      <c r="C759">
        <v>29</v>
      </c>
      <c r="D759" t="s">
        <v>62</v>
      </c>
      <c r="E759" t="s">
        <v>62</v>
      </c>
      <c r="F759" t="s">
        <v>14</v>
      </c>
      <c r="H759" t="s">
        <v>13</v>
      </c>
      <c r="J759" t="s">
        <v>14</v>
      </c>
      <c r="L759" t="s">
        <v>13</v>
      </c>
      <c r="N759" t="s">
        <v>94</v>
      </c>
      <c r="R759" t="s">
        <v>61</v>
      </c>
    </row>
    <row r="760" spans="1:18">
      <c r="A760" t="s">
        <v>33</v>
      </c>
      <c r="B760" t="s">
        <v>10</v>
      </c>
      <c r="C760">
        <v>19</v>
      </c>
      <c r="D760" t="s">
        <v>79</v>
      </c>
      <c r="E760" t="s">
        <v>62</v>
      </c>
      <c r="F760" t="s">
        <v>14</v>
      </c>
      <c r="H760" t="s">
        <v>16</v>
      </c>
      <c r="J760" t="s">
        <v>16</v>
      </c>
      <c r="L760" t="s">
        <v>16</v>
      </c>
      <c r="N760" t="s">
        <v>15</v>
      </c>
      <c r="O760" t="s">
        <v>879</v>
      </c>
      <c r="P760" t="s">
        <v>15</v>
      </c>
      <c r="Q760" t="s">
        <v>880</v>
      </c>
      <c r="R760" t="s">
        <v>61</v>
      </c>
    </row>
    <row r="761" spans="1:18">
      <c r="A761" t="s">
        <v>33</v>
      </c>
      <c r="B761" t="s">
        <v>10</v>
      </c>
      <c r="C761">
        <v>20</v>
      </c>
      <c r="D761" t="s">
        <v>62</v>
      </c>
      <c r="E761" t="s">
        <v>62</v>
      </c>
      <c r="F761" t="s">
        <v>14</v>
      </c>
      <c r="H761" t="s">
        <v>15</v>
      </c>
      <c r="I761" t="s">
        <v>881</v>
      </c>
      <c r="J761" t="s">
        <v>14</v>
      </c>
      <c r="L761" t="s">
        <v>15</v>
      </c>
      <c r="M761" t="s">
        <v>882</v>
      </c>
      <c r="N761" t="s">
        <v>320</v>
      </c>
      <c r="R761" t="s">
        <v>61</v>
      </c>
    </row>
    <row r="762" spans="1:18">
      <c r="A762" t="s">
        <v>33</v>
      </c>
      <c r="B762" t="s">
        <v>10</v>
      </c>
      <c r="C762">
        <v>5</v>
      </c>
      <c r="D762" t="s">
        <v>62</v>
      </c>
      <c r="E762" t="s">
        <v>62</v>
      </c>
      <c r="F762" t="s">
        <v>14</v>
      </c>
      <c r="H762" t="s">
        <v>16</v>
      </c>
      <c r="J762" t="s">
        <v>16</v>
      </c>
      <c r="L762" t="s">
        <v>16</v>
      </c>
      <c r="N762" t="s">
        <v>67</v>
      </c>
      <c r="R762" t="s">
        <v>61</v>
      </c>
    </row>
    <row r="763" spans="1:18">
      <c r="A763" t="s">
        <v>33</v>
      </c>
      <c r="B763" t="s">
        <v>10</v>
      </c>
      <c r="C763">
        <v>5</v>
      </c>
      <c r="D763" t="s">
        <v>62</v>
      </c>
      <c r="E763" t="s">
        <v>62</v>
      </c>
      <c r="F763" t="s">
        <v>14</v>
      </c>
      <c r="H763" t="s">
        <v>16</v>
      </c>
      <c r="J763" t="s">
        <v>14</v>
      </c>
      <c r="L763" t="s">
        <v>16</v>
      </c>
      <c r="N763" t="s">
        <v>883</v>
      </c>
      <c r="P763" t="s">
        <v>195</v>
      </c>
      <c r="R763" t="s">
        <v>69</v>
      </c>
    </row>
    <row r="764" spans="1:18">
      <c r="A764" t="s">
        <v>33</v>
      </c>
      <c r="B764" t="s">
        <v>10</v>
      </c>
      <c r="C764">
        <v>40</v>
      </c>
      <c r="D764" t="s">
        <v>62</v>
      </c>
      <c r="E764" t="s">
        <v>62</v>
      </c>
      <c r="F764" t="s">
        <v>14</v>
      </c>
      <c r="H764" t="s">
        <v>16</v>
      </c>
      <c r="J764" t="s">
        <v>14</v>
      </c>
      <c r="L764" t="s">
        <v>16</v>
      </c>
      <c r="R764" t="s">
        <v>61</v>
      </c>
    </row>
    <row r="765" spans="1:18">
      <c r="A765" t="s">
        <v>33</v>
      </c>
      <c r="B765" t="s">
        <v>10</v>
      </c>
      <c r="C765">
        <v>7</v>
      </c>
      <c r="D765" t="s">
        <v>62</v>
      </c>
      <c r="E765" t="s">
        <v>62</v>
      </c>
      <c r="F765" t="s">
        <v>14</v>
      </c>
      <c r="H765" t="s">
        <v>14</v>
      </c>
      <c r="J765" t="s">
        <v>14</v>
      </c>
      <c r="L765" t="s">
        <v>14</v>
      </c>
      <c r="N765" t="s">
        <v>320</v>
      </c>
      <c r="P765" t="s">
        <v>188</v>
      </c>
      <c r="R765" t="s">
        <v>61</v>
      </c>
    </row>
    <row r="766" spans="1:18">
      <c r="A766" t="s">
        <v>33</v>
      </c>
      <c r="B766" t="s">
        <v>10</v>
      </c>
      <c r="C766">
        <v>5</v>
      </c>
      <c r="D766" t="s">
        <v>62</v>
      </c>
      <c r="E766" t="s">
        <v>62</v>
      </c>
      <c r="F766" t="s">
        <v>14</v>
      </c>
      <c r="H766" t="s">
        <v>16</v>
      </c>
      <c r="J766" t="s">
        <v>14</v>
      </c>
      <c r="L766" t="s">
        <v>16</v>
      </c>
      <c r="N766" t="s">
        <v>138</v>
      </c>
      <c r="R766" t="s">
        <v>69</v>
      </c>
    </row>
    <row r="767" spans="1:18">
      <c r="A767" t="s">
        <v>33</v>
      </c>
      <c r="B767" t="s">
        <v>10</v>
      </c>
      <c r="C767">
        <v>12</v>
      </c>
      <c r="D767" t="s">
        <v>62</v>
      </c>
      <c r="E767" t="s">
        <v>62</v>
      </c>
      <c r="F767" t="s">
        <v>14</v>
      </c>
      <c r="H767" t="s">
        <v>16</v>
      </c>
      <c r="J767" t="s">
        <v>14</v>
      </c>
      <c r="L767" t="s">
        <v>16</v>
      </c>
      <c r="N767" t="s">
        <v>151</v>
      </c>
      <c r="O767" t="s">
        <v>884</v>
      </c>
      <c r="R767" t="s">
        <v>61</v>
      </c>
    </row>
    <row r="768" spans="1:18">
      <c r="A768" t="s">
        <v>33</v>
      </c>
      <c r="B768" t="s">
        <v>10</v>
      </c>
      <c r="C768">
        <v>6.4</v>
      </c>
      <c r="D768" t="s">
        <v>62</v>
      </c>
      <c r="E768" t="s">
        <v>62</v>
      </c>
      <c r="F768" t="s">
        <v>14</v>
      </c>
      <c r="H768" t="s">
        <v>14</v>
      </c>
      <c r="J768" t="s">
        <v>14</v>
      </c>
      <c r="L768" t="s">
        <v>14</v>
      </c>
      <c r="N768" t="s">
        <v>151</v>
      </c>
      <c r="O768" t="s">
        <v>258</v>
      </c>
      <c r="P768" t="s">
        <v>607</v>
      </c>
      <c r="R768" t="s">
        <v>61</v>
      </c>
    </row>
    <row r="769" spans="1:18">
      <c r="A769" t="s">
        <v>33</v>
      </c>
      <c r="B769" t="s">
        <v>10</v>
      </c>
      <c r="C769">
        <v>10</v>
      </c>
      <c r="D769" t="s">
        <v>70</v>
      </c>
      <c r="E769" t="s">
        <v>70</v>
      </c>
      <c r="F769" t="s">
        <v>14</v>
      </c>
      <c r="H769" t="s">
        <v>14</v>
      </c>
      <c r="J769" t="s">
        <v>14</v>
      </c>
      <c r="L769" t="s">
        <v>14</v>
      </c>
      <c r="N769" t="s">
        <v>67</v>
      </c>
      <c r="R769" t="s">
        <v>69</v>
      </c>
    </row>
    <row r="770" spans="1:18">
      <c r="A770" t="s">
        <v>33</v>
      </c>
      <c r="B770" t="s">
        <v>10</v>
      </c>
      <c r="C770">
        <v>20</v>
      </c>
      <c r="D770" t="s">
        <v>62</v>
      </c>
      <c r="E770" t="s">
        <v>62</v>
      </c>
      <c r="F770" t="s">
        <v>14</v>
      </c>
      <c r="H770" t="s">
        <v>16</v>
      </c>
      <c r="J770" t="s">
        <v>14</v>
      </c>
      <c r="L770" t="s">
        <v>16</v>
      </c>
      <c r="N770" t="s">
        <v>885</v>
      </c>
      <c r="R770" t="s">
        <v>61</v>
      </c>
    </row>
    <row r="771" spans="1:18">
      <c r="A771" t="s">
        <v>33</v>
      </c>
      <c r="B771" t="s">
        <v>10</v>
      </c>
      <c r="C771">
        <v>44</v>
      </c>
      <c r="D771" t="s">
        <v>62</v>
      </c>
      <c r="E771" t="s">
        <v>62</v>
      </c>
      <c r="F771" t="s">
        <v>14</v>
      </c>
      <c r="H771" t="s">
        <v>16</v>
      </c>
      <c r="J771" t="s">
        <v>14</v>
      </c>
      <c r="L771" t="s">
        <v>16</v>
      </c>
      <c r="N771" t="s">
        <v>172</v>
      </c>
      <c r="O771" t="s">
        <v>266</v>
      </c>
      <c r="P771" t="s">
        <v>15</v>
      </c>
      <c r="Q771" t="s">
        <v>886</v>
      </c>
      <c r="R771" t="s">
        <v>61</v>
      </c>
    </row>
    <row r="772" spans="1:18">
      <c r="A772" t="s">
        <v>33</v>
      </c>
      <c r="B772" t="s">
        <v>10</v>
      </c>
      <c r="C772">
        <v>9.9</v>
      </c>
      <c r="D772" t="s">
        <v>62</v>
      </c>
      <c r="E772" t="s">
        <v>62</v>
      </c>
      <c r="F772" t="s">
        <v>14</v>
      </c>
      <c r="H772" t="s">
        <v>14</v>
      </c>
      <c r="J772" t="s">
        <v>14</v>
      </c>
      <c r="L772" t="s">
        <v>16</v>
      </c>
      <c r="N772" t="s">
        <v>887</v>
      </c>
      <c r="O772" t="s">
        <v>888</v>
      </c>
      <c r="R772" t="s">
        <v>69</v>
      </c>
    </row>
    <row r="773" spans="1:18">
      <c r="A773" t="s">
        <v>33</v>
      </c>
      <c r="B773" t="s">
        <v>10</v>
      </c>
      <c r="C773">
        <v>10</v>
      </c>
      <c r="D773" t="s">
        <v>62</v>
      </c>
      <c r="E773" t="s">
        <v>62</v>
      </c>
      <c r="F773" t="s">
        <v>14</v>
      </c>
      <c r="H773" t="s">
        <v>14</v>
      </c>
      <c r="J773" t="s">
        <v>14</v>
      </c>
      <c r="L773" t="s">
        <v>14</v>
      </c>
      <c r="N773" t="s">
        <v>167</v>
      </c>
      <c r="R773" t="s">
        <v>69</v>
      </c>
    </row>
    <row r="774" spans="1:18">
      <c r="A774" t="s">
        <v>33</v>
      </c>
      <c r="B774" t="s">
        <v>10</v>
      </c>
      <c r="C774">
        <v>2.1</v>
      </c>
      <c r="D774" t="s">
        <v>62</v>
      </c>
      <c r="E774" t="s">
        <v>62</v>
      </c>
      <c r="F774" t="s">
        <v>14</v>
      </c>
      <c r="H774" t="s">
        <v>16</v>
      </c>
      <c r="J774" t="s">
        <v>16</v>
      </c>
      <c r="L774" t="s">
        <v>16</v>
      </c>
      <c r="N774" t="s">
        <v>90</v>
      </c>
      <c r="P774" t="s">
        <v>325</v>
      </c>
      <c r="R774" t="s">
        <v>61</v>
      </c>
    </row>
    <row r="775" spans="1:18">
      <c r="A775" t="s">
        <v>33</v>
      </c>
      <c r="B775" t="s">
        <v>10</v>
      </c>
      <c r="C775">
        <v>12.5</v>
      </c>
      <c r="D775" t="s">
        <v>62</v>
      </c>
      <c r="E775" t="s">
        <v>62</v>
      </c>
      <c r="F775" t="s">
        <v>14</v>
      </c>
      <c r="H775" t="s">
        <v>16</v>
      </c>
      <c r="J775" t="s">
        <v>14</v>
      </c>
      <c r="L775" t="s">
        <v>16</v>
      </c>
      <c r="N775" t="s">
        <v>15</v>
      </c>
      <c r="O775" t="s">
        <v>889</v>
      </c>
      <c r="P775" t="s">
        <v>365</v>
      </c>
      <c r="R775" t="s">
        <v>61</v>
      </c>
    </row>
    <row r="776" spans="1:18">
      <c r="A776" t="s">
        <v>33</v>
      </c>
      <c r="B776" t="s">
        <v>10</v>
      </c>
      <c r="C776">
        <v>14</v>
      </c>
      <c r="D776" t="s">
        <v>62</v>
      </c>
      <c r="E776" t="s">
        <v>62</v>
      </c>
      <c r="F776" t="s">
        <v>14</v>
      </c>
      <c r="H776" t="s">
        <v>16</v>
      </c>
      <c r="J776" t="s">
        <v>14</v>
      </c>
      <c r="L776" t="s">
        <v>15</v>
      </c>
      <c r="M776" t="s">
        <v>890</v>
      </c>
      <c r="N776" t="s">
        <v>151</v>
      </c>
      <c r="O776" t="s">
        <v>891</v>
      </c>
      <c r="P776" t="s">
        <v>15</v>
      </c>
      <c r="Q776" t="s">
        <v>892</v>
      </c>
      <c r="R776" t="s">
        <v>61</v>
      </c>
    </row>
    <row r="777" spans="1:18">
      <c r="A777" t="s">
        <v>33</v>
      </c>
      <c r="B777" t="s">
        <v>10</v>
      </c>
      <c r="C777">
        <v>14</v>
      </c>
      <c r="D777" t="s">
        <v>62</v>
      </c>
      <c r="E777" t="s">
        <v>62</v>
      </c>
      <c r="F777" t="s">
        <v>14</v>
      </c>
      <c r="H777" t="s">
        <v>14</v>
      </c>
      <c r="J777" t="s">
        <v>14</v>
      </c>
      <c r="L777" t="s">
        <v>14</v>
      </c>
      <c r="N777" t="s">
        <v>67</v>
      </c>
      <c r="P777" t="s">
        <v>15</v>
      </c>
      <c r="Q777" t="s">
        <v>224</v>
      </c>
      <c r="R777" t="s">
        <v>61</v>
      </c>
    </row>
    <row r="778" spans="1:18">
      <c r="A778" t="s">
        <v>33</v>
      </c>
      <c r="B778" t="s">
        <v>10</v>
      </c>
      <c r="C778">
        <v>14</v>
      </c>
      <c r="D778" t="s">
        <v>62</v>
      </c>
      <c r="E778" t="s">
        <v>62</v>
      </c>
      <c r="F778" t="s">
        <v>14</v>
      </c>
      <c r="H778" t="s">
        <v>14</v>
      </c>
      <c r="J778" t="s">
        <v>14</v>
      </c>
      <c r="L778" t="s">
        <v>14</v>
      </c>
      <c r="N778" t="s">
        <v>395</v>
      </c>
      <c r="R778" t="s">
        <v>69</v>
      </c>
    </row>
    <row r="779" spans="1:18">
      <c r="A779" t="s">
        <v>33</v>
      </c>
      <c r="B779" t="s">
        <v>10</v>
      </c>
      <c r="C779" t="s">
        <v>893</v>
      </c>
      <c r="D779" t="s">
        <v>62</v>
      </c>
      <c r="E779" t="s">
        <v>62</v>
      </c>
      <c r="F779" t="s">
        <v>14</v>
      </c>
      <c r="H779" t="s">
        <v>14</v>
      </c>
      <c r="J779" t="s">
        <v>14</v>
      </c>
      <c r="L779" t="s">
        <v>16</v>
      </c>
      <c r="N779" t="s">
        <v>67</v>
      </c>
      <c r="P779" t="s">
        <v>476</v>
      </c>
      <c r="R779" t="s">
        <v>69</v>
      </c>
    </row>
    <row r="780" spans="1:18">
      <c r="A780" t="s">
        <v>33</v>
      </c>
      <c r="B780" t="s">
        <v>10</v>
      </c>
      <c r="C780">
        <v>10</v>
      </c>
      <c r="D780" t="s">
        <v>62</v>
      </c>
      <c r="E780" t="s">
        <v>62</v>
      </c>
      <c r="F780" t="s">
        <v>14</v>
      </c>
      <c r="H780" t="s">
        <v>14</v>
      </c>
      <c r="J780" t="s">
        <v>14</v>
      </c>
      <c r="L780" t="s">
        <v>14</v>
      </c>
      <c r="N780" t="s">
        <v>15</v>
      </c>
      <c r="O780" t="s">
        <v>894</v>
      </c>
      <c r="P780" t="s">
        <v>15</v>
      </c>
      <c r="Q780" t="s">
        <v>895</v>
      </c>
      <c r="R780" t="s">
        <v>61</v>
      </c>
    </row>
    <row r="781" spans="1:18">
      <c r="A781" t="s">
        <v>33</v>
      </c>
      <c r="B781" t="s">
        <v>10</v>
      </c>
      <c r="C781">
        <v>3</v>
      </c>
      <c r="D781" t="s">
        <v>62</v>
      </c>
      <c r="E781" t="s">
        <v>62</v>
      </c>
      <c r="F781" t="s">
        <v>14</v>
      </c>
      <c r="H781" t="s">
        <v>16</v>
      </c>
      <c r="J781" t="s">
        <v>14</v>
      </c>
      <c r="L781" t="s">
        <v>12</v>
      </c>
      <c r="N781" t="s">
        <v>379</v>
      </c>
      <c r="O781" t="s">
        <v>896</v>
      </c>
      <c r="P781" t="s">
        <v>897</v>
      </c>
      <c r="R781" t="s">
        <v>61</v>
      </c>
    </row>
    <row r="782" spans="1:18">
      <c r="A782" t="s">
        <v>33</v>
      </c>
      <c r="B782" t="s">
        <v>10</v>
      </c>
      <c r="C782">
        <v>7</v>
      </c>
      <c r="D782" t="s">
        <v>79</v>
      </c>
      <c r="E782" t="s">
        <v>62</v>
      </c>
      <c r="F782" t="s">
        <v>14</v>
      </c>
      <c r="H782" t="s">
        <v>11</v>
      </c>
      <c r="J782" t="s">
        <v>14</v>
      </c>
      <c r="L782" t="s">
        <v>16</v>
      </c>
      <c r="N782" t="s">
        <v>577</v>
      </c>
      <c r="O782" t="s">
        <v>898</v>
      </c>
      <c r="P782" t="s">
        <v>123</v>
      </c>
      <c r="Q782" t="s">
        <v>899</v>
      </c>
      <c r="R782" t="s">
        <v>69</v>
      </c>
    </row>
    <row r="783" spans="1:18">
      <c r="A783" t="s">
        <v>33</v>
      </c>
      <c r="B783" t="s">
        <v>10</v>
      </c>
      <c r="C783">
        <v>5</v>
      </c>
      <c r="D783" t="s">
        <v>62</v>
      </c>
      <c r="E783" t="s">
        <v>62</v>
      </c>
      <c r="F783" t="s">
        <v>14</v>
      </c>
      <c r="H783" t="s">
        <v>14</v>
      </c>
      <c r="J783" t="s">
        <v>14</v>
      </c>
      <c r="L783" t="s">
        <v>14</v>
      </c>
      <c r="N783" t="s">
        <v>900</v>
      </c>
      <c r="P783" t="s">
        <v>381</v>
      </c>
      <c r="R783" t="s">
        <v>61</v>
      </c>
    </row>
    <row r="784" spans="1:18">
      <c r="A784" t="s">
        <v>33</v>
      </c>
      <c r="B784" t="s">
        <v>10</v>
      </c>
      <c r="C784">
        <v>6</v>
      </c>
      <c r="D784" t="s">
        <v>79</v>
      </c>
      <c r="E784" t="s">
        <v>62</v>
      </c>
      <c r="F784" t="s">
        <v>14</v>
      </c>
      <c r="H784" t="s">
        <v>16</v>
      </c>
      <c r="J784" t="s">
        <v>14</v>
      </c>
      <c r="L784" t="s">
        <v>16</v>
      </c>
      <c r="N784" t="s">
        <v>900</v>
      </c>
      <c r="P784" t="s">
        <v>901</v>
      </c>
      <c r="Q784" t="s">
        <v>902</v>
      </c>
      <c r="R784" t="s">
        <v>69</v>
      </c>
    </row>
    <row r="785" spans="1:18">
      <c r="A785" t="s">
        <v>33</v>
      </c>
      <c r="B785" t="s">
        <v>10</v>
      </c>
      <c r="C785">
        <v>3</v>
      </c>
      <c r="D785" t="s">
        <v>62</v>
      </c>
      <c r="E785" t="s">
        <v>62</v>
      </c>
      <c r="F785" t="s">
        <v>14</v>
      </c>
      <c r="H785" t="s">
        <v>16</v>
      </c>
      <c r="J785" t="s">
        <v>14</v>
      </c>
      <c r="L785" t="s">
        <v>16</v>
      </c>
      <c r="N785" t="s">
        <v>903</v>
      </c>
      <c r="O785" t="s">
        <v>904</v>
      </c>
      <c r="P785" t="s">
        <v>15</v>
      </c>
      <c r="Q785" t="s">
        <v>905</v>
      </c>
      <c r="R785" t="s">
        <v>61</v>
      </c>
    </row>
    <row r="786" spans="1:18">
      <c r="A786" t="s">
        <v>33</v>
      </c>
      <c r="B786" t="s">
        <v>10</v>
      </c>
      <c r="C786">
        <v>40</v>
      </c>
      <c r="D786" t="s">
        <v>57</v>
      </c>
      <c r="E786" t="s">
        <v>83</v>
      </c>
      <c r="F786" t="s">
        <v>14</v>
      </c>
      <c r="H786" t="s">
        <v>12</v>
      </c>
      <c r="J786" t="s">
        <v>14</v>
      </c>
      <c r="L786" t="s">
        <v>12</v>
      </c>
      <c r="N786" t="s">
        <v>74</v>
      </c>
      <c r="P786" t="s">
        <v>557</v>
      </c>
      <c r="R786" t="s">
        <v>61</v>
      </c>
    </row>
    <row r="787" spans="1:18">
      <c r="A787" t="s">
        <v>33</v>
      </c>
      <c r="B787" t="s">
        <v>10</v>
      </c>
      <c r="C787">
        <v>17</v>
      </c>
      <c r="D787" t="s">
        <v>62</v>
      </c>
      <c r="E787" t="s">
        <v>62</v>
      </c>
      <c r="F787" t="s">
        <v>14</v>
      </c>
      <c r="H787" t="s">
        <v>16</v>
      </c>
      <c r="J787" t="s">
        <v>16</v>
      </c>
      <c r="L787" t="s">
        <v>16</v>
      </c>
      <c r="N787" t="s">
        <v>216</v>
      </c>
      <c r="P787" t="s">
        <v>188</v>
      </c>
      <c r="R787" t="s">
        <v>61</v>
      </c>
    </row>
    <row r="788" spans="1:18">
      <c r="A788" t="s">
        <v>33</v>
      </c>
      <c r="B788" t="s">
        <v>10</v>
      </c>
      <c r="C788">
        <v>6.3</v>
      </c>
      <c r="D788" t="s">
        <v>62</v>
      </c>
      <c r="E788" t="s">
        <v>62</v>
      </c>
      <c r="F788" t="s">
        <v>14</v>
      </c>
      <c r="H788" t="s">
        <v>16</v>
      </c>
      <c r="J788" t="s">
        <v>14</v>
      </c>
      <c r="L788" t="s">
        <v>12</v>
      </c>
      <c r="N788" t="s">
        <v>126</v>
      </c>
      <c r="R788" t="s">
        <v>61</v>
      </c>
    </row>
    <row r="789" spans="1:18">
      <c r="A789" t="s">
        <v>33</v>
      </c>
      <c r="B789" t="s">
        <v>10</v>
      </c>
      <c r="C789">
        <v>20</v>
      </c>
      <c r="D789" t="s">
        <v>79</v>
      </c>
      <c r="E789" t="s">
        <v>62</v>
      </c>
      <c r="F789" t="s">
        <v>14</v>
      </c>
      <c r="H789" t="s">
        <v>15</v>
      </c>
      <c r="I789" t="s">
        <v>906</v>
      </c>
      <c r="J789" t="s">
        <v>14</v>
      </c>
      <c r="L789" t="s">
        <v>15</v>
      </c>
      <c r="M789" t="s">
        <v>906</v>
      </c>
      <c r="N789" t="s">
        <v>15</v>
      </c>
      <c r="O789" t="s">
        <v>907</v>
      </c>
      <c r="R789" t="s">
        <v>61</v>
      </c>
    </row>
    <row r="790" spans="1:18">
      <c r="A790" t="s">
        <v>33</v>
      </c>
      <c r="B790" t="s">
        <v>10</v>
      </c>
      <c r="C790">
        <v>1</v>
      </c>
      <c r="D790" t="s">
        <v>57</v>
      </c>
      <c r="E790" t="s">
        <v>57</v>
      </c>
      <c r="F790" t="s">
        <v>14</v>
      </c>
      <c r="H790" t="s">
        <v>15</v>
      </c>
      <c r="I790" t="s">
        <v>908</v>
      </c>
      <c r="J790" t="s">
        <v>14</v>
      </c>
      <c r="L790" t="s">
        <v>15</v>
      </c>
      <c r="M790" t="s">
        <v>908</v>
      </c>
      <c r="N790" t="s">
        <v>172</v>
      </c>
      <c r="O790" t="s">
        <v>909</v>
      </c>
      <c r="P790" t="s">
        <v>100</v>
      </c>
      <c r="R790" t="s">
        <v>69</v>
      </c>
    </row>
    <row r="791" spans="1:18">
      <c r="A791" t="s">
        <v>33</v>
      </c>
      <c r="B791" t="s">
        <v>10</v>
      </c>
      <c r="C791">
        <v>30</v>
      </c>
      <c r="D791" t="s">
        <v>62</v>
      </c>
      <c r="E791" t="s">
        <v>62</v>
      </c>
      <c r="F791" t="s">
        <v>14</v>
      </c>
      <c r="H791" t="s">
        <v>16</v>
      </c>
      <c r="J791" t="s">
        <v>14</v>
      </c>
      <c r="L791" t="s">
        <v>16</v>
      </c>
      <c r="R791" t="s">
        <v>61</v>
      </c>
    </row>
    <row r="792" spans="1:18">
      <c r="A792" t="s">
        <v>33</v>
      </c>
      <c r="B792" t="s">
        <v>10</v>
      </c>
      <c r="C792">
        <v>4</v>
      </c>
      <c r="D792" t="s">
        <v>62</v>
      </c>
      <c r="E792" t="s">
        <v>62</v>
      </c>
      <c r="F792" t="s">
        <v>14</v>
      </c>
      <c r="H792" t="s">
        <v>16</v>
      </c>
      <c r="J792" t="s">
        <v>14</v>
      </c>
      <c r="L792" t="s">
        <v>16</v>
      </c>
      <c r="N792" t="s">
        <v>15</v>
      </c>
      <c r="O792" t="s">
        <v>910</v>
      </c>
      <c r="P792" t="s">
        <v>123</v>
      </c>
      <c r="Q792" t="s">
        <v>911</v>
      </c>
    </row>
    <row r="793" spans="1:18">
      <c r="A793" t="s">
        <v>33</v>
      </c>
      <c r="B793" t="s">
        <v>10</v>
      </c>
      <c r="C793">
        <v>1</v>
      </c>
      <c r="D793" t="s">
        <v>62</v>
      </c>
      <c r="E793" t="s">
        <v>62</v>
      </c>
      <c r="F793" t="s">
        <v>14</v>
      </c>
      <c r="H793" t="s">
        <v>16</v>
      </c>
      <c r="J793" t="s">
        <v>14</v>
      </c>
      <c r="L793" t="s">
        <v>16</v>
      </c>
      <c r="N793" t="s">
        <v>67</v>
      </c>
      <c r="P793" t="s">
        <v>381</v>
      </c>
      <c r="R793" t="s">
        <v>61</v>
      </c>
    </row>
    <row r="794" spans="1:18">
      <c r="A794" t="s">
        <v>33</v>
      </c>
      <c r="B794" t="s">
        <v>10</v>
      </c>
      <c r="C794">
        <v>16</v>
      </c>
      <c r="D794" t="s">
        <v>79</v>
      </c>
      <c r="E794" t="s">
        <v>79</v>
      </c>
      <c r="F794" t="s">
        <v>14</v>
      </c>
      <c r="H794" t="s">
        <v>16</v>
      </c>
      <c r="J794" t="s">
        <v>14</v>
      </c>
      <c r="L794" t="s">
        <v>16</v>
      </c>
      <c r="N794" t="s">
        <v>15</v>
      </c>
      <c r="O794" t="s">
        <v>912</v>
      </c>
      <c r="R794" t="s">
        <v>61</v>
      </c>
    </row>
    <row r="795" spans="1:18">
      <c r="A795" t="s">
        <v>33</v>
      </c>
      <c r="B795" t="s">
        <v>10</v>
      </c>
      <c r="C795">
        <v>70</v>
      </c>
      <c r="D795" t="s">
        <v>62</v>
      </c>
      <c r="E795" t="s">
        <v>62</v>
      </c>
      <c r="F795" t="s">
        <v>14</v>
      </c>
      <c r="H795" t="s">
        <v>16</v>
      </c>
      <c r="J795" t="s">
        <v>14</v>
      </c>
      <c r="L795" t="s">
        <v>12</v>
      </c>
      <c r="N795" t="s">
        <v>15</v>
      </c>
      <c r="O795" t="s">
        <v>913</v>
      </c>
      <c r="R795" t="s">
        <v>61</v>
      </c>
    </row>
    <row r="796" spans="1:18">
      <c r="A796" t="s">
        <v>33</v>
      </c>
      <c r="B796" t="s">
        <v>10</v>
      </c>
      <c r="C796">
        <v>5</v>
      </c>
      <c r="D796" t="s">
        <v>62</v>
      </c>
      <c r="E796" t="s">
        <v>62</v>
      </c>
      <c r="F796" t="s">
        <v>14</v>
      </c>
      <c r="H796" t="s">
        <v>14</v>
      </c>
      <c r="J796" t="s">
        <v>14</v>
      </c>
      <c r="L796" t="s">
        <v>16</v>
      </c>
      <c r="N796" t="s">
        <v>94</v>
      </c>
      <c r="P796" t="s">
        <v>75</v>
      </c>
      <c r="R796" t="s">
        <v>61</v>
      </c>
    </row>
    <row r="797" spans="1:18">
      <c r="A797" t="s">
        <v>33</v>
      </c>
      <c r="B797" t="s">
        <v>10</v>
      </c>
      <c r="C797">
        <v>40</v>
      </c>
      <c r="D797" t="s">
        <v>62</v>
      </c>
      <c r="E797" t="s">
        <v>62</v>
      </c>
      <c r="F797" t="s">
        <v>14</v>
      </c>
      <c r="H797" t="s">
        <v>14</v>
      </c>
      <c r="J797" t="s">
        <v>14</v>
      </c>
      <c r="L797" t="s">
        <v>14</v>
      </c>
      <c r="N797" t="s">
        <v>67</v>
      </c>
      <c r="P797" t="s">
        <v>15</v>
      </c>
      <c r="Q797" t="s">
        <v>914</v>
      </c>
      <c r="R797" t="s">
        <v>69</v>
      </c>
    </row>
    <row r="798" spans="1:18">
      <c r="A798" t="s">
        <v>33</v>
      </c>
      <c r="B798" t="s">
        <v>10</v>
      </c>
      <c r="C798">
        <v>60</v>
      </c>
      <c r="D798" t="s">
        <v>62</v>
      </c>
      <c r="E798" t="s">
        <v>62</v>
      </c>
      <c r="F798" t="s">
        <v>14</v>
      </c>
      <c r="H798" t="s">
        <v>14</v>
      </c>
      <c r="J798" t="s">
        <v>14</v>
      </c>
      <c r="L798" t="s">
        <v>14</v>
      </c>
      <c r="N798" t="s">
        <v>520</v>
      </c>
      <c r="O798" t="s">
        <v>915</v>
      </c>
      <c r="P798" t="s">
        <v>65</v>
      </c>
      <c r="R798" t="s">
        <v>61</v>
      </c>
    </row>
    <row r="799" spans="1:18">
      <c r="A799" t="s">
        <v>33</v>
      </c>
      <c r="B799" t="s">
        <v>10</v>
      </c>
      <c r="C799">
        <v>15</v>
      </c>
      <c r="D799" t="s">
        <v>62</v>
      </c>
      <c r="E799" t="s">
        <v>62</v>
      </c>
      <c r="F799" t="s">
        <v>14</v>
      </c>
      <c r="H799" t="s">
        <v>14</v>
      </c>
      <c r="J799" t="s">
        <v>14</v>
      </c>
      <c r="L799" t="s">
        <v>14</v>
      </c>
      <c r="N799" t="s">
        <v>15</v>
      </c>
      <c r="O799" t="s">
        <v>916</v>
      </c>
      <c r="P799" t="s">
        <v>188</v>
      </c>
      <c r="R799" t="s">
        <v>61</v>
      </c>
    </row>
    <row r="800" spans="1:18">
      <c r="A800" t="s">
        <v>33</v>
      </c>
      <c r="B800" t="s">
        <v>10</v>
      </c>
      <c r="C800">
        <v>14</v>
      </c>
      <c r="D800" t="s">
        <v>62</v>
      </c>
      <c r="E800" t="s">
        <v>62</v>
      </c>
      <c r="F800" t="s">
        <v>14</v>
      </c>
      <c r="H800" t="s">
        <v>12</v>
      </c>
      <c r="J800" t="s">
        <v>14</v>
      </c>
      <c r="L800" t="s">
        <v>12</v>
      </c>
      <c r="N800" t="s">
        <v>917</v>
      </c>
      <c r="P800" t="s">
        <v>75</v>
      </c>
      <c r="R800" t="s">
        <v>61</v>
      </c>
    </row>
    <row r="801" spans="1:18">
      <c r="A801" t="s">
        <v>33</v>
      </c>
      <c r="B801" t="s">
        <v>10</v>
      </c>
      <c r="C801">
        <v>3</v>
      </c>
      <c r="D801" t="s">
        <v>62</v>
      </c>
      <c r="E801" t="s">
        <v>62</v>
      </c>
      <c r="F801" t="s">
        <v>14</v>
      </c>
      <c r="H801" t="s">
        <v>16</v>
      </c>
      <c r="J801" t="s">
        <v>14</v>
      </c>
      <c r="L801" t="s">
        <v>16</v>
      </c>
      <c r="N801" t="s">
        <v>94</v>
      </c>
      <c r="P801" t="s">
        <v>188</v>
      </c>
      <c r="R801" t="s">
        <v>61</v>
      </c>
    </row>
    <row r="802" spans="1:18">
      <c r="A802" t="s">
        <v>33</v>
      </c>
      <c r="B802" t="s">
        <v>10</v>
      </c>
      <c r="C802">
        <v>6</v>
      </c>
      <c r="D802" t="s">
        <v>62</v>
      </c>
      <c r="E802" t="s">
        <v>62</v>
      </c>
      <c r="F802" t="s">
        <v>14</v>
      </c>
      <c r="H802" t="s">
        <v>14</v>
      </c>
      <c r="J802" t="s">
        <v>14</v>
      </c>
      <c r="L802" t="s">
        <v>14</v>
      </c>
      <c r="N802" t="s">
        <v>918</v>
      </c>
      <c r="P802" t="s">
        <v>188</v>
      </c>
      <c r="R802" t="s">
        <v>69</v>
      </c>
    </row>
    <row r="803" spans="1:18">
      <c r="A803" t="s">
        <v>33</v>
      </c>
      <c r="B803" t="s">
        <v>10</v>
      </c>
      <c r="C803">
        <v>7</v>
      </c>
      <c r="D803" t="s">
        <v>62</v>
      </c>
      <c r="E803" t="s">
        <v>62</v>
      </c>
      <c r="F803" t="s">
        <v>14</v>
      </c>
      <c r="H803" t="s">
        <v>14</v>
      </c>
      <c r="J803" t="s">
        <v>14</v>
      </c>
      <c r="L803" t="s">
        <v>14</v>
      </c>
      <c r="N803" t="s">
        <v>15</v>
      </c>
      <c r="O803" t="s">
        <v>919</v>
      </c>
      <c r="P803" t="s">
        <v>15</v>
      </c>
      <c r="Q803" t="s">
        <v>110</v>
      </c>
      <c r="R803" t="s">
        <v>69</v>
      </c>
    </row>
    <row r="804" spans="1:18">
      <c r="A804" t="s">
        <v>33</v>
      </c>
      <c r="B804" t="s">
        <v>10</v>
      </c>
      <c r="C804">
        <v>8</v>
      </c>
      <c r="D804" t="s">
        <v>62</v>
      </c>
      <c r="E804" t="s">
        <v>62</v>
      </c>
      <c r="F804" t="s">
        <v>14</v>
      </c>
      <c r="H804" t="s">
        <v>16</v>
      </c>
      <c r="J804" t="s">
        <v>14</v>
      </c>
      <c r="L804" t="s">
        <v>16</v>
      </c>
      <c r="N804" t="s">
        <v>15</v>
      </c>
      <c r="O804" t="s">
        <v>920</v>
      </c>
      <c r="P804" t="s">
        <v>15</v>
      </c>
      <c r="Q804" t="s">
        <v>920</v>
      </c>
    </row>
    <row r="805" spans="1:18">
      <c r="A805" t="s">
        <v>33</v>
      </c>
      <c r="B805" t="s">
        <v>10</v>
      </c>
      <c r="C805">
        <v>35</v>
      </c>
      <c r="D805" t="s">
        <v>62</v>
      </c>
      <c r="E805" t="s">
        <v>62</v>
      </c>
      <c r="F805" t="s">
        <v>14</v>
      </c>
      <c r="H805" t="s">
        <v>16</v>
      </c>
      <c r="J805" t="s">
        <v>14</v>
      </c>
      <c r="L805" t="s">
        <v>16</v>
      </c>
      <c r="N805" t="s">
        <v>77</v>
      </c>
      <c r="R805" t="s">
        <v>69</v>
      </c>
    </row>
    <row r="806" spans="1:18">
      <c r="A806" t="s">
        <v>33</v>
      </c>
      <c r="B806" t="s">
        <v>10</v>
      </c>
      <c r="C806">
        <v>37</v>
      </c>
      <c r="D806" t="s">
        <v>62</v>
      </c>
      <c r="E806" t="s">
        <v>62</v>
      </c>
      <c r="F806" t="s">
        <v>14</v>
      </c>
      <c r="H806" t="s">
        <v>16</v>
      </c>
      <c r="J806" t="s">
        <v>14</v>
      </c>
      <c r="L806" t="s">
        <v>14</v>
      </c>
      <c r="N806" t="s">
        <v>156</v>
      </c>
      <c r="O806" t="s">
        <v>851</v>
      </c>
      <c r="P806" t="s">
        <v>75</v>
      </c>
      <c r="R806" t="s">
        <v>61</v>
      </c>
    </row>
    <row r="807" spans="1:18">
      <c r="A807" t="s">
        <v>33</v>
      </c>
      <c r="B807" t="s">
        <v>10</v>
      </c>
      <c r="C807">
        <v>10</v>
      </c>
      <c r="D807" t="s">
        <v>62</v>
      </c>
      <c r="E807" t="s">
        <v>62</v>
      </c>
      <c r="F807" t="s">
        <v>14</v>
      </c>
      <c r="H807" t="s">
        <v>14</v>
      </c>
      <c r="J807" t="s">
        <v>14</v>
      </c>
      <c r="L807" t="s">
        <v>14</v>
      </c>
      <c r="N807" t="s">
        <v>67</v>
      </c>
      <c r="R807" t="s">
        <v>61</v>
      </c>
    </row>
    <row r="808" spans="1:18">
      <c r="A808" t="s">
        <v>33</v>
      </c>
      <c r="B808" t="s">
        <v>10</v>
      </c>
      <c r="C808">
        <v>35</v>
      </c>
      <c r="D808" t="s">
        <v>62</v>
      </c>
      <c r="E808" t="s">
        <v>62</v>
      </c>
      <c r="F808" t="s">
        <v>14</v>
      </c>
      <c r="H808" t="s">
        <v>14</v>
      </c>
      <c r="J808" t="s">
        <v>14</v>
      </c>
      <c r="L808" t="s">
        <v>14</v>
      </c>
      <c r="N808" t="s">
        <v>15</v>
      </c>
      <c r="O808" t="s">
        <v>921</v>
      </c>
      <c r="P808" t="s">
        <v>15</v>
      </c>
      <c r="Q808" t="s">
        <v>922</v>
      </c>
      <c r="R808" t="s">
        <v>61</v>
      </c>
    </row>
    <row r="809" spans="1:18">
      <c r="A809" t="s">
        <v>33</v>
      </c>
      <c r="B809" t="s">
        <v>10</v>
      </c>
      <c r="C809">
        <v>5.7</v>
      </c>
      <c r="D809" t="s">
        <v>62</v>
      </c>
      <c r="E809" t="s">
        <v>62</v>
      </c>
      <c r="F809" t="s">
        <v>14</v>
      </c>
      <c r="H809" t="s">
        <v>16</v>
      </c>
      <c r="J809" t="s">
        <v>14</v>
      </c>
      <c r="L809" t="s">
        <v>16</v>
      </c>
      <c r="N809" t="s">
        <v>96</v>
      </c>
      <c r="O809" t="s">
        <v>923</v>
      </c>
      <c r="P809" t="s">
        <v>924</v>
      </c>
      <c r="Q809" t="s">
        <v>925</v>
      </c>
      <c r="R809" t="s">
        <v>61</v>
      </c>
    </row>
    <row r="810" spans="1:18">
      <c r="A810" t="s">
        <v>33</v>
      </c>
      <c r="B810" t="s">
        <v>10</v>
      </c>
      <c r="C810">
        <v>70</v>
      </c>
      <c r="D810" t="s">
        <v>66</v>
      </c>
      <c r="E810" t="s">
        <v>66</v>
      </c>
      <c r="F810" t="s">
        <v>14</v>
      </c>
      <c r="H810" t="s">
        <v>16</v>
      </c>
      <c r="J810" t="s">
        <v>14</v>
      </c>
      <c r="L810" t="s">
        <v>16</v>
      </c>
      <c r="N810" t="s">
        <v>74</v>
      </c>
      <c r="R810" t="s">
        <v>69</v>
      </c>
    </row>
    <row r="811" spans="1:18">
      <c r="A811" t="s">
        <v>33</v>
      </c>
      <c r="B811" t="s">
        <v>10</v>
      </c>
      <c r="C811">
        <v>40</v>
      </c>
      <c r="D811" t="s">
        <v>62</v>
      </c>
      <c r="E811" t="s">
        <v>62</v>
      </c>
      <c r="F811" t="s">
        <v>15</v>
      </c>
      <c r="G811" t="s">
        <v>926</v>
      </c>
      <c r="H811" t="s">
        <v>14</v>
      </c>
      <c r="J811" t="s">
        <v>15</v>
      </c>
      <c r="K811" t="s">
        <v>926</v>
      </c>
      <c r="L811" t="s">
        <v>14</v>
      </c>
      <c r="N811" t="s">
        <v>15</v>
      </c>
      <c r="O811" t="s">
        <v>258</v>
      </c>
      <c r="P811" t="s">
        <v>15</v>
      </c>
      <c r="Q811" t="s">
        <v>927</v>
      </c>
      <c r="R811" t="s">
        <v>69</v>
      </c>
    </row>
    <row r="812" spans="1:18">
      <c r="A812" t="s">
        <v>33</v>
      </c>
      <c r="B812" t="s">
        <v>10</v>
      </c>
      <c r="C812">
        <v>9</v>
      </c>
      <c r="D812" t="s">
        <v>62</v>
      </c>
      <c r="E812" t="s">
        <v>62</v>
      </c>
      <c r="F812" t="s">
        <v>15</v>
      </c>
      <c r="G812" t="s">
        <v>928</v>
      </c>
      <c r="H812" t="s">
        <v>16</v>
      </c>
      <c r="J812" t="s">
        <v>15</v>
      </c>
      <c r="K812" t="s">
        <v>929</v>
      </c>
      <c r="L812" t="s">
        <v>16</v>
      </c>
      <c r="N812" t="s">
        <v>170</v>
      </c>
      <c r="R812" t="s">
        <v>69</v>
      </c>
    </row>
    <row r="813" spans="1:18">
      <c r="A813" t="s">
        <v>33</v>
      </c>
      <c r="B813" t="s">
        <v>10</v>
      </c>
      <c r="C813">
        <v>6.3</v>
      </c>
      <c r="D813" t="s">
        <v>62</v>
      </c>
      <c r="E813" t="s">
        <v>62</v>
      </c>
      <c r="F813" t="s">
        <v>15</v>
      </c>
      <c r="G813" t="s">
        <v>930</v>
      </c>
      <c r="H813" t="s">
        <v>16</v>
      </c>
      <c r="J813" t="s">
        <v>15</v>
      </c>
      <c r="K813" t="s">
        <v>930</v>
      </c>
      <c r="L813" t="s">
        <v>16</v>
      </c>
      <c r="N813" t="s">
        <v>151</v>
      </c>
      <c r="O813" t="s">
        <v>931</v>
      </c>
      <c r="P813" t="s">
        <v>15</v>
      </c>
      <c r="Q813" t="s">
        <v>932</v>
      </c>
      <c r="R813" t="s">
        <v>61</v>
      </c>
    </row>
    <row r="814" spans="1:18">
      <c r="A814" t="s">
        <v>33</v>
      </c>
      <c r="B814" t="s">
        <v>10</v>
      </c>
      <c r="C814">
        <v>0.75</v>
      </c>
      <c r="D814" t="s">
        <v>62</v>
      </c>
      <c r="E814" t="s">
        <v>62</v>
      </c>
      <c r="F814" t="s">
        <v>15</v>
      </c>
      <c r="G814" t="s">
        <v>933</v>
      </c>
      <c r="H814" t="s">
        <v>16</v>
      </c>
      <c r="J814" t="s">
        <v>15</v>
      </c>
      <c r="K814" t="s">
        <v>933</v>
      </c>
      <c r="L814" t="s">
        <v>16</v>
      </c>
      <c r="N814" t="s">
        <v>15</v>
      </c>
      <c r="O814" t="s">
        <v>934</v>
      </c>
      <c r="P814" t="s">
        <v>160</v>
      </c>
      <c r="R814" t="s">
        <v>69</v>
      </c>
    </row>
    <row r="815" spans="1:18">
      <c r="A815" t="s">
        <v>33</v>
      </c>
      <c r="B815" t="s">
        <v>10</v>
      </c>
      <c r="C815">
        <v>26</v>
      </c>
      <c r="D815" t="s">
        <v>62</v>
      </c>
      <c r="E815" t="s">
        <v>62</v>
      </c>
      <c r="F815" t="s">
        <v>15</v>
      </c>
      <c r="G815" t="s">
        <v>935</v>
      </c>
      <c r="H815" t="s">
        <v>16</v>
      </c>
      <c r="J815" t="s">
        <v>13</v>
      </c>
      <c r="L815" t="s">
        <v>16</v>
      </c>
      <c r="N815" t="s">
        <v>67</v>
      </c>
      <c r="P815" t="s">
        <v>440</v>
      </c>
      <c r="R815" t="s">
        <v>61</v>
      </c>
    </row>
    <row r="816" spans="1:18">
      <c r="A816" t="s">
        <v>33</v>
      </c>
      <c r="B816" t="s">
        <v>10</v>
      </c>
      <c r="C816">
        <v>2.6</v>
      </c>
      <c r="D816" t="s">
        <v>79</v>
      </c>
      <c r="E816" t="s">
        <v>79</v>
      </c>
      <c r="F816" t="s">
        <v>15</v>
      </c>
      <c r="G816" t="s">
        <v>936</v>
      </c>
      <c r="H816" t="s">
        <v>15</v>
      </c>
      <c r="I816" t="s">
        <v>936</v>
      </c>
      <c r="J816" t="s">
        <v>15</v>
      </c>
      <c r="K816" t="s">
        <v>936</v>
      </c>
      <c r="L816" t="s">
        <v>15</v>
      </c>
      <c r="M816" t="s">
        <v>937</v>
      </c>
      <c r="N816" t="s">
        <v>15</v>
      </c>
      <c r="O816" t="s">
        <v>938</v>
      </c>
      <c r="P816" t="s">
        <v>548</v>
      </c>
      <c r="R816" t="s">
        <v>61</v>
      </c>
    </row>
    <row r="817" spans="1:18">
      <c r="A817" t="s">
        <v>33</v>
      </c>
      <c r="B817" t="s">
        <v>10</v>
      </c>
      <c r="C817">
        <v>18</v>
      </c>
      <c r="D817" t="s">
        <v>62</v>
      </c>
      <c r="E817" t="s">
        <v>57</v>
      </c>
      <c r="F817" t="s">
        <v>15</v>
      </c>
      <c r="G817" t="s">
        <v>939</v>
      </c>
      <c r="H817" t="s">
        <v>15</v>
      </c>
      <c r="I817" t="s">
        <v>939</v>
      </c>
      <c r="J817" t="s">
        <v>15</v>
      </c>
      <c r="K817" t="s">
        <v>939</v>
      </c>
      <c r="L817" t="s">
        <v>16</v>
      </c>
      <c r="N817" t="s">
        <v>15</v>
      </c>
      <c r="O817" t="s">
        <v>940</v>
      </c>
      <c r="P817" t="s">
        <v>15</v>
      </c>
      <c r="Q817" t="s">
        <v>941</v>
      </c>
      <c r="R817" t="s">
        <v>61</v>
      </c>
    </row>
    <row r="818" spans="1:18">
      <c r="A818" t="s">
        <v>33</v>
      </c>
      <c r="B818" t="s">
        <v>10</v>
      </c>
      <c r="C818">
        <v>5</v>
      </c>
      <c r="D818" t="s">
        <v>70</v>
      </c>
      <c r="E818" t="s">
        <v>70</v>
      </c>
      <c r="F818" t="s">
        <v>15</v>
      </c>
      <c r="G818" t="s">
        <v>942</v>
      </c>
      <c r="H818" t="s">
        <v>16</v>
      </c>
      <c r="J818" t="s">
        <v>15</v>
      </c>
      <c r="K818" t="s">
        <v>942</v>
      </c>
      <c r="L818" t="s">
        <v>16</v>
      </c>
      <c r="N818" t="s">
        <v>63</v>
      </c>
      <c r="O818" t="s">
        <v>943</v>
      </c>
      <c r="P818" t="s">
        <v>325</v>
      </c>
      <c r="R818" t="s">
        <v>61</v>
      </c>
    </row>
    <row r="819" spans="1:18">
      <c r="A819" t="s">
        <v>33</v>
      </c>
      <c r="B819" t="s">
        <v>10</v>
      </c>
      <c r="C819">
        <v>2</v>
      </c>
      <c r="D819" t="s">
        <v>79</v>
      </c>
      <c r="E819" t="s">
        <v>79</v>
      </c>
      <c r="F819" t="s">
        <v>15</v>
      </c>
      <c r="G819" t="s">
        <v>944</v>
      </c>
      <c r="H819" t="s">
        <v>16</v>
      </c>
      <c r="J819" t="s">
        <v>15</v>
      </c>
      <c r="K819" t="s">
        <v>945</v>
      </c>
      <c r="L819" t="s">
        <v>16</v>
      </c>
      <c r="N819" t="s">
        <v>15</v>
      </c>
      <c r="O819" t="s">
        <v>946</v>
      </c>
      <c r="P819" t="s">
        <v>557</v>
      </c>
      <c r="R819" t="s">
        <v>61</v>
      </c>
    </row>
    <row r="820" spans="1:18">
      <c r="A820" t="s">
        <v>33</v>
      </c>
      <c r="B820" t="s">
        <v>10</v>
      </c>
      <c r="C820">
        <v>38.299999999999997</v>
      </c>
      <c r="D820" t="s">
        <v>62</v>
      </c>
      <c r="E820" t="s">
        <v>62</v>
      </c>
      <c r="F820" t="s">
        <v>15</v>
      </c>
      <c r="G820" t="s">
        <v>947</v>
      </c>
      <c r="H820" t="s">
        <v>16</v>
      </c>
      <c r="J820" t="s">
        <v>13</v>
      </c>
      <c r="L820" t="s">
        <v>16</v>
      </c>
      <c r="N820" t="s">
        <v>94</v>
      </c>
      <c r="P820" t="s">
        <v>75</v>
      </c>
      <c r="R820" t="s">
        <v>69</v>
      </c>
    </row>
    <row r="821" spans="1:18">
      <c r="A821" t="s">
        <v>33</v>
      </c>
      <c r="B821" t="s">
        <v>10</v>
      </c>
      <c r="C821">
        <v>7.5</v>
      </c>
      <c r="D821" t="s">
        <v>62</v>
      </c>
      <c r="E821" t="s">
        <v>62</v>
      </c>
      <c r="F821" t="s">
        <v>15</v>
      </c>
      <c r="G821" t="s">
        <v>948</v>
      </c>
      <c r="H821" t="s">
        <v>11</v>
      </c>
      <c r="J821" t="s">
        <v>15</v>
      </c>
      <c r="K821" t="s">
        <v>949</v>
      </c>
      <c r="L821" t="s">
        <v>11</v>
      </c>
      <c r="N821" t="s">
        <v>90</v>
      </c>
      <c r="P821" t="s">
        <v>87</v>
      </c>
      <c r="Q821" t="s">
        <v>950</v>
      </c>
      <c r="R821" t="s">
        <v>61</v>
      </c>
    </row>
    <row r="822" spans="1:18">
      <c r="A822" t="s">
        <v>33</v>
      </c>
      <c r="B822" t="s">
        <v>10</v>
      </c>
      <c r="C822">
        <v>17.7</v>
      </c>
      <c r="D822" t="s">
        <v>62</v>
      </c>
      <c r="E822" t="s">
        <v>62</v>
      </c>
      <c r="F822" t="s">
        <v>15</v>
      </c>
      <c r="G822" t="s">
        <v>951</v>
      </c>
      <c r="H822" t="s">
        <v>16</v>
      </c>
      <c r="J822" t="s">
        <v>14</v>
      </c>
      <c r="L822" t="s">
        <v>16</v>
      </c>
      <c r="N822" t="s">
        <v>144</v>
      </c>
      <c r="O822" t="s">
        <v>952</v>
      </c>
      <c r="P822" t="s">
        <v>15</v>
      </c>
      <c r="Q822" t="s">
        <v>953</v>
      </c>
      <c r="R822" t="s">
        <v>69</v>
      </c>
    </row>
    <row r="823" spans="1:18">
      <c r="A823" t="s">
        <v>33</v>
      </c>
      <c r="B823" t="s">
        <v>10</v>
      </c>
      <c r="C823">
        <v>1.3</v>
      </c>
      <c r="D823" t="s">
        <v>62</v>
      </c>
      <c r="E823" t="s">
        <v>62</v>
      </c>
      <c r="F823" t="s">
        <v>16</v>
      </c>
      <c r="H823" t="s">
        <v>16</v>
      </c>
      <c r="J823" t="s">
        <v>16</v>
      </c>
      <c r="L823" t="s">
        <v>16</v>
      </c>
      <c r="N823" t="s">
        <v>954</v>
      </c>
      <c r="P823" t="s">
        <v>955</v>
      </c>
      <c r="R823" t="s">
        <v>69</v>
      </c>
    </row>
    <row r="824" spans="1:18">
      <c r="A824" t="s">
        <v>33</v>
      </c>
      <c r="B824" t="s">
        <v>10</v>
      </c>
      <c r="C824">
        <v>0.7</v>
      </c>
      <c r="D824" t="s">
        <v>62</v>
      </c>
      <c r="F824" t="s">
        <v>16</v>
      </c>
      <c r="H824" t="s">
        <v>16</v>
      </c>
      <c r="J824" t="s">
        <v>16</v>
      </c>
      <c r="L824" t="s">
        <v>16</v>
      </c>
      <c r="N824" t="s">
        <v>67</v>
      </c>
      <c r="P824" t="s">
        <v>956</v>
      </c>
      <c r="R824" t="s">
        <v>61</v>
      </c>
    </row>
    <row r="825" spans="1:18">
      <c r="A825" t="s">
        <v>33</v>
      </c>
      <c r="B825" t="s">
        <v>10</v>
      </c>
      <c r="C825">
        <v>0.6</v>
      </c>
      <c r="D825" t="s">
        <v>62</v>
      </c>
      <c r="E825" t="s">
        <v>62</v>
      </c>
      <c r="F825" t="s">
        <v>16</v>
      </c>
      <c r="H825" t="s">
        <v>16</v>
      </c>
      <c r="J825" t="s">
        <v>16</v>
      </c>
      <c r="L825" t="s">
        <v>16</v>
      </c>
      <c r="N825" t="s">
        <v>957</v>
      </c>
      <c r="P825" t="s">
        <v>15</v>
      </c>
      <c r="Q825" t="s">
        <v>958</v>
      </c>
      <c r="R825" t="s">
        <v>69</v>
      </c>
    </row>
    <row r="826" spans="1:18">
      <c r="A826" t="s">
        <v>33</v>
      </c>
      <c r="B826" t="s">
        <v>10</v>
      </c>
      <c r="C826">
        <v>2</v>
      </c>
      <c r="D826" t="s">
        <v>62</v>
      </c>
      <c r="E826" t="s">
        <v>57</v>
      </c>
      <c r="F826" t="s">
        <v>16</v>
      </c>
      <c r="H826" t="s">
        <v>16</v>
      </c>
      <c r="J826" t="s">
        <v>14</v>
      </c>
      <c r="L826" t="s">
        <v>16</v>
      </c>
      <c r="N826" t="s">
        <v>959</v>
      </c>
      <c r="P826" t="s">
        <v>65</v>
      </c>
      <c r="R826" t="s">
        <v>69</v>
      </c>
    </row>
    <row r="827" spans="1:18">
      <c r="A827" t="s">
        <v>33</v>
      </c>
      <c r="B827" t="s">
        <v>10</v>
      </c>
      <c r="C827">
        <v>2</v>
      </c>
      <c r="D827" t="s">
        <v>62</v>
      </c>
      <c r="E827" t="s">
        <v>62</v>
      </c>
      <c r="F827" t="s">
        <v>16</v>
      </c>
      <c r="H827" t="s">
        <v>16</v>
      </c>
      <c r="J827" t="s">
        <v>16</v>
      </c>
      <c r="L827" t="s">
        <v>16</v>
      </c>
      <c r="N827" t="s">
        <v>512</v>
      </c>
      <c r="P827" t="s">
        <v>410</v>
      </c>
      <c r="Q827" t="s">
        <v>960</v>
      </c>
      <c r="R827" t="s">
        <v>61</v>
      </c>
    </row>
    <row r="828" spans="1:18">
      <c r="A828" t="s">
        <v>33</v>
      </c>
      <c r="B828" t="s">
        <v>10</v>
      </c>
      <c r="C828">
        <v>1.5</v>
      </c>
      <c r="D828" t="s">
        <v>62</v>
      </c>
      <c r="E828" t="s">
        <v>62</v>
      </c>
      <c r="F828" t="s">
        <v>16</v>
      </c>
      <c r="H828" t="s">
        <v>16</v>
      </c>
      <c r="J828" t="s">
        <v>16</v>
      </c>
      <c r="L828" t="s">
        <v>16</v>
      </c>
      <c r="R828" t="s">
        <v>61</v>
      </c>
    </row>
    <row r="829" spans="1:18">
      <c r="A829" t="s">
        <v>33</v>
      </c>
      <c r="B829" t="s">
        <v>10</v>
      </c>
      <c r="C829">
        <v>1</v>
      </c>
      <c r="D829" t="s">
        <v>62</v>
      </c>
      <c r="E829" t="s">
        <v>62</v>
      </c>
      <c r="F829" t="s">
        <v>16</v>
      </c>
      <c r="H829" t="s">
        <v>16</v>
      </c>
      <c r="J829" t="s">
        <v>16</v>
      </c>
      <c r="L829" t="s">
        <v>16</v>
      </c>
      <c r="N829" t="s">
        <v>77</v>
      </c>
      <c r="P829" t="s">
        <v>75</v>
      </c>
      <c r="R829" t="s">
        <v>69</v>
      </c>
    </row>
    <row r="830" spans="1:18">
      <c r="A830" t="s">
        <v>33</v>
      </c>
      <c r="B830" t="s">
        <v>10</v>
      </c>
      <c r="C830">
        <v>0.8</v>
      </c>
      <c r="D830" t="s">
        <v>62</v>
      </c>
      <c r="E830" t="s">
        <v>62</v>
      </c>
      <c r="F830" t="s">
        <v>16</v>
      </c>
      <c r="H830" t="s">
        <v>16</v>
      </c>
      <c r="J830" t="s">
        <v>16</v>
      </c>
      <c r="L830" t="s">
        <v>16</v>
      </c>
      <c r="N830" t="s">
        <v>67</v>
      </c>
      <c r="P830" t="s">
        <v>75</v>
      </c>
      <c r="R830" t="s">
        <v>69</v>
      </c>
    </row>
    <row r="831" spans="1:18">
      <c r="A831" t="s">
        <v>33</v>
      </c>
      <c r="B831" t="s">
        <v>10</v>
      </c>
      <c r="C831">
        <v>0.5</v>
      </c>
      <c r="D831" t="s">
        <v>62</v>
      </c>
      <c r="E831" t="s">
        <v>62</v>
      </c>
      <c r="F831" t="s">
        <v>16</v>
      </c>
      <c r="H831" t="s">
        <v>16</v>
      </c>
      <c r="J831" t="s">
        <v>16</v>
      </c>
      <c r="L831" t="s">
        <v>12</v>
      </c>
      <c r="N831" t="s">
        <v>77</v>
      </c>
      <c r="R831" t="s">
        <v>69</v>
      </c>
    </row>
    <row r="832" spans="1:18">
      <c r="A832" t="s">
        <v>33</v>
      </c>
      <c r="B832" t="s">
        <v>10</v>
      </c>
      <c r="C832">
        <v>1</v>
      </c>
      <c r="D832" t="s">
        <v>62</v>
      </c>
      <c r="E832" t="s">
        <v>62</v>
      </c>
      <c r="F832" t="s">
        <v>16</v>
      </c>
      <c r="H832" t="s">
        <v>16</v>
      </c>
      <c r="J832" t="s">
        <v>16</v>
      </c>
      <c r="L832" t="s">
        <v>16</v>
      </c>
      <c r="N832" t="s">
        <v>232</v>
      </c>
      <c r="O832" t="s">
        <v>961</v>
      </c>
      <c r="P832" t="s">
        <v>412</v>
      </c>
      <c r="R832" t="s">
        <v>61</v>
      </c>
    </row>
    <row r="833" spans="1:18">
      <c r="A833" t="s">
        <v>33</v>
      </c>
      <c r="B833" t="s">
        <v>10</v>
      </c>
      <c r="C833">
        <v>0.8</v>
      </c>
      <c r="D833" t="s">
        <v>62</v>
      </c>
      <c r="E833" t="s">
        <v>62</v>
      </c>
      <c r="F833" t="s">
        <v>16</v>
      </c>
      <c r="H833" t="s">
        <v>16</v>
      </c>
      <c r="J833" t="s">
        <v>15</v>
      </c>
      <c r="K833" t="s">
        <v>962</v>
      </c>
      <c r="L833" t="s">
        <v>16</v>
      </c>
      <c r="N833" t="s">
        <v>77</v>
      </c>
      <c r="R833" t="s">
        <v>61</v>
      </c>
    </row>
    <row r="834" spans="1:18">
      <c r="A834" t="s">
        <v>33</v>
      </c>
      <c r="B834" t="s">
        <v>10</v>
      </c>
      <c r="C834">
        <v>1.25</v>
      </c>
      <c r="D834" t="s">
        <v>62</v>
      </c>
      <c r="E834" t="s">
        <v>62</v>
      </c>
      <c r="F834" t="s">
        <v>16</v>
      </c>
      <c r="H834" t="s">
        <v>16</v>
      </c>
      <c r="J834" t="s">
        <v>16</v>
      </c>
      <c r="L834" t="s">
        <v>16</v>
      </c>
      <c r="N834" t="s">
        <v>15</v>
      </c>
      <c r="O834" t="s">
        <v>963</v>
      </c>
      <c r="P834" t="s">
        <v>188</v>
      </c>
      <c r="R834" t="s">
        <v>61</v>
      </c>
    </row>
    <row r="835" spans="1:18">
      <c r="A835" t="s">
        <v>33</v>
      </c>
      <c r="B835" t="s">
        <v>10</v>
      </c>
      <c r="C835">
        <v>0</v>
      </c>
      <c r="D835" t="s">
        <v>62</v>
      </c>
      <c r="E835" t="s">
        <v>62</v>
      </c>
      <c r="F835" t="s">
        <v>16</v>
      </c>
      <c r="H835" t="s">
        <v>16</v>
      </c>
      <c r="J835" t="s">
        <v>16</v>
      </c>
      <c r="L835" t="s">
        <v>16</v>
      </c>
      <c r="N835" t="s">
        <v>67</v>
      </c>
      <c r="R835" t="s">
        <v>61</v>
      </c>
    </row>
    <row r="836" spans="1:18">
      <c r="A836" t="s">
        <v>33</v>
      </c>
      <c r="B836" t="s">
        <v>10</v>
      </c>
      <c r="C836">
        <v>1</v>
      </c>
      <c r="D836" t="s">
        <v>62</v>
      </c>
      <c r="E836" t="s">
        <v>62</v>
      </c>
      <c r="F836" t="s">
        <v>16</v>
      </c>
      <c r="H836" t="s">
        <v>16</v>
      </c>
      <c r="J836" t="s">
        <v>16</v>
      </c>
      <c r="L836" t="s">
        <v>16</v>
      </c>
      <c r="N836" t="s">
        <v>964</v>
      </c>
      <c r="P836" t="s">
        <v>269</v>
      </c>
      <c r="R836" t="s">
        <v>69</v>
      </c>
    </row>
    <row r="837" spans="1:18">
      <c r="A837" t="s">
        <v>33</v>
      </c>
      <c r="B837" t="s">
        <v>10</v>
      </c>
      <c r="C837">
        <v>1</v>
      </c>
      <c r="D837" t="s">
        <v>62</v>
      </c>
      <c r="E837" t="s">
        <v>62</v>
      </c>
      <c r="F837" t="s">
        <v>16</v>
      </c>
      <c r="H837" t="s">
        <v>16</v>
      </c>
      <c r="J837" t="s">
        <v>14</v>
      </c>
      <c r="L837" t="s">
        <v>16</v>
      </c>
      <c r="N837" t="s">
        <v>965</v>
      </c>
      <c r="P837" t="s">
        <v>150</v>
      </c>
      <c r="R837" t="s">
        <v>61</v>
      </c>
    </row>
    <row r="838" spans="1:18">
      <c r="A838" t="s">
        <v>33</v>
      </c>
      <c r="B838" t="s">
        <v>10</v>
      </c>
      <c r="C838">
        <v>1</v>
      </c>
      <c r="D838" t="s">
        <v>66</v>
      </c>
      <c r="E838" t="s">
        <v>95</v>
      </c>
      <c r="F838" t="s">
        <v>16</v>
      </c>
      <c r="H838" t="s">
        <v>11</v>
      </c>
      <c r="J838" t="s">
        <v>16</v>
      </c>
      <c r="L838" t="s">
        <v>16</v>
      </c>
      <c r="N838" t="s">
        <v>58</v>
      </c>
      <c r="O838" t="s">
        <v>966</v>
      </c>
      <c r="P838" t="s">
        <v>639</v>
      </c>
      <c r="R838" t="s">
        <v>61</v>
      </c>
    </row>
    <row r="839" spans="1:18">
      <c r="A839" t="s">
        <v>33</v>
      </c>
      <c r="B839" t="s">
        <v>10</v>
      </c>
      <c r="C839">
        <v>25</v>
      </c>
      <c r="D839" t="s">
        <v>62</v>
      </c>
      <c r="E839" t="s">
        <v>62</v>
      </c>
      <c r="H839" t="s">
        <v>14</v>
      </c>
      <c r="J839" t="s">
        <v>14</v>
      </c>
      <c r="L839" t="s">
        <v>14</v>
      </c>
      <c r="N839" t="s">
        <v>67</v>
      </c>
      <c r="P839" t="s">
        <v>548</v>
      </c>
      <c r="R839" t="s">
        <v>61</v>
      </c>
    </row>
    <row r="840" spans="1:18">
      <c r="A840" t="s">
        <v>35</v>
      </c>
      <c r="B840" t="s">
        <v>10</v>
      </c>
      <c r="C840">
        <v>1.2</v>
      </c>
      <c r="D840" t="s">
        <v>79</v>
      </c>
      <c r="E840" t="s">
        <v>62</v>
      </c>
      <c r="F840" t="s">
        <v>11</v>
      </c>
      <c r="H840" t="s">
        <v>16</v>
      </c>
      <c r="J840" t="s">
        <v>12</v>
      </c>
      <c r="L840" t="s">
        <v>16</v>
      </c>
      <c r="N840" t="s">
        <v>114</v>
      </c>
      <c r="P840" t="s">
        <v>65</v>
      </c>
      <c r="R840" t="s">
        <v>61</v>
      </c>
    </row>
    <row r="841" spans="1:18">
      <c r="A841" t="s">
        <v>35</v>
      </c>
      <c r="B841" t="s">
        <v>10</v>
      </c>
      <c r="C841">
        <v>1.5</v>
      </c>
      <c r="D841" t="s">
        <v>62</v>
      </c>
      <c r="F841" t="s">
        <v>11</v>
      </c>
      <c r="H841" t="s">
        <v>16</v>
      </c>
      <c r="J841" t="s">
        <v>12</v>
      </c>
      <c r="L841" t="s">
        <v>16</v>
      </c>
      <c r="N841" t="s">
        <v>77</v>
      </c>
      <c r="P841" t="s">
        <v>120</v>
      </c>
      <c r="R841" t="s">
        <v>61</v>
      </c>
    </row>
    <row r="842" spans="1:18">
      <c r="A842" t="s">
        <v>35</v>
      </c>
      <c r="B842" t="s">
        <v>10</v>
      </c>
      <c r="C842">
        <v>1</v>
      </c>
      <c r="D842" t="s">
        <v>70</v>
      </c>
      <c r="E842" t="s">
        <v>95</v>
      </c>
      <c r="F842" t="s">
        <v>11</v>
      </c>
      <c r="H842" t="s">
        <v>16</v>
      </c>
      <c r="J842" t="s">
        <v>16</v>
      </c>
      <c r="L842" t="s">
        <v>16</v>
      </c>
      <c r="N842" t="s">
        <v>967</v>
      </c>
      <c r="O842" t="s">
        <v>968</v>
      </c>
      <c r="P842" t="s">
        <v>78</v>
      </c>
      <c r="R842" t="s">
        <v>61</v>
      </c>
    </row>
    <row r="843" spans="1:18">
      <c r="A843" t="s">
        <v>35</v>
      </c>
      <c r="B843" t="s">
        <v>10</v>
      </c>
      <c r="C843">
        <v>0</v>
      </c>
      <c r="D843" t="s">
        <v>62</v>
      </c>
      <c r="E843" t="s">
        <v>83</v>
      </c>
      <c r="F843" t="s">
        <v>11</v>
      </c>
      <c r="H843" t="s">
        <v>11</v>
      </c>
      <c r="J843" t="s">
        <v>14</v>
      </c>
      <c r="L843" t="s">
        <v>16</v>
      </c>
      <c r="N843" t="s">
        <v>116</v>
      </c>
      <c r="P843" t="s">
        <v>188</v>
      </c>
      <c r="R843" t="s">
        <v>61</v>
      </c>
    </row>
    <row r="844" spans="1:18">
      <c r="A844" t="s">
        <v>35</v>
      </c>
      <c r="B844" t="s">
        <v>10</v>
      </c>
      <c r="C844">
        <v>2</v>
      </c>
      <c r="D844" t="s">
        <v>62</v>
      </c>
      <c r="E844" t="s">
        <v>62</v>
      </c>
      <c r="F844" t="s">
        <v>11</v>
      </c>
      <c r="H844" t="s">
        <v>16</v>
      </c>
      <c r="J844" t="s">
        <v>14</v>
      </c>
      <c r="L844" t="s">
        <v>16</v>
      </c>
      <c r="N844" t="s">
        <v>77</v>
      </c>
      <c r="P844" t="s">
        <v>444</v>
      </c>
      <c r="R844" t="s">
        <v>61</v>
      </c>
    </row>
    <row r="845" spans="1:18">
      <c r="A845" t="s">
        <v>35</v>
      </c>
      <c r="B845" t="s">
        <v>10</v>
      </c>
      <c r="C845">
        <v>2</v>
      </c>
      <c r="D845" t="s">
        <v>70</v>
      </c>
      <c r="E845" t="s">
        <v>83</v>
      </c>
      <c r="F845" t="s">
        <v>11</v>
      </c>
      <c r="H845" t="s">
        <v>16</v>
      </c>
      <c r="J845" t="s">
        <v>12</v>
      </c>
      <c r="L845" t="s">
        <v>16</v>
      </c>
      <c r="N845" t="s">
        <v>767</v>
      </c>
      <c r="O845" t="s">
        <v>969</v>
      </c>
      <c r="P845" t="s">
        <v>123</v>
      </c>
      <c r="Q845" t="s">
        <v>970</v>
      </c>
      <c r="R845" t="s">
        <v>61</v>
      </c>
    </row>
    <row r="846" spans="1:18">
      <c r="A846" t="s">
        <v>35</v>
      </c>
      <c r="B846" t="s">
        <v>10</v>
      </c>
      <c r="C846">
        <v>0.5</v>
      </c>
      <c r="D846" t="s">
        <v>62</v>
      </c>
      <c r="E846" t="s">
        <v>83</v>
      </c>
      <c r="F846" t="s">
        <v>11</v>
      </c>
      <c r="H846" t="s">
        <v>11</v>
      </c>
      <c r="J846" t="s">
        <v>12</v>
      </c>
      <c r="L846" t="s">
        <v>16</v>
      </c>
      <c r="N846" t="s">
        <v>971</v>
      </c>
      <c r="P846" t="s">
        <v>261</v>
      </c>
      <c r="R846" t="s">
        <v>61</v>
      </c>
    </row>
    <row r="847" spans="1:18">
      <c r="A847" t="s">
        <v>35</v>
      </c>
      <c r="B847" t="s">
        <v>10</v>
      </c>
      <c r="C847">
        <v>2</v>
      </c>
      <c r="D847" t="s">
        <v>62</v>
      </c>
      <c r="E847" t="s">
        <v>66</v>
      </c>
      <c r="F847" t="s">
        <v>11</v>
      </c>
      <c r="H847" t="s">
        <v>16</v>
      </c>
      <c r="J847" t="s">
        <v>13</v>
      </c>
      <c r="L847" t="s">
        <v>16</v>
      </c>
      <c r="N847" t="s">
        <v>77</v>
      </c>
      <c r="P847" t="s">
        <v>972</v>
      </c>
      <c r="R847" t="s">
        <v>69</v>
      </c>
    </row>
    <row r="848" spans="1:18">
      <c r="A848" t="s">
        <v>35</v>
      </c>
      <c r="B848" t="s">
        <v>10</v>
      </c>
      <c r="C848">
        <v>0</v>
      </c>
      <c r="D848" t="s">
        <v>62</v>
      </c>
      <c r="F848" t="s">
        <v>11</v>
      </c>
      <c r="H848" t="s">
        <v>11</v>
      </c>
      <c r="J848" t="s">
        <v>11</v>
      </c>
      <c r="L848" t="s">
        <v>11</v>
      </c>
      <c r="N848" t="s">
        <v>77</v>
      </c>
      <c r="P848" t="s">
        <v>973</v>
      </c>
      <c r="R848" t="s">
        <v>61</v>
      </c>
    </row>
    <row r="849" spans="1:18">
      <c r="A849" t="s">
        <v>35</v>
      </c>
      <c r="B849" t="s">
        <v>10</v>
      </c>
      <c r="C849">
        <v>1</v>
      </c>
      <c r="D849" t="s">
        <v>70</v>
      </c>
      <c r="E849" t="s">
        <v>83</v>
      </c>
      <c r="F849" t="s">
        <v>11</v>
      </c>
      <c r="H849" t="s">
        <v>11</v>
      </c>
      <c r="J849" t="s">
        <v>11</v>
      </c>
      <c r="L849" t="s">
        <v>11</v>
      </c>
      <c r="N849" t="s">
        <v>974</v>
      </c>
      <c r="O849" t="s">
        <v>975</v>
      </c>
      <c r="P849" t="s">
        <v>699</v>
      </c>
      <c r="Q849" t="s">
        <v>976</v>
      </c>
      <c r="R849" t="s">
        <v>61</v>
      </c>
    </row>
    <row r="850" spans="1:18">
      <c r="A850" t="s">
        <v>35</v>
      </c>
      <c r="B850" t="s">
        <v>10</v>
      </c>
      <c r="C850">
        <v>1</v>
      </c>
      <c r="D850" t="s">
        <v>62</v>
      </c>
      <c r="E850" t="s">
        <v>83</v>
      </c>
      <c r="F850" t="s">
        <v>11</v>
      </c>
      <c r="H850" t="s">
        <v>11</v>
      </c>
      <c r="J850" t="s">
        <v>11</v>
      </c>
      <c r="L850" t="s">
        <v>11</v>
      </c>
      <c r="N850" t="s">
        <v>282</v>
      </c>
      <c r="O850" t="s">
        <v>977</v>
      </c>
      <c r="P850" t="s">
        <v>978</v>
      </c>
      <c r="Q850" t="s">
        <v>979</v>
      </c>
      <c r="R850" t="s">
        <v>61</v>
      </c>
    </row>
    <row r="851" spans="1:18">
      <c r="A851" t="s">
        <v>35</v>
      </c>
      <c r="B851" t="s">
        <v>10</v>
      </c>
      <c r="C851">
        <v>0</v>
      </c>
      <c r="D851" t="s">
        <v>70</v>
      </c>
      <c r="F851" t="s">
        <v>11</v>
      </c>
      <c r="H851" t="s">
        <v>11</v>
      </c>
      <c r="J851" t="s">
        <v>12</v>
      </c>
      <c r="L851" t="s">
        <v>11</v>
      </c>
      <c r="N851" t="s">
        <v>93</v>
      </c>
      <c r="P851" t="s">
        <v>65</v>
      </c>
      <c r="R851" t="s">
        <v>61</v>
      </c>
    </row>
    <row r="852" spans="1:18">
      <c r="A852" t="s">
        <v>35</v>
      </c>
      <c r="B852" t="s">
        <v>10</v>
      </c>
      <c r="C852">
        <v>0</v>
      </c>
      <c r="F852" t="s">
        <v>11</v>
      </c>
      <c r="H852" t="s">
        <v>11</v>
      </c>
      <c r="J852" t="s">
        <v>16</v>
      </c>
      <c r="L852" t="s">
        <v>16</v>
      </c>
      <c r="N852" t="s">
        <v>971</v>
      </c>
      <c r="P852" t="s">
        <v>65</v>
      </c>
      <c r="R852" t="s">
        <v>61</v>
      </c>
    </row>
    <row r="853" spans="1:18">
      <c r="A853" t="s">
        <v>35</v>
      </c>
      <c r="B853" t="s">
        <v>10</v>
      </c>
      <c r="C853">
        <v>0</v>
      </c>
      <c r="F853" t="s">
        <v>11</v>
      </c>
      <c r="H853" t="s">
        <v>11</v>
      </c>
      <c r="J853" t="s">
        <v>11</v>
      </c>
      <c r="L853" t="s">
        <v>11</v>
      </c>
      <c r="N853" t="s">
        <v>307</v>
      </c>
      <c r="P853" t="s">
        <v>980</v>
      </c>
      <c r="R853" t="s">
        <v>61</v>
      </c>
    </row>
    <row r="854" spans="1:18">
      <c r="A854" t="s">
        <v>35</v>
      </c>
      <c r="B854" t="s">
        <v>10</v>
      </c>
      <c r="C854">
        <v>1.2</v>
      </c>
      <c r="D854" t="s">
        <v>62</v>
      </c>
      <c r="E854" t="s">
        <v>62</v>
      </c>
      <c r="F854" t="s">
        <v>11</v>
      </c>
      <c r="H854" t="s">
        <v>16</v>
      </c>
      <c r="J854" t="s">
        <v>11</v>
      </c>
      <c r="L854" t="s">
        <v>16</v>
      </c>
      <c r="N854" t="s">
        <v>63</v>
      </c>
      <c r="O854" t="s">
        <v>981</v>
      </c>
      <c r="P854" t="s">
        <v>65</v>
      </c>
      <c r="R854" t="s">
        <v>61</v>
      </c>
    </row>
    <row r="855" spans="1:18">
      <c r="A855" t="s">
        <v>35</v>
      </c>
      <c r="B855" t="s">
        <v>10</v>
      </c>
      <c r="C855">
        <v>1</v>
      </c>
      <c r="D855" t="s">
        <v>62</v>
      </c>
      <c r="E855" t="s">
        <v>83</v>
      </c>
      <c r="F855" t="s">
        <v>11</v>
      </c>
      <c r="H855" t="s">
        <v>16</v>
      </c>
      <c r="J855" t="s">
        <v>13</v>
      </c>
      <c r="L855" t="s">
        <v>16</v>
      </c>
      <c r="N855" t="s">
        <v>77</v>
      </c>
      <c r="P855" t="s">
        <v>188</v>
      </c>
      <c r="R855" t="s">
        <v>61</v>
      </c>
    </row>
    <row r="856" spans="1:18">
      <c r="A856" t="s">
        <v>35</v>
      </c>
      <c r="B856" t="s">
        <v>10</v>
      </c>
      <c r="C856">
        <v>1</v>
      </c>
      <c r="D856" t="s">
        <v>70</v>
      </c>
      <c r="E856" t="s">
        <v>62</v>
      </c>
      <c r="F856" t="s">
        <v>11</v>
      </c>
      <c r="H856" t="s">
        <v>16</v>
      </c>
      <c r="J856" t="s">
        <v>12</v>
      </c>
      <c r="L856" t="s">
        <v>16</v>
      </c>
      <c r="N856" t="s">
        <v>77</v>
      </c>
      <c r="P856" t="s">
        <v>15</v>
      </c>
      <c r="Q856" t="s">
        <v>982</v>
      </c>
      <c r="R856" t="s">
        <v>61</v>
      </c>
    </row>
    <row r="857" spans="1:18">
      <c r="A857" t="s">
        <v>35</v>
      </c>
      <c r="B857" t="s">
        <v>10</v>
      </c>
      <c r="C857">
        <v>3</v>
      </c>
      <c r="D857" t="s">
        <v>70</v>
      </c>
      <c r="F857" t="s">
        <v>11</v>
      </c>
      <c r="H857" t="s">
        <v>16</v>
      </c>
      <c r="J857" t="s">
        <v>11</v>
      </c>
      <c r="L857" t="s">
        <v>16</v>
      </c>
      <c r="N857" t="s">
        <v>983</v>
      </c>
      <c r="P857" t="s">
        <v>300</v>
      </c>
      <c r="R857" t="s">
        <v>69</v>
      </c>
    </row>
    <row r="858" spans="1:18">
      <c r="A858" t="s">
        <v>35</v>
      </c>
      <c r="B858" t="s">
        <v>10</v>
      </c>
      <c r="C858">
        <v>2.6</v>
      </c>
      <c r="D858" t="s">
        <v>70</v>
      </c>
      <c r="F858" t="s">
        <v>11</v>
      </c>
      <c r="H858" t="s">
        <v>11</v>
      </c>
      <c r="J858" t="s">
        <v>14</v>
      </c>
      <c r="L858" t="s">
        <v>14</v>
      </c>
      <c r="N858" t="s">
        <v>77</v>
      </c>
      <c r="P858" t="s">
        <v>188</v>
      </c>
      <c r="R858" t="s">
        <v>61</v>
      </c>
    </row>
    <row r="859" spans="1:18">
      <c r="A859" t="s">
        <v>35</v>
      </c>
      <c r="B859" t="s">
        <v>10</v>
      </c>
      <c r="C859">
        <v>4</v>
      </c>
      <c r="D859" t="s">
        <v>95</v>
      </c>
      <c r="E859" t="s">
        <v>66</v>
      </c>
      <c r="F859" t="s">
        <v>11</v>
      </c>
      <c r="H859" t="s">
        <v>16</v>
      </c>
      <c r="J859" t="s">
        <v>14</v>
      </c>
      <c r="L859" t="s">
        <v>16</v>
      </c>
      <c r="N859" t="s">
        <v>77</v>
      </c>
      <c r="P859" t="s">
        <v>73</v>
      </c>
      <c r="R859" t="s">
        <v>61</v>
      </c>
    </row>
    <row r="860" spans="1:18">
      <c r="A860" t="s">
        <v>35</v>
      </c>
      <c r="B860" t="s">
        <v>10</v>
      </c>
      <c r="C860">
        <v>3</v>
      </c>
      <c r="D860" t="s">
        <v>70</v>
      </c>
      <c r="E860" t="s">
        <v>79</v>
      </c>
      <c r="F860" t="s">
        <v>11</v>
      </c>
      <c r="H860" t="s">
        <v>16</v>
      </c>
      <c r="J860" t="s">
        <v>14</v>
      </c>
      <c r="L860" t="s">
        <v>16</v>
      </c>
      <c r="N860" t="s">
        <v>984</v>
      </c>
      <c r="O860" t="s">
        <v>985</v>
      </c>
      <c r="P860" t="s">
        <v>986</v>
      </c>
      <c r="Q860" t="s">
        <v>987</v>
      </c>
      <c r="R860" t="s">
        <v>61</v>
      </c>
    </row>
    <row r="861" spans="1:18">
      <c r="A861" t="s">
        <v>35</v>
      </c>
      <c r="B861" t="s">
        <v>10</v>
      </c>
      <c r="C861">
        <v>1.5</v>
      </c>
      <c r="D861" t="s">
        <v>62</v>
      </c>
      <c r="E861" t="s">
        <v>62</v>
      </c>
      <c r="F861" t="s">
        <v>11</v>
      </c>
      <c r="H861" t="s">
        <v>16</v>
      </c>
      <c r="J861" t="s">
        <v>11</v>
      </c>
      <c r="L861" t="s">
        <v>16</v>
      </c>
      <c r="N861" t="s">
        <v>15</v>
      </c>
      <c r="O861" t="s">
        <v>988</v>
      </c>
      <c r="P861" t="s">
        <v>188</v>
      </c>
      <c r="R861" t="s">
        <v>61</v>
      </c>
    </row>
    <row r="862" spans="1:18">
      <c r="A862" t="s">
        <v>35</v>
      </c>
      <c r="B862" t="s">
        <v>10</v>
      </c>
      <c r="C862">
        <v>0.8</v>
      </c>
      <c r="D862" t="s">
        <v>79</v>
      </c>
      <c r="E862" t="s">
        <v>62</v>
      </c>
      <c r="F862" t="s">
        <v>11</v>
      </c>
      <c r="H862" t="s">
        <v>16</v>
      </c>
      <c r="J862" t="s">
        <v>12</v>
      </c>
      <c r="L862" t="s">
        <v>16</v>
      </c>
      <c r="N862" t="s">
        <v>77</v>
      </c>
      <c r="P862" t="s">
        <v>548</v>
      </c>
      <c r="R862" t="s">
        <v>61</v>
      </c>
    </row>
    <row r="863" spans="1:18">
      <c r="A863" t="s">
        <v>35</v>
      </c>
      <c r="B863" t="s">
        <v>10</v>
      </c>
      <c r="C863">
        <v>1</v>
      </c>
      <c r="D863" t="s">
        <v>62</v>
      </c>
      <c r="F863" t="s">
        <v>11</v>
      </c>
      <c r="H863" t="s">
        <v>11</v>
      </c>
      <c r="J863" t="s">
        <v>11</v>
      </c>
      <c r="L863" t="s">
        <v>11</v>
      </c>
      <c r="N863" t="s">
        <v>74</v>
      </c>
      <c r="P863" t="s">
        <v>65</v>
      </c>
      <c r="R863" t="s">
        <v>61</v>
      </c>
    </row>
    <row r="864" spans="1:18">
      <c r="A864" t="s">
        <v>35</v>
      </c>
      <c r="B864" t="s">
        <v>10</v>
      </c>
      <c r="C864">
        <v>1</v>
      </c>
      <c r="D864" t="s">
        <v>62</v>
      </c>
      <c r="F864" t="s">
        <v>11</v>
      </c>
      <c r="H864" t="s">
        <v>11</v>
      </c>
      <c r="J864" t="s">
        <v>16</v>
      </c>
      <c r="L864" t="s">
        <v>16</v>
      </c>
      <c r="N864" t="s">
        <v>313</v>
      </c>
      <c r="O864" t="s">
        <v>989</v>
      </c>
      <c r="P864" t="s">
        <v>990</v>
      </c>
      <c r="Q864" t="s">
        <v>991</v>
      </c>
      <c r="R864" t="s">
        <v>69</v>
      </c>
    </row>
    <row r="865" spans="1:18">
      <c r="A865" t="s">
        <v>35</v>
      </c>
      <c r="B865" t="s">
        <v>10</v>
      </c>
      <c r="C865">
        <v>5.5</v>
      </c>
      <c r="D865" t="s">
        <v>83</v>
      </c>
      <c r="E865" t="s">
        <v>83</v>
      </c>
      <c r="F865" t="s">
        <v>11</v>
      </c>
      <c r="H865" t="s">
        <v>16</v>
      </c>
      <c r="J865" t="s">
        <v>12</v>
      </c>
      <c r="L865" t="s">
        <v>16</v>
      </c>
      <c r="N865" t="s">
        <v>992</v>
      </c>
      <c r="P865" t="s">
        <v>365</v>
      </c>
      <c r="R865" t="s">
        <v>61</v>
      </c>
    </row>
    <row r="866" spans="1:18">
      <c r="A866" t="s">
        <v>35</v>
      </c>
      <c r="B866" t="s">
        <v>10</v>
      </c>
      <c r="D866" t="s">
        <v>62</v>
      </c>
      <c r="E866" t="s">
        <v>62</v>
      </c>
      <c r="F866" t="s">
        <v>11</v>
      </c>
      <c r="H866" t="s">
        <v>11</v>
      </c>
      <c r="J866" t="s">
        <v>11</v>
      </c>
      <c r="L866" t="s">
        <v>11</v>
      </c>
      <c r="N866" t="s">
        <v>77</v>
      </c>
      <c r="P866" t="s">
        <v>150</v>
      </c>
      <c r="R866" t="s">
        <v>61</v>
      </c>
    </row>
    <row r="867" spans="1:18">
      <c r="A867" t="s">
        <v>35</v>
      </c>
      <c r="B867" t="s">
        <v>10</v>
      </c>
      <c r="C867">
        <v>3</v>
      </c>
      <c r="D867" t="s">
        <v>79</v>
      </c>
      <c r="E867" t="s">
        <v>66</v>
      </c>
      <c r="F867" t="s">
        <v>11</v>
      </c>
      <c r="H867" t="s">
        <v>16</v>
      </c>
      <c r="J867" t="s">
        <v>16</v>
      </c>
      <c r="L867" t="s">
        <v>16</v>
      </c>
      <c r="N867" t="s">
        <v>993</v>
      </c>
      <c r="P867" t="s">
        <v>493</v>
      </c>
      <c r="R867" t="s">
        <v>61</v>
      </c>
    </row>
    <row r="868" spans="1:18">
      <c r="A868" t="s">
        <v>35</v>
      </c>
      <c r="B868" t="s">
        <v>10</v>
      </c>
      <c r="C868">
        <v>3</v>
      </c>
      <c r="D868" t="s">
        <v>62</v>
      </c>
      <c r="E868" t="s">
        <v>66</v>
      </c>
      <c r="F868" t="s">
        <v>11</v>
      </c>
      <c r="H868" t="s">
        <v>16</v>
      </c>
      <c r="J868" t="s">
        <v>14</v>
      </c>
      <c r="L868" t="s">
        <v>16</v>
      </c>
      <c r="N868" t="s">
        <v>994</v>
      </c>
      <c r="O868" t="s">
        <v>995</v>
      </c>
      <c r="P868" t="s">
        <v>410</v>
      </c>
      <c r="Q868" t="s">
        <v>996</v>
      </c>
      <c r="R868" t="s">
        <v>61</v>
      </c>
    </row>
    <row r="869" spans="1:18">
      <c r="A869" t="s">
        <v>35</v>
      </c>
      <c r="B869" t="s">
        <v>10</v>
      </c>
      <c r="C869">
        <v>15.5</v>
      </c>
      <c r="D869" t="s">
        <v>70</v>
      </c>
      <c r="E869" t="s">
        <v>70</v>
      </c>
      <c r="F869" t="s">
        <v>11</v>
      </c>
      <c r="H869" t="s">
        <v>11</v>
      </c>
      <c r="J869" t="s">
        <v>12</v>
      </c>
      <c r="L869" t="s">
        <v>12</v>
      </c>
      <c r="N869" t="s">
        <v>67</v>
      </c>
      <c r="P869" t="s">
        <v>489</v>
      </c>
      <c r="R869" t="s">
        <v>61</v>
      </c>
    </row>
    <row r="870" spans="1:18">
      <c r="A870" t="s">
        <v>35</v>
      </c>
      <c r="B870" t="s">
        <v>10</v>
      </c>
      <c r="C870">
        <v>1</v>
      </c>
      <c r="D870" t="s">
        <v>57</v>
      </c>
      <c r="E870" t="s">
        <v>83</v>
      </c>
      <c r="F870" t="s">
        <v>11</v>
      </c>
      <c r="H870" t="s">
        <v>16</v>
      </c>
      <c r="J870" t="s">
        <v>11</v>
      </c>
      <c r="L870" t="s">
        <v>16</v>
      </c>
      <c r="N870" t="s">
        <v>15</v>
      </c>
      <c r="O870" t="s">
        <v>997</v>
      </c>
      <c r="P870" t="s">
        <v>123</v>
      </c>
      <c r="Q870" t="s">
        <v>998</v>
      </c>
      <c r="R870" t="s">
        <v>61</v>
      </c>
    </row>
    <row r="871" spans="1:18">
      <c r="A871" t="s">
        <v>35</v>
      </c>
      <c r="B871" t="s">
        <v>10</v>
      </c>
      <c r="C871">
        <v>1.2</v>
      </c>
      <c r="D871" t="s">
        <v>79</v>
      </c>
      <c r="E871" t="s">
        <v>83</v>
      </c>
      <c r="F871" t="s">
        <v>11</v>
      </c>
      <c r="H871" t="s">
        <v>11</v>
      </c>
      <c r="J871" t="s">
        <v>11</v>
      </c>
      <c r="L871" t="s">
        <v>11</v>
      </c>
      <c r="N871" t="s">
        <v>77</v>
      </c>
      <c r="P871" t="s">
        <v>65</v>
      </c>
      <c r="R871" t="s">
        <v>61</v>
      </c>
    </row>
    <row r="872" spans="1:18">
      <c r="A872" t="s">
        <v>35</v>
      </c>
      <c r="B872" t="s">
        <v>10</v>
      </c>
      <c r="C872">
        <v>1</v>
      </c>
      <c r="D872" t="s">
        <v>70</v>
      </c>
      <c r="E872" t="s">
        <v>62</v>
      </c>
      <c r="F872" t="s">
        <v>11</v>
      </c>
      <c r="H872" t="s">
        <v>16</v>
      </c>
      <c r="J872" t="s">
        <v>12</v>
      </c>
      <c r="L872" t="s">
        <v>16</v>
      </c>
      <c r="N872" t="s">
        <v>77</v>
      </c>
      <c r="P872" t="s">
        <v>65</v>
      </c>
      <c r="R872" t="s">
        <v>61</v>
      </c>
    </row>
    <row r="873" spans="1:18">
      <c r="A873" t="s">
        <v>35</v>
      </c>
      <c r="B873" t="s">
        <v>10</v>
      </c>
      <c r="F873" t="s">
        <v>11</v>
      </c>
      <c r="H873" t="s">
        <v>16</v>
      </c>
      <c r="J873" t="s">
        <v>12</v>
      </c>
      <c r="L873" t="s">
        <v>16</v>
      </c>
      <c r="N873" t="s">
        <v>999</v>
      </c>
      <c r="P873" t="s">
        <v>65</v>
      </c>
      <c r="R873" t="s">
        <v>69</v>
      </c>
    </row>
    <row r="874" spans="1:18">
      <c r="A874" t="s">
        <v>35</v>
      </c>
      <c r="B874" t="s">
        <v>10</v>
      </c>
      <c r="C874">
        <v>2</v>
      </c>
      <c r="D874" t="s">
        <v>62</v>
      </c>
      <c r="E874" t="s">
        <v>62</v>
      </c>
      <c r="F874" t="s">
        <v>11</v>
      </c>
      <c r="H874" t="s">
        <v>16</v>
      </c>
      <c r="J874" t="s">
        <v>12</v>
      </c>
      <c r="L874" t="s">
        <v>16</v>
      </c>
      <c r="N874" t="s">
        <v>91</v>
      </c>
      <c r="P874" t="s">
        <v>150</v>
      </c>
      <c r="R874" t="s">
        <v>61</v>
      </c>
    </row>
    <row r="875" spans="1:18">
      <c r="A875" t="s">
        <v>35</v>
      </c>
      <c r="B875" t="s">
        <v>10</v>
      </c>
      <c r="C875">
        <v>2</v>
      </c>
      <c r="D875" t="s">
        <v>79</v>
      </c>
      <c r="E875" t="s">
        <v>62</v>
      </c>
      <c r="F875" t="s">
        <v>11</v>
      </c>
      <c r="H875" t="s">
        <v>16</v>
      </c>
      <c r="J875" t="s">
        <v>13</v>
      </c>
      <c r="L875" t="s">
        <v>16</v>
      </c>
      <c r="N875" t="s">
        <v>77</v>
      </c>
      <c r="P875" t="s">
        <v>1000</v>
      </c>
      <c r="R875" t="s">
        <v>69</v>
      </c>
    </row>
    <row r="876" spans="1:18">
      <c r="A876" t="s">
        <v>35</v>
      </c>
      <c r="B876" t="s">
        <v>10</v>
      </c>
      <c r="C876">
        <v>1.5</v>
      </c>
      <c r="D876" t="s">
        <v>57</v>
      </c>
      <c r="F876" t="s">
        <v>11</v>
      </c>
      <c r="H876" t="s">
        <v>16</v>
      </c>
      <c r="J876" t="s">
        <v>14</v>
      </c>
      <c r="L876" t="s">
        <v>16</v>
      </c>
      <c r="N876" t="s">
        <v>77</v>
      </c>
      <c r="P876" t="s">
        <v>75</v>
      </c>
      <c r="R876" t="s">
        <v>69</v>
      </c>
    </row>
    <row r="877" spans="1:18">
      <c r="A877" t="s">
        <v>35</v>
      </c>
      <c r="B877" t="s">
        <v>10</v>
      </c>
      <c r="C877">
        <v>1</v>
      </c>
      <c r="D877" t="s">
        <v>70</v>
      </c>
      <c r="F877" t="s">
        <v>11</v>
      </c>
      <c r="H877" t="s">
        <v>11</v>
      </c>
      <c r="J877" t="s">
        <v>16</v>
      </c>
      <c r="L877" t="s">
        <v>16</v>
      </c>
      <c r="N877" t="s">
        <v>402</v>
      </c>
      <c r="P877" t="s">
        <v>286</v>
      </c>
      <c r="R877" t="s">
        <v>61</v>
      </c>
    </row>
    <row r="878" spans="1:18">
      <c r="A878" t="s">
        <v>35</v>
      </c>
      <c r="B878" t="s">
        <v>10</v>
      </c>
      <c r="C878">
        <v>1</v>
      </c>
      <c r="D878" t="s">
        <v>62</v>
      </c>
      <c r="F878" t="s">
        <v>11</v>
      </c>
      <c r="H878" t="s">
        <v>16</v>
      </c>
      <c r="J878" t="s">
        <v>13</v>
      </c>
      <c r="L878" t="s">
        <v>16</v>
      </c>
      <c r="N878" t="s">
        <v>494</v>
      </c>
      <c r="P878" t="s">
        <v>112</v>
      </c>
      <c r="R878" t="s">
        <v>61</v>
      </c>
    </row>
    <row r="879" spans="1:18">
      <c r="A879" t="s">
        <v>35</v>
      </c>
      <c r="B879" t="s">
        <v>10</v>
      </c>
      <c r="C879">
        <v>0.5</v>
      </c>
      <c r="D879" t="s">
        <v>79</v>
      </c>
      <c r="E879" t="s">
        <v>57</v>
      </c>
      <c r="F879" t="s">
        <v>11</v>
      </c>
      <c r="H879" t="s">
        <v>16</v>
      </c>
      <c r="J879" t="s">
        <v>11</v>
      </c>
      <c r="L879" t="s">
        <v>16</v>
      </c>
      <c r="N879" t="s">
        <v>74</v>
      </c>
      <c r="P879" t="s">
        <v>65</v>
      </c>
      <c r="R879" t="s">
        <v>61</v>
      </c>
    </row>
    <row r="880" spans="1:18">
      <c r="A880" t="s">
        <v>35</v>
      </c>
      <c r="B880" t="s">
        <v>10</v>
      </c>
      <c r="C880">
        <v>0</v>
      </c>
      <c r="D880" t="s">
        <v>62</v>
      </c>
      <c r="F880" t="s">
        <v>11</v>
      </c>
      <c r="H880" t="s">
        <v>11</v>
      </c>
      <c r="J880" t="s">
        <v>11</v>
      </c>
      <c r="L880" t="s">
        <v>11</v>
      </c>
      <c r="N880" t="s">
        <v>77</v>
      </c>
      <c r="P880" t="s">
        <v>150</v>
      </c>
      <c r="R880" t="s">
        <v>61</v>
      </c>
    </row>
    <row r="881" spans="1:18">
      <c r="A881" t="s">
        <v>35</v>
      </c>
      <c r="B881" t="s">
        <v>10</v>
      </c>
      <c r="C881">
        <v>0</v>
      </c>
      <c r="D881" t="s">
        <v>62</v>
      </c>
      <c r="E881" t="s">
        <v>83</v>
      </c>
      <c r="F881" t="s">
        <v>11</v>
      </c>
      <c r="H881" t="s">
        <v>16</v>
      </c>
      <c r="J881" t="s">
        <v>16</v>
      </c>
      <c r="L881" t="s">
        <v>16</v>
      </c>
      <c r="N881" t="s">
        <v>111</v>
      </c>
      <c r="P881" t="s">
        <v>165</v>
      </c>
      <c r="R881" t="s">
        <v>61</v>
      </c>
    </row>
    <row r="882" spans="1:18">
      <c r="A882" t="s">
        <v>35</v>
      </c>
      <c r="B882" t="s">
        <v>10</v>
      </c>
      <c r="C882">
        <v>1.3</v>
      </c>
      <c r="D882" t="s">
        <v>70</v>
      </c>
      <c r="E882" t="s">
        <v>62</v>
      </c>
      <c r="F882" t="s">
        <v>11</v>
      </c>
      <c r="H882" t="s">
        <v>16</v>
      </c>
      <c r="J882" t="s">
        <v>13</v>
      </c>
      <c r="L882" t="s">
        <v>16</v>
      </c>
      <c r="N882" t="s">
        <v>1001</v>
      </c>
      <c r="O882" t="s">
        <v>1002</v>
      </c>
      <c r="P882" t="s">
        <v>87</v>
      </c>
      <c r="Q882" t="s">
        <v>1003</v>
      </c>
      <c r="R882" t="s">
        <v>61</v>
      </c>
    </row>
    <row r="883" spans="1:18">
      <c r="A883" t="s">
        <v>35</v>
      </c>
      <c r="B883" t="s">
        <v>10</v>
      </c>
      <c r="C883">
        <v>0.5</v>
      </c>
      <c r="D883" t="s">
        <v>62</v>
      </c>
      <c r="F883" t="s">
        <v>11</v>
      </c>
      <c r="H883" t="s">
        <v>11</v>
      </c>
      <c r="J883" t="s">
        <v>11</v>
      </c>
      <c r="L883" t="s">
        <v>11</v>
      </c>
      <c r="N883" t="s">
        <v>91</v>
      </c>
      <c r="P883" t="s">
        <v>65</v>
      </c>
      <c r="R883" t="s">
        <v>61</v>
      </c>
    </row>
    <row r="884" spans="1:18">
      <c r="A884" t="s">
        <v>35</v>
      </c>
      <c r="B884" t="s">
        <v>10</v>
      </c>
      <c r="C884">
        <v>1</v>
      </c>
      <c r="D884" t="s">
        <v>62</v>
      </c>
      <c r="F884" t="s">
        <v>11</v>
      </c>
      <c r="H884" t="s">
        <v>16</v>
      </c>
      <c r="J884" t="s">
        <v>12</v>
      </c>
      <c r="L884" t="s">
        <v>12</v>
      </c>
      <c r="N884" t="s">
        <v>84</v>
      </c>
      <c r="P884" t="s">
        <v>89</v>
      </c>
      <c r="R884" t="s">
        <v>61</v>
      </c>
    </row>
    <row r="885" spans="1:18">
      <c r="A885" t="s">
        <v>35</v>
      </c>
      <c r="B885" t="s">
        <v>10</v>
      </c>
      <c r="C885">
        <v>1</v>
      </c>
      <c r="D885" t="s">
        <v>62</v>
      </c>
      <c r="F885" t="s">
        <v>11</v>
      </c>
      <c r="H885" t="s">
        <v>11</v>
      </c>
      <c r="J885" t="s">
        <v>11</v>
      </c>
      <c r="L885" t="s">
        <v>16</v>
      </c>
      <c r="N885" t="s">
        <v>93</v>
      </c>
      <c r="P885" t="s">
        <v>65</v>
      </c>
      <c r="R885" t="s">
        <v>61</v>
      </c>
    </row>
    <row r="886" spans="1:18">
      <c r="A886" t="s">
        <v>35</v>
      </c>
      <c r="B886" t="s">
        <v>10</v>
      </c>
      <c r="C886">
        <v>0</v>
      </c>
      <c r="E886" t="s">
        <v>95</v>
      </c>
      <c r="F886" t="s">
        <v>11</v>
      </c>
      <c r="H886" t="s">
        <v>11</v>
      </c>
      <c r="J886" t="s">
        <v>14</v>
      </c>
      <c r="L886" t="s">
        <v>11</v>
      </c>
      <c r="N886" t="s">
        <v>15</v>
      </c>
      <c r="O886" t="s">
        <v>1004</v>
      </c>
      <c r="P886" t="s">
        <v>15</v>
      </c>
      <c r="Q886" t="s">
        <v>1005</v>
      </c>
      <c r="R886" t="s">
        <v>61</v>
      </c>
    </row>
    <row r="887" spans="1:18">
      <c r="A887" t="s">
        <v>35</v>
      </c>
      <c r="B887" t="s">
        <v>10</v>
      </c>
      <c r="C887">
        <v>1.5</v>
      </c>
      <c r="D887" t="s">
        <v>95</v>
      </c>
      <c r="E887" t="s">
        <v>83</v>
      </c>
      <c r="F887" t="s">
        <v>11</v>
      </c>
      <c r="H887" t="s">
        <v>11</v>
      </c>
      <c r="J887" t="s">
        <v>13</v>
      </c>
      <c r="L887" t="s">
        <v>16</v>
      </c>
      <c r="N887" t="s">
        <v>15</v>
      </c>
      <c r="O887" t="s">
        <v>1006</v>
      </c>
      <c r="P887" t="s">
        <v>359</v>
      </c>
      <c r="R887" t="s">
        <v>69</v>
      </c>
    </row>
    <row r="888" spans="1:18">
      <c r="A888" t="s">
        <v>35</v>
      </c>
      <c r="B888" t="s">
        <v>10</v>
      </c>
      <c r="C888">
        <v>0</v>
      </c>
      <c r="F888" t="s">
        <v>11</v>
      </c>
      <c r="H888" t="s">
        <v>11</v>
      </c>
      <c r="J888" t="s">
        <v>11</v>
      </c>
      <c r="L888" t="s">
        <v>11</v>
      </c>
      <c r="N888" t="s">
        <v>67</v>
      </c>
      <c r="P888" t="s">
        <v>1007</v>
      </c>
      <c r="R888" t="s">
        <v>61</v>
      </c>
    </row>
    <row r="889" spans="1:18">
      <c r="A889" t="s">
        <v>35</v>
      </c>
      <c r="B889" t="s">
        <v>10</v>
      </c>
      <c r="C889">
        <v>1</v>
      </c>
      <c r="D889" t="s">
        <v>57</v>
      </c>
      <c r="F889" t="s">
        <v>12</v>
      </c>
      <c r="H889" t="s">
        <v>16</v>
      </c>
      <c r="J889" t="s">
        <v>12</v>
      </c>
      <c r="L889" t="s">
        <v>16</v>
      </c>
      <c r="N889" t="s">
        <v>247</v>
      </c>
      <c r="P889" t="s">
        <v>325</v>
      </c>
      <c r="R889" t="s">
        <v>69</v>
      </c>
    </row>
    <row r="890" spans="1:18">
      <c r="A890" t="s">
        <v>35</v>
      </c>
      <c r="B890" t="s">
        <v>10</v>
      </c>
      <c r="C890">
        <v>0</v>
      </c>
      <c r="D890" t="s">
        <v>62</v>
      </c>
      <c r="F890" t="s">
        <v>12</v>
      </c>
      <c r="H890" t="s">
        <v>12</v>
      </c>
      <c r="J890" t="s">
        <v>12</v>
      </c>
      <c r="L890" t="s">
        <v>12</v>
      </c>
      <c r="N890" t="s">
        <v>138</v>
      </c>
      <c r="P890" t="s">
        <v>584</v>
      </c>
      <c r="R890" t="s">
        <v>61</v>
      </c>
    </row>
    <row r="891" spans="1:18">
      <c r="A891" t="s">
        <v>35</v>
      </c>
      <c r="B891" t="s">
        <v>10</v>
      </c>
      <c r="C891">
        <v>0.7</v>
      </c>
      <c r="D891" t="s">
        <v>57</v>
      </c>
      <c r="E891" t="s">
        <v>83</v>
      </c>
      <c r="F891" t="s">
        <v>12</v>
      </c>
      <c r="H891" t="s">
        <v>16</v>
      </c>
      <c r="J891" t="s">
        <v>12</v>
      </c>
      <c r="L891" t="s">
        <v>16</v>
      </c>
      <c r="N891" t="s">
        <v>94</v>
      </c>
      <c r="P891" t="s">
        <v>412</v>
      </c>
      <c r="R891" t="s">
        <v>61</v>
      </c>
    </row>
    <row r="892" spans="1:18">
      <c r="A892" t="s">
        <v>35</v>
      </c>
      <c r="B892" t="s">
        <v>10</v>
      </c>
      <c r="C892">
        <v>0.75</v>
      </c>
      <c r="D892" t="s">
        <v>62</v>
      </c>
      <c r="E892" t="s">
        <v>79</v>
      </c>
      <c r="F892" t="s">
        <v>12</v>
      </c>
      <c r="H892" t="s">
        <v>16</v>
      </c>
      <c r="J892" t="s">
        <v>12</v>
      </c>
      <c r="L892" t="s">
        <v>16</v>
      </c>
      <c r="N892" t="s">
        <v>15</v>
      </c>
      <c r="O892" t="s">
        <v>1008</v>
      </c>
      <c r="P892" t="s">
        <v>175</v>
      </c>
      <c r="Q892" t="s">
        <v>1009</v>
      </c>
      <c r="R892" t="s">
        <v>69</v>
      </c>
    </row>
    <row r="893" spans="1:18">
      <c r="A893" t="s">
        <v>35</v>
      </c>
      <c r="B893" t="s">
        <v>10</v>
      </c>
      <c r="C893">
        <v>1</v>
      </c>
      <c r="D893" t="s">
        <v>79</v>
      </c>
      <c r="F893" t="s">
        <v>12</v>
      </c>
      <c r="H893" t="s">
        <v>16</v>
      </c>
      <c r="J893" t="s">
        <v>12</v>
      </c>
      <c r="L893" t="s">
        <v>16</v>
      </c>
      <c r="N893" t="s">
        <v>67</v>
      </c>
      <c r="P893" t="s">
        <v>188</v>
      </c>
      <c r="R893" t="s">
        <v>61</v>
      </c>
    </row>
    <row r="894" spans="1:18">
      <c r="A894" t="s">
        <v>35</v>
      </c>
      <c r="B894" t="s">
        <v>10</v>
      </c>
      <c r="C894">
        <v>0.7</v>
      </c>
      <c r="D894" t="s">
        <v>57</v>
      </c>
      <c r="F894" t="s">
        <v>12</v>
      </c>
      <c r="H894" t="s">
        <v>16</v>
      </c>
      <c r="J894" t="s">
        <v>12</v>
      </c>
      <c r="L894" t="s">
        <v>16</v>
      </c>
      <c r="N894" t="s">
        <v>94</v>
      </c>
      <c r="P894" t="s">
        <v>75</v>
      </c>
      <c r="R894" t="s">
        <v>61</v>
      </c>
    </row>
    <row r="895" spans="1:18">
      <c r="A895" t="s">
        <v>35</v>
      </c>
      <c r="B895" t="s">
        <v>10</v>
      </c>
      <c r="C895">
        <v>1</v>
      </c>
      <c r="D895" t="s">
        <v>79</v>
      </c>
      <c r="E895" t="s">
        <v>95</v>
      </c>
      <c r="F895" t="s">
        <v>12</v>
      </c>
      <c r="H895" t="s">
        <v>16</v>
      </c>
      <c r="J895" t="s">
        <v>12</v>
      </c>
      <c r="L895" t="s">
        <v>16</v>
      </c>
      <c r="N895" t="s">
        <v>1010</v>
      </c>
      <c r="P895" t="s">
        <v>1011</v>
      </c>
      <c r="R895" t="s">
        <v>61</v>
      </c>
    </row>
    <row r="896" spans="1:18">
      <c r="A896" t="s">
        <v>35</v>
      </c>
      <c r="B896" t="s">
        <v>10</v>
      </c>
      <c r="C896">
        <v>1</v>
      </c>
      <c r="D896" t="s">
        <v>62</v>
      </c>
      <c r="F896" t="s">
        <v>12</v>
      </c>
      <c r="H896" t="s">
        <v>16</v>
      </c>
      <c r="J896" t="s">
        <v>12</v>
      </c>
      <c r="L896" t="s">
        <v>16</v>
      </c>
      <c r="N896" t="s">
        <v>216</v>
      </c>
      <c r="P896" t="s">
        <v>112</v>
      </c>
      <c r="R896" t="s">
        <v>61</v>
      </c>
    </row>
    <row r="897" spans="1:18">
      <c r="A897" t="s">
        <v>35</v>
      </c>
      <c r="B897" t="s">
        <v>10</v>
      </c>
      <c r="C897">
        <v>185</v>
      </c>
      <c r="F897" t="s">
        <v>12</v>
      </c>
      <c r="H897" t="s">
        <v>12</v>
      </c>
      <c r="J897" t="s">
        <v>12</v>
      </c>
      <c r="L897" t="s">
        <v>12</v>
      </c>
      <c r="N897" t="s">
        <v>94</v>
      </c>
      <c r="P897" t="s">
        <v>75</v>
      </c>
      <c r="R897" t="s">
        <v>69</v>
      </c>
    </row>
    <row r="898" spans="1:18">
      <c r="A898" t="s">
        <v>35</v>
      </c>
      <c r="B898" t="s">
        <v>10</v>
      </c>
      <c r="C898">
        <v>8</v>
      </c>
      <c r="D898" t="s">
        <v>62</v>
      </c>
      <c r="E898" t="s">
        <v>62</v>
      </c>
      <c r="F898" t="s">
        <v>12</v>
      </c>
      <c r="H898" t="s">
        <v>16</v>
      </c>
      <c r="J898" t="s">
        <v>12</v>
      </c>
      <c r="L898" t="s">
        <v>16</v>
      </c>
      <c r="N898" t="s">
        <v>67</v>
      </c>
      <c r="P898" t="s">
        <v>195</v>
      </c>
      <c r="R898" t="s">
        <v>61</v>
      </c>
    </row>
    <row r="899" spans="1:18">
      <c r="A899" t="s">
        <v>35</v>
      </c>
      <c r="B899" t="s">
        <v>10</v>
      </c>
      <c r="C899">
        <v>0</v>
      </c>
      <c r="D899" t="s">
        <v>83</v>
      </c>
      <c r="F899" t="s">
        <v>12</v>
      </c>
      <c r="H899" t="s">
        <v>16</v>
      </c>
      <c r="J899" t="s">
        <v>12</v>
      </c>
      <c r="L899" t="s">
        <v>16</v>
      </c>
      <c r="N899" t="s">
        <v>116</v>
      </c>
      <c r="P899" t="s">
        <v>195</v>
      </c>
      <c r="R899" t="s">
        <v>61</v>
      </c>
    </row>
    <row r="900" spans="1:18">
      <c r="A900" t="s">
        <v>35</v>
      </c>
      <c r="B900" t="s">
        <v>10</v>
      </c>
      <c r="C900">
        <v>1</v>
      </c>
      <c r="D900" t="s">
        <v>79</v>
      </c>
      <c r="E900" t="s">
        <v>83</v>
      </c>
      <c r="F900" t="s">
        <v>12</v>
      </c>
      <c r="H900" t="s">
        <v>16</v>
      </c>
      <c r="J900" t="s">
        <v>12</v>
      </c>
      <c r="L900" t="s">
        <v>16</v>
      </c>
      <c r="N900" t="s">
        <v>15</v>
      </c>
      <c r="O900" t="s">
        <v>1012</v>
      </c>
      <c r="P900" t="s">
        <v>75</v>
      </c>
      <c r="R900" t="s">
        <v>61</v>
      </c>
    </row>
    <row r="901" spans="1:18">
      <c r="A901" t="s">
        <v>35</v>
      </c>
      <c r="B901" t="s">
        <v>10</v>
      </c>
      <c r="C901">
        <v>1</v>
      </c>
      <c r="D901" t="s">
        <v>62</v>
      </c>
      <c r="F901" t="s">
        <v>12</v>
      </c>
      <c r="H901" t="s">
        <v>16</v>
      </c>
      <c r="J901" t="s">
        <v>12</v>
      </c>
      <c r="L901" t="s">
        <v>16</v>
      </c>
      <c r="N901" t="s">
        <v>151</v>
      </c>
      <c r="O901" t="s">
        <v>1013</v>
      </c>
      <c r="P901" t="s">
        <v>188</v>
      </c>
      <c r="R901" t="s">
        <v>69</v>
      </c>
    </row>
    <row r="902" spans="1:18">
      <c r="A902" t="s">
        <v>35</v>
      </c>
      <c r="B902" t="s">
        <v>10</v>
      </c>
      <c r="C902">
        <v>0</v>
      </c>
      <c r="F902" t="s">
        <v>12</v>
      </c>
      <c r="H902" t="s">
        <v>12</v>
      </c>
      <c r="J902" t="s">
        <v>12</v>
      </c>
      <c r="L902" t="s">
        <v>16</v>
      </c>
      <c r="N902" t="s">
        <v>94</v>
      </c>
      <c r="P902" t="s">
        <v>1014</v>
      </c>
      <c r="R902" t="s">
        <v>69</v>
      </c>
    </row>
    <row r="903" spans="1:18">
      <c r="A903" t="s">
        <v>35</v>
      </c>
      <c r="B903" t="s">
        <v>10</v>
      </c>
      <c r="C903">
        <v>1</v>
      </c>
      <c r="D903" t="s">
        <v>79</v>
      </c>
      <c r="E903" t="s">
        <v>62</v>
      </c>
      <c r="F903" t="s">
        <v>12</v>
      </c>
      <c r="H903" t="s">
        <v>16</v>
      </c>
      <c r="J903" t="s">
        <v>12</v>
      </c>
      <c r="L903" t="s">
        <v>16</v>
      </c>
      <c r="N903" t="s">
        <v>1015</v>
      </c>
      <c r="O903" t="s">
        <v>1016</v>
      </c>
      <c r="P903" t="s">
        <v>206</v>
      </c>
      <c r="Q903" t="s">
        <v>1017</v>
      </c>
      <c r="R903" t="s">
        <v>61</v>
      </c>
    </row>
    <row r="904" spans="1:18">
      <c r="A904" t="s">
        <v>35</v>
      </c>
      <c r="B904" t="s">
        <v>10</v>
      </c>
      <c r="C904">
        <v>1</v>
      </c>
      <c r="D904" t="s">
        <v>66</v>
      </c>
      <c r="E904" t="s">
        <v>66</v>
      </c>
      <c r="F904" t="s">
        <v>12</v>
      </c>
      <c r="H904" t="s">
        <v>12</v>
      </c>
      <c r="J904" t="s">
        <v>12</v>
      </c>
      <c r="L904" t="s">
        <v>12</v>
      </c>
      <c r="N904" t="s">
        <v>67</v>
      </c>
      <c r="P904" t="s">
        <v>188</v>
      </c>
      <c r="R904" t="s">
        <v>61</v>
      </c>
    </row>
    <row r="905" spans="1:18">
      <c r="A905" t="s">
        <v>35</v>
      </c>
      <c r="B905" t="s">
        <v>10</v>
      </c>
      <c r="C905">
        <v>1</v>
      </c>
      <c r="D905" t="s">
        <v>70</v>
      </c>
      <c r="F905" t="s">
        <v>12</v>
      </c>
      <c r="H905" t="s">
        <v>16</v>
      </c>
      <c r="J905" t="s">
        <v>12</v>
      </c>
      <c r="L905" t="s">
        <v>16</v>
      </c>
      <c r="N905" t="s">
        <v>67</v>
      </c>
      <c r="P905" t="s">
        <v>188</v>
      </c>
      <c r="R905" t="s">
        <v>61</v>
      </c>
    </row>
    <row r="906" spans="1:18">
      <c r="A906" t="s">
        <v>35</v>
      </c>
      <c r="B906" t="s">
        <v>10</v>
      </c>
      <c r="C906">
        <v>2</v>
      </c>
      <c r="D906" t="s">
        <v>62</v>
      </c>
      <c r="E906" t="s">
        <v>62</v>
      </c>
      <c r="F906" t="s">
        <v>12</v>
      </c>
      <c r="H906" t="s">
        <v>12</v>
      </c>
      <c r="J906" t="s">
        <v>12</v>
      </c>
      <c r="L906" t="s">
        <v>12</v>
      </c>
      <c r="N906" t="s">
        <v>883</v>
      </c>
      <c r="P906" t="s">
        <v>100</v>
      </c>
      <c r="R906" t="s">
        <v>61</v>
      </c>
    </row>
    <row r="907" spans="1:18">
      <c r="A907" t="s">
        <v>35</v>
      </c>
      <c r="B907" t="s">
        <v>10</v>
      </c>
      <c r="C907">
        <v>1</v>
      </c>
      <c r="D907" t="s">
        <v>57</v>
      </c>
      <c r="F907" t="s">
        <v>12</v>
      </c>
      <c r="H907" t="s">
        <v>16</v>
      </c>
      <c r="J907" t="s">
        <v>15</v>
      </c>
      <c r="K907" t="s">
        <v>1018</v>
      </c>
      <c r="L907" t="s">
        <v>15</v>
      </c>
      <c r="M907" t="s">
        <v>1019</v>
      </c>
      <c r="N907" t="s">
        <v>15</v>
      </c>
      <c r="O907" t="s">
        <v>1020</v>
      </c>
      <c r="P907" t="s">
        <v>75</v>
      </c>
      <c r="R907" t="s">
        <v>61</v>
      </c>
    </row>
    <row r="908" spans="1:18">
      <c r="A908" t="s">
        <v>35</v>
      </c>
      <c r="B908" t="s">
        <v>10</v>
      </c>
      <c r="C908">
        <v>1.5</v>
      </c>
      <c r="D908" t="s">
        <v>62</v>
      </c>
      <c r="F908" t="s">
        <v>12</v>
      </c>
      <c r="H908" t="s">
        <v>12</v>
      </c>
      <c r="J908" t="s">
        <v>12</v>
      </c>
      <c r="L908" t="s">
        <v>12</v>
      </c>
      <c r="N908" t="s">
        <v>1021</v>
      </c>
      <c r="P908" t="s">
        <v>165</v>
      </c>
      <c r="R908" t="s">
        <v>61</v>
      </c>
    </row>
    <row r="909" spans="1:18">
      <c r="A909" t="s">
        <v>35</v>
      </c>
      <c r="B909" t="s">
        <v>10</v>
      </c>
      <c r="C909">
        <v>0.6</v>
      </c>
      <c r="D909" t="s">
        <v>62</v>
      </c>
      <c r="F909" t="s">
        <v>12</v>
      </c>
      <c r="H909" t="s">
        <v>16</v>
      </c>
      <c r="J909" t="s">
        <v>12</v>
      </c>
      <c r="L909" t="s">
        <v>12</v>
      </c>
      <c r="N909" t="s">
        <v>216</v>
      </c>
      <c r="P909" t="s">
        <v>75</v>
      </c>
      <c r="R909" t="s">
        <v>61</v>
      </c>
    </row>
    <row r="910" spans="1:18">
      <c r="A910" t="s">
        <v>35</v>
      </c>
      <c r="B910" t="s">
        <v>10</v>
      </c>
      <c r="C910">
        <v>2</v>
      </c>
      <c r="D910" t="s">
        <v>62</v>
      </c>
      <c r="F910" t="s">
        <v>12</v>
      </c>
      <c r="H910" t="s">
        <v>16</v>
      </c>
      <c r="J910" t="s">
        <v>12</v>
      </c>
      <c r="L910" t="s">
        <v>16</v>
      </c>
      <c r="N910" t="s">
        <v>1022</v>
      </c>
      <c r="P910" t="s">
        <v>1023</v>
      </c>
      <c r="R910" t="s">
        <v>69</v>
      </c>
    </row>
    <row r="911" spans="1:18">
      <c r="A911" t="s">
        <v>35</v>
      </c>
      <c r="B911" t="s">
        <v>10</v>
      </c>
      <c r="C911">
        <v>1</v>
      </c>
      <c r="D911" t="s">
        <v>62</v>
      </c>
      <c r="F911" t="s">
        <v>12</v>
      </c>
      <c r="H911" t="s">
        <v>16</v>
      </c>
      <c r="J911" t="s">
        <v>12</v>
      </c>
      <c r="L911" t="s">
        <v>16</v>
      </c>
      <c r="N911" t="s">
        <v>67</v>
      </c>
      <c r="P911" t="s">
        <v>489</v>
      </c>
      <c r="R911" t="s">
        <v>61</v>
      </c>
    </row>
    <row r="912" spans="1:18">
      <c r="A912" t="s">
        <v>35</v>
      </c>
      <c r="B912" t="s">
        <v>10</v>
      </c>
      <c r="C912">
        <v>0</v>
      </c>
      <c r="F912" t="s">
        <v>12</v>
      </c>
      <c r="H912" t="s">
        <v>16</v>
      </c>
      <c r="J912" t="s">
        <v>12</v>
      </c>
      <c r="L912" t="s">
        <v>13</v>
      </c>
      <c r="N912" t="s">
        <v>77</v>
      </c>
      <c r="P912" t="s">
        <v>75</v>
      </c>
      <c r="R912" t="s">
        <v>61</v>
      </c>
    </row>
    <row r="913" spans="1:18">
      <c r="A913" t="s">
        <v>35</v>
      </c>
      <c r="B913" t="s">
        <v>10</v>
      </c>
      <c r="C913">
        <v>0</v>
      </c>
      <c r="D913" t="s">
        <v>70</v>
      </c>
      <c r="E913" t="s">
        <v>70</v>
      </c>
      <c r="F913" t="s">
        <v>12</v>
      </c>
      <c r="H913" t="s">
        <v>16</v>
      </c>
      <c r="J913" t="s">
        <v>12</v>
      </c>
      <c r="L913" t="s">
        <v>16</v>
      </c>
      <c r="R913" t="s">
        <v>61</v>
      </c>
    </row>
    <row r="914" spans="1:18">
      <c r="A914" t="s">
        <v>35</v>
      </c>
      <c r="B914" t="s">
        <v>10</v>
      </c>
      <c r="C914">
        <v>183.6</v>
      </c>
      <c r="D914" t="s">
        <v>70</v>
      </c>
      <c r="F914" t="s">
        <v>12</v>
      </c>
      <c r="H914" t="s">
        <v>16</v>
      </c>
      <c r="J914" t="s">
        <v>12</v>
      </c>
      <c r="L914" t="s">
        <v>16</v>
      </c>
      <c r="N914" t="s">
        <v>94</v>
      </c>
      <c r="P914" t="s">
        <v>179</v>
      </c>
      <c r="R914" t="s">
        <v>61</v>
      </c>
    </row>
    <row r="915" spans="1:18">
      <c r="A915" t="s">
        <v>35</v>
      </c>
      <c r="B915" t="s">
        <v>10</v>
      </c>
      <c r="C915">
        <v>8</v>
      </c>
      <c r="D915" t="s">
        <v>62</v>
      </c>
      <c r="E915" t="s">
        <v>62</v>
      </c>
      <c r="F915" t="s">
        <v>12</v>
      </c>
      <c r="H915" t="s">
        <v>12</v>
      </c>
      <c r="J915" t="s">
        <v>12</v>
      </c>
      <c r="L915" t="s">
        <v>12</v>
      </c>
      <c r="N915" t="s">
        <v>74</v>
      </c>
      <c r="P915" t="s">
        <v>65</v>
      </c>
      <c r="R915" t="s">
        <v>61</v>
      </c>
    </row>
    <row r="916" spans="1:18">
      <c r="A916" t="s">
        <v>35</v>
      </c>
      <c r="B916" t="s">
        <v>10</v>
      </c>
      <c r="C916">
        <v>1.5</v>
      </c>
      <c r="D916" t="s">
        <v>62</v>
      </c>
      <c r="F916" t="s">
        <v>12</v>
      </c>
      <c r="H916" t="s">
        <v>16</v>
      </c>
      <c r="J916" t="s">
        <v>12</v>
      </c>
      <c r="L916" t="s">
        <v>16</v>
      </c>
      <c r="N916" t="s">
        <v>94</v>
      </c>
      <c r="P916" t="s">
        <v>75</v>
      </c>
      <c r="R916" t="s">
        <v>61</v>
      </c>
    </row>
    <row r="917" spans="1:18">
      <c r="A917" t="s">
        <v>35</v>
      </c>
      <c r="B917" t="s">
        <v>10</v>
      </c>
      <c r="C917">
        <v>160</v>
      </c>
      <c r="F917" t="s">
        <v>12</v>
      </c>
      <c r="H917" t="s">
        <v>13</v>
      </c>
      <c r="J917" t="s">
        <v>12</v>
      </c>
      <c r="L917" t="s">
        <v>13</v>
      </c>
      <c r="N917" t="s">
        <v>116</v>
      </c>
      <c r="R917" t="s">
        <v>61</v>
      </c>
    </row>
    <row r="918" spans="1:18">
      <c r="A918" t="s">
        <v>35</v>
      </c>
      <c r="B918" t="s">
        <v>10</v>
      </c>
      <c r="C918">
        <v>0.9</v>
      </c>
      <c r="D918" t="s">
        <v>62</v>
      </c>
      <c r="F918" t="s">
        <v>12</v>
      </c>
      <c r="H918" t="s">
        <v>16</v>
      </c>
      <c r="J918" t="s">
        <v>12</v>
      </c>
      <c r="L918" t="s">
        <v>16</v>
      </c>
      <c r="N918" t="s">
        <v>94</v>
      </c>
      <c r="P918" t="s">
        <v>112</v>
      </c>
      <c r="R918" t="s">
        <v>61</v>
      </c>
    </row>
    <row r="919" spans="1:18">
      <c r="A919" t="s">
        <v>35</v>
      </c>
      <c r="B919" t="s">
        <v>10</v>
      </c>
      <c r="C919">
        <v>1.4</v>
      </c>
      <c r="D919" t="s">
        <v>62</v>
      </c>
      <c r="E919" t="s">
        <v>62</v>
      </c>
      <c r="F919" t="s">
        <v>12</v>
      </c>
      <c r="H919" t="s">
        <v>12</v>
      </c>
      <c r="J919" t="s">
        <v>12</v>
      </c>
      <c r="L919" t="s">
        <v>12</v>
      </c>
      <c r="N919" t="s">
        <v>15</v>
      </c>
      <c r="O919" t="s">
        <v>1024</v>
      </c>
      <c r="P919" t="s">
        <v>112</v>
      </c>
      <c r="R919" t="s">
        <v>61</v>
      </c>
    </row>
    <row r="920" spans="1:18">
      <c r="A920" t="s">
        <v>35</v>
      </c>
      <c r="B920" t="s">
        <v>10</v>
      </c>
      <c r="C920">
        <v>0.8</v>
      </c>
      <c r="D920" t="s">
        <v>79</v>
      </c>
      <c r="F920" t="s">
        <v>12</v>
      </c>
      <c r="H920" t="s">
        <v>12</v>
      </c>
      <c r="J920" t="s">
        <v>12</v>
      </c>
      <c r="L920" t="s">
        <v>12</v>
      </c>
      <c r="N920" t="s">
        <v>90</v>
      </c>
      <c r="P920" t="s">
        <v>65</v>
      </c>
      <c r="R920" t="s">
        <v>61</v>
      </c>
    </row>
    <row r="921" spans="1:18">
      <c r="A921" t="s">
        <v>35</v>
      </c>
      <c r="B921" t="s">
        <v>10</v>
      </c>
      <c r="C921">
        <v>1.3</v>
      </c>
      <c r="D921" t="s">
        <v>62</v>
      </c>
      <c r="F921" t="s">
        <v>12</v>
      </c>
      <c r="H921" t="s">
        <v>12</v>
      </c>
      <c r="J921" t="s">
        <v>12</v>
      </c>
      <c r="L921" t="s">
        <v>12</v>
      </c>
      <c r="N921" t="s">
        <v>965</v>
      </c>
      <c r="P921" t="s">
        <v>1025</v>
      </c>
      <c r="R921" t="s">
        <v>61</v>
      </c>
    </row>
    <row r="922" spans="1:18">
      <c r="A922" t="s">
        <v>35</v>
      </c>
      <c r="B922" t="s">
        <v>10</v>
      </c>
      <c r="C922">
        <v>1.3</v>
      </c>
      <c r="D922" t="s">
        <v>79</v>
      </c>
      <c r="E922" t="s">
        <v>66</v>
      </c>
      <c r="F922" t="s">
        <v>12</v>
      </c>
      <c r="H922" t="s">
        <v>16</v>
      </c>
      <c r="J922" t="s">
        <v>12</v>
      </c>
      <c r="L922" t="s">
        <v>12</v>
      </c>
      <c r="N922" t="s">
        <v>484</v>
      </c>
      <c r="P922" t="s">
        <v>737</v>
      </c>
      <c r="R922" t="s">
        <v>61</v>
      </c>
    </row>
    <row r="923" spans="1:18">
      <c r="A923" t="s">
        <v>35</v>
      </c>
      <c r="B923" t="s">
        <v>10</v>
      </c>
      <c r="C923">
        <v>1</v>
      </c>
      <c r="D923" t="s">
        <v>62</v>
      </c>
      <c r="E923" t="s">
        <v>83</v>
      </c>
      <c r="F923" t="s">
        <v>12</v>
      </c>
      <c r="H923" t="s">
        <v>16</v>
      </c>
      <c r="J923" t="s">
        <v>12</v>
      </c>
      <c r="L923" t="s">
        <v>16</v>
      </c>
      <c r="N923" t="s">
        <v>501</v>
      </c>
      <c r="P923" t="s">
        <v>1026</v>
      </c>
      <c r="R923" t="s">
        <v>61</v>
      </c>
    </row>
    <row r="924" spans="1:18">
      <c r="A924" t="s">
        <v>35</v>
      </c>
      <c r="B924" t="s">
        <v>10</v>
      </c>
      <c r="C924">
        <v>1</v>
      </c>
      <c r="D924" t="s">
        <v>62</v>
      </c>
      <c r="F924" t="s">
        <v>12</v>
      </c>
      <c r="H924" t="s">
        <v>16</v>
      </c>
      <c r="J924" t="s">
        <v>13</v>
      </c>
      <c r="L924" t="s">
        <v>16</v>
      </c>
      <c r="N924" t="s">
        <v>67</v>
      </c>
      <c r="P924" t="s">
        <v>65</v>
      </c>
      <c r="R924" t="s">
        <v>61</v>
      </c>
    </row>
    <row r="925" spans="1:18">
      <c r="A925" t="s">
        <v>35</v>
      </c>
      <c r="B925" t="s">
        <v>10</v>
      </c>
      <c r="C925">
        <v>1</v>
      </c>
      <c r="D925" t="s">
        <v>62</v>
      </c>
      <c r="E925" t="s">
        <v>66</v>
      </c>
      <c r="F925" t="s">
        <v>12</v>
      </c>
      <c r="H925" t="s">
        <v>12</v>
      </c>
      <c r="J925" t="s">
        <v>12</v>
      </c>
      <c r="L925" t="s">
        <v>12</v>
      </c>
      <c r="N925" t="s">
        <v>1027</v>
      </c>
      <c r="P925" t="s">
        <v>143</v>
      </c>
      <c r="R925" t="s">
        <v>61</v>
      </c>
    </row>
    <row r="926" spans="1:18">
      <c r="A926" t="s">
        <v>35</v>
      </c>
      <c r="B926" t="s">
        <v>10</v>
      </c>
      <c r="C926">
        <v>0</v>
      </c>
      <c r="D926" t="s">
        <v>79</v>
      </c>
      <c r="E926" t="s">
        <v>62</v>
      </c>
      <c r="F926" t="s">
        <v>12</v>
      </c>
      <c r="H926" t="s">
        <v>16</v>
      </c>
      <c r="J926" t="s">
        <v>12</v>
      </c>
      <c r="L926" t="s">
        <v>16</v>
      </c>
      <c r="N926" t="s">
        <v>1021</v>
      </c>
      <c r="P926" t="s">
        <v>689</v>
      </c>
      <c r="R926" t="s">
        <v>61</v>
      </c>
    </row>
    <row r="927" spans="1:18">
      <c r="A927" t="s">
        <v>35</v>
      </c>
      <c r="B927" t="s">
        <v>10</v>
      </c>
      <c r="C927">
        <v>0.9</v>
      </c>
      <c r="D927" t="s">
        <v>79</v>
      </c>
      <c r="E927" t="s">
        <v>62</v>
      </c>
      <c r="F927" t="s">
        <v>12</v>
      </c>
      <c r="H927" t="s">
        <v>16</v>
      </c>
      <c r="J927" t="s">
        <v>12</v>
      </c>
      <c r="L927" t="s">
        <v>16</v>
      </c>
      <c r="N927" t="s">
        <v>199</v>
      </c>
      <c r="O927" t="s">
        <v>1028</v>
      </c>
      <c r="P927" t="s">
        <v>123</v>
      </c>
      <c r="Q927" t="s">
        <v>1029</v>
      </c>
      <c r="R927" t="s">
        <v>69</v>
      </c>
    </row>
    <row r="928" spans="1:18">
      <c r="A928" t="s">
        <v>35</v>
      </c>
      <c r="B928" t="s">
        <v>10</v>
      </c>
      <c r="C928">
        <v>3</v>
      </c>
      <c r="D928" t="s">
        <v>62</v>
      </c>
      <c r="E928" t="s">
        <v>57</v>
      </c>
      <c r="F928" t="s">
        <v>12</v>
      </c>
      <c r="H928" t="s">
        <v>12</v>
      </c>
      <c r="J928" t="s">
        <v>12</v>
      </c>
      <c r="L928" t="s">
        <v>12</v>
      </c>
      <c r="N928" t="s">
        <v>114</v>
      </c>
      <c r="P928" t="s">
        <v>75</v>
      </c>
      <c r="R928" t="s">
        <v>61</v>
      </c>
    </row>
    <row r="929" spans="1:18">
      <c r="A929" t="s">
        <v>35</v>
      </c>
      <c r="B929" t="s">
        <v>10</v>
      </c>
      <c r="C929">
        <v>1</v>
      </c>
      <c r="D929" t="s">
        <v>79</v>
      </c>
      <c r="F929" t="s">
        <v>12</v>
      </c>
      <c r="H929" t="s">
        <v>16</v>
      </c>
      <c r="J929" t="s">
        <v>16</v>
      </c>
      <c r="L929" t="s">
        <v>16</v>
      </c>
      <c r="N929" t="s">
        <v>67</v>
      </c>
      <c r="P929" t="s">
        <v>75</v>
      </c>
      <c r="R929" t="s">
        <v>61</v>
      </c>
    </row>
    <row r="930" spans="1:18">
      <c r="A930" t="s">
        <v>35</v>
      </c>
      <c r="B930" t="s">
        <v>10</v>
      </c>
      <c r="C930">
        <v>1.1000000000000001</v>
      </c>
      <c r="D930" t="s">
        <v>70</v>
      </c>
      <c r="F930" t="s">
        <v>12</v>
      </c>
      <c r="H930" t="s">
        <v>16</v>
      </c>
      <c r="J930" t="s">
        <v>12</v>
      </c>
      <c r="L930" t="s">
        <v>16</v>
      </c>
      <c r="N930" t="s">
        <v>1030</v>
      </c>
      <c r="O930" t="s">
        <v>1031</v>
      </c>
      <c r="P930" t="s">
        <v>468</v>
      </c>
      <c r="R930" t="s">
        <v>61</v>
      </c>
    </row>
    <row r="931" spans="1:18">
      <c r="A931" t="s">
        <v>35</v>
      </c>
      <c r="B931" t="s">
        <v>10</v>
      </c>
      <c r="C931">
        <v>0</v>
      </c>
      <c r="F931" t="s">
        <v>12</v>
      </c>
      <c r="H931" t="s">
        <v>12</v>
      </c>
      <c r="J931" t="s">
        <v>12</v>
      </c>
      <c r="L931" t="s">
        <v>12</v>
      </c>
      <c r="N931" t="s">
        <v>320</v>
      </c>
      <c r="P931" t="s">
        <v>113</v>
      </c>
      <c r="R931" t="s">
        <v>61</v>
      </c>
    </row>
    <row r="932" spans="1:18">
      <c r="A932" t="s">
        <v>35</v>
      </c>
      <c r="B932" t="s">
        <v>10</v>
      </c>
      <c r="C932">
        <v>2</v>
      </c>
      <c r="D932" t="s">
        <v>66</v>
      </c>
      <c r="E932" t="s">
        <v>95</v>
      </c>
      <c r="F932" t="s">
        <v>12</v>
      </c>
      <c r="H932" t="s">
        <v>16</v>
      </c>
      <c r="J932" t="s">
        <v>12</v>
      </c>
      <c r="L932" t="s">
        <v>16</v>
      </c>
      <c r="N932" t="s">
        <v>307</v>
      </c>
      <c r="P932" t="s">
        <v>250</v>
      </c>
      <c r="R932" t="s">
        <v>69</v>
      </c>
    </row>
    <row r="933" spans="1:18">
      <c r="A933" t="s">
        <v>35</v>
      </c>
      <c r="B933" t="s">
        <v>10</v>
      </c>
      <c r="C933">
        <v>1</v>
      </c>
      <c r="D933" t="s">
        <v>62</v>
      </c>
      <c r="E933" t="s">
        <v>95</v>
      </c>
      <c r="F933" t="s">
        <v>12</v>
      </c>
      <c r="H933" t="s">
        <v>12</v>
      </c>
      <c r="J933" t="s">
        <v>12</v>
      </c>
      <c r="L933" t="s">
        <v>12</v>
      </c>
      <c r="N933" t="s">
        <v>138</v>
      </c>
      <c r="P933" t="s">
        <v>1032</v>
      </c>
      <c r="R933" t="s">
        <v>61</v>
      </c>
    </row>
    <row r="934" spans="1:18">
      <c r="A934" t="s">
        <v>35</v>
      </c>
      <c r="B934" t="s">
        <v>10</v>
      </c>
      <c r="C934">
        <v>188</v>
      </c>
      <c r="D934" t="s">
        <v>70</v>
      </c>
      <c r="E934" t="s">
        <v>83</v>
      </c>
      <c r="F934" t="s">
        <v>12</v>
      </c>
      <c r="H934" t="s">
        <v>13</v>
      </c>
      <c r="J934" t="s">
        <v>13</v>
      </c>
      <c r="L934" t="s">
        <v>13</v>
      </c>
      <c r="N934" t="s">
        <v>15</v>
      </c>
      <c r="O934" t="s">
        <v>1033</v>
      </c>
      <c r="P934" t="s">
        <v>112</v>
      </c>
      <c r="R934" t="s">
        <v>69</v>
      </c>
    </row>
    <row r="935" spans="1:18">
      <c r="A935" t="s">
        <v>35</v>
      </c>
      <c r="B935" t="s">
        <v>10</v>
      </c>
      <c r="C935">
        <v>5</v>
      </c>
      <c r="D935" t="s">
        <v>79</v>
      </c>
      <c r="E935" t="s">
        <v>57</v>
      </c>
      <c r="F935" t="s">
        <v>12</v>
      </c>
      <c r="H935" t="s">
        <v>12</v>
      </c>
      <c r="J935" t="s">
        <v>12</v>
      </c>
      <c r="L935" t="s">
        <v>12</v>
      </c>
      <c r="N935" t="s">
        <v>484</v>
      </c>
      <c r="P935" t="s">
        <v>188</v>
      </c>
      <c r="R935" t="s">
        <v>61</v>
      </c>
    </row>
    <row r="936" spans="1:18">
      <c r="A936" t="s">
        <v>35</v>
      </c>
      <c r="B936" t="s">
        <v>10</v>
      </c>
      <c r="C936">
        <v>100</v>
      </c>
      <c r="D936" t="s">
        <v>70</v>
      </c>
      <c r="E936" t="s">
        <v>83</v>
      </c>
      <c r="F936" t="s">
        <v>12</v>
      </c>
      <c r="H936" t="s">
        <v>12</v>
      </c>
      <c r="J936" t="s">
        <v>12</v>
      </c>
      <c r="L936" t="s">
        <v>12</v>
      </c>
      <c r="N936" t="s">
        <v>1034</v>
      </c>
      <c r="P936" t="s">
        <v>1023</v>
      </c>
      <c r="R936" t="s">
        <v>61</v>
      </c>
    </row>
    <row r="937" spans="1:18">
      <c r="A937" t="s">
        <v>35</v>
      </c>
      <c r="B937" t="s">
        <v>10</v>
      </c>
      <c r="C937">
        <v>1</v>
      </c>
      <c r="D937" t="s">
        <v>70</v>
      </c>
      <c r="E937" t="s">
        <v>57</v>
      </c>
      <c r="F937" t="s">
        <v>12</v>
      </c>
      <c r="H937" t="s">
        <v>16</v>
      </c>
      <c r="J937" t="s">
        <v>14</v>
      </c>
      <c r="L937" t="s">
        <v>16</v>
      </c>
      <c r="N937" t="s">
        <v>1035</v>
      </c>
      <c r="P937" t="s">
        <v>250</v>
      </c>
      <c r="R937" t="s">
        <v>61</v>
      </c>
    </row>
    <row r="938" spans="1:18">
      <c r="A938" t="s">
        <v>35</v>
      </c>
      <c r="B938" t="s">
        <v>10</v>
      </c>
      <c r="C938">
        <v>4</v>
      </c>
      <c r="D938" t="s">
        <v>57</v>
      </c>
      <c r="E938" t="s">
        <v>66</v>
      </c>
      <c r="F938" t="s">
        <v>12</v>
      </c>
      <c r="H938" t="s">
        <v>16</v>
      </c>
      <c r="J938" t="s">
        <v>12</v>
      </c>
      <c r="L938" t="s">
        <v>16</v>
      </c>
      <c r="N938" t="s">
        <v>1036</v>
      </c>
      <c r="O938" t="s">
        <v>1037</v>
      </c>
      <c r="P938" t="s">
        <v>1038</v>
      </c>
      <c r="R938" t="s">
        <v>69</v>
      </c>
    </row>
    <row r="939" spans="1:18">
      <c r="A939" t="s">
        <v>35</v>
      </c>
      <c r="B939" t="s">
        <v>10</v>
      </c>
      <c r="C939">
        <v>1</v>
      </c>
      <c r="D939" t="s">
        <v>79</v>
      </c>
      <c r="F939" t="s">
        <v>12</v>
      </c>
      <c r="H939" t="s">
        <v>12</v>
      </c>
      <c r="J939" t="s">
        <v>12</v>
      </c>
      <c r="L939" t="s">
        <v>12</v>
      </c>
      <c r="N939" t="s">
        <v>67</v>
      </c>
      <c r="P939" t="s">
        <v>112</v>
      </c>
      <c r="R939" t="s">
        <v>61</v>
      </c>
    </row>
    <row r="940" spans="1:18">
      <c r="A940" t="s">
        <v>35</v>
      </c>
      <c r="B940" t="s">
        <v>10</v>
      </c>
      <c r="C940">
        <v>1.5</v>
      </c>
      <c r="D940" t="s">
        <v>57</v>
      </c>
      <c r="E940" t="s">
        <v>83</v>
      </c>
      <c r="F940" t="s">
        <v>12</v>
      </c>
      <c r="H940" t="s">
        <v>15</v>
      </c>
      <c r="I940" t="s">
        <v>1039</v>
      </c>
      <c r="J940" t="s">
        <v>12</v>
      </c>
      <c r="L940" t="s">
        <v>12</v>
      </c>
      <c r="N940" t="s">
        <v>77</v>
      </c>
      <c r="P940" t="s">
        <v>195</v>
      </c>
      <c r="R940" t="s">
        <v>61</v>
      </c>
    </row>
    <row r="941" spans="1:18">
      <c r="A941" t="s">
        <v>35</v>
      </c>
      <c r="B941" t="s">
        <v>10</v>
      </c>
      <c r="C941">
        <v>209</v>
      </c>
      <c r="F941" t="s">
        <v>12</v>
      </c>
      <c r="H941" t="s">
        <v>16</v>
      </c>
      <c r="J941" t="s">
        <v>12</v>
      </c>
      <c r="L941" t="s">
        <v>16</v>
      </c>
      <c r="N941" t="s">
        <v>94</v>
      </c>
      <c r="P941" t="s">
        <v>1040</v>
      </c>
      <c r="R941" t="s">
        <v>61</v>
      </c>
    </row>
    <row r="942" spans="1:18">
      <c r="A942" t="s">
        <v>35</v>
      </c>
      <c r="B942" t="s">
        <v>10</v>
      </c>
      <c r="C942">
        <v>1</v>
      </c>
      <c r="D942" t="s">
        <v>62</v>
      </c>
      <c r="E942" t="s">
        <v>66</v>
      </c>
      <c r="F942" t="s">
        <v>12</v>
      </c>
      <c r="H942" t="s">
        <v>16</v>
      </c>
      <c r="J942" t="s">
        <v>12</v>
      </c>
      <c r="L942" t="s">
        <v>12</v>
      </c>
      <c r="N942" t="s">
        <v>1041</v>
      </c>
      <c r="P942" t="s">
        <v>89</v>
      </c>
      <c r="R942" t="s">
        <v>61</v>
      </c>
    </row>
    <row r="943" spans="1:18">
      <c r="A943" t="s">
        <v>35</v>
      </c>
      <c r="B943" t="s">
        <v>10</v>
      </c>
      <c r="C943">
        <v>86.7</v>
      </c>
      <c r="D943" t="s">
        <v>95</v>
      </c>
      <c r="E943" t="s">
        <v>83</v>
      </c>
      <c r="F943" t="s">
        <v>12</v>
      </c>
      <c r="H943" t="s">
        <v>14</v>
      </c>
      <c r="J943" t="s">
        <v>12</v>
      </c>
      <c r="L943" t="s">
        <v>12</v>
      </c>
      <c r="N943" t="s">
        <v>1042</v>
      </c>
      <c r="P943" t="s">
        <v>65</v>
      </c>
      <c r="R943" t="s">
        <v>61</v>
      </c>
    </row>
    <row r="944" spans="1:18">
      <c r="A944" t="s">
        <v>35</v>
      </c>
      <c r="B944" t="s">
        <v>10</v>
      </c>
      <c r="C944">
        <v>1</v>
      </c>
      <c r="D944" t="s">
        <v>57</v>
      </c>
      <c r="E944" t="s">
        <v>62</v>
      </c>
      <c r="F944" t="s">
        <v>12</v>
      </c>
      <c r="H944" t="s">
        <v>16</v>
      </c>
      <c r="J944" t="s">
        <v>15</v>
      </c>
      <c r="K944" t="s">
        <v>338</v>
      </c>
      <c r="L944" t="s">
        <v>15</v>
      </c>
      <c r="M944" t="s">
        <v>338</v>
      </c>
      <c r="N944" t="s">
        <v>1043</v>
      </c>
      <c r="P944" t="s">
        <v>1044</v>
      </c>
      <c r="R944" t="s">
        <v>61</v>
      </c>
    </row>
    <row r="945" spans="1:18">
      <c r="A945" t="s">
        <v>35</v>
      </c>
      <c r="B945" t="s">
        <v>10</v>
      </c>
      <c r="C945">
        <v>0</v>
      </c>
      <c r="F945" t="s">
        <v>12</v>
      </c>
      <c r="H945" t="s">
        <v>12</v>
      </c>
      <c r="J945" t="s">
        <v>12</v>
      </c>
      <c r="L945" t="s">
        <v>12</v>
      </c>
      <c r="N945" t="s">
        <v>94</v>
      </c>
      <c r="R945" t="s">
        <v>61</v>
      </c>
    </row>
    <row r="946" spans="1:18">
      <c r="A946" t="s">
        <v>35</v>
      </c>
      <c r="B946" t="s">
        <v>10</v>
      </c>
      <c r="C946">
        <v>2.5</v>
      </c>
      <c r="D946" t="s">
        <v>62</v>
      </c>
      <c r="E946" t="s">
        <v>66</v>
      </c>
      <c r="F946" t="s">
        <v>12</v>
      </c>
      <c r="H946" t="s">
        <v>13</v>
      </c>
      <c r="J946" t="s">
        <v>13</v>
      </c>
      <c r="L946" t="s">
        <v>13</v>
      </c>
      <c r="N946" t="s">
        <v>1045</v>
      </c>
      <c r="P946" t="s">
        <v>65</v>
      </c>
      <c r="R946" t="s">
        <v>61</v>
      </c>
    </row>
    <row r="947" spans="1:18">
      <c r="A947" t="s">
        <v>35</v>
      </c>
      <c r="B947" t="s">
        <v>10</v>
      </c>
      <c r="C947">
        <v>2</v>
      </c>
      <c r="D947" t="s">
        <v>62</v>
      </c>
      <c r="F947" t="s">
        <v>12</v>
      </c>
      <c r="H947" t="s">
        <v>12</v>
      </c>
      <c r="J947" t="s">
        <v>12</v>
      </c>
      <c r="L947" t="s">
        <v>12</v>
      </c>
      <c r="N947" t="s">
        <v>74</v>
      </c>
      <c r="R947" t="s">
        <v>61</v>
      </c>
    </row>
    <row r="948" spans="1:18">
      <c r="A948" t="s">
        <v>35</v>
      </c>
      <c r="B948" t="s">
        <v>10</v>
      </c>
      <c r="C948">
        <v>0</v>
      </c>
      <c r="F948" t="s">
        <v>12</v>
      </c>
      <c r="H948" t="s">
        <v>12</v>
      </c>
      <c r="J948" t="s">
        <v>12</v>
      </c>
      <c r="L948" t="s">
        <v>12</v>
      </c>
      <c r="N948" t="s">
        <v>494</v>
      </c>
      <c r="P948" t="s">
        <v>231</v>
      </c>
      <c r="R948" t="s">
        <v>61</v>
      </c>
    </row>
    <row r="949" spans="1:18">
      <c r="A949" t="s">
        <v>35</v>
      </c>
      <c r="B949" t="s">
        <v>10</v>
      </c>
      <c r="C949">
        <v>0</v>
      </c>
      <c r="F949" t="s">
        <v>12</v>
      </c>
      <c r="H949" t="s">
        <v>11</v>
      </c>
      <c r="J949" t="s">
        <v>12</v>
      </c>
      <c r="L949" t="s">
        <v>16</v>
      </c>
      <c r="P949" t="s">
        <v>150</v>
      </c>
      <c r="R949" t="s">
        <v>61</v>
      </c>
    </row>
    <row r="950" spans="1:18">
      <c r="A950" t="s">
        <v>35</v>
      </c>
      <c r="B950" t="s">
        <v>10</v>
      </c>
      <c r="C950">
        <v>1</v>
      </c>
      <c r="D950" t="s">
        <v>79</v>
      </c>
      <c r="E950" t="s">
        <v>95</v>
      </c>
      <c r="F950" t="s">
        <v>12</v>
      </c>
      <c r="H950" t="s">
        <v>16</v>
      </c>
      <c r="J950" t="s">
        <v>12</v>
      </c>
      <c r="L950" t="s">
        <v>16</v>
      </c>
      <c r="N950" t="s">
        <v>1046</v>
      </c>
      <c r="P950" t="s">
        <v>143</v>
      </c>
      <c r="R950" t="s">
        <v>61</v>
      </c>
    </row>
    <row r="951" spans="1:18">
      <c r="A951" t="s">
        <v>35</v>
      </c>
      <c r="B951" t="s">
        <v>10</v>
      </c>
      <c r="C951">
        <v>1</v>
      </c>
      <c r="D951" t="s">
        <v>62</v>
      </c>
      <c r="E951" t="s">
        <v>62</v>
      </c>
      <c r="F951" t="s">
        <v>12</v>
      </c>
      <c r="H951" t="s">
        <v>16</v>
      </c>
      <c r="J951" t="s">
        <v>12</v>
      </c>
      <c r="L951" t="s">
        <v>12</v>
      </c>
      <c r="N951" t="s">
        <v>1047</v>
      </c>
      <c r="P951" t="s">
        <v>584</v>
      </c>
      <c r="R951" t="s">
        <v>61</v>
      </c>
    </row>
    <row r="952" spans="1:18">
      <c r="A952" t="s">
        <v>35</v>
      </c>
      <c r="B952" t="s">
        <v>10</v>
      </c>
      <c r="C952">
        <v>0</v>
      </c>
      <c r="F952" t="s">
        <v>12</v>
      </c>
      <c r="H952" t="s">
        <v>16</v>
      </c>
      <c r="J952" t="s">
        <v>12</v>
      </c>
      <c r="L952" t="s">
        <v>16</v>
      </c>
      <c r="N952" t="s">
        <v>67</v>
      </c>
      <c r="P952" t="s">
        <v>195</v>
      </c>
      <c r="R952" t="s">
        <v>61</v>
      </c>
    </row>
    <row r="953" spans="1:18">
      <c r="A953" t="s">
        <v>35</v>
      </c>
      <c r="B953" t="s">
        <v>10</v>
      </c>
      <c r="C953">
        <v>2</v>
      </c>
      <c r="D953" t="s">
        <v>79</v>
      </c>
      <c r="E953" t="s">
        <v>62</v>
      </c>
      <c r="F953" t="s">
        <v>12</v>
      </c>
      <c r="H953" t="s">
        <v>12</v>
      </c>
      <c r="J953" t="s">
        <v>12</v>
      </c>
      <c r="L953" t="s">
        <v>12</v>
      </c>
      <c r="N953" t="s">
        <v>1048</v>
      </c>
      <c r="P953" t="s">
        <v>188</v>
      </c>
      <c r="R953" t="s">
        <v>61</v>
      </c>
    </row>
    <row r="954" spans="1:18">
      <c r="A954" t="s">
        <v>35</v>
      </c>
      <c r="B954" t="s">
        <v>10</v>
      </c>
      <c r="C954">
        <v>1</v>
      </c>
      <c r="D954" t="s">
        <v>79</v>
      </c>
      <c r="E954" t="s">
        <v>57</v>
      </c>
      <c r="F954" t="s">
        <v>12</v>
      </c>
      <c r="H954" t="s">
        <v>15</v>
      </c>
      <c r="I954" t="s">
        <v>1049</v>
      </c>
      <c r="J954" t="s">
        <v>12</v>
      </c>
      <c r="L954" t="s">
        <v>15</v>
      </c>
      <c r="M954" t="s">
        <v>1050</v>
      </c>
      <c r="N954" t="s">
        <v>169</v>
      </c>
      <c r="P954" t="s">
        <v>901</v>
      </c>
      <c r="Q954" t="s">
        <v>1051</v>
      </c>
      <c r="R954" t="s">
        <v>61</v>
      </c>
    </row>
    <row r="955" spans="1:18">
      <c r="A955" t="s">
        <v>35</v>
      </c>
      <c r="B955" t="s">
        <v>10</v>
      </c>
      <c r="C955">
        <v>1.1000000000000001</v>
      </c>
      <c r="D955" t="s">
        <v>70</v>
      </c>
      <c r="E955" t="s">
        <v>57</v>
      </c>
      <c r="F955" t="s">
        <v>12</v>
      </c>
      <c r="H955" t="s">
        <v>16</v>
      </c>
      <c r="J955" t="s">
        <v>16</v>
      </c>
      <c r="L955" t="s">
        <v>16</v>
      </c>
      <c r="N955" t="s">
        <v>67</v>
      </c>
      <c r="P955" t="s">
        <v>195</v>
      </c>
      <c r="R955" t="s">
        <v>69</v>
      </c>
    </row>
    <row r="956" spans="1:18">
      <c r="A956" t="s">
        <v>35</v>
      </c>
      <c r="B956" t="s">
        <v>10</v>
      </c>
      <c r="C956">
        <v>5</v>
      </c>
      <c r="D956" t="s">
        <v>70</v>
      </c>
      <c r="E956" t="s">
        <v>62</v>
      </c>
      <c r="F956" t="s">
        <v>12</v>
      </c>
      <c r="H956" t="s">
        <v>16</v>
      </c>
      <c r="J956" t="s">
        <v>12</v>
      </c>
      <c r="L956" t="s">
        <v>16</v>
      </c>
      <c r="N956" t="s">
        <v>957</v>
      </c>
      <c r="P956" t="s">
        <v>255</v>
      </c>
      <c r="R956" t="s">
        <v>61</v>
      </c>
    </row>
    <row r="957" spans="1:18">
      <c r="A957" t="s">
        <v>35</v>
      </c>
      <c r="B957" t="s">
        <v>10</v>
      </c>
      <c r="C957">
        <v>1</v>
      </c>
      <c r="D957" t="s">
        <v>62</v>
      </c>
      <c r="E957" t="s">
        <v>66</v>
      </c>
      <c r="F957" t="s">
        <v>12</v>
      </c>
      <c r="H957" t="s">
        <v>16</v>
      </c>
      <c r="J957" t="s">
        <v>12</v>
      </c>
      <c r="L957" t="s">
        <v>16</v>
      </c>
      <c r="N957" t="s">
        <v>212</v>
      </c>
      <c r="P957" t="s">
        <v>89</v>
      </c>
      <c r="R957" t="s">
        <v>61</v>
      </c>
    </row>
    <row r="958" spans="1:18">
      <c r="A958" t="s">
        <v>35</v>
      </c>
      <c r="B958" t="s">
        <v>10</v>
      </c>
      <c r="C958">
        <v>1</v>
      </c>
      <c r="D958" t="s">
        <v>62</v>
      </c>
      <c r="F958" t="s">
        <v>12</v>
      </c>
      <c r="H958" t="s">
        <v>16</v>
      </c>
      <c r="J958" t="s">
        <v>12</v>
      </c>
      <c r="L958" t="s">
        <v>16</v>
      </c>
      <c r="N958" t="s">
        <v>101</v>
      </c>
      <c r="P958" t="s">
        <v>393</v>
      </c>
      <c r="R958" t="s">
        <v>61</v>
      </c>
    </row>
    <row r="959" spans="1:18">
      <c r="A959" t="s">
        <v>35</v>
      </c>
      <c r="B959" t="s">
        <v>10</v>
      </c>
      <c r="C959">
        <v>2</v>
      </c>
      <c r="D959" t="s">
        <v>62</v>
      </c>
      <c r="E959" t="s">
        <v>66</v>
      </c>
      <c r="F959" t="s">
        <v>12</v>
      </c>
      <c r="H959" t="s">
        <v>16</v>
      </c>
      <c r="J959" t="s">
        <v>12</v>
      </c>
      <c r="L959" t="s">
        <v>16</v>
      </c>
      <c r="N959" t="s">
        <v>138</v>
      </c>
      <c r="P959" t="s">
        <v>188</v>
      </c>
      <c r="R959" t="s">
        <v>61</v>
      </c>
    </row>
    <row r="960" spans="1:18">
      <c r="A960" t="s">
        <v>35</v>
      </c>
      <c r="B960" t="s">
        <v>10</v>
      </c>
      <c r="C960">
        <v>0</v>
      </c>
      <c r="D960" t="s">
        <v>83</v>
      </c>
      <c r="E960" t="s">
        <v>83</v>
      </c>
      <c r="F960" t="s">
        <v>12</v>
      </c>
      <c r="H960" t="s">
        <v>16</v>
      </c>
      <c r="J960" t="s">
        <v>16</v>
      </c>
      <c r="L960" t="s">
        <v>16</v>
      </c>
      <c r="N960" t="s">
        <v>77</v>
      </c>
      <c r="P960" t="s">
        <v>325</v>
      </c>
      <c r="R960" t="s">
        <v>61</v>
      </c>
    </row>
    <row r="961" spans="1:18">
      <c r="A961" t="s">
        <v>35</v>
      </c>
      <c r="B961" t="s">
        <v>10</v>
      </c>
      <c r="C961">
        <v>0.5</v>
      </c>
      <c r="D961" t="s">
        <v>57</v>
      </c>
      <c r="F961" t="s">
        <v>12</v>
      </c>
      <c r="H961" t="s">
        <v>16</v>
      </c>
      <c r="J961" t="s">
        <v>12</v>
      </c>
      <c r="L961" t="s">
        <v>16</v>
      </c>
      <c r="N961" t="s">
        <v>104</v>
      </c>
      <c r="P961" t="s">
        <v>65</v>
      </c>
      <c r="R961" t="s">
        <v>61</v>
      </c>
    </row>
    <row r="962" spans="1:18">
      <c r="A962" t="s">
        <v>35</v>
      </c>
      <c r="B962" t="s">
        <v>10</v>
      </c>
      <c r="C962">
        <v>1</v>
      </c>
      <c r="D962" t="s">
        <v>79</v>
      </c>
      <c r="F962" t="s">
        <v>12</v>
      </c>
      <c r="H962" t="s">
        <v>16</v>
      </c>
      <c r="J962" t="s">
        <v>12</v>
      </c>
      <c r="L962" t="s">
        <v>16</v>
      </c>
      <c r="N962" t="s">
        <v>67</v>
      </c>
      <c r="R962" t="s">
        <v>61</v>
      </c>
    </row>
    <row r="963" spans="1:18">
      <c r="A963" t="s">
        <v>35</v>
      </c>
      <c r="B963" t="s">
        <v>10</v>
      </c>
      <c r="C963">
        <v>225</v>
      </c>
      <c r="F963" t="s">
        <v>12</v>
      </c>
      <c r="H963" t="s">
        <v>13</v>
      </c>
      <c r="J963" t="s">
        <v>13</v>
      </c>
      <c r="L963" t="s">
        <v>15</v>
      </c>
      <c r="M963" t="s">
        <v>1052</v>
      </c>
      <c r="N963" t="s">
        <v>77</v>
      </c>
      <c r="P963" t="s">
        <v>188</v>
      </c>
      <c r="R963" t="s">
        <v>61</v>
      </c>
    </row>
    <row r="964" spans="1:18">
      <c r="A964" t="s">
        <v>35</v>
      </c>
      <c r="B964" t="s">
        <v>10</v>
      </c>
      <c r="C964">
        <v>0</v>
      </c>
      <c r="D964" t="s">
        <v>70</v>
      </c>
      <c r="F964" t="s">
        <v>12</v>
      </c>
      <c r="H964" t="s">
        <v>12</v>
      </c>
      <c r="J964" t="s">
        <v>12</v>
      </c>
      <c r="L964" t="s">
        <v>12</v>
      </c>
      <c r="N964" t="s">
        <v>94</v>
      </c>
      <c r="P964" t="s">
        <v>1023</v>
      </c>
      <c r="R964" t="s">
        <v>61</v>
      </c>
    </row>
    <row r="965" spans="1:18">
      <c r="A965" t="s">
        <v>35</v>
      </c>
      <c r="B965" t="s">
        <v>10</v>
      </c>
      <c r="C965">
        <v>1</v>
      </c>
      <c r="D965" t="s">
        <v>57</v>
      </c>
      <c r="F965" t="s">
        <v>12</v>
      </c>
      <c r="H965" t="s">
        <v>16</v>
      </c>
      <c r="J965" t="s">
        <v>12</v>
      </c>
      <c r="L965" t="s">
        <v>16</v>
      </c>
      <c r="N965" t="s">
        <v>15</v>
      </c>
      <c r="O965" t="s">
        <v>1053</v>
      </c>
      <c r="P965" t="s">
        <v>1054</v>
      </c>
      <c r="R965" t="s">
        <v>61</v>
      </c>
    </row>
    <row r="966" spans="1:18">
      <c r="A966" t="s">
        <v>35</v>
      </c>
      <c r="B966" t="s">
        <v>10</v>
      </c>
      <c r="C966">
        <v>0.8</v>
      </c>
      <c r="D966" t="s">
        <v>62</v>
      </c>
      <c r="F966" t="s">
        <v>12</v>
      </c>
      <c r="H966" t="s">
        <v>16</v>
      </c>
      <c r="J966" t="s">
        <v>12</v>
      </c>
      <c r="L966" t="s">
        <v>12</v>
      </c>
      <c r="N966" t="s">
        <v>91</v>
      </c>
      <c r="P966" t="s">
        <v>100</v>
      </c>
      <c r="R966" t="s">
        <v>69</v>
      </c>
    </row>
    <row r="967" spans="1:18">
      <c r="A967" t="s">
        <v>35</v>
      </c>
      <c r="B967" t="s">
        <v>10</v>
      </c>
      <c r="C967">
        <v>1.5</v>
      </c>
      <c r="D967" t="s">
        <v>62</v>
      </c>
      <c r="E967" t="s">
        <v>62</v>
      </c>
      <c r="F967" t="s">
        <v>12</v>
      </c>
      <c r="H967" t="s">
        <v>12</v>
      </c>
      <c r="J967" t="s">
        <v>12</v>
      </c>
      <c r="L967" t="s">
        <v>12</v>
      </c>
      <c r="N967" t="s">
        <v>67</v>
      </c>
      <c r="P967" t="s">
        <v>143</v>
      </c>
      <c r="R967" t="s">
        <v>69</v>
      </c>
    </row>
    <row r="968" spans="1:18">
      <c r="A968" t="s">
        <v>35</v>
      </c>
      <c r="B968" t="s">
        <v>10</v>
      </c>
      <c r="C968">
        <v>0.9</v>
      </c>
      <c r="D968" t="s">
        <v>66</v>
      </c>
      <c r="E968" t="s">
        <v>83</v>
      </c>
      <c r="F968" t="s">
        <v>12</v>
      </c>
      <c r="H968" t="s">
        <v>12</v>
      </c>
      <c r="J968" t="s">
        <v>12</v>
      </c>
      <c r="L968" t="s">
        <v>16</v>
      </c>
      <c r="N968" t="s">
        <v>1055</v>
      </c>
      <c r="P968" t="s">
        <v>295</v>
      </c>
      <c r="R968" t="s">
        <v>61</v>
      </c>
    </row>
    <row r="969" spans="1:18">
      <c r="A969" t="s">
        <v>35</v>
      </c>
      <c r="B969" t="s">
        <v>10</v>
      </c>
      <c r="C969">
        <v>0</v>
      </c>
      <c r="D969" t="s">
        <v>70</v>
      </c>
      <c r="F969" t="s">
        <v>12</v>
      </c>
      <c r="H969" t="s">
        <v>11</v>
      </c>
      <c r="J969" t="s">
        <v>13</v>
      </c>
      <c r="L969" t="s">
        <v>11</v>
      </c>
      <c r="N969" t="s">
        <v>1056</v>
      </c>
      <c r="P969" t="s">
        <v>78</v>
      </c>
      <c r="R969" t="s">
        <v>61</v>
      </c>
    </row>
    <row r="970" spans="1:18">
      <c r="A970" t="s">
        <v>35</v>
      </c>
      <c r="B970" t="s">
        <v>10</v>
      </c>
      <c r="C970">
        <v>0.2</v>
      </c>
      <c r="D970" t="s">
        <v>70</v>
      </c>
      <c r="E970" t="s">
        <v>70</v>
      </c>
      <c r="F970" t="s">
        <v>12</v>
      </c>
      <c r="H970" t="s">
        <v>16</v>
      </c>
      <c r="J970" t="s">
        <v>12</v>
      </c>
      <c r="L970" t="s">
        <v>16</v>
      </c>
      <c r="N970" t="s">
        <v>67</v>
      </c>
      <c r="P970" t="s">
        <v>1011</v>
      </c>
      <c r="R970" t="s">
        <v>61</v>
      </c>
    </row>
    <row r="971" spans="1:18">
      <c r="A971" t="s">
        <v>35</v>
      </c>
      <c r="B971" t="s">
        <v>10</v>
      </c>
      <c r="C971">
        <v>1.5</v>
      </c>
      <c r="D971" t="s">
        <v>79</v>
      </c>
      <c r="E971" t="s">
        <v>62</v>
      </c>
      <c r="F971" t="s">
        <v>12</v>
      </c>
      <c r="H971" t="s">
        <v>16</v>
      </c>
      <c r="J971" t="s">
        <v>12</v>
      </c>
      <c r="L971" t="s">
        <v>16</v>
      </c>
      <c r="N971" t="s">
        <v>1057</v>
      </c>
      <c r="P971" t="s">
        <v>165</v>
      </c>
      <c r="R971" t="s">
        <v>61</v>
      </c>
    </row>
    <row r="972" spans="1:18">
      <c r="A972" t="s">
        <v>35</v>
      </c>
      <c r="B972" t="s">
        <v>10</v>
      </c>
      <c r="C972">
        <v>0</v>
      </c>
      <c r="D972" t="s">
        <v>70</v>
      </c>
      <c r="E972" t="s">
        <v>62</v>
      </c>
      <c r="F972" t="s">
        <v>12</v>
      </c>
      <c r="H972" t="s">
        <v>12</v>
      </c>
      <c r="J972" t="s">
        <v>12</v>
      </c>
      <c r="L972" t="s">
        <v>12</v>
      </c>
      <c r="N972" t="s">
        <v>67</v>
      </c>
      <c r="P972" t="s">
        <v>269</v>
      </c>
      <c r="R972" t="s">
        <v>61</v>
      </c>
    </row>
    <row r="973" spans="1:18">
      <c r="A973" t="s">
        <v>35</v>
      </c>
      <c r="B973" t="s">
        <v>10</v>
      </c>
      <c r="C973">
        <v>1.5</v>
      </c>
      <c r="D973" t="s">
        <v>70</v>
      </c>
      <c r="E973" t="s">
        <v>62</v>
      </c>
      <c r="F973" t="s">
        <v>12</v>
      </c>
      <c r="H973" t="s">
        <v>16</v>
      </c>
      <c r="J973" t="s">
        <v>12</v>
      </c>
      <c r="L973" t="s">
        <v>16</v>
      </c>
      <c r="N973" t="s">
        <v>15</v>
      </c>
      <c r="O973" t="s">
        <v>1058</v>
      </c>
      <c r="P973" t="s">
        <v>1059</v>
      </c>
      <c r="Q973" t="s">
        <v>1060</v>
      </c>
      <c r="R973" t="s">
        <v>61</v>
      </c>
    </row>
    <row r="974" spans="1:18">
      <c r="A974" t="s">
        <v>35</v>
      </c>
      <c r="B974" t="s">
        <v>10</v>
      </c>
      <c r="C974">
        <v>1</v>
      </c>
      <c r="D974" t="s">
        <v>62</v>
      </c>
      <c r="F974" t="s">
        <v>12</v>
      </c>
      <c r="H974" t="s">
        <v>12</v>
      </c>
      <c r="J974" t="s">
        <v>12</v>
      </c>
      <c r="L974" t="s">
        <v>12</v>
      </c>
      <c r="N974" t="s">
        <v>1061</v>
      </c>
      <c r="O974" t="s">
        <v>1062</v>
      </c>
      <c r="P974" t="s">
        <v>89</v>
      </c>
      <c r="R974" t="s">
        <v>69</v>
      </c>
    </row>
    <row r="975" spans="1:18">
      <c r="A975" t="s">
        <v>35</v>
      </c>
      <c r="B975" t="s">
        <v>10</v>
      </c>
      <c r="C975">
        <v>0.5</v>
      </c>
      <c r="D975" t="s">
        <v>79</v>
      </c>
      <c r="E975" t="s">
        <v>62</v>
      </c>
      <c r="F975" t="s">
        <v>12</v>
      </c>
      <c r="H975" t="s">
        <v>16</v>
      </c>
      <c r="J975" t="s">
        <v>12</v>
      </c>
      <c r="L975" t="s">
        <v>16</v>
      </c>
      <c r="N975" t="s">
        <v>1047</v>
      </c>
      <c r="P975" t="s">
        <v>1063</v>
      </c>
      <c r="R975" t="s">
        <v>61</v>
      </c>
    </row>
    <row r="976" spans="1:18">
      <c r="A976" t="s">
        <v>35</v>
      </c>
      <c r="B976" t="s">
        <v>10</v>
      </c>
      <c r="C976">
        <v>1</v>
      </c>
      <c r="D976" t="s">
        <v>62</v>
      </c>
      <c r="E976" t="s">
        <v>66</v>
      </c>
      <c r="F976" t="s">
        <v>12</v>
      </c>
      <c r="H976" t="s">
        <v>16</v>
      </c>
      <c r="J976" t="s">
        <v>12</v>
      </c>
      <c r="L976" t="s">
        <v>16</v>
      </c>
      <c r="N976" t="s">
        <v>77</v>
      </c>
      <c r="P976" t="s">
        <v>188</v>
      </c>
      <c r="R976" t="s">
        <v>61</v>
      </c>
    </row>
    <row r="977" spans="1:18">
      <c r="A977" t="s">
        <v>35</v>
      </c>
      <c r="B977" t="s">
        <v>10</v>
      </c>
      <c r="C977">
        <v>0</v>
      </c>
      <c r="D977" t="s">
        <v>79</v>
      </c>
      <c r="F977" t="s">
        <v>12</v>
      </c>
      <c r="H977" t="s">
        <v>16</v>
      </c>
      <c r="J977" t="s">
        <v>12</v>
      </c>
      <c r="L977" t="s">
        <v>12</v>
      </c>
      <c r="N977" t="s">
        <v>138</v>
      </c>
      <c r="P977" t="s">
        <v>65</v>
      </c>
      <c r="R977" t="s">
        <v>61</v>
      </c>
    </row>
    <row r="978" spans="1:18">
      <c r="A978" t="s">
        <v>35</v>
      </c>
      <c r="B978" t="s">
        <v>10</v>
      </c>
      <c r="C978">
        <v>54</v>
      </c>
      <c r="D978" t="s">
        <v>83</v>
      </c>
      <c r="F978" t="s">
        <v>12</v>
      </c>
      <c r="H978" t="s">
        <v>16</v>
      </c>
      <c r="J978" t="s">
        <v>12</v>
      </c>
      <c r="L978" t="s">
        <v>16</v>
      </c>
      <c r="N978" t="s">
        <v>1064</v>
      </c>
      <c r="P978" t="s">
        <v>222</v>
      </c>
      <c r="R978" t="s">
        <v>69</v>
      </c>
    </row>
    <row r="979" spans="1:18">
      <c r="A979" t="s">
        <v>35</v>
      </c>
      <c r="B979" t="s">
        <v>10</v>
      </c>
      <c r="C979">
        <v>1</v>
      </c>
      <c r="D979" t="s">
        <v>62</v>
      </c>
      <c r="E979" t="s">
        <v>62</v>
      </c>
      <c r="F979" t="s">
        <v>12</v>
      </c>
      <c r="H979" t="s">
        <v>16</v>
      </c>
      <c r="J979" t="s">
        <v>12</v>
      </c>
      <c r="L979" t="s">
        <v>16</v>
      </c>
      <c r="N979" t="s">
        <v>260</v>
      </c>
      <c r="P979" t="s">
        <v>440</v>
      </c>
      <c r="R979" t="s">
        <v>61</v>
      </c>
    </row>
    <row r="980" spans="1:18">
      <c r="A980" t="s">
        <v>35</v>
      </c>
      <c r="B980" t="s">
        <v>10</v>
      </c>
      <c r="C980">
        <v>1.2</v>
      </c>
      <c r="D980" t="s">
        <v>70</v>
      </c>
      <c r="F980" t="s">
        <v>12</v>
      </c>
      <c r="H980" t="s">
        <v>12</v>
      </c>
      <c r="J980" t="s">
        <v>12</v>
      </c>
      <c r="L980" t="s">
        <v>12</v>
      </c>
      <c r="N980" t="s">
        <v>1065</v>
      </c>
      <c r="O980" t="s">
        <v>1066</v>
      </c>
      <c r="P980" t="s">
        <v>639</v>
      </c>
      <c r="R980" t="s">
        <v>61</v>
      </c>
    </row>
    <row r="981" spans="1:18">
      <c r="A981" t="s">
        <v>35</v>
      </c>
      <c r="B981" t="s">
        <v>10</v>
      </c>
      <c r="C981">
        <v>1.1000000000000001</v>
      </c>
      <c r="D981" t="s">
        <v>62</v>
      </c>
      <c r="E981" t="s">
        <v>62</v>
      </c>
      <c r="F981" t="s">
        <v>12</v>
      </c>
      <c r="H981" t="s">
        <v>16</v>
      </c>
      <c r="J981" t="s">
        <v>12</v>
      </c>
      <c r="L981" t="s">
        <v>16</v>
      </c>
      <c r="N981" t="s">
        <v>395</v>
      </c>
      <c r="P981" t="s">
        <v>1067</v>
      </c>
      <c r="R981" t="s">
        <v>61</v>
      </c>
    </row>
    <row r="982" spans="1:18">
      <c r="A982" t="s">
        <v>35</v>
      </c>
      <c r="B982" t="s">
        <v>10</v>
      </c>
      <c r="C982">
        <v>1</v>
      </c>
      <c r="D982" t="s">
        <v>62</v>
      </c>
      <c r="E982" t="s">
        <v>83</v>
      </c>
      <c r="F982" t="s">
        <v>12</v>
      </c>
      <c r="H982" t="s">
        <v>16</v>
      </c>
      <c r="J982" t="s">
        <v>12</v>
      </c>
      <c r="L982" t="s">
        <v>16</v>
      </c>
      <c r="N982" t="s">
        <v>15</v>
      </c>
      <c r="O982" t="s">
        <v>1068</v>
      </c>
      <c r="P982" t="s">
        <v>765</v>
      </c>
      <c r="Q982" t="s">
        <v>1069</v>
      </c>
      <c r="R982" t="s">
        <v>61</v>
      </c>
    </row>
    <row r="983" spans="1:18">
      <c r="A983" t="s">
        <v>35</v>
      </c>
      <c r="B983" t="s">
        <v>10</v>
      </c>
      <c r="C983">
        <v>192</v>
      </c>
      <c r="F983" t="s">
        <v>12</v>
      </c>
      <c r="H983" t="s">
        <v>16</v>
      </c>
      <c r="J983" t="s">
        <v>12</v>
      </c>
      <c r="L983" t="s">
        <v>16</v>
      </c>
      <c r="P983" t="s">
        <v>1070</v>
      </c>
      <c r="R983" t="s">
        <v>61</v>
      </c>
    </row>
    <row r="984" spans="1:18">
      <c r="A984" t="s">
        <v>35</v>
      </c>
      <c r="B984" t="s">
        <v>10</v>
      </c>
      <c r="C984">
        <v>2</v>
      </c>
      <c r="D984" t="s">
        <v>62</v>
      </c>
      <c r="E984" t="s">
        <v>83</v>
      </c>
      <c r="F984" t="s">
        <v>12</v>
      </c>
      <c r="H984" t="s">
        <v>12</v>
      </c>
      <c r="J984" t="s">
        <v>12</v>
      </c>
      <c r="L984" t="s">
        <v>12</v>
      </c>
      <c r="N984" t="s">
        <v>216</v>
      </c>
      <c r="P984" t="s">
        <v>75</v>
      </c>
      <c r="R984" t="s">
        <v>61</v>
      </c>
    </row>
    <row r="985" spans="1:18">
      <c r="A985" t="s">
        <v>35</v>
      </c>
      <c r="B985" t="s">
        <v>10</v>
      </c>
      <c r="C985">
        <v>1</v>
      </c>
      <c r="D985" t="s">
        <v>62</v>
      </c>
      <c r="F985" t="s">
        <v>12</v>
      </c>
      <c r="H985" t="s">
        <v>16</v>
      </c>
      <c r="J985" t="s">
        <v>12</v>
      </c>
      <c r="L985" t="s">
        <v>16</v>
      </c>
      <c r="N985" t="s">
        <v>15</v>
      </c>
      <c r="O985" t="s">
        <v>1071</v>
      </c>
      <c r="P985" t="s">
        <v>325</v>
      </c>
      <c r="R985" t="s">
        <v>69</v>
      </c>
    </row>
    <row r="986" spans="1:18">
      <c r="A986" t="s">
        <v>35</v>
      </c>
      <c r="B986" t="s">
        <v>10</v>
      </c>
      <c r="C986">
        <v>0</v>
      </c>
      <c r="D986" t="s">
        <v>83</v>
      </c>
      <c r="F986" t="s">
        <v>12</v>
      </c>
      <c r="H986" t="s">
        <v>16</v>
      </c>
      <c r="J986" t="s">
        <v>12</v>
      </c>
      <c r="L986" t="s">
        <v>16</v>
      </c>
      <c r="N986" t="s">
        <v>67</v>
      </c>
      <c r="P986" t="s">
        <v>703</v>
      </c>
      <c r="R986" t="s">
        <v>61</v>
      </c>
    </row>
    <row r="987" spans="1:18">
      <c r="A987" t="s">
        <v>35</v>
      </c>
      <c r="B987" t="s">
        <v>10</v>
      </c>
      <c r="C987">
        <v>0</v>
      </c>
      <c r="D987" t="s">
        <v>79</v>
      </c>
      <c r="E987" t="s">
        <v>66</v>
      </c>
      <c r="F987" t="s">
        <v>12</v>
      </c>
      <c r="H987" t="s">
        <v>16</v>
      </c>
      <c r="J987" t="s">
        <v>12</v>
      </c>
      <c r="L987" t="s">
        <v>16</v>
      </c>
      <c r="N987" t="s">
        <v>138</v>
      </c>
      <c r="P987" t="s">
        <v>1072</v>
      </c>
      <c r="R987" t="s">
        <v>61</v>
      </c>
    </row>
    <row r="988" spans="1:18">
      <c r="A988" t="s">
        <v>35</v>
      </c>
      <c r="B988" t="s">
        <v>10</v>
      </c>
      <c r="C988">
        <v>0</v>
      </c>
      <c r="D988" t="s">
        <v>70</v>
      </c>
      <c r="E988" t="s">
        <v>70</v>
      </c>
      <c r="F988" t="s">
        <v>12</v>
      </c>
      <c r="H988" t="s">
        <v>16</v>
      </c>
      <c r="J988" t="s">
        <v>12</v>
      </c>
      <c r="L988" t="s">
        <v>16</v>
      </c>
      <c r="N988" t="s">
        <v>395</v>
      </c>
      <c r="P988" t="s">
        <v>65</v>
      </c>
      <c r="R988" t="s">
        <v>61</v>
      </c>
    </row>
    <row r="989" spans="1:18">
      <c r="A989" t="s">
        <v>35</v>
      </c>
      <c r="B989" t="s">
        <v>10</v>
      </c>
      <c r="C989">
        <v>0</v>
      </c>
      <c r="F989" t="s">
        <v>12</v>
      </c>
      <c r="H989" t="s">
        <v>16</v>
      </c>
      <c r="J989" t="s">
        <v>12</v>
      </c>
      <c r="L989" t="s">
        <v>16</v>
      </c>
      <c r="N989" t="s">
        <v>67</v>
      </c>
      <c r="R989" t="s">
        <v>61</v>
      </c>
    </row>
    <row r="990" spans="1:18">
      <c r="A990" t="s">
        <v>35</v>
      </c>
      <c r="B990" t="s">
        <v>10</v>
      </c>
      <c r="C990" s="3">
        <v>1729</v>
      </c>
      <c r="D990" t="s">
        <v>70</v>
      </c>
      <c r="F990" t="s">
        <v>12</v>
      </c>
      <c r="H990" t="s">
        <v>12</v>
      </c>
      <c r="J990" t="s">
        <v>12</v>
      </c>
      <c r="L990" t="s">
        <v>12</v>
      </c>
      <c r="N990" t="s">
        <v>1073</v>
      </c>
      <c r="P990" t="s">
        <v>1074</v>
      </c>
      <c r="R990" t="s">
        <v>61</v>
      </c>
    </row>
    <row r="991" spans="1:18">
      <c r="A991" t="s">
        <v>35</v>
      </c>
      <c r="B991" t="s">
        <v>10</v>
      </c>
      <c r="C991">
        <v>1</v>
      </c>
      <c r="D991" t="s">
        <v>79</v>
      </c>
      <c r="E991" t="s">
        <v>83</v>
      </c>
      <c r="F991" t="s">
        <v>12</v>
      </c>
      <c r="H991" t="s">
        <v>16</v>
      </c>
      <c r="J991" t="s">
        <v>12</v>
      </c>
      <c r="L991" t="s">
        <v>16</v>
      </c>
      <c r="N991" t="s">
        <v>111</v>
      </c>
      <c r="P991" t="s">
        <v>365</v>
      </c>
      <c r="R991" t="s">
        <v>61</v>
      </c>
    </row>
    <row r="992" spans="1:18">
      <c r="A992" t="s">
        <v>35</v>
      </c>
      <c r="B992" t="s">
        <v>10</v>
      </c>
      <c r="D992" t="s">
        <v>62</v>
      </c>
      <c r="F992" t="s">
        <v>12</v>
      </c>
      <c r="H992" t="s">
        <v>16</v>
      </c>
      <c r="J992" t="s">
        <v>12</v>
      </c>
      <c r="L992" t="s">
        <v>16</v>
      </c>
      <c r="N992" t="s">
        <v>114</v>
      </c>
      <c r="P992" t="s">
        <v>188</v>
      </c>
      <c r="R992" t="s">
        <v>61</v>
      </c>
    </row>
    <row r="993" spans="1:18">
      <c r="A993" t="s">
        <v>35</v>
      </c>
      <c r="B993" t="s">
        <v>10</v>
      </c>
      <c r="C993">
        <v>200</v>
      </c>
      <c r="D993" t="s">
        <v>83</v>
      </c>
      <c r="E993" t="s">
        <v>83</v>
      </c>
      <c r="F993" t="s">
        <v>12</v>
      </c>
      <c r="H993" t="s">
        <v>12</v>
      </c>
      <c r="J993" t="s">
        <v>12</v>
      </c>
      <c r="L993" t="s">
        <v>12</v>
      </c>
      <c r="N993" t="s">
        <v>297</v>
      </c>
      <c r="P993" t="s">
        <v>269</v>
      </c>
      <c r="R993" t="s">
        <v>61</v>
      </c>
    </row>
    <row r="994" spans="1:18">
      <c r="A994" t="s">
        <v>35</v>
      </c>
      <c r="B994" t="s">
        <v>10</v>
      </c>
      <c r="C994">
        <v>1</v>
      </c>
      <c r="D994" t="s">
        <v>62</v>
      </c>
      <c r="E994" t="s">
        <v>62</v>
      </c>
      <c r="F994" t="s">
        <v>12</v>
      </c>
      <c r="H994" t="s">
        <v>16</v>
      </c>
      <c r="J994" t="s">
        <v>12</v>
      </c>
      <c r="L994" t="s">
        <v>16</v>
      </c>
      <c r="N994" t="s">
        <v>692</v>
      </c>
      <c r="P994" t="s">
        <v>188</v>
      </c>
      <c r="R994" t="s">
        <v>61</v>
      </c>
    </row>
    <row r="995" spans="1:18">
      <c r="A995" t="s">
        <v>35</v>
      </c>
      <c r="B995" t="s">
        <v>10</v>
      </c>
      <c r="C995">
        <v>0.9</v>
      </c>
      <c r="D995" t="s">
        <v>62</v>
      </c>
      <c r="F995" t="s">
        <v>12</v>
      </c>
      <c r="H995" t="s">
        <v>12</v>
      </c>
      <c r="J995" t="s">
        <v>12</v>
      </c>
      <c r="L995" t="s">
        <v>12</v>
      </c>
      <c r="N995" t="s">
        <v>395</v>
      </c>
      <c r="P995" t="s">
        <v>1075</v>
      </c>
      <c r="R995" t="s">
        <v>61</v>
      </c>
    </row>
    <row r="996" spans="1:18">
      <c r="A996" t="s">
        <v>35</v>
      </c>
      <c r="B996" t="s">
        <v>10</v>
      </c>
      <c r="C996">
        <v>80</v>
      </c>
      <c r="F996" t="s">
        <v>12</v>
      </c>
      <c r="H996" t="s">
        <v>12</v>
      </c>
      <c r="J996" t="s">
        <v>12</v>
      </c>
      <c r="L996" t="s">
        <v>12</v>
      </c>
      <c r="N996" t="s">
        <v>15</v>
      </c>
      <c r="O996" t="s">
        <v>258</v>
      </c>
      <c r="P996" t="s">
        <v>15</v>
      </c>
      <c r="Q996" t="s">
        <v>1076</v>
      </c>
      <c r="R996" t="s">
        <v>61</v>
      </c>
    </row>
    <row r="997" spans="1:18">
      <c r="A997" t="s">
        <v>35</v>
      </c>
      <c r="B997" t="s">
        <v>10</v>
      </c>
      <c r="C997">
        <v>0</v>
      </c>
      <c r="F997" t="s">
        <v>12</v>
      </c>
      <c r="H997" t="s">
        <v>16</v>
      </c>
      <c r="J997" t="s">
        <v>12</v>
      </c>
      <c r="L997" t="s">
        <v>16</v>
      </c>
      <c r="N997" t="s">
        <v>116</v>
      </c>
      <c r="P997" t="s">
        <v>100</v>
      </c>
      <c r="R997" t="s">
        <v>61</v>
      </c>
    </row>
    <row r="998" spans="1:18">
      <c r="A998" t="s">
        <v>35</v>
      </c>
      <c r="B998" t="s">
        <v>10</v>
      </c>
      <c r="C998">
        <v>2</v>
      </c>
      <c r="D998" t="s">
        <v>79</v>
      </c>
      <c r="F998" t="s">
        <v>12</v>
      </c>
      <c r="H998" t="s">
        <v>16</v>
      </c>
      <c r="J998" t="s">
        <v>12</v>
      </c>
      <c r="L998" t="s">
        <v>16</v>
      </c>
      <c r="N998" t="s">
        <v>484</v>
      </c>
      <c r="P998" t="s">
        <v>75</v>
      </c>
      <c r="R998" t="s">
        <v>61</v>
      </c>
    </row>
    <row r="999" spans="1:18">
      <c r="A999" t="s">
        <v>35</v>
      </c>
      <c r="B999" t="s">
        <v>10</v>
      </c>
      <c r="C999">
        <v>1.5</v>
      </c>
      <c r="D999" t="s">
        <v>79</v>
      </c>
      <c r="E999" t="s">
        <v>66</v>
      </c>
      <c r="F999" t="s">
        <v>12</v>
      </c>
      <c r="H999" t="s">
        <v>12</v>
      </c>
      <c r="J999" t="s">
        <v>12</v>
      </c>
      <c r="L999" t="s">
        <v>12</v>
      </c>
      <c r="N999" t="s">
        <v>883</v>
      </c>
      <c r="P999" t="s">
        <v>143</v>
      </c>
      <c r="R999" t="s">
        <v>61</v>
      </c>
    </row>
    <row r="1000" spans="1:18">
      <c r="A1000" t="s">
        <v>35</v>
      </c>
      <c r="B1000" t="s">
        <v>10</v>
      </c>
      <c r="C1000">
        <v>10</v>
      </c>
      <c r="D1000" t="s">
        <v>79</v>
      </c>
      <c r="E1000" t="s">
        <v>79</v>
      </c>
      <c r="F1000" t="s">
        <v>13</v>
      </c>
      <c r="H1000" t="s">
        <v>16</v>
      </c>
      <c r="J1000" t="s">
        <v>13</v>
      </c>
      <c r="L1000" t="s">
        <v>16</v>
      </c>
      <c r="N1000" t="s">
        <v>111</v>
      </c>
      <c r="P1000" t="s">
        <v>1014</v>
      </c>
      <c r="R1000" t="s">
        <v>69</v>
      </c>
    </row>
    <row r="1001" spans="1:18">
      <c r="A1001" t="s">
        <v>35</v>
      </c>
      <c r="B1001" t="s">
        <v>10</v>
      </c>
      <c r="C1001">
        <v>3</v>
      </c>
      <c r="D1001" t="s">
        <v>62</v>
      </c>
      <c r="F1001" t="s">
        <v>13</v>
      </c>
      <c r="H1001" t="s">
        <v>16</v>
      </c>
      <c r="J1001" t="s">
        <v>13</v>
      </c>
      <c r="L1001" t="s">
        <v>16</v>
      </c>
      <c r="N1001" t="s">
        <v>67</v>
      </c>
      <c r="P1001" t="s">
        <v>75</v>
      </c>
      <c r="R1001" t="s">
        <v>69</v>
      </c>
    </row>
    <row r="1002" spans="1:18">
      <c r="A1002" t="s">
        <v>35</v>
      </c>
      <c r="B1002" t="s">
        <v>10</v>
      </c>
      <c r="C1002">
        <v>0</v>
      </c>
      <c r="F1002" t="s">
        <v>13</v>
      </c>
      <c r="H1002" t="s">
        <v>16</v>
      </c>
      <c r="J1002" t="s">
        <v>13</v>
      </c>
      <c r="L1002" t="s">
        <v>16</v>
      </c>
      <c r="N1002" t="s">
        <v>77</v>
      </c>
      <c r="P1002" t="s">
        <v>250</v>
      </c>
      <c r="R1002" t="s">
        <v>61</v>
      </c>
    </row>
    <row r="1003" spans="1:18">
      <c r="A1003" t="s">
        <v>35</v>
      </c>
      <c r="B1003" t="s">
        <v>10</v>
      </c>
      <c r="C1003">
        <v>1.1000000000000001</v>
      </c>
      <c r="D1003" t="s">
        <v>79</v>
      </c>
      <c r="F1003" t="s">
        <v>13</v>
      </c>
      <c r="H1003" t="s">
        <v>13</v>
      </c>
      <c r="J1003" t="s">
        <v>13</v>
      </c>
      <c r="L1003" t="s">
        <v>13</v>
      </c>
      <c r="N1003" t="s">
        <v>94</v>
      </c>
      <c r="P1003" t="s">
        <v>444</v>
      </c>
      <c r="R1003" t="s">
        <v>61</v>
      </c>
    </row>
    <row r="1004" spans="1:18">
      <c r="A1004" t="s">
        <v>35</v>
      </c>
      <c r="B1004" t="s">
        <v>10</v>
      </c>
      <c r="C1004">
        <v>227</v>
      </c>
      <c r="F1004" t="s">
        <v>13</v>
      </c>
      <c r="H1004" t="s">
        <v>16</v>
      </c>
      <c r="J1004" t="s">
        <v>13</v>
      </c>
      <c r="L1004" t="s">
        <v>16</v>
      </c>
      <c r="N1004" t="s">
        <v>94</v>
      </c>
      <c r="P1004" t="s">
        <v>639</v>
      </c>
      <c r="R1004" t="s">
        <v>61</v>
      </c>
    </row>
    <row r="1005" spans="1:18">
      <c r="A1005" t="s">
        <v>35</v>
      </c>
      <c r="B1005" t="s">
        <v>10</v>
      </c>
      <c r="C1005">
        <v>45</v>
      </c>
      <c r="F1005" t="s">
        <v>13</v>
      </c>
      <c r="H1005" t="s">
        <v>16</v>
      </c>
      <c r="J1005" t="s">
        <v>13</v>
      </c>
      <c r="L1005" t="s">
        <v>16</v>
      </c>
      <c r="N1005" t="s">
        <v>67</v>
      </c>
      <c r="P1005" t="s">
        <v>584</v>
      </c>
      <c r="R1005" t="s">
        <v>61</v>
      </c>
    </row>
    <row r="1006" spans="1:18">
      <c r="A1006" t="s">
        <v>35</v>
      </c>
      <c r="B1006" t="s">
        <v>10</v>
      </c>
      <c r="C1006">
        <v>0</v>
      </c>
      <c r="F1006" t="s">
        <v>13</v>
      </c>
      <c r="H1006" t="s">
        <v>16</v>
      </c>
      <c r="J1006" t="s">
        <v>13</v>
      </c>
      <c r="L1006" t="s">
        <v>13</v>
      </c>
      <c r="N1006" t="s">
        <v>67</v>
      </c>
      <c r="P1006" t="s">
        <v>703</v>
      </c>
      <c r="R1006" t="s">
        <v>61</v>
      </c>
    </row>
    <row r="1007" spans="1:18">
      <c r="A1007" t="s">
        <v>35</v>
      </c>
      <c r="B1007" t="s">
        <v>10</v>
      </c>
      <c r="C1007">
        <v>0</v>
      </c>
      <c r="D1007" t="s">
        <v>70</v>
      </c>
      <c r="F1007" t="s">
        <v>13</v>
      </c>
      <c r="H1007" t="s">
        <v>16</v>
      </c>
      <c r="J1007" t="s">
        <v>14</v>
      </c>
      <c r="L1007" t="s">
        <v>12</v>
      </c>
      <c r="N1007" t="s">
        <v>297</v>
      </c>
      <c r="P1007" t="s">
        <v>195</v>
      </c>
      <c r="R1007" t="s">
        <v>61</v>
      </c>
    </row>
    <row r="1008" spans="1:18">
      <c r="A1008" t="s">
        <v>35</v>
      </c>
      <c r="B1008" t="s">
        <v>10</v>
      </c>
      <c r="C1008">
        <v>3.1</v>
      </c>
      <c r="D1008" t="s">
        <v>70</v>
      </c>
      <c r="E1008" t="s">
        <v>70</v>
      </c>
      <c r="F1008" t="s">
        <v>13</v>
      </c>
      <c r="H1008" t="s">
        <v>13</v>
      </c>
      <c r="J1008" t="s">
        <v>13</v>
      </c>
      <c r="L1008" t="s">
        <v>13</v>
      </c>
      <c r="N1008" t="s">
        <v>67</v>
      </c>
      <c r="P1008" t="s">
        <v>188</v>
      </c>
      <c r="R1008" t="s">
        <v>69</v>
      </c>
    </row>
    <row r="1009" spans="1:18">
      <c r="A1009" t="s">
        <v>35</v>
      </c>
      <c r="B1009" t="s">
        <v>10</v>
      </c>
      <c r="C1009" t="s">
        <v>1077</v>
      </c>
      <c r="F1009" t="s">
        <v>13</v>
      </c>
      <c r="H1009" t="s">
        <v>16</v>
      </c>
      <c r="J1009" t="s">
        <v>13</v>
      </c>
      <c r="L1009" t="s">
        <v>16</v>
      </c>
      <c r="N1009" t="s">
        <v>484</v>
      </c>
      <c r="P1009" t="s">
        <v>489</v>
      </c>
      <c r="R1009" t="s">
        <v>69</v>
      </c>
    </row>
    <row r="1010" spans="1:18">
      <c r="A1010" t="s">
        <v>35</v>
      </c>
      <c r="B1010" t="s">
        <v>10</v>
      </c>
      <c r="C1010">
        <v>18</v>
      </c>
      <c r="D1010" t="s">
        <v>62</v>
      </c>
      <c r="F1010" t="s">
        <v>13</v>
      </c>
      <c r="H1010" t="s">
        <v>16</v>
      </c>
      <c r="J1010" t="s">
        <v>13</v>
      </c>
      <c r="L1010" t="s">
        <v>16</v>
      </c>
      <c r="R1010" t="s">
        <v>69</v>
      </c>
    </row>
    <row r="1011" spans="1:18">
      <c r="A1011" t="s">
        <v>35</v>
      </c>
      <c r="B1011" t="s">
        <v>10</v>
      </c>
      <c r="C1011">
        <v>200</v>
      </c>
      <c r="F1011" t="s">
        <v>13</v>
      </c>
      <c r="H1011" t="s">
        <v>13</v>
      </c>
      <c r="J1011" t="s">
        <v>13</v>
      </c>
      <c r="L1011" t="s">
        <v>13</v>
      </c>
      <c r="N1011" t="s">
        <v>116</v>
      </c>
      <c r="P1011" t="s">
        <v>188</v>
      </c>
      <c r="R1011" t="s">
        <v>69</v>
      </c>
    </row>
    <row r="1012" spans="1:18">
      <c r="A1012" t="s">
        <v>35</v>
      </c>
      <c r="B1012" t="s">
        <v>10</v>
      </c>
      <c r="C1012">
        <v>0</v>
      </c>
      <c r="F1012" t="s">
        <v>13</v>
      </c>
      <c r="H1012" t="s">
        <v>16</v>
      </c>
      <c r="J1012" t="s">
        <v>13</v>
      </c>
      <c r="L1012" t="s">
        <v>16</v>
      </c>
      <c r="N1012" t="s">
        <v>1078</v>
      </c>
      <c r="P1012" t="s">
        <v>112</v>
      </c>
      <c r="R1012" t="s">
        <v>61</v>
      </c>
    </row>
    <row r="1013" spans="1:18">
      <c r="A1013" t="s">
        <v>35</v>
      </c>
      <c r="B1013" t="s">
        <v>10</v>
      </c>
      <c r="C1013">
        <v>3</v>
      </c>
      <c r="D1013" t="s">
        <v>62</v>
      </c>
      <c r="E1013" t="s">
        <v>83</v>
      </c>
      <c r="F1013" t="s">
        <v>13</v>
      </c>
      <c r="H1013" t="s">
        <v>14</v>
      </c>
      <c r="J1013" t="s">
        <v>14</v>
      </c>
      <c r="L1013" t="s">
        <v>14</v>
      </c>
      <c r="N1013" t="s">
        <v>74</v>
      </c>
      <c r="P1013" t="s">
        <v>1079</v>
      </c>
      <c r="R1013" t="s">
        <v>61</v>
      </c>
    </row>
    <row r="1014" spans="1:18">
      <c r="A1014" t="s">
        <v>35</v>
      </c>
      <c r="B1014" t="s">
        <v>10</v>
      </c>
      <c r="C1014">
        <v>184</v>
      </c>
      <c r="D1014" t="s">
        <v>83</v>
      </c>
      <c r="F1014" t="s">
        <v>13</v>
      </c>
      <c r="H1014" t="s">
        <v>16</v>
      </c>
      <c r="J1014" t="s">
        <v>13</v>
      </c>
      <c r="L1014" t="s">
        <v>16</v>
      </c>
      <c r="N1014" t="s">
        <v>247</v>
      </c>
      <c r="P1014" t="s">
        <v>393</v>
      </c>
      <c r="R1014" t="s">
        <v>61</v>
      </c>
    </row>
    <row r="1015" spans="1:18">
      <c r="A1015" t="s">
        <v>35</v>
      </c>
      <c r="B1015" t="s">
        <v>10</v>
      </c>
      <c r="C1015">
        <v>1.8</v>
      </c>
      <c r="D1015" t="s">
        <v>95</v>
      </c>
      <c r="F1015" t="s">
        <v>13</v>
      </c>
      <c r="H1015" t="s">
        <v>16</v>
      </c>
      <c r="J1015" t="s">
        <v>12</v>
      </c>
      <c r="L1015" t="s">
        <v>16</v>
      </c>
      <c r="N1015" t="s">
        <v>94</v>
      </c>
      <c r="P1015" t="s">
        <v>188</v>
      </c>
      <c r="R1015" t="s">
        <v>61</v>
      </c>
    </row>
    <row r="1016" spans="1:18">
      <c r="A1016" t="s">
        <v>35</v>
      </c>
      <c r="B1016" t="s">
        <v>10</v>
      </c>
      <c r="C1016">
        <v>86.5</v>
      </c>
      <c r="D1016" t="s">
        <v>83</v>
      </c>
      <c r="F1016" t="s">
        <v>13</v>
      </c>
      <c r="H1016" t="s">
        <v>16</v>
      </c>
      <c r="J1016" t="s">
        <v>13</v>
      </c>
      <c r="L1016" t="s">
        <v>16</v>
      </c>
      <c r="N1016" t="s">
        <v>276</v>
      </c>
      <c r="P1016" t="s">
        <v>1080</v>
      </c>
      <c r="R1016" t="s">
        <v>61</v>
      </c>
    </row>
    <row r="1017" spans="1:18">
      <c r="A1017" t="s">
        <v>35</v>
      </c>
      <c r="B1017" t="s">
        <v>10</v>
      </c>
      <c r="C1017">
        <v>0</v>
      </c>
      <c r="D1017" t="s">
        <v>79</v>
      </c>
      <c r="F1017" t="s">
        <v>13</v>
      </c>
      <c r="H1017" t="s">
        <v>13</v>
      </c>
      <c r="J1017" t="s">
        <v>13</v>
      </c>
      <c r="L1017" t="s">
        <v>13</v>
      </c>
      <c r="N1017" t="s">
        <v>313</v>
      </c>
      <c r="O1017" t="s">
        <v>1081</v>
      </c>
      <c r="P1017" t="s">
        <v>1000</v>
      </c>
      <c r="R1017" t="s">
        <v>61</v>
      </c>
    </row>
    <row r="1018" spans="1:18">
      <c r="A1018" t="s">
        <v>35</v>
      </c>
      <c r="B1018" t="s">
        <v>10</v>
      </c>
      <c r="C1018">
        <v>0</v>
      </c>
      <c r="D1018" t="s">
        <v>70</v>
      </c>
      <c r="F1018" t="s">
        <v>13</v>
      </c>
      <c r="H1018" t="s">
        <v>16</v>
      </c>
      <c r="J1018" t="s">
        <v>13</v>
      </c>
      <c r="L1018" t="s">
        <v>16</v>
      </c>
      <c r="N1018" t="s">
        <v>577</v>
      </c>
      <c r="O1018" t="s">
        <v>1082</v>
      </c>
      <c r="P1018" t="s">
        <v>107</v>
      </c>
      <c r="R1018" t="s">
        <v>61</v>
      </c>
    </row>
    <row r="1019" spans="1:18">
      <c r="A1019" t="s">
        <v>35</v>
      </c>
      <c r="B1019" t="s">
        <v>10</v>
      </c>
      <c r="C1019">
        <v>1</v>
      </c>
      <c r="D1019" t="s">
        <v>62</v>
      </c>
      <c r="F1019" t="s">
        <v>13</v>
      </c>
      <c r="H1019" t="s">
        <v>16</v>
      </c>
      <c r="J1019" t="s">
        <v>13</v>
      </c>
      <c r="L1019" t="s">
        <v>16</v>
      </c>
      <c r="N1019" t="s">
        <v>94</v>
      </c>
      <c r="P1019" t="s">
        <v>89</v>
      </c>
      <c r="R1019" t="s">
        <v>61</v>
      </c>
    </row>
    <row r="1020" spans="1:18">
      <c r="A1020" t="s">
        <v>35</v>
      </c>
      <c r="B1020" t="s">
        <v>10</v>
      </c>
      <c r="C1020">
        <v>0</v>
      </c>
      <c r="D1020" t="s">
        <v>95</v>
      </c>
      <c r="E1020" t="s">
        <v>83</v>
      </c>
      <c r="F1020" t="s">
        <v>13</v>
      </c>
      <c r="H1020" t="s">
        <v>16</v>
      </c>
      <c r="J1020" t="s">
        <v>13</v>
      </c>
      <c r="L1020" t="s">
        <v>16</v>
      </c>
      <c r="N1020" t="s">
        <v>94</v>
      </c>
      <c r="P1020" t="s">
        <v>188</v>
      </c>
      <c r="R1020" t="s">
        <v>61</v>
      </c>
    </row>
    <row r="1021" spans="1:18">
      <c r="A1021" t="s">
        <v>35</v>
      </c>
      <c r="B1021" t="s">
        <v>10</v>
      </c>
      <c r="C1021">
        <v>0</v>
      </c>
      <c r="F1021" t="s">
        <v>13</v>
      </c>
      <c r="H1021" t="s">
        <v>16</v>
      </c>
      <c r="J1021" t="s">
        <v>13</v>
      </c>
      <c r="L1021" t="s">
        <v>16</v>
      </c>
      <c r="N1021" t="s">
        <v>320</v>
      </c>
      <c r="R1021" t="s">
        <v>61</v>
      </c>
    </row>
    <row r="1022" spans="1:18">
      <c r="A1022" t="s">
        <v>35</v>
      </c>
      <c r="B1022" t="s">
        <v>10</v>
      </c>
      <c r="C1022">
        <v>15</v>
      </c>
      <c r="D1022" t="s">
        <v>62</v>
      </c>
      <c r="E1022" t="s">
        <v>66</v>
      </c>
      <c r="F1022" t="s">
        <v>13</v>
      </c>
      <c r="H1022" t="s">
        <v>11</v>
      </c>
      <c r="J1022" t="s">
        <v>13</v>
      </c>
      <c r="L1022" t="s">
        <v>11</v>
      </c>
      <c r="N1022" t="s">
        <v>67</v>
      </c>
      <c r="P1022" t="s">
        <v>150</v>
      </c>
      <c r="R1022" t="s">
        <v>69</v>
      </c>
    </row>
    <row r="1023" spans="1:18">
      <c r="A1023" t="s">
        <v>35</v>
      </c>
      <c r="B1023" t="s">
        <v>10</v>
      </c>
      <c r="C1023">
        <v>43</v>
      </c>
      <c r="D1023" t="s">
        <v>62</v>
      </c>
      <c r="E1023" t="s">
        <v>62</v>
      </c>
      <c r="F1023" t="s">
        <v>13</v>
      </c>
      <c r="H1023" t="s">
        <v>16</v>
      </c>
      <c r="J1023" t="s">
        <v>13</v>
      </c>
      <c r="L1023" t="s">
        <v>16</v>
      </c>
      <c r="N1023" t="s">
        <v>1083</v>
      </c>
      <c r="P1023" t="s">
        <v>112</v>
      </c>
      <c r="R1023" t="s">
        <v>61</v>
      </c>
    </row>
    <row r="1024" spans="1:18">
      <c r="A1024" t="s">
        <v>35</v>
      </c>
      <c r="B1024" t="s">
        <v>10</v>
      </c>
      <c r="C1024">
        <v>0</v>
      </c>
      <c r="F1024" t="s">
        <v>13</v>
      </c>
      <c r="H1024" t="s">
        <v>16</v>
      </c>
      <c r="J1024" t="s">
        <v>13</v>
      </c>
      <c r="L1024" t="s">
        <v>16</v>
      </c>
      <c r="N1024" t="s">
        <v>94</v>
      </c>
      <c r="P1024" t="s">
        <v>195</v>
      </c>
      <c r="R1024" t="s">
        <v>69</v>
      </c>
    </row>
    <row r="1025" spans="1:18">
      <c r="A1025" t="s">
        <v>35</v>
      </c>
      <c r="B1025" t="s">
        <v>10</v>
      </c>
      <c r="C1025">
        <v>1.5</v>
      </c>
      <c r="D1025" t="s">
        <v>57</v>
      </c>
      <c r="F1025" t="s">
        <v>13</v>
      </c>
      <c r="H1025" t="s">
        <v>16</v>
      </c>
      <c r="J1025" t="s">
        <v>13</v>
      </c>
      <c r="L1025" t="s">
        <v>16</v>
      </c>
      <c r="N1025" t="s">
        <v>1084</v>
      </c>
      <c r="P1025" t="s">
        <v>195</v>
      </c>
      <c r="R1025" t="s">
        <v>61</v>
      </c>
    </row>
    <row r="1026" spans="1:18">
      <c r="A1026" t="s">
        <v>35</v>
      </c>
      <c r="B1026" t="s">
        <v>10</v>
      </c>
      <c r="C1026">
        <v>0</v>
      </c>
      <c r="D1026" t="s">
        <v>62</v>
      </c>
      <c r="E1026" t="s">
        <v>83</v>
      </c>
      <c r="F1026" t="s">
        <v>13</v>
      </c>
      <c r="H1026" t="s">
        <v>16</v>
      </c>
      <c r="J1026" t="s">
        <v>13</v>
      </c>
      <c r="L1026" t="s">
        <v>16</v>
      </c>
      <c r="N1026" t="s">
        <v>170</v>
      </c>
      <c r="P1026" t="s">
        <v>639</v>
      </c>
      <c r="R1026" t="s">
        <v>61</v>
      </c>
    </row>
    <row r="1027" spans="1:18">
      <c r="A1027" t="s">
        <v>35</v>
      </c>
      <c r="B1027" t="s">
        <v>10</v>
      </c>
      <c r="C1027">
        <v>0</v>
      </c>
      <c r="F1027" t="s">
        <v>13</v>
      </c>
      <c r="H1027" t="s">
        <v>16</v>
      </c>
      <c r="J1027" t="s">
        <v>13</v>
      </c>
      <c r="L1027" t="s">
        <v>16</v>
      </c>
      <c r="N1027" t="s">
        <v>169</v>
      </c>
      <c r="P1027" t="s">
        <v>365</v>
      </c>
      <c r="R1027" t="s">
        <v>61</v>
      </c>
    </row>
    <row r="1028" spans="1:18">
      <c r="A1028" t="s">
        <v>35</v>
      </c>
      <c r="B1028" t="s">
        <v>10</v>
      </c>
      <c r="C1028">
        <v>45</v>
      </c>
      <c r="D1028" t="s">
        <v>95</v>
      </c>
      <c r="F1028" t="s">
        <v>13</v>
      </c>
      <c r="H1028" t="s">
        <v>13</v>
      </c>
      <c r="J1028" t="s">
        <v>13</v>
      </c>
      <c r="L1028" t="s">
        <v>13</v>
      </c>
      <c r="N1028" t="s">
        <v>94</v>
      </c>
      <c r="P1028" t="s">
        <v>188</v>
      </c>
      <c r="R1028" t="s">
        <v>69</v>
      </c>
    </row>
    <row r="1029" spans="1:18">
      <c r="A1029" t="s">
        <v>35</v>
      </c>
      <c r="B1029" t="s">
        <v>10</v>
      </c>
      <c r="C1029">
        <v>1</v>
      </c>
      <c r="D1029" t="s">
        <v>79</v>
      </c>
      <c r="E1029" t="s">
        <v>79</v>
      </c>
      <c r="F1029" t="s">
        <v>13</v>
      </c>
      <c r="H1029" t="s">
        <v>16</v>
      </c>
      <c r="J1029" t="s">
        <v>12</v>
      </c>
      <c r="L1029" t="s">
        <v>16</v>
      </c>
      <c r="N1029" t="s">
        <v>94</v>
      </c>
      <c r="P1029" t="s">
        <v>98</v>
      </c>
      <c r="R1029" t="s">
        <v>61</v>
      </c>
    </row>
    <row r="1030" spans="1:18">
      <c r="A1030" t="s">
        <v>35</v>
      </c>
      <c r="B1030" t="s">
        <v>10</v>
      </c>
      <c r="C1030">
        <v>0</v>
      </c>
      <c r="F1030" t="s">
        <v>13</v>
      </c>
      <c r="H1030" t="s">
        <v>16</v>
      </c>
      <c r="J1030" t="s">
        <v>13</v>
      </c>
      <c r="L1030" t="s">
        <v>16</v>
      </c>
      <c r="N1030" t="s">
        <v>77</v>
      </c>
      <c r="P1030" t="s">
        <v>89</v>
      </c>
      <c r="R1030" t="s">
        <v>61</v>
      </c>
    </row>
    <row r="1031" spans="1:18">
      <c r="A1031" t="s">
        <v>35</v>
      </c>
      <c r="B1031" t="s">
        <v>10</v>
      </c>
      <c r="C1031">
        <v>50</v>
      </c>
      <c r="D1031" t="s">
        <v>57</v>
      </c>
      <c r="E1031" t="s">
        <v>57</v>
      </c>
      <c r="F1031" t="s">
        <v>13</v>
      </c>
      <c r="H1031" t="s">
        <v>16</v>
      </c>
      <c r="J1031" t="s">
        <v>13</v>
      </c>
      <c r="L1031" t="s">
        <v>16</v>
      </c>
      <c r="N1031" t="s">
        <v>15</v>
      </c>
      <c r="O1031" t="s">
        <v>258</v>
      </c>
      <c r="P1031" t="s">
        <v>1085</v>
      </c>
      <c r="R1031" t="s">
        <v>69</v>
      </c>
    </row>
    <row r="1032" spans="1:18">
      <c r="A1032" t="s">
        <v>35</v>
      </c>
      <c r="B1032" t="s">
        <v>10</v>
      </c>
      <c r="C1032">
        <v>125</v>
      </c>
      <c r="F1032" t="s">
        <v>13</v>
      </c>
      <c r="H1032" t="s">
        <v>16</v>
      </c>
      <c r="J1032" t="s">
        <v>13</v>
      </c>
      <c r="L1032" t="s">
        <v>16</v>
      </c>
      <c r="N1032" t="s">
        <v>94</v>
      </c>
      <c r="P1032" t="s">
        <v>195</v>
      </c>
      <c r="R1032" t="s">
        <v>69</v>
      </c>
    </row>
    <row r="1033" spans="1:18">
      <c r="A1033" t="s">
        <v>35</v>
      </c>
      <c r="B1033" t="s">
        <v>10</v>
      </c>
      <c r="C1033">
        <v>0</v>
      </c>
      <c r="F1033" t="s">
        <v>13</v>
      </c>
      <c r="H1033" t="s">
        <v>16</v>
      </c>
      <c r="J1033" t="s">
        <v>13</v>
      </c>
      <c r="L1033" t="s">
        <v>16</v>
      </c>
      <c r="N1033" t="s">
        <v>67</v>
      </c>
      <c r="R1033" t="s">
        <v>61</v>
      </c>
    </row>
    <row r="1034" spans="1:18">
      <c r="A1034" t="s">
        <v>35</v>
      </c>
      <c r="B1034" t="s">
        <v>10</v>
      </c>
      <c r="C1034">
        <v>0</v>
      </c>
      <c r="D1034" t="s">
        <v>70</v>
      </c>
      <c r="F1034" t="s">
        <v>13</v>
      </c>
      <c r="H1034" t="s">
        <v>16</v>
      </c>
      <c r="J1034" t="s">
        <v>13</v>
      </c>
      <c r="L1034" t="s">
        <v>16</v>
      </c>
      <c r="N1034" t="s">
        <v>151</v>
      </c>
      <c r="O1034" t="s">
        <v>1086</v>
      </c>
      <c r="P1034" t="s">
        <v>165</v>
      </c>
      <c r="R1034" t="s">
        <v>61</v>
      </c>
    </row>
    <row r="1035" spans="1:18">
      <c r="A1035" t="s">
        <v>35</v>
      </c>
      <c r="B1035" t="s">
        <v>10</v>
      </c>
      <c r="C1035">
        <v>12</v>
      </c>
      <c r="D1035" t="s">
        <v>66</v>
      </c>
      <c r="F1035" t="s">
        <v>13</v>
      </c>
      <c r="H1035" t="s">
        <v>16</v>
      </c>
      <c r="J1035" t="s">
        <v>13</v>
      </c>
      <c r="L1035" t="s">
        <v>16</v>
      </c>
      <c r="N1035" t="s">
        <v>15</v>
      </c>
      <c r="O1035" t="s">
        <v>1087</v>
      </c>
      <c r="P1035" t="s">
        <v>73</v>
      </c>
      <c r="R1035" t="s">
        <v>61</v>
      </c>
    </row>
    <row r="1036" spans="1:18">
      <c r="A1036" t="s">
        <v>35</v>
      </c>
      <c r="B1036" t="s">
        <v>10</v>
      </c>
      <c r="C1036">
        <v>0</v>
      </c>
      <c r="D1036" t="s">
        <v>79</v>
      </c>
      <c r="F1036" t="s">
        <v>13</v>
      </c>
      <c r="H1036" t="s">
        <v>16</v>
      </c>
      <c r="J1036" t="s">
        <v>13</v>
      </c>
      <c r="L1036" t="s">
        <v>16</v>
      </c>
      <c r="N1036" t="s">
        <v>77</v>
      </c>
      <c r="P1036" t="s">
        <v>75</v>
      </c>
      <c r="R1036" t="s">
        <v>61</v>
      </c>
    </row>
    <row r="1037" spans="1:18">
      <c r="A1037" t="s">
        <v>35</v>
      </c>
      <c r="B1037" t="s">
        <v>10</v>
      </c>
      <c r="C1037">
        <v>0</v>
      </c>
      <c r="D1037" t="s">
        <v>70</v>
      </c>
      <c r="F1037" t="s">
        <v>13</v>
      </c>
      <c r="H1037" t="s">
        <v>13</v>
      </c>
      <c r="J1037" t="s">
        <v>13</v>
      </c>
      <c r="L1037" t="s">
        <v>16</v>
      </c>
      <c r="P1037" t="s">
        <v>65</v>
      </c>
      <c r="R1037" t="s">
        <v>61</v>
      </c>
    </row>
    <row r="1038" spans="1:18">
      <c r="A1038" t="s">
        <v>35</v>
      </c>
      <c r="B1038" t="s">
        <v>10</v>
      </c>
      <c r="C1038">
        <v>0</v>
      </c>
      <c r="D1038" t="s">
        <v>70</v>
      </c>
      <c r="F1038" t="s">
        <v>13</v>
      </c>
      <c r="H1038" t="s">
        <v>11</v>
      </c>
      <c r="J1038" t="s">
        <v>13</v>
      </c>
      <c r="L1038" t="s">
        <v>11</v>
      </c>
      <c r="N1038" t="s">
        <v>1088</v>
      </c>
      <c r="P1038" t="s">
        <v>1089</v>
      </c>
      <c r="R1038" t="s">
        <v>61</v>
      </c>
    </row>
    <row r="1039" spans="1:18">
      <c r="A1039" t="s">
        <v>35</v>
      </c>
      <c r="B1039" t="s">
        <v>10</v>
      </c>
      <c r="C1039">
        <v>20</v>
      </c>
      <c r="D1039" t="s">
        <v>62</v>
      </c>
      <c r="F1039" t="s">
        <v>13</v>
      </c>
      <c r="H1039" t="s">
        <v>16</v>
      </c>
      <c r="J1039" t="s">
        <v>13</v>
      </c>
      <c r="L1039" t="s">
        <v>16</v>
      </c>
      <c r="N1039" t="s">
        <v>307</v>
      </c>
      <c r="P1039" t="s">
        <v>117</v>
      </c>
      <c r="R1039" t="s">
        <v>61</v>
      </c>
    </row>
    <row r="1040" spans="1:18">
      <c r="A1040" t="s">
        <v>35</v>
      </c>
      <c r="B1040" t="s">
        <v>10</v>
      </c>
      <c r="C1040">
        <v>80</v>
      </c>
      <c r="D1040" t="s">
        <v>70</v>
      </c>
      <c r="F1040" t="s">
        <v>13</v>
      </c>
      <c r="H1040" t="s">
        <v>16</v>
      </c>
      <c r="J1040" t="s">
        <v>13</v>
      </c>
      <c r="L1040" t="s">
        <v>16</v>
      </c>
      <c r="N1040" t="s">
        <v>15</v>
      </c>
      <c r="O1040" t="s">
        <v>1090</v>
      </c>
      <c r="P1040" t="s">
        <v>195</v>
      </c>
      <c r="R1040" t="s">
        <v>61</v>
      </c>
    </row>
    <row r="1041" spans="1:18">
      <c r="A1041" t="s">
        <v>35</v>
      </c>
      <c r="B1041" t="s">
        <v>10</v>
      </c>
      <c r="C1041">
        <v>0</v>
      </c>
      <c r="F1041" t="s">
        <v>13</v>
      </c>
      <c r="H1041" t="s">
        <v>16</v>
      </c>
      <c r="J1041" t="s">
        <v>14</v>
      </c>
      <c r="L1041" t="s">
        <v>16</v>
      </c>
      <c r="N1041" t="s">
        <v>959</v>
      </c>
      <c r="P1041" t="s">
        <v>1085</v>
      </c>
      <c r="R1041" t="s">
        <v>61</v>
      </c>
    </row>
    <row r="1042" spans="1:18">
      <c r="A1042" t="s">
        <v>35</v>
      </c>
      <c r="B1042" t="s">
        <v>10</v>
      </c>
      <c r="C1042">
        <v>86</v>
      </c>
      <c r="D1042" t="s">
        <v>62</v>
      </c>
      <c r="E1042" t="s">
        <v>83</v>
      </c>
      <c r="F1042" t="s">
        <v>13</v>
      </c>
      <c r="H1042" t="s">
        <v>16</v>
      </c>
      <c r="J1042" t="s">
        <v>13</v>
      </c>
      <c r="L1042" t="s">
        <v>16</v>
      </c>
      <c r="N1042" t="s">
        <v>94</v>
      </c>
      <c r="P1042" t="s">
        <v>75</v>
      </c>
      <c r="R1042" t="s">
        <v>69</v>
      </c>
    </row>
    <row r="1043" spans="1:18">
      <c r="A1043" t="s">
        <v>35</v>
      </c>
      <c r="B1043" t="s">
        <v>10</v>
      </c>
      <c r="C1043">
        <v>0</v>
      </c>
      <c r="D1043" t="s">
        <v>95</v>
      </c>
      <c r="E1043" t="s">
        <v>95</v>
      </c>
      <c r="F1043" t="s">
        <v>13</v>
      </c>
      <c r="H1043" t="s">
        <v>16</v>
      </c>
      <c r="J1043" t="s">
        <v>13</v>
      </c>
      <c r="L1043" t="s">
        <v>16</v>
      </c>
      <c r="N1043" t="s">
        <v>1091</v>
      </c>
      <c r="P1043" t="s">
        <v>689</v>
      </c>
      <c r="R1043" t="s">
        <v>61</v>
      </c>
    </row>
    <row r="1044" spans="1:18">
      <c r="A1044" t="s">
        <v>35</v>
      </c>
      <c r="B1044" t="s">
        <v>10</v>
      </c>
      <c r="C1044">
        <v>1</v>
      </c>
      <c r="D1044" t="s">
        <v>95</v>
      </c>
      <c r="E1044" t="s">
        <v>70</v>
      </c>
      <c r="F1044" t="s">
        <v>13</v>
      </c>
      <c r="H1044" t="s">
        <v>16</v>
      </c>
      <c r="J1044" t="s">
        <v>16</v>
      </c>
      <c r="L1044" t="s">
        <v>16</v>
      </c>
      <c r="N1044" t="s">
        <v>77</v>
      </c>
      <c r="P1044" t="s">
        <v>75</v>
      </c>
      <c r="R1044" t="s">
        <v>69</v>
      </c>
    </row>
    <row r="1045" spans="1:18">
      <c r="A1045" t="s">
        <v>35</v>
      </c>
      <c r="B1045" t="s">
        <v>10</v>
      </c>
      <c r="C1045">
        <v>0</v>
      </c>
      <c r="F1045" t="s">
        <v>13</v>
      </c>
      <c r="H1045" t="s">
        <v>16</v>
      </c>
      <c r="J1045" t="s">
        <v>13</v>
      </c>
      <c r="L1045" t="s">
        <v>13</v>
      </c>
      <c r="N1045" t="s">
        <v>1092</v>
      </c>
      <c r="P1045" t="s">
        <v>150</v>
      </c>
      <c r="R1045" t="s">
        <v>61</v>
      </c>
    </row>
    <row r="1046" spans="1:18">
      <c r="A1046" t="s">
        <v>35</v>
      </c>
      <c r="B1046" t="s">
        <v>10</v>
      </c>
      <c r="C1046">
        <v>50</v>
      </c>
      <c r="D1046" t="s">
        <v>62</v>
      </c>
      <c r="F1046" t="s">
        <v>13</v>
      </c>
      <c r="H1046" t="s">
        <v>16</v>
      </c>
      <c r="J1046" t="s">
        <v>13</v>
      </c>
      <c r="L1046" t="s">
        <v>16</v>
      </c>
      <c r="N1046" t="s">
        <v>90</v>
      </c>
      <c r="P1046" t="s">
        <v>112</v>
      </c>
      <c r="R1046" t="s">
        <v>61</v>
      </c>
    </row>
    <row r="1047" spans="1:18">
      <c r="A1047" t="s">
        <v>35</v>
      </c>
      <c r="B1047" t="s">
        <v>10</v>
      </c>
      <c r="C1047">
        <v>0</v>
      </c>
      <c r="F1047" t="s">
        <v>13</v>
      </c>
      <c r="H1047" t="s">
        <v>16</v>
      </c>
      <c r="J1047" t="s">
        <v>12</v>
      </c>
      <c r="L1047" t="s">
        <v>16</v>
      </c>
      <c r="N1047" t="s">
        <v>395</v>
      </c>
      <c r="P1047" t="s">
        <v>659</v>
      </c>
      <c r="R1047" t="s">
        <v>61</v>
      </c>
    </row>
    <row r="1048" spans="1:18">
      <c r="A1048" t="s">
        <v>35</v>
      </c>
      <c r="B1048" t="s">
        <v>10</v>
      </c>
      <c r="C1048">
        <v>0</v>
      </c>
      <c r="F1048" t="s">
        <v>13</v>
      </c>
      <c r="H1048" t="s">
        <v>16</v>
      </c>
      <c r="J1048" t="s">
        <v>13</v>
      </c>
      <c r="L1048" t="s">
        <v>16</v>
      </c>
      <c r="N1048" t="s">
        <v>67</v>
      </c>
      <c r="P1048" t="s">
        <v>65</v>
      </c>
      <c r="R1048" t="s">
        <v>69</v>
      </c>
    </row>
    <row r="1049" spans="1:18">
      <c r="A1049" t="s">
        <v>35</v>
      </c>
      <c r="B1049" t="s">
        <v>10</v>
      </c>
      <c r="C1049">
        <v>1</v>
      </c>
      <c r="D1049" t="s">
        <v>62</v>
      </c>
      <c r="E1049" t="s">
        <v>83</v>
      </c>
      <c r="F1049" t="s">
        <v>13</v>
      </c>
      <c r="H1049" t="s">
        <v>13</v>
      </c>
      <c r="J1049" t="s">
        <v>13</v>
      </c>
      <c r="L1049" t="s">
        <v>13</v>
      </c>
      <c r="N1049" t="s">
        <v>1093</v>
      </c>
      <c r="P1049" t="s">
        <v>112</v>
      </c>
      <c r="R1049" t="s">
        <v>61</v>
      </c>
    </row>
    <row r="1050" spans="1:18">
      <c r="A1050" t="s">
        <v>35</v>
      </c>
      <c r="B1050" t="s">
        <v>10</v>
      </c>
      <c r="C1050">
        <v>0</v>
      </c>
      <c r="F1050" t="s">
        <v>13</v>
      </c>
      <c r="H1050" t="s">
        <v>16</v>
      </c>
      <c r="J1050" t="s">
        <v>13</v>
      </c>
      <c r="L1050" t="s">
        <v>16</v>
      </c>
      <c r="N1050" t="s">
        <v>94</v>
      </c>
      <c r="P1050" t="s">
        <v>75</v>
      </c>
      <c r="R1050" t="s">
        <v>61</v>
      </c>
    </row>
    <row r="1051" spans="1:18">
      <c r="A1051" t="s">
        <v>35</v>
      </c>
      <c r="B1051" t="s">
        <v>10</v>
      </c>
      <c r="C1051">
        <v>0</v>
      </c>
      <c r="D1051" t="s">
        <v>83</v>
      </c>
      <c r="F1051" t="s">
        <v>13</v>
      </c>
      <c r="H1051" t="s">
        <v>16</v>
      </c>
      <c r="J1051" t="s">
        <v>16</v>
      </c>
      <c r="L1051" t="s">
        <v>16</v>
      </c>
      <c r="N1051" t="s">
        <v>959</v>
      </c>
      <c r="P1051" t="s">
        <v>365</v>
      </c>
      <c r="R1051" t="s">
        <v>69</v>
      </c>
    </row>
    <row r="1052" spans="1:18">
      <c r="A1052" t="s">
        <v>35</v>
      </c>
      <c r="B1052" t="s">
        <v>10</v>
      </c>
      <c r="C1052">
        <v>1.1000000000000001</v>
      </c>
      <c r="D1052" t="s">
        <v>66</v>
      </c>
      <c r="E1052" t="s">
        <v>83</v>
      </c>
      <c r="F1052" t="s">
        <v>13</v>
      </c>
      <c r="H1052" t="s">
        <v>16</v>
      </c>
      <c r="J1052" t="s">
        <v>13</v>
      </c>
      <c r="L1052" t="s">
        <v>16</v>
      </c>
      <c r="N1052" t="s">
        <v>883</v>
      </c>
      <c r="P1052" t="s">
        <v>165</v>
      </c>
      <c r="R1052" t="s">
        <v>69</v>
      </c>
    </row>
    <row r="1053" spans="1:18">
      <c r="A1053" t="s">
        <v>35</v>
      </c>
      <c r="B1053" t="s">
        <v>10</v>
      </c>
      <c r="C1053">
        <v>3</v>
      </c>
      <c r="D1053" t="s">
        <v>57</v>
      </c>
      <c r="F1053" t="s">
        <v>13</v>
      </c>
      <c r="H1053" t="s">
        <v>16</v>
      </c>
      <c r="J1053" t="s">
        <v>13</v>
      </c>
      <c r="L1053" t="s">
        <v>16</v>
      </c>
      <c r="N1053" t="s">
        <v>77</v>
      </c>
      <c r="P1053" t="s">
        <v>188</v>
      </c>
      <c r="R1053" t="s">
        <v>61</v>
      </c>
    </row>
    <row r="1054" spans="1:18">
      <c r="A1054" t="s">
        <v>35</v>
      </c>
      <c r="B1054" t="s">
        <v>10</v>
      </c>
      <c r="C1054">
        <v>203</v>
      </c>
      <c r="D1054" t="s">
        <v>83</v>
      </c>
      <c r="F1054" t="s">
        <v>13</v>
      </c>
      <c r="H1054" t="s">
        <v>16</v>
      </c>
      <c r="J1054" t="s">
        <v>13</v>
      </c>
      <c r="L1054" t="s">
        <v>16</v>
      </c>
      <c r="N1054" t="s">
        <v>94</v>
      </c>
      <c r="P1054" t="s">
        <v>250</v>
      </c>
      <c r="R1054" t="s">
        <v>61</v>
      </c>
    </row>
    <row r="1055" spans="1:18">
      <c r="A1055" t="s">
        <v>35</v>
      </c>
      <c r="B1055" t="s">
        <v>10</v>
      </c>
      <c r="C1055">
        <v>0</v>
      </c>
      <c r="F1055" t="s">
        <v>13</v>
      </c>
      <c r="H1055" t="s">
        <v>16</v>
      </c>
      <c r="J1055" t="s">
        <v>13</v>
      </c>
      <c r="L1055" t="s">
        <v>16</v>
      </c>
      <c r="P1055" t="s">
        <v>1094</v>
      </c>
      <c r="R1055" t="s">
        <v>69</v>
      </c>
    </row>
    <row r="1056" spans="1:18">
      <c r="A1056" t="s">
        <v>35</v>
      </c>
      <c r="B1056" t="s">
        <v>10</v>
      </c>
      <c r="C1056">
        <v>191</v>
      </c>
      <c r="D1056" t="s">
        <v>83</v>
      </c>
      <c r="E1056" t="s">
        <v>83</v>
      </c>
      <c r="F1056" t="s">
        <v>13</v>
      </c>
      <c r="H1056" t="s">
        <v>16</v>
      </c>
      <c r="J1056" t="s">
        <v>13</v>
      </c>
      <c r="L1056" t="s">
        <v>16</v>
      </c>
      <c r="N1056" t="s">
        <v>1095</v>
      </c>
      <c r="P1056" t="s">
        <v>75</v>
      </c>
      <c r="R1056" t="s">
        <v>61</v>
      </c>
    </row>
    <row r="1057" spans="1:18">
      <c r="A1057" t="s">
        <v>35</v>
      </c>
      <c r="B1057" t="s">
        <v>10</v>
      </c>
      <c r="C1057">
        <v>0</v>
      </c>
      <c r="D1057" t="s">
        <v>70</v>
      </c>
      <c r="E1057" t="s">
        <v>83</v>
      </c>
      <c r="F1057" t="s">
        <v>13</v>
      </c>
      <c r="H1057" t="s">
        <v>16</v>
      </c>
      <c r="J1057" t="s">
        <v>16</v>
      </c>
      <c r="L1057" t="s">
        <v>16</v>
      </c>
      <c r="N1057" t="s">
        <v>94</v>
      </c>
      <c r="P1057" t="s">
        <v>261</v>
      </c>
      <c r="R1057" t="s">
        <v>61</v>
      </c>
    </row>
    <row r="1058" spans="1:18">
      <c r="A1058" t="s">
        <v>35</v>
      </c>
      <c r="B1058" t="s">
        <v>10</v>
      </c>
      <c r="C1058">
        <v>0</v>
      </c>
      <c r="F1058" t="s">
        <v>13</v>
      </c>
      <c r="H1058" t="s">
        <v>16</v>
      </c>
      <c r="J1058" t="s">
        <v>16</v>
      </c>
      <c r="L1058" t="s">
        <v>16</v>
      </c>
      <c r="N1058" t="s">
        <v>1095</v>
      </c>
      <c r="P1058" t="s">
        <v>300</v>
      </c>
      <c r="R1058" t="s">
        <v>61</v>
      </c>
    </row>
    <row r="1059" spans="1:18">
      <c r="A1059" t="s">
        <v>35</v>
      </c>
      <c r="B1059" t="s">
        <v>10</v>
      </c>
      <c r="C1059">
        <v>0</v>
      </c>
      <c r="F1059" t="s">
        <v>13</v>
      </c>
      <c r="H1059" t="s">
        <v>11</v>
      </c>
      <c r="J1059" t="s">
        <v>13</v>
      </c>
      <c r="L1059" t="s">
        <v>11</v>
      </c>
      <c r="N1059" t="s">
        <v>90</v>
      </c>
      <c r="P1059" t="s">
        <v>325</v>
      </c>
      <c r="R1059" t="s">
        <v>61</v>
      </c>
    </row>
    <row r="1060" spans="1:18">
      <c r="A1060" t="s">
        <v>35</v>
      </c>
      <c r="B1060" t="s">
        <v>10</v>
      </c>
      <c r="C1060">
        <v>0</v>
      </c>
      <c r="F1060" t="s">
        <v>13</v>
      </c>
      <c r="H1060" t="s">
        <v>16</v>
      </c>
      <c r="J1060" t="s">
        <v>13</v>
      </c>
      <c r="L1060" t="s">
        <v>16</v>
      </c>
      <c r="N1060" t="s">
        <v>94</v>
      </c>
      <c r="P1060" t="s">
        <v>381</v>
      </c>
      <c r="R1060" t="s">
        <v>69</v>
      </c>
    </row>
    <row r="1061" spans="1:18">
      <c r="A1061" t="s">
        <v>35</v>
      </c>
      <c r="B1061" t="s">
        <v>10</v>
      </c>
      <c r="C1061">
        <v>15</v>
      </c>
      <c r="D1061" t="s">
        <v>66</v>
      </c>
      <c r="E1061" t="s">
        <v>95</v>
      </c>
      <c r="F1061" t="s">
        <v>13</v>
      </c>
      <c r="H1061" t="s">
        <v>14</v>
      </c>
      <c r="J1061" t="s">
        <v>14</v>
      </c>
      <c r="L1061" t="s">
        <v>16</v>
      </c>
      <c r="N1061" t="s">
        <v>307</v>
      </c>
      <c r="P1061" t="s">
        <v>269</v>
      </c>
      <c r="R1061" t="s">
        <v>61</v>
      </c>
    </row>
    <row r="1062" spans="1:18">
      <c r="A1062" t="s">
        <v>35</v>
      </c>
      <c r="B1062" t="s">
        <v>10</v>
      </c>
      <c r="C1062">
        <v>144</v>
      </c>
      <c r="F1062" t="s">
        <v>13</v>
      </c>
      <c r="H1062" t="s">
        <v>16</v>
      </c>
      <c r="J1062" t="s">
        <v>13</v>
      </c>
      <c r="L1062" t="s">
        <v>16</v>
      </c>
      <c r="N1062" t="s">
        <v>1096</v>
      </c>
      <c r="P1062" t="s">
        <v>703</v>
      </c>
      <c r="R1062" t="s">
        <v>61</v>
      </c>
    </row>
    <row r="1063" spans="1:18">
      <c r="A1063" t="s">
        <v>35</v>
      </c>
      <c r="B1063" t="s">
        <v>10</v>
      </c>
      <c r="C1063">
        <v>0</v>
      </c>
      <c r="D1063" t="s">
        <v>70</v>
      </c>
      <c r="F1063" t="s">
        <v>13</v>
      </c>
      <c r="H1063" t="s">
        <v>16</v>
      </c>
      <c r="J1063" t="s">
        <v>13</v>
      </c>
      <c r="L1063" t="s">
        <v>16</v>
      </c>
      <c r="N1063" t="s">
        <v>1097</v>
      </c>
      <c r="P1063" t="s">
        <v>1075</v>
      </c>
      <c r="R1063" t="s">
        <v>61</v>
      </c>
    </row>
    <row r="1064" spans="1:18">
      <c r="A1064" t="s">
        <v>35</v>
      </c>
      <c r="B1064" t="s">
        <v>10</v>
      </c>
      <c r="C1064">
        <v>0</v>
      </c>
      <c r="D1064" t="s">
        <v>70</v>
      </c>
      <c r="E1064" t="s">
        <v>83</v>
      </c>
      <c r="F1064" t="s">
        <v>13</v>
      </c>
      <c r="H1064" t="s">
        <v>16</v>
      </c>
      <c r="J1064" t="s">
        <v>13</v>
      </c>
      <c r="L1064" t="s">
        <v>16</v>
      </c>
      <c r="N1064" t="s">
        <v>307</v>
      </c>
      <c r="R1064" t="s">
        <v>69</v>
      </c>
    </row>
    <row r="1065" spans="1:18">
      <c r="A1065" t="s">
        <v>35</v>
      </c>
      <c r="B1065" t="s">
        <v>10</v>
      </c>
      <c r="C1065">
        <v>4.5</v>
      </c>
      <c r="D1065" t="s">
        <v>62</v>
      </c>
      <c r="F1065" t="s">
        <v>13</v>
      </c>
      <c r="H1065" t="s">
        <v>16</v>
      </c>
      <c r="J1065" t="s">
        <v>13</v>
      </c>
      <c r="L1065" t="s">
        <v>16</v>
      </c>
      <c r="N1065" t="s">
        <v>116</v>
      </c>
      <c r="P1065" t="s">
        <v>112</v>
      </c>
      <c r="R1065" t="s">
        <v>61</v>
      </c>
    </row>
    <row r="1066" spans="1:18">
      <c r="A1066" t="s">
        <v>35</v>
      </c>
      <c r="B1066" t="s">
        <v>10</v>
      </c>
      <c r="C1066">
        <v>0</v>
      </c>
      <c r="D1066" t="s">
        <v>70</v>
      </c>
      <c r="F1066" t="s">
        <v>13</v>
      </c>
      <c r="H1066" t="s">
        <v>16</v>
      </c>
      <c r="J1066" t="s">
        <v>13</v>
      </c>
      <c r="L1066" t="s">
        <v>16</v>
      </c>
      <c r="N1066" t="s">
        <v>94</v>
      </c>
      <c r="P1066" t="s">
        <v>1098</v>
      </c>
      <c r="R1066" t="s">
        <v>61</v>
      </c>
    </row>
    <row r="1067" spans="1:18">
      <c r="A1067" t="s">
        <v>35</v>
      </c>
      <c r="B1067" t="s">
        <v>10</v>
      </c>
      <c r="C1067">
        <v>24.8</v>
      </c>
      <c r="D1067" t="s">
        <v>70</v>
      </c>
      <c r="E1067" t="s">
        <v>95</v>
      </c>
      <c r="F1067" t="s">
        <v>13</v>
      </c>
      <c r="H1067" t="s">
        <v>13</v>
      </c>
      <c r="J1067" t="s">
        <v>13</v>
      </c>
      <c r="L1067" t="s">
        <v>13</v>
      </c>
      <c r="N1067" t="s">
        <v>15</v>
      </c>
      <c r="O1067" t="s">
        <v>1099</v>
      </c>
      <c r="P1067" t="s">
        <v>112</v>
      </c>
      <c r="R1067" t="s">
        <v>69</v>
      </c>
    </row>
    <row r="1068" spans="1:18">
      <c r="A1068" t="s">
        <v>35</v>
      </c>
      <c r="B1068" t="s">
        <v>10</v>
      </c>
      <c r="C1068" s="2">
        <v>43164</v>
      </c>
      <c r="D1068" t="s">
        <v>62</v>
      </c>
      <c r="E1068" t="s">
        <v>66</v>
      </c>
      <c r="F1068" t="s">
        <v>13</v>
      </c>
      <c r="H1068" t="s">
        <v>16</v>
      </c>
      <c r="J1068" t="s">
        <v>13</v>
      </c>
      <c r="L1068" t="s">
        <v>16</v>
      </c>
      <c r="N1068" t="s">
        <v>1100</v>
      </c>
      <c r="P1068" t="s">
        <v>1101</v>
      </c>
      <c r="R1068" t="s">
        <v>69</v>
      </c>
    </row>
    <row r="1069" spans="1:18">
      <c r="A1069" t="s">
        <v>35</v>
      </c>
      <c r="B1069" t="s">
        <v>10</v>
      </c>
      <c r="C1069">
        <v>0</v>
      </c>
      <c r="F1069" t="s">
        <v>13</v>
      </c>
      <c r="H1069" t="s">
        <v>16</v>
      </c>
      <c r="J1069" t="s">
        <v>13</v>
      </c>
      <c r="L1069" t="s">
        <v>16</v>
      </c>
      <c r="N1069" t="s">
        <v>1102</v>
      </c>
      <c r="P1069" t="s">
        <v>1085</v>
      </c>
      <c r="R1069" t="s">
        <v>61</v>
      </c>
    </row>
    <row r="1070" spans="1:18">
      <c r="A1070" t="s">
        <v>35</v>
      </c>
      <c r="B1070" t="s">
        <v>10</v>
      </c>
      <c r="C1070">
        <v>0.2</v>
      </c>
      <c r="D1070" t="s">
        <v>83</v>
      </c>
      <c r="E1070" t="s">
        <v>83</v>
      </c>
      <c r="F1070" t="s">
        <v>13</v>
      </c>
      <c r="H1070" t="s">
        <v>16</v>
      </c>
      <c r="J1070" t="s">
        <v>16</v>
      </c>
      <c r="L1070" t="s">
        <v>16</v>
      </c>
      <c r="N1070" t="s">
        <v>803</v>
      </c>
      <c r="P1070" t="s">
        <v>112</v>
      </c>
      <c r="R1070" t="s">
        <v>61</v>
      </c>
    </row>
    <row r="1071" spans="1:18">
      <c r="A1071" t="s">
        <v>35</v>
      </c>
      <c r="B1071" t="s">
        <v>10</v>
      </c>
      <c r="C1071">
        <v>1</v>
      </c>
      <c r="D1071" t="s">
        <v>57</v>
      </c>
      <c r="F1071" t="s">
        <v>13</v>
      </c>
      <c r="H1071" t="s">
        <v>12</v>
      </c>
      <c r="J1071" t="s">
        <v>13</v>
      </c>
      <c r="L1071" t="s">
        <v>12</v>
      </c>
      <c r="N1071" t="s">
        <v>104</v>
      </c>
      <c r="P1071" t="s">
        <v>65</v>
      </c>
      <c r="R1071" t="s">
        <v>61</v>
      </c>
    </row>
    <row r="1072" spans="1:18">
      <c r="A1072" t="s">
        <v>35</v>
      </c>
      <c r="B1072" t="s">
        <v>10</v>
      </c>
      <c r="C1072">
        <v>0</v>
      </c>
      <c r="D1072" t="s">
        <v>70</v>
      </c>
      <c r="F1072" t="s">
        <v>13</v>
      </c>
      <c r="H1072" t="s">
        <v>16</v>
      </c>
      <c r="J1072" t="s">
        <v>16</v>
      </c>
      <c r="L1072" t="s">
        <v>16</v>
      </c>
      <c r="N1072" t="s">
        <v>116</v>
      </c>
      <c r="P1072" t="s">
        <v>325</v>
      </c>
      <c r="R1072" t="s">
        <v>61</v>
      </c>
    </row>
    <row r="1073" spans="1:18">
      <c r="A1073" t="s">
        <v>35</v>
      </c>
      <c r="B1073" t="s">
        <v>10</v>
      </c>
      <c r="C1073">
        <v>0</v>
      </c>
      <c r="D1073" t="s">
        <v>83</v>
      </c>
      <c r="E1073" t="s">
        <v>83</v>
      </c>
      <c r="F1073" t="s">
        <v>13</v>
      </c>
      <c r="H1073" t="s">
        <v>16</v>
      </c>
      <c r="J1073" t="s">
        <v>13</v>
      </c>
      <c r="L1073" t="s">
        <v>11</v>
      </c>
      <c r="N1073" t="s">
        <v>254</v>
      </c>
      <c r="P1073" t="s">
        <v>1103</v>
      </c>
      <c r="R1073" t="s">
        <v>69</v>
      </c>
    </row>
    <row r="1074" spans="1:18">
      <c r="A1074" t="s">
        <v>35</v>
      </c>
      <c r="B1074" t="s">
        <v>10</v>
      </c>
      <c r="C1074">
        <v>0</v>
      </c>
      <c r="F1074" t="s">
        <v>13</v>
      </c>
      <c r="H1074" t="s">
        <v>16</v>
      </c>
      <c r="J1074" t="s">
        <v>16</v>
      </c>
      <c r="L1074" t="s">
        <v>16</v>
      </c>
      <c r="N1074" t="s">
        <v>67</v>
      </c>
      <c r="P1074" t="s">
        <v>440</v>
      </c>
      <c r="R1074" t="s">
        <v>61</v>
      </c>
    </row>
    <row r="1075" spans="1:18">
      <c r="A1075" t="s">
        <v>35</v>
      </c>
      <c r="B1075" t="s">
        <v>10</v>
      </c>
      <c r="C1075">
        <v>0</v>
      </c>
      <c r="F1075" t="s">
        <v>13</v>
      </c>
      <c r="H1075" t="s">
        <v>16</v>
      </c>
      <c r="J1075" t="s">
        <v>13</v>
      </c>
      <c r="L1075" t="s">
        <v>16</v>
      </c>
      <c r="N1075" t="s">
        <v>611</v>
      </c>
      <c r="P1075" t="s">
        <v>165</v>
      </c>
      <c r="R1075" t="s">
        <v>61</v>
      </c>
    </row>
    <row r="1076" spans="1:18">
      <c r="A1076" t="s">
        <v>35</v>
      </c>
      <c r="B1076" t="s">
        <v>10</v>
      </c>
      <c r="C1076">
        <v>60</v>
      </c>
      <c r="D1076" t="s">
        <v>83</v>
      </c>
      <c r="E1076" t="s">
        <v>83</v>
      </c>
      <c r="F1076" t="s">
        <v>13</v>
      </c>
      <c r="H1076" t="s">
        <v>13</v>
      </c>
      <c r="J1076" t="s">
        <v>13</v>
      </c>
      <c r="L1076" t="s">
        <v>16</v>
      </c>
      <c r="N1076" t="s">
        <v>67</v>
      </c>
      <c r="P1076" t="s">
        <v>1104</v>
      </c>
      <c r="R1076" t="s">
        <v>61</v>
      </c>
    </row>
    <row r="1077" spans="1:18">
      <c r="A1077" t="s">
        <v>35</v>
      </c>
      <c r="B1077" t="s">
        <v>10</v>
      </c>
      <c r="C1077">
        <v>0</v>
      </c>
      <c r="E1077" t="s">
        <v>95</v>
      </c>
      <c r="F1077" t="s">
        <v>13</v>
      </c>
      <c r="H1077" t="s">
        <v>16</v>
      </c>
      <c r="J1077" t="s">
        <v>13</v>
      </c>
      <c r="L1077" t="s">
        <v>16</v>
      </c>
      <c r="N1077" t="s">
        <v>611</v>
      </c>
      <c r="P1077" t="s">
        <v>440</v>
      </c>
      <c r="R1077" t="s">
        <v>61</v>
      </c>
    </row>
    <row r="1078" spans="1:18">
      <c r="A1078" t="s">
        <v>35</v>
      </c>
      <c r="B1078" t="s">
        <v>10</v>
      </c>
      <c r="C1078">
        <v>2</v>
      </c>
      <c r="D1078" t="s">
        <v>79</v>
      </c>
      <c r="E1078" t="s">
        <v>66</v>
      </c>
      <c r="F1078" t="s">
        <v>13</v>
      </c>
      <c r="H1078" t="s">
        <v>16</v>
      </c>
      <c r="J1078" t="s">
        <v>13</v>
      </c>
      <c r="L1078" t="s">
        <v>16</v>
      </c>
      <c r="N1078" t="s">
        <v>94</v>
      </c>
      <c r="P1078" t="s">
        <v>557</v>
      </c>
      <c r="R1078" t="s">
        <v>61</v>
      </c>
    </row>
    <row r="1079" spans="1:18">
      <c r="A1079" t="s">
        <v>35</v>
      </c>
      <c r="B1079" t="s">
        <v>10</v>
      </c>
      <c r="C1079">
        <v>1</v>
      </c>
      <c r="D1079" t="s">
        <v>66</v>
      </c>
      <c r="F1079" t="s">
        <v>13</v>
      </c>
      <c r="H1079" t="s">
        <v>16</v>
      </c>
      <c r="J1079" t="s">
        <v>13</v>
      </c>
      <c r="L1079" t="s">
        <v>13</v>
      </c>
      <c r="N1079" t="s">
        <v>276</v>
      </c>
      <c r="P1079" t="s">
        <v>476</v>
      </c>
      <c r="R1079" t="s">
        <v>61</v>
      </c>
    </row>
    <row r="1080" spans="1:18">
      <c r="A1080" t="s">
        <v>35</v>
      </c>
      <c r="B1080" t="s">
        <v>10</v>
      </c>
      <c r="C1080">
        <v>0</v>
      </c>
      <c r="F1080" t="s">
        <v>13</v>
      </c>
      <c r="H1080" t="s">
        <v>16</v>
      </c>
      <c r="J1080" t="s">
        <v>13</v>
      </c>
      <c r="L1080" t="s">
        <v>16</v>
      </c>
      <c r="N1080" t="s">
        <v>1105</v>
      </c>
      <c r="P1080" t="s">
        <v>1023</v>
      </c>
      <c r="R1080" t="s">
        <v>61</v>
      </c>
    </row>
    <row r="1081" spans="1:18">
      <c r="A1081" t="s">
        <v>35</v>
      </c>
      <c r="B1081" t="s">
        <v>10</v>
      </c>
      <c r="C1081">
        <v>0</v>
      </c>
      <c r="D1081" t="s">
        <v>83</v>
      </c>
      <c r="F1081" t="s">
        <v>13</v>
      </c>
      <c r="H1081" t="s">
        <v>16</v>
      </c>
      <c r="J1081" t="s">
        <v>12</v>
      </c>
      <c r="L1081" t="s">
        <v>16</v>
      </c>
      <c r="N1081" t="s">
        <v>1106</v>
      </c>
      <c r="P1081" t="s">
        <v>195</v>
      </c>
      <c r="R1081" t="s">
        <v>61</v>
      </c>
    </row>
    <row r="1082" spans="1:18">
      <c r="A1082" t="s">
        <v>35</v>
      </c>
      <c r="B1082" t="s">
        <v>10</v>
      </c>
      <c r="C1082">
        <v>17.5</v>
      </c>
      <c r="D1082" t="s">
        <v>66</v>
      </c>
      <c r="E1082" t="s">
        <v>95</v>
      </c>
      <c r="F1082" t="s">
        <v>13</v>
      </c>
      <c r="H1082" t="s">
        <v>11</v>
      </c>
      <c r="J1082" t="s">
        <v>13</v>
      </c>
      <c r="L1082" t="s">
        <v>11</v>
      </c>
      <c r="N1082" t="s">
        <v>1107</v>
      </c>
      <c r="R1082" t="s">
        <v>69</v>
      </c>
    </row>
    <row r="1083" spans="1:18">
      <c r="A1083" t="s">
        <v>35</v>
      </c>
      <c r="B1083" t="s">
        <v>10</v>
      </c>
      <c r="C1083">
        <v>0</v>
      </c>
      <c r="E1083" t="s">
        <v>66</v>
      </c>
      <c r="F1083" t="s">
        <v>13</v>
      </c>
      <c r="H1083" t="s">
        <v>11</v>
      </c>
      <c r="J1083" t="s">
        <v>13</v>
      </c>
      <c r="L1083" t="s">
        <v>11</v>
      </c>
      <c r="N1083" t="s">
        <v>1108</v>
      </c>
      <c r="P1083" t="s">
        <v>1109</v>
      </c>
      <c r="Q1083" t="s">
        <v>1110</v>
      </c>
      <c r="R1083" t="s">
        <v>61</v>
      </c>
    </row>
    <row r="1084" spans="1:18">
      <c r="A1084" t="s">
        <v>35</v>
      </c>
      <c r="B1084" t="s">
        <v>10</v>
      </c>
      <c r="C1084">
        <v>1.2</v>
      </c>
      <c r="D1084" t="s">
        <v>70</v>
      </c>
      <c r="F1084" t="s">
        <v>13</v>
      </c>
      <c r="H1084" t="s">
        <v>13</v>
      </c>
      <c r="J1084" t="s">
        <v>13</v>
      </c>
      <c r="L1084" t="s">
        <v>13</v>
      </c>
      <c r="N1084" t="s">
        <v>94</v>
      </c>
      <c r="P1084" t="s">
        <v>65</v>
      </c>
      <c r="R1084" t="s">
        <v>61</v>
      </c>
    </row>
    <row r="1085" spans="1:18">
      <c r="A1085" t="s">
        <v>35</v>
      </c>
      <c r="B1085" t="s">
        <v>10</v>
      </c>
      <c r="C1085">
        <v>170</v>
      </c>
      <c r="F1085" t="s">
        <v>13</v>
      </c>
      <c r="H1085" t="s">
        <v>16</v>
      </c>
      <c r="J1085" t="s">
        <v>13</v>
      </c>
      <c r="L1085" t="s">
        <v>16</v>
      </c>
      <c r="N1085" t="s">
        <v>77</v>
      </c>
      <c r="P1085" t="s">
        <v>65</v>
      </c>
      <c r="R1085" t="s">
        <v>69</v>
      </c>
    </row>
    <row r="1086" spans="1:18">
      <c r="A1086" t="s">
        <v>35</v>
      </c>
      <c r="B1086" t="s">
        <v>10</v>
      </c>
      <c r="C1086">
        <v>1</v>
      </c>
      <c r="D1086" t="s">
        <v>79</v>
      </c>
      <c r="F1086" t="s">
        <v>13</v>
      </c>
      <c r="H1086" t="s">
        <v>16</v>
      </c>
      <c r="J1086" t="s">
        <v>13</v>
      </c>
      <c r="L1086" t="s">
        <v>16</v>
      </c>
      <c r="N1086" t="s">
        <v>484</v>
      </c>
      <c r="P1086" t="s">
        <v>113</v>
      </c>
      <c r="R1086" t="s">
        <v>61</v>
      </c>
    </row>
    <row r="1087" spans="1:18">
      <c r="A1087" t="s">
        <v>35</v>
      </c>
      <c r="B1087" t="s">
        <v>10</v>
      </c>
      <c r="C1087">
        <v>5</v>
      </c>
      <c r="D1087" t="s">
        <v>79</v>
      </c>
      <c r="E1087" t="s">
        <v>62</v>
      </c>
      <c r="F1087" t="s">
        <v>13</v>
      </c>
      <c r="H1087" t="s">
        <v>16</v>
      </c>
      <c r="J1087" t="s">
        <v>13</v>
      </c>
      <c r="L1087" t="s">
        <v>16</v>
      </c>
      <c r="N1087" t="s">
        <v>199</v>
      </c>
      <c r="O1087" t="s">
        <v>1111</v>
      </c>
      <c r="R1087" t="s">
        <v>61</v>
      </c>
    </row>
    <row r="1088" spans="1:18">
      <c r="A1088" t="s">
        <v>35</v>
      </c>
      <c r="B1088" t="s">
        <v>10</v>
      </c>
      <c r="C1088">
        <v>0</v>
      </c>
      <c r="F1088" t="s">
        <v>13</v>
      </c>
      <c r="H1088" t="s">
        <v>16</v>
      </c>
      <c r="J1088" t="s">
        <v>13</v>
      </c>
      <c r="L1088" t="s">
        <v>16</v>
      </c>
      <c r="N1088" t="s">
        <v>67</v>
      </c>
      <c r="P1088" t="s">
        <v>100</v>
      </c>
      <c r="R1088" t="s">
        <v>61</v>
      </c>
    </row>
    <row r="1089" spans="1:18">
      <c r="A1089" t="s">
        <v>35</v>
      </c>
      <c r="B1089" t="s">
        <v>10</v>
      </c>
      <c r="C1089">
        <v>0</v>
      </c>
      <c r="D1089" t="s">
        <v>70</v>
      </c>
      <c r="F1089" t="s">
        <v>13</v>
      </c>
      <c r="H1089" t="s">
        <v>16</v>
      </c>
      <c r="J1089" t="s">
        <v>13</v>
      </c>
      <c r="L1089" t="s">
        <v>16</v>
      </c>
      <c r="N1089" t="s">
        <v>77</v>
      </c>
      <c r="R1089" t="s">
        <v>61</v>
      </c>
    </row>
    <row r="1090" spans="1:18">
      <c r="A1090" t="s">
        <v>35</v>
      </c>
      <c r="B1090" t="s">
        <v>10</v>
      </c>
      <c r="C1090">
        <v>0</v>
      </c>
      <c r="F1090" t="s">
        <v>13</v>
      </c>
      <c r="H1090" t="s">
        <v>16</v>
      </c>
      <c r="J1090" t="s">
        <v>13</v>
      </c>
      <c r="L1090" t="s">
        <v>16</v>
      </c>
      <c r="N1090" t="s">
        <v>93</v>
      </c>
      <c r="P1090" t="s">
        <v>195</v>
      </c>
      <c r="R1090" t="s">
        <v>61</v>
      </c>
    </row>
    <row r="1091" spans="1:18">
      <c r="A1091" t="s">
        <v>35</v>
      </c>
      <c r="B1091" t="s">
        <v>10</v>
      </c>
      <c r="C1091">
        <v>0</v>
      </c>
      <c r="D1091" t="s">
        <v>83</v>
      </c>
      <c r="F1091" t="s">
        <v>13</v>
      </c>
      <c r="H1091" t="s">
        <v>14</v>
      </c>
      <c r="J1091" t="s">
        <v>13</v>
      </c>
      <c r="L1091" t="s">
        <v>13</v>
      </c>
      <c r="N1091" t="s">
        <v>15</v>
      </c>
      <c r="O1091" t="s">
        <v>1112</v>
      </c>
      <c r="P1091" t="s">
        <v>75</v>
      </c>
      <c r="R1091" t="s">
        <v>61</v>
      </c>
    </row>
    <row r="1092" spans="1:18">
      <c r="A1092" t="s">
        <v>35</v>
      </c>
      <c r="B1092" t="s">
        <v>10</v>
      </c>
      <c r="C1092">
        <v>1.5</v>
      </c>
      <c r="D1092" t="s">
        <v>79</v>
      </c>
      <c r="E1092" t="s">
        <v>62</v>
      </c>
      <c r="F1092" t="s">
        <v>13</v>
      </c>
      <c r="H1092" t="s">
        <v>16</v>
      </c>
      <c r="J1092" t="s">
        <v>13</v>
      </c>
      <c r="L1092" t="s">
        <v>16</v>
      </c>
      <c r="N1092" t="s">
        <v>1113</v>
      </c>
      <c r="P1092" t="s">
        <v>1114</v>
      </c>
      <c r="R1092" t="s">
        <v>61</v>
      </c>
    </row>
    <row r="1093" spans="1:18">
      <c r="A1093" t="s">
        <v>35</v>
      </c>
      <c r="B1093" t="s">
        <v>10</v>
      </c>
      <c r="C1093">
        <v>0</v>
      </c>
      <c r="F1093" t="s">
        <v>13</v>
      </c>
      <c r="H1093" t="s">
        <v>13</v>
      </c>
      <c r="J1093" t="s">
        <v>13</v>
      </c>
      <c r="L1093" t="s">
        <v>13</v>
      </c>
      <c r="N1093" t="s">
        <v>84</v>
      </c>
      <c r="P1093" t="s">
        <v>269</v>
      </c>
      <c r="R1093" t="s">
        <v>61</v>
      </c>
    </row>
    <row r="1094" spans="1:18">
      <c r="A1094" t="s">
        <v>35</v>
      </c>
      <c r="B1094" t="s">
        <v>10</v>
      </c>
      <c r="C1094">
        <v>78</v>
      </c>
      <c r="D1094" t="s">
        <v>83</v>
      </c>
      <c r="E1094" t="s">
        <v>83</v>
      </c>
      <c r="F1094" t="s">
        <v>14</v>
      </c>
      <c r="H1094" t="s">
        <v>14</v>
      </c>
      <c r="J1094" t="s">
        <v>14</v>
      </c>
      <c r="L1094" t="s">
        <v>14</v>
      </c>
      <c r="N1094" t="s">
        <v>74</v>
      </c>
      <c r="P1094" t="s">
        <v>195</v>
      </c>
      <c r="R1094" t="s">
        <v>61</v>
      </c>
    </row>
    <row r="1095" spans="1:18">
      <c r="A1095" t="s">
        <v>35</v>
      </c>
      <c r="B1095" t="s">
        <v>10</v>
      </c>
      <c r="C1095">
        <v>20</v>
      </c>
      <c r="D1095" t="s">
        <v>62</v>
      </c>
      <c r="E1095" t="s">
        <v>62</v>
      </c>
      <c r="F1095" t="s">
        <v>14</v>
      </c>
      <c r="H1095" t="s">
        <v>16</v>
      </c>
      <c r="J1095" t="s">
        <v>14</v>
      </c>
      <c r="L1095" t="s">
        <v>16</v>
      </c>
      <c r="N1095" t="s">
        <v>15</v>
      </c>
      <c r="O1095" t="s">
        <v>1115</v>
      </c>
      <c r="P1095" t="s">
        <v>365</v>
      </c>
      <c r="R1095" t="s">
        <v>61</v>
      </c>
    </row>
    <row r="1096" spans="1:18">
      <c r="A1096" t="s">
        <v>35</v>
      </c>
      <c r="B1096" t="s">
        <v>10</v>
      </c>
      <c r="C1096">
        <v>5</v>
      </c>
      <c r="D1096" t="s">
        <v>62</v>
      </c>
      <c r="E1096" t="s">
        <v>62</v>
      </c>
      <c r="F1096" t="s">
        <v>14</v>
      </c>
      <c r="H1096" t="s">
        <v>16</v>
      </c>
      <c r="J1096" t="s">
        <v>14</v>
      </c>
      <c r="L1096" t="s">
        <v>16</v>
      </c>
      <c r="N1096" t="s">
        <v>492</v>
      </c>
      <c r="P1096" t="s">
        <v>1116</v>
      </c>
      <c r="R1096" t="s">
        <v>69</v>
      </c>
    </row>
    <row r="1097" spans="1:18">
      <c r="A1097" t="s">
        <v>35</v>
      </c>
      <c r="B1097" t="s">
        <v>10</v>
      </c>
      <c r="C1097">
        <v>4.3</v>
      </c>
      <c r="D1097" t="s">
        <v>62</v>
      </c>
      <c r="E1097" t="s">
        <v>62</v>
      </c>
      <c r="F1097" t="s">
        <v>14</v>
      </c>
      <c r="H1097" t="s">
        <v>14</v>
      </c>
      <c r="J1097" t="s">
        <v>14</v>
      </c>
      <c r="L1097" t="s">
        <v>14</v>
      </c>
      <c r="N1097" t="s">
        <v>838</v>
      </c>
      <c r="O1097" t="s">
        <v>1117</v>
      </c>
      <c r="P1097" t="s">
        <v>75</v>
      </c>
      <c r="R1097" t="s">
        <v>61</v>
      </c>
    </row>
    <row r="1098" spans="1:18">
      <c r="A1098" t="s">
        <v>35</v>
      </c>
      <c r="B1098" t="s">
        <v>10</v>
      </c>
      <c r="C1098">
        <v>4</v>
      </c>
      <c r="D1098" t="s">
        <v>57</v>
      </c>
      <c r="F1098" t="s">
        <v>14</v>
      </c>
      <c r="H1098" t="s">
        <v>14</v>
      </c>
      <c r="J1098" t="s">
        <v>14</v>
      </c>
      <c r="L1098" t="s">
        <v>14</v>
      </c>
      <c r="N1098" t="s">
        <v>1118</v>
      </c>
      <c r="R1098" t="s">
        <v>69</v>
      </c>
    </row>
    <row r="1099" spans="1:18">
      <c r="A1099" t="s">
        <v>35</v>
      </c>
      <c r="B1099" t="s">
        <v>10</v>
      </c>
      <c r="C1099">
        <v>13</v>
      </c>
      <c r="D1099" t="s">
        <v>83</v>
      </c>
      <c r="E1099" t="s">
        <v>95</v>
      </c>
      <c r="F1099" t="s">
        <v>14</v>
      </c>
      <c r="H1099" t="s">
        <v>16</v>
      </c>
      <c r="J1099" t="s">
        <v>14</v>
      </c>
      <c r="L1099" t="s">
        <v>16</v>
      </c>
      <c r="N1099" t="s">
        <v>399</v>
      </c>
      <c r="P1099" t="s">
        <v>703</v>
      </c>
      <c r="R1099" t="s">
        <v>69</v>
      </c>
    </row>
    <row r="1100" spans="1:18">
      <c r="A1100" t="s">
        <v>35</v>
      </c>
      <c r="B1100" t="s">
        <v>10</v>
      </c>
      <c r="C1100">
        <v>0</v>
      </c>
      <c r="D1100" t="s">
        <v>62</v>
      </c>
      <c r="E1100" t="s">
        <v>95</v>
      </c>
      <c r="F1100" t="s">
        <v>14</v>
      </c>
      <c r="H1100" t="s">
        <v>16</v>
      </c>
      <c r="J1100" t="s">
        <v>14</v>
      </c>
      <c r="L1100" t="s">
        <v>16</v>
      </c>
      <c r="N1100" t="s">
        <v>116</v>
      </c>
      <c r="R1100" t="s">
        <v>61</v>
      </c>
    </row>
    <row r="1101" spans="1:18">
      <c r="A1101" t="s">
        <v>35</v>
      </c>
      <c r="B1101" t="s">
        <v>10</v>
      </c>
      <c r="C1101">
        <v>124</v>
      </c>
      <c r="D1101" t="s">
        <v>66</v>
      </c>
      <c r="E1101" t="s">
        <v>83</v>
      </c>
      <c r="F1101" t="s">
        <v>14</v>
      </c>
      <c r="H1101" t="s">
        <v>16</v>
      </c>
      <c r="J1101" t="s">
        <v>14</v>
      </c>
      <c r="L1101" t="s">
        <v>16</v>
      </c>
      <c r="N1101" t="s">
        <v>94</v>
      </c>
      <c r="P1101" t="s">
        <v>365</v>
      </c>
      <c r="R1101" t="s">
        <v>61</v>
      </c>
    </row>
    <row r="1102" spans="1:18">
      <c r="A1102" t="s">
        <v>35</v>
      </c>
      <c r="B1102" t="s">
        <v>10</v>
      </c>
      <c r="C1102">
        <v>1</v>
      </c>
      <c r="D1102" t="s">
        <v>62</v>
      </c>
      <c r="F1102" t="s">
        <v>14</v>
      </c>
      <c r="H1102" t="s">
        <v>16</v>
      </c>
      <c r="J1102" t="s">
        <v>14</v>
      </c>
      <c r="L1102" t="s">
        <v>16</v>
      </c>
      <c r="N1102" t="s">
        <v>94</v>
      </c>
      <c r="P1102" t="s">
        <v>75</v>
      </c>
      <c r="R1102" t="s">
        <v>61</v>
      </c>
    </row>
    <row r="1103" spans="1:18">
      <c r="A1103" t="s">
        <v>35</v>
      </c>
      <c r="B1103" t="s">
        <v>10</v>
      </c>
      <c r="C1103">
        <v>0</v>
      </c>
      <c r="E1103" t="s">
        <v>83</v>
      </c>
      <c r="F1103" t="s">
        <v>14</v>
      </c>
      <c r="H1103" t="s">
        <v>16</v>
      </c>
      <c r="J1103" t="s">
        <v>14</v>
      </c>
      <c r="L1103" t="s">
        <v>16</v>
      </c>
      <c r="N1103" t="s">
        <v>276</v>
      </c>
      <c r="P1103" t="s">
        <v>150</v>
      </c>
      <c r="R1103" t="s">
        <v>61</v>
      </c>
    </row>
    <row r="1104" spans="1:18">
      <c r="A1104" t="s">
        <v>35</v>
      </c>
      <c r="B1104" t="s">
        <v>10</v>
      </c>
      <c r="C1104">
        <v>28</v>
      </c>
      <c r="D1104" t="s">
        <v>66</v>
      </c>
      <c r="E1104" t="s">
        <v>83</v>
      </c>
      <c r="F1104" t="s">
        <v>14</v>
      </c>
      <c r="H1104" t="s">
        <v>16</v>
      </c>
      <c r="J1104" t="s">
        <v>14</v>
      </c>
      <c r="L1104" t="s">
        <v>16</v>
      </c>
      <c r="N1104" t="s">
        <v>15</v>
      </c>
      <c r="O1104" t="s">
        <v>1119</v>
      </c>
      <c r="P1104" t="s">
        <v>15</v>
      </c>
      <c r="Q1104" t="s">
        <v>1120</v>
      </c>
      <c r="R1104" t="s">
        <v>69</v>
      </c>
    </row>
    <row r="1105" spans="1:18">
      <c r="A1105" t="s">
        <v>35</v>
      </c>
      <c r="B1105" t="s">
        <v>10</v>
      </c>
      <c r="C1105">
        <v>5</v>
      </c>
      <c r="D1105" t="s">
        <v>95</v>
      </c>
      <c r="E1105" t="s">
        <v>95</v>
      </c>
      <c r="F1105" t="s">
        <v>14</v>
      </c>
      <c r="H1105" t="s">
        <v>14</v>
      </c>
      <c r="J1105" t="s">
        <v>14</v>
      </c>
      <c r="L1105" t="s">
        <v>14</v>
      </c>
      <c r="N1105" t="s">
        <v>114</v>
      </c>
      <c r="P1105" t="s">
        <v>1121</v>
      </c>
      <c r="R1105" t="s">
        <v>61</v>
      </c>
    </row>
    <row r="1106" spans="1:18">
      <c r="A1106" t="s">
        <v>35</v>
      </c>
      <c r="B1106" t="s">
        <v>10</v>
      </c>
      <c r="C1106">
        <v>12</v>
      </c>
      <c r="D1106" t="s">
        <v>62</v>
      </c>
      <c r="E1106" t="s">
        <v>83</v>
      </c>
      <c r="F1106" t="s">
        <v>14</v>
      </c>
      <c r="H1106" t="s">
        <v>14</v>
      </c>
      <c r="J1106" t="s">
        <v>14</v>
      </c>
      <c r="L1106" t="s">
        <v>14</v>
      </c>
      <c r="N1106" t="s">
        <v>67</v>
      </c>
      <c r="P1106" t="s">
        <v>15</v>
      </c>
      <c r="Q1106" t="s">
        <v>1122</v>
      </c>
      <c r="R1106" t="s">
        <v>69</v>
      </c>
    </row>
    <row r="1107" spans="1:18">
      <c r="A1107" t="s">
        <v>35</v>
      </c>
      <c r="B1107" t="s">
        <v>10</v>
      </c>
      <c r="C1107">
        <v>15</v>
      </c>
      <c r="D1107" t="s">
        <v>62</v>
      </c>
      <c r="E1107" t="s">
        <v>62</v>
      </c>
      <c r="F1107" t="s">
        <v>14</v>
      </c>
      <c r="H1107" t="s">
        <v>16</v>
      </c>
      <c r="J1107" t="s">
        <v>14</v>
      </c>
      <c r="L1107" t="s">
        <v>16</v>
      </c>
      <c r="N1107" t="s">
        <v>260</v>
      </c>
      <c r="P1107" t="s">
        <v>75</v>
      </c>
      <c r="R1107" t="s">
        <v>69</v>
      </c>
    </row>
    <row r="1108" spans="1:18">
      <c r="A1108" t="s">
        <v>35</v>
      </c>
      <c r="B1108" t="s">
        <v>10</v>
      </c>
      <c r="C1108">
        <v>1.5</v>
      </c>
      <c r="D1108" t="s">
        <v>62</v>
      </c>
      <c r="E1108" t="s">
        <v>57</v>
      </c>
      <c r="F1108" t="s">
        <v>14</v>
      </c>
      <c r="H1108" t="s">
        <v>16</v>
      </c>
      <c r="J1108" t="s">
        <v>14</v>
      </c>
      <c r="L1108" t="s">
        <v>16</v>
      </c>
      <c r="N1108" t="s">
        <v>170</v>
      </c>
      <c r="P1108" t="s">
        <v>393</v>
      </c>
      <c r="R1108" t="s">
        <v>61</v>
      </c>
    </row>
    <row r="1109" spans="1:18">
      <c r="A1109" t="s">
        <v>35</v>
      </c>
      <c r="B1109" t="s">
        <v>10</v>
      </c>
      <c r="C1109">
        <v>0</v>
      </c>
      <c r="D1109" t="s">
        <v>79</v>
      </c>
      <c r="E1109" t="s">
        <v>66</v>
      </c>
      <c r="F1109" t="s">
        <v>14</v>
      </c>
      <c r="H1109" t="s">
        <v>16</v>
      </c>
      <c r="J1109" t="s">
        <v>14</v>
      </c>
      <c r="L1109" t="s">
        <v>16</v>
      </c>
      <c r="N1109" t="s">
        <v>67</v>
      </c>
      <c r="P1109" t="s">
        <v>150</v>
      </c>
      <c r="R1109" t="s">
        <v>69</v>
      </c>
    </row>
    <row r="1110" spans="1:18">
      <c r="A1110" t="s">
        <v>35</v>
      </c>
      <c r="B1110" t="s">
        <v>10</v>
      </c>
      <c r="C1110">
        <v>49</v>
      </c>
      <c r="D1110" t="s">
        <v>57</v>
      </c>
      <c r="F1110" t="s">
        <v>14</v>
      </c>
      <c r="H1110" t="s">
        <v>16</v>
      </c>
      <c r="J1110" t="s">
        <v>14</v>
      </c>
      <c r="L1110" t="s">
        <v>16</v>
      </c>
      <c r="N1110" t="s">
        <v>67</v>
      </c>
      <c r="P1110" t="s">
        <v>269</v>
      </c>
      <c r="R1110" t="s">
        <v>61</v>
      </c>
    </row>
    <row r="1111" spans="1:18">
      <c r="A1111" t="s">
        <v>35</v>
      </c>
      <c r="B1111" t="s">
        <v>10</v>
      </c>
      <c r="C1111">
        <v>1</v>
      </c>
      <c r="D1111" t="s">
        <v>57</v>
      </c>
      <c r="E1111" t="s">
        <v>62</v>
      </c>
      <c r="F1111" t="s">
        <v>14</v>
      </c>
      <c r="H1111" t="s">
        <v>16</v>
      </c>
      <c r="J1111" t="s">
        <v>12</v>
      </c>
      <c r="L1111" t="s">
        <v>16</v>
      </c>
      <c r="N1111" t="s">
        <v>1102</v>
      </c>
      <c r="P1111" t="s">
        <v>89</v>
      </c>
      <c r="R1111" t="s">
        <v>61</v>
      </c>
    </row>
    <row r="1112" spans="1:18">
      <c r="A1112" t="s">
        <v>35</v>
      </c>
      <c r="B1112" t="s">
        <v>10</v>
      </c>
      <c r="C1112">
        <v>80</v>
      </c>
      <c r="D1112" t="s">
        <v>62</v>
      </c>
      <c r="E1112" t="s">
        <v>62</v>
      </c>
      <c r="F1112" t="s">
        <v>14</v>
      </c>
      <c r="H1112" t="s">
        <v>12</v>
      </c>
      <c r="J1112" t="s">
        <v>12</v>
      </c>
      <c r="L1112" t="s">
        <v>12</v>
      </c>
      <c r="N1112" t="s">
        <v>94</v>
      </c>
      <c r="P1112" t="s">
        <v>639</v>
      </c>
      <c r="R1112" t="s">
        <v>69</v>
      </c>
    </row>
    <row r="1113" spans="1:18">
      <c r="A1113" t="s">
        <v>35</v>
      </c>
      <c r="B1113" t="s">
        <v>10</v>
      </c>
      <c r="C1113">
        <v>0</v>
      </c>
      <c r="F1113" t="s">
        <v>14</v>
      </c>
      <c r="H1113" t="s">
        <v>16</v>
      </c>
      <c r="J1113" t="s">
        <v>14</v>
      </c>
      <c r="L1113" t="s">
        <v>16</v>
      </c>
      <c r="N1113" t="s">
        <v>77</v>
      </c>
      <c r="P1113" t="s">
        <v>195</v>
      </c>
      <c r="R1113" t="s">
        <v>69</v>
      </c>
    </row>
    <row r="1114" spans="1:18">
      <c r="A1114" t="s">
        <v>35</v>
      </c>
      <c r="B1114" t="s">
        <v>10</v>
      </c>
      <c r="C1114">
        <v>65</v>
      </c>
      <c r="D1114" t="s">
        <v>62</v>
      </c>
      <c r="E1114" t="s">
        <v>83</v>
      </c>
      <c r="F1114" t="s">
        <v>14</v>
      </c>
      <c r="H1114" t="s">
        <v>14</v>
      </c>
      <c r="J1114" t="s">
        <v>14</v>
      </c>
      <c r="L1114" t="s">
        <v>14</v>
      </c>
      <c r="N1114" t="s">
        <v>151</v>
      </c>
      <c r="O1114" t="s">
        <v>1123</v>
      </c>
      <c r="P1114" t="s">
        <v>75</v>
      </c>
      <c r="R1114" t="s">
        <v>69</v>
      </c>
    </row>
    <row r="1115" spans="1:18">
      <c r="A1115" t="s">
        <v>35</v>
      </c>
      <c r="B1115" t="s">
        <v>10</v>
      </c>
      <c r="C1115">
        <v>80</v>
      </c>
      <c r="E1115" t="s">
        <v>83</v>
      </c>
      <c r="F1115" t="s">
        <v>14</v>
      </c>
      <c r="H1115" t="s">
        <v>16</v>
      </c>
      <c r="J1115" t="s">
        <v>16</v>
      </c>
      <c r="L1115" t="s">
        <v>16</v>
      </c>
      <c r="N1115" t="s">
        <v>297</v>
      </c>
      <c r="P1115" t="s">
        <v>195</v>
      </c>
      <c r="R1115" t="s">
        <v>61</v>
      </c>
    </row>
    <row r="1116" spans="1:18">
      <c r="A1116" t="s">
        <v>35</v>
      </c>
      <c r="B1116" t="s">
        <v>10</v>
      </c>
      <c r="C1116">
        <v>70</v>
      </c>
      <c r="D1116" t="s">
        <v>83</v>
      </c>
      <c r="F1116" t="s">
        <v>14</v>
      </c>
      <c r="H1116" t="s">
        <v>12</v>
      </c>
      <c r="J1116" t="s">
        <v>14</v>
      </c>
      <c r="L1116" t="s">
        <v>12</v>
      </c>
      <c r="N1116" t="s">
        <v>67</v>
      </c>
      <c r="R1116" t="s">
        <v>61</v>
      </c>
    </row>
    <row r="1117" spans="1:18">
      <c r="A1117" t="s">
        <v>35</v>
      </c>
      <c r="B1117" t="s">
        <v>10</v>
      </c>
      <c r="C1117">
        <v>15</v>
      </c>
      <c r="D1117" t="s">
        <v>79</v>
      </c>
      <c r="E1117" t="s">
        <v>79</v>
      </c>
      <c r="F1117" t="s">
        <v>14</v>
      </c>
      <c r="H1117" t="s">
        <v>14</v>
      </c>
      <c r="J1117" t="s">
        <v>14</v>
      </c>
      <c r="L1117" t="s">
        <v>14</v>
      </c>
      <c r="N1117" t="s">
        <v>67</v>
      </c>
      <c r="P1117" t="s">
        <v>75</v>
      </c>
      <c r="R1117" t="s">
        <v>69</v>
      </c>
    </row>
    <row r="1118" spans="1:18">
      <c r="A1118" t="s">
        <v>35</v>
      </c>
      <c r="B1118" t="s">
        <v>10</v>
      </c>
      <c r="C1118">
        <v>150</v>
      </c>
      <c r="D1118" t="s">
        <v>83</v>
      </c>
      <c r="F1118" t="s">
        <v>14</v>
      </c>
      <c r="H1118" t="s">
        <v>16</v>
      </c>
      <c r="J1118" t="s">
        <v>14</v>
      </c>
      <c r="L1118" t="s">
        <v>16</v>
      </c>
      <c r="N1118" t="s">
        <v>1124</v>
      </c>
      <c r="P1118" t="s">
        <v>165</v>
      </c>
      <c r="R1118" t="s">
        <v>61</v>
      </c>
    </row>
    <row r="1119" spans="1:18">
      <c r="A1119" t="s">
        <v>35</v>
      </c>
      <c r="B1119" t="s">
        <v>10</v>
      </c>
      <c r="C1119">
        <v>2</v>
      </c>
      <c r="D1119" t="s">
        <v>62</v>
      </c>
      <c r="E1119" t="s">
        <v>62</v>
      </c>
      <c r="F1119" t="s">
        <v>14</v>
      </c>
      <c r="H1119" t="s">
        <v>16</v>
      </c>
      <c r="J1119" t="s">
        <v>14</v>
      </c>
      <c r="L1119" t="s">
        <v>16</v>
      </c>
      <c r="N1119" t="s">
        <v>138</v>
      </c>
      <c r="P1119" t="s">
        <v>269</v>
      </c>
      <c r="R1119" t="s">
        <v>69</v>
      </c>
    </row>
    <row r="1120" spans="1:18">
      <c r="A1120" t="s">
        <v>35</v>
      </c>
      <c r="B1120" t="s">
        <v>10</v>
      </c>
      <c r="C1120">
        <v>6</v>
      </c>
      <c r="D1120" t="s">
        <v>62</v>
      </c>
      <c r="E1120" t="s">
        <v>57</v>
      </c>
      <c r="F1120" t="s">
        <v>14</v>
      </c>
      <c r="H1120" t="s">
        <v>16</v>
      </c>
      <c r="J1120" t="s">
        <v>16</v>
      </c>
      <c r="L1120" t="s">
        <v>16</v>
      </c>
      <c r="N1120" t="s">
        <v>320</v>
      </c>
      <c r="P1120" t="s">
        <v>75</v>
      </c>
      <c r="R1120" t="s">
        <v>61</v>
      </c>
    </row>
    <row r="1121" spans="1:18">
      <c r="A1121" t="s">
        <v>35</v>
      </c>
      <c r="B1121" t="s">
        <v>10</v>
      </c>
      <c r="C1121">
        <v>5.5</v>
      </c>
      <c r="D1121" t="s">
        <v>62</v>
      </c>
      <c r="E1121" t="s">
        <v>66</v>
      </c>
      <c r="F1121" t="s">
        <v>14</v>
      </c>
      <c r="H1121" t="s">
        <v>14</v>
      </c>
      <c r="J1121" t="s">
        <v>14</v>
      </c>
      <c r="L1121" t="s">
        <v>14</v>
      </c>
      <c r="N1121" t="s">
        <v>67</v>
      </c>
      <c r="P1121" t="s">
        <v>65</v>
      </c>
      <c r="R1121" t="s">
        <v>61</v>
      </c>
    </row>
    <row r="1122" spans="1:18">
      <c r="A1122" t="s">
        <v>35</v>
      </c>
      <c r="B1122" t="s">
        <v>10</v>
      </c>
      <c r="C1122">
        <v>1.5</v>
      </c>
      <c r="D1122" t="s">
        <v>62</v>
      </c>
      <c r="E1122" t="s">
        <v>66</v>
      </c>
      <c r="F1122" t="s">
        <v>14</v>
      </c>
      <c r="H1122" t="s">
        <v>11</v>
      </c>
      <c r="J1122" t="s">
        <v>14</v>
      </c>
      <c r="L1122" t="s">
        <v>14</v>
      </c>
      <c r="N1122" t="s">
        <v>494</v>
      </c>
      <c r="P1122" t="s">
        <v>89</v>
      </c>
      <c r="R1122" t="s">
        <v>69</v>
      </c>
    </row>
    <row r="1123" spans="1:18">
      <c r="A1123" t="s">
        <v>35</v>
      </c>
      <c r="B1123" t="s">
        <v>10</v>
      </c>
      <c r="C1123">
        <v>80</v>
      </c>
      <c r="F1123" t="s">
        <v>14</v>
      </c>
      <c r="H1123" t="s">
        <v>16</v>
      </c>
      <c r="J1123" t="s">
        <v>14</v>
      </c>
      <c r="L1123" t="s">
        <v>16</v>
      </c>
      <c r="N1123" t="s">
        <v>74</v>
      </c>
      <c r="R1123" t="s">
        <v>61</v>
      </c>
    </row>
    <row r="1124" spans="1:18">
      <c r="A1124" t="s">
        <v>35</v>
      </c>
      <c r="B1124" t="s">
        <v>10</v>
      </c>
      <c r="C1124">
        <v>5</v>
      </c>
      <c r="D1124" t="s">
        <v>62</v>
      </c>
      <c r="E1124" t="s">
        <v>83</v>
      </c>
      <c r="F1124" t="s">
        <v>14</v>
      </c>
      <c r="H1124" t="s">
        <v>14</v>
      </c>
      <c r="J1124" t="s">
        <v>14</v>
      </c>
      <c r="L1124" t="s">
        <v>14</v>
      </c>
      <c r="N1124" t="s">
        <v>94</v>
      </c>
      <c r="P1124" t="s">
        <v>325</v>
      </c>
      <c r="R1124" t="s">
        <v>69</v>
      </c>
    </row>
    <row r="1125" spans="1:18">
      <c r="A1125" t="s">
        <v>35</v>
      </c>
      <c r="B1125" t="s">
        <v>10</v>
      </c>
      <c r="C1125">
        <v>6</v>
      </c>
      <c r="D1125" t="s">
        <v>70</v>
      </c>
      <c r="E1125" t="s">
        <v>62</v>
      </c>
      <c r="F1125" t="s">
        <v>14</v>
      </c>
      <c r="H1125" t="s">
        <v>16</v>
      </c>
      <c r="J1125" t="s">
        <v>14</v>
      </c>
      <c r="L1125" t="s">
        <v>16</v>
      </c>
      <c r="N1125" t="s">
        <v>1125</v>
      </c>
      <c r="P1125" t="s">
        <v>365</v>
      </c>
      <c r="R1125" t="s">
        <v>61</v>
      </c>
    </row>
    <row r="1126" spans="1:18">
      <c r="A1126" t="s">
        <v>35</v>
      </c>
      <c r="B1126" t="s">
        <v>10</v>
      </c>
      <c r="C1126">
        <v>24</v>
      </c>
      <c r="D1126" t="s">
        <v>62</v>
      </c>
      <c r="E1126" t="s">
        <v>62</v>
      </c>
      <c r="F1126" t="s">
        <v>14</v>
      </c>
      <c r="H1126" t="s">
        <v>14</v>
      </c>
      <c r="J1126" t="s">
        <v>14</v>
      </c>
      <c r="L1126" t="s">
        <v>14</v>
      </c>
      <c r="N1126" t="s">
        <v>77</v>
      </c>
      <c r="P1126" t="s">
        <v>100</v>
      </c>
      <c r="R1126" t="s">
        <v>69</v>
      </c>
    </row>
    <row r="1127" spans="1:18">
      <c r="A1127" t="s">
        <v>35</v>
      </c>
      <c r="B1127" t="s">
        <v>10</v>
      </c>
      <c r="C1127">
        <v>17</v>
      </c>
      <c r="D1127" t="s">
        <v>62</v>
      </c>
      <c r="E1127" t="s">
        <v>57</v>
      </c>
      <c r="F1127" t="s">
        <v>14</v>
      </c>
      <c r="H1127" t="s">
        <v>16</v>
      </c>
      <c r="J1127" t="s">
        <v>16</v>
      </c>
      <c r="L1127" t="s">
        <v>16</v>
      </c>
      <c r="N1127" t="s">
        <v>15</v>
      </c>
      <c r="O1127" t="s">
        <v>1126</v>
      </c>
      <c r="P1127" t="s">
        <v>15</v>
      </c>
      <c r="Q1127" t="s">
        <v>1127</v>
      </c>
      <c r="R1127" t="s">
        <v>61</v>
      </c>
    </row>
    <row r="1128" spans="1:18">
      <c r="A1128" t="s">
        <v>35</v>
      </c>
      <c r="B1128" t="s">
        <v>10</v>
      </c>
      <c r="C1128">
        <v>4</v>
      </c>
      <c r="D1128" t="s">
        <v>79</v>
      </c>
      <c r="E1128" t="s">
        <v>66</v>
      </c>
      <c r="F1128" t="s">
        <v>14</v>
      </c>
      <c r="H1128" t="s">
        <v>16</v>
      </c>
      <c r="J1128" t="s">
        <v>14</v>
      </c>
      <c r="L1128" t="s">
        <v>16</v>
      </c>
      <c r="N1128" t="s">
        <v>1128</v>
      </c>
      <c r="P1128" t="s">
        <v>188</v>
      </c>
      <c r="R1128" t="s">
        <v>61</v>
      </c>
    </row>
    <row r="1129" spans="1:18">
      <c r="A1129" t="s">
        <v>35</v>
      </c>
      <c r="B1129" t="s">
        <v>10</v>
      </c>
      <c r="C1129">
        <v>3.9</v>
      </c>
      <c r="D1129" t="s">
        <v>79</v>
      </c>
      <c r="F1129" t="s">
        <v>14</v>
      </c>
      <c r="H1129" t="s">
        <v>16</v>
      </c>
      <c r="J1129" t="s">
        <v>14</v>
      </c>
      <c r="L1129" t="s">
        <v>16</v>
      </c>
      <c r="N1129" t="s">
        <v>15</v>
      </c>
      <c r="O1129" t="s">
        <v>1129</v>
      </c>
      <c r="P1129" t="s">
        <v>75</v>
      </c>
      <c r="R1129" t="s">
        <v>69</v>
      </c>
    </row>
    <row r="1130" spans="1:18">
      <c r="A1130" t="s">
        <v>35</v>
      </c>
      <c r="B1130" t="s">
        <v>10</v>
      </c>
      <c r="C1130">
        <v>6</v>
      </c>
      <c r="D1130" t="s">
        <v>95</v>
      </c>
      <c r="E1130" t="s">
        <v>83</v>
      </c>
      <c r="F1130" t="s">
        <v>14</v>
      </c>
      <c r="H1130" t="s">
        <v>16</v>
      </c>
      <c r="J1130" t="s">
        <v>14</v>
      </c>
      <c r="L1130" t="s">
        <v>16</v>
      </c>
      <c r="N1130" t="s">
        <v>93</v>
      </c>
      <c r="P1130" t="s">
        <v>75</v>
      </c>
      <c r="R1130" t="s">
        <v>69</v>
      </c>
    </row>
    <row r="1131" spans="1:18">
      <c r="A1131" t="s">
        <v>35</v>
      </c>
      <c r="B1131" t="s">
        <v>10</v>
      </c>
      <c r="C1131">
        <v>1</v>
      </c>
      <c r="D1131" t="s">
        <v>66</v>
      </c>
      <c r="E1131" t="s">
        <v>83</v>
      </c>
      <c r="F1131" t="s">
        <v>14</v>
      </c>
      <c r="H1131" t="s">
        <v>16</v>
      </c>
      <c r="J1131" t="s">
        <v>14</v>
      </c>
      <c r="L1131" t="s">
        <v>16</v>
      </c>
      <c r="N1131" t="s">
        <v>1102</v>
      </c>
      <c r="P1131" t="s">
        <v>1130</v>
      </c>
      <c r="R1131" t="s">
        <v>61</v>
      </c>
    </row>
    <row r="1132" spans="1:18">
      <c r="A1132" t="s">
        <v>35</v>
      </c>
      <c r="B1132" t="s">
        <v>10</v>
      </c>
      <c r="C1132">
        <v>30</v>
      </c>
      <c r="D1132" t="s">
        <v>57</v>
      </c>
      <c r="F1132" t="s">
        <v>14</v>
      </c>
      <c r="H1132" t="s">
        <v>16</v>
      </c>
      <c r="J1132" t="s">
        <v>14</v>
      </c>
      <c r="L1132" t="s">
        <v>16</v>
      </c>
      <c r="N1132" t="s">
        <v>15</v>
      </c>
      <c r="O1132" t="s">
        <v>1131</v>
      </c>
      <c r="P1132" t="s">
        <v>113</v>
      </c>
      <c r="R1132" t="s">
        <v>61</v>
      </c>
    </row>
    <row r="1133" spans="1:18">
      <c r="A1133" t="s">
        <v>35</v>
      </c>
      <c r="B1133" t="s">
        <v>10</v>
      </c>
      <c r="C1133">
        <v>4.2</v>
      </c>
      <c r="D1133" t="s">
        <v>66</v>
      </c>
      <c r="E1133" t="s">
        <v>95</v>
      </c>
      <c r="F1133" t="s">
        <v>14</v>
      </c>
      <c r="H1133" t="s">
        <v>16</v>
      </c>
      <c r="J1133" t="s">
        <v>14</v>
      </c>
      <c r="L1133" t="s">
        <v>16</v>
      </c>
      <c r="N1133" t="s">
        <v>260</v>
      </c>
      <c r="P1133" t="s">
        <v>75</v>
      </c>
      <c r="R1133" t="s">
        <v>61</v>
      </c>
    </row>
    <row r="1134" spans="1:18">
      <c r="A1134" t="s">
        <v>35</v>
      </c>
      <c r="B1134" t="s">
        <v>10</v>
      </c>
      <c r="C1134">
        <v>164</v>
      </c>
      <c r="D1134" t="s">
        <v>83</v>
      </c>
      <c r="F1134" t="s">
        <v>14</v>
      </c>
      <c r="H1134" t="s">
        <v>16</v>
      </c>
      <c r="J1134" t="s">
        <v>14</v>
      </c>
      <c r="L1134" t="s">
        <v>16</v>
      </c>
      <c r="N1134" t="s">
        <v>94</v>
      </c>
      <c r="P1134" t="s">
        <v>1132</v>
      </c>
      <c r="R1134" t="s">
        <v>61</v>
      </c>
    </row>
    <row r="1135" spans="1:18">
      <c r="A1135" t="s">
        <v>35</v>
      </c>
      <c r="B1135" t="s">
        <v>10</v>
      </c>
      <c r="C1135">
        <v>60</v>
      </c>
      <c r="D1135" t="s">
        <v>95</v>
      </c>
      <c r="E1135" t="s">
        <v>83</v>
      </c>
      <c r="F1135" t="s">
        <v>14</v>
      </c>
      <c r="H1135" t="s">
        <v>16</v>
      </c>
      <c r="J1135" t="s">
        <v>16</v>
      </c>
      <c r="L1135" t="s">
        <v>16</v>
      </c>
      <c r="N1135" t="s">
        <v>484</v>
      </c>
      <c r="P1135" t="s">
        <v>65</v>
      </c>
      <c r="R1135" t="s">
        <v>61</v>
      </c>
    </row>
    <row r="1136" spans="1:18">
      <c r="A1136" t="s">
        <v>35</v>
      </c>
      <c r="B1136" t="s">
        <v>10</v>
      </c>
      <c r="C1136">
        <v>5</v>
      </c>
      <c r="D1136" t="s">
        <v>62</v>
      </c>
      <c r="E1136" t="s">
        <v>66</v>
      </c>
      <c r="F1136" t="s">
        <v>14</v>
      </c>
      <c r="H1136" t="s">
        <v>14</v>
      </c>
      <c r="J1136" t="s">
        <v>14</v>
      </c>
      <c r="L1136" t="s">
        <v>14</v>
      </c>
      <c r="N1136" t="s">
        <v>260</v>
      </c>
      <c r="P1136" t="s">
        <v>89</v>
      </c>
      <c r="R1136" t="s">
        <v>61</v>
      </c>
    </row>
    <row r="1137" spans="1:18">
      <c r="A1137" t="s">
        <v>35</v>
      </c>
      <c r="B1137" t="s">
        <v>10</v>
      </c>
      <c r="C1137">
        <v>0</v>
      </c>
      <c r="F1137" t="s">
        <v>14</v>
      </c>
      <c r="H1137" t="s">
        <v>16</v>
      </c>
      <c r="J1137" t="s">
        <v>14</v>
      </c>
      <c r="L1137" t="s">
        <v>16</v>
      </c>
      <c r="N1137" t="s">
        <v>116</v>
      </c>
      <c r="P1137" t="s">
        <v>1085</v>
      </c>
      <c r="R1137" t="s">
        <v>61</v>
      </c>
    </row>
    <row r="1138" spans="1:18">
      <c r="A1138" t="s">
        <v>35</v>
      </c>
      <c r="B1138" t="s">
        <v>10</v>
      </c>
      <c r="C1138">
        <v>15</v>
      </c>
      <c r="D1138" t="s">
        <v>57</v>
      </c>
      <c r="F1138" t="s">
        <v>14</v>
      </c>
      <c r="H1138" t="s">
        <v>16</v>
      </c>
      <c r="J1138" t="s">
        <v>14</v>
      </c>
      <c r="L1138" t="s">
        <v>16</v>
      </c>
      <c r="N1138" t="s">
        <v>15</v>
      </c>
      <c r="O1138" t="s">
        <v>1133</v>
      </c>
      <c r="P1138" t="s">
        <v>75</v>
      </c>
      <c r="R1138" t="s">
        <v>69</v>
      </c>
    </row>
    <row r="1139" spans="1:18">
      <c r="A1139" t="s">
        <v>35</v>
      </c>
      <c r="B1139" t="s">
        <v>10</v>
      </c>
      <c r="C1139">
        <v>0</v>
      </c>
      <c r="F1139" t="s">
        <v>14</v>
      </c>
      <c r="H1139" t="s">
        <v>16</v>
      </c>
      <c r="J1139" t="s">
        <v>14</v>
      </c>
      <c r="L1139" t="s">
        <v>16</v>
      </c>
      <c r="N1139" t="s">
        <v>77</v>
      </c>
      <c r="R1139" t="s">
        <v>69</v>
      </c>
    </row>
    <row r="1140" spans="1:18">
      <c r="A1140" t="s">
        <v>35</v>
      </c>
      <c r="B1140" t="s">
        <v>10</v>
      </c>
      <c r="C1140">
        <v>0</v>
      </c>
      <c r="D1140" t="s">
        <v>62</v>
      </c>
      <c r="E1140" t="s">
        <v>62</v>
      </c>
      <c r="F1140" t="s">
        <v>14</v>
      </c>
      <c r="H1140" t="s">
        <v>16</v>
      </c>
      <c r="J1140" t="s">
        <v>14</v>
      </c>
      <c r="L1140" t="s">
        <v>16</v>
      </c>
      <c r="N1140" t="s">
        <v>77</v>
      </c>
      <c r="P1140" t="s">
        <v>75</v>
      </c>
      <c r="R1140" t="s">
        <v>61</v>
      </c>
    </row>
    <row r="1141" spans="1:18">
      <c r="A1141" t="s">
        <v>35</v>
      </c>
      <c r="B1141" t="s">
        <v>10</v>
      </c>
      <c r="C1141">
        <v>12.4</v>
      </c>
      <c r="D1141" t="s">
        <v>62</v>
      </c>
      <c r="E1141" t="s">
        <v>95</v>
      </c>
      <c r="F1141" t="s">
        <v>14</v>
      </c>
      <c r="H1141" t="s">
        <v>16</v>
      </c>
      <c r="J1141" t="s">
        <v>14</v>
      </c>
      <c r="L1141" t="s">
        <v>16</v>
      </c>
      <c r="N1141" t="s">
        <v>94</v>
      </c>
      <c r="P1141" t="s">
        <v>65</v>
      </c>
      <c r="R1141" t="s">
        <v>61</v>
      </c>
    </row>
    <row r="1142" spans="1:18">
      <c r="A1142" t="s">
        <v>35</v>
      </c>
      <c r="B1142" t="s">
        <v>10</v>
      </c>
      <c r="C1142">
        <v>134</v>
      </c>
      <c r="D1142" t="s">
        <v>83</v>
      </c>
      <c r="F1142" t="s">
        <v>14</v>
      </c>
      <c r="H1142" t="s">
        <v>16</v>
      </c>
      <c r="J1142" t="s">
        <v>16</v>
      </c>
      <c r="L1142" t="s">
        <v>16</v>
      </c>
      <c r="N1142" t="s">
        <v>959</v>
      </c>
      <c r="P1142" t="s">
        <v>1101</v>
      </c>
      <c r="R1142" t="s">
        <v>61</v>
      </c>
    </row>
    <row r="1143" spans="1:18">
      <c r="A1143" t="s">
        <v>35</v>
      </c>
      <c r="B1143" t="s">
        <v>10</v>
      </c>
      <c r="C1143">
        <v>28</v>
      </c>
      <c r="D1143" t="s">
        <v>79</v>
      </c>
      <c r="E1143" t="s">
        <v>62</v>
      </c>
      <c r="F1143" t="s">
        <v>14</v>
      </c>
      <c r="H1143" t="s">
        <v>16</v>
      </c>
      <c r="J1143" t="s">
        <v>14</v>
      </c>
      <c r="L1143" t="s">
        <v>16</v>
      </c>
      <c r="N1143" t="s">
        <v>134</v>
      </c>
      <c r="O1143" t="s">
        <v>1134</v>
      </c>
      <c r="R1143" t="s">
        <v>69</v>
      </c>
    </row>
    <row r="1144" spans="1:18">
      <c r="A1144" t="s">
        <v>35</v>
      </c>
      <c r="B1144" t="s">
        <v>10</v>
      </c>
      <c r="C1144">
        <v>23</v>
      </c>
      <c r="D1144" t="s">
        <v>79</v>
      </c>
      <c r="E1144" t="s">
        <v>57</v>
      </c>
      <c r="F1144" t="s">
        <v>14</v>
      </c>
      <c r="H1144" t="s">
        <v>14</v>
      </c>
      <c r="J1144" t="s">
        <v>14</v>
      </c>
      <c r="L1144" t="s">
        <v>14</v>
      </c>
      <c r="N1144" t="s">
        <v>15</v>
      </c>
      <c r="O1144" t="s">
        <v>1135</v>
      </c>
      <c r="P1144" t="s">
        <v>15</v>
      </c>
      <c r="Q1144" t="s">
        <v>1136</v>
      </c>
      <c r="R1144" t="s">
        <v>69</v>
      </c>
    </row>
    <row r="1145" spans="1:18">
      <c r="A1145" t="s">
        <v>35</v>
      </c>
      <c r="B1145" t="s">
        <v>10</v>
      </c>
      <c r="C1145">
        <v>0</v>
      </c>
      <c r="D1145" t="s">
        <v>70</v>
      </c>
      <c r="F1145" t="s">
        <v>14</v>
      </c>
      <c r="H1145" t="s">
        <v>16</v>
      </c>
      <c r="J1145" t="s">
        <v>16</v>
      </c>
      <c r="L1145" t="s">
        <v>16</v>
      </c>
      <c r="N1145" t="s">
        <v>320</v>
      </c>
      <c r="P1145" t="s">
        <v>359</v>
      </c>
      <c r="R1145" t="s">
        <v>61</v>
      </c>
    </row>
    <row r="1146" spans="1:18">
      <c r="A1146" t="s">
        <v>35</v>
      </c>
      <c r="B1146" t="s">
        <v>10</v>
      </c>
      <c r="C1146">
        <v>5</v>
      </c>
      <c r="D1146" t="s">
        <v>79</v>
      </c>
      <c r="E1146" t="s">
        <v>79</v>
      </c>
      <c r="F1146" t="s">
        <v>14</v>
      </c>
      <c r="H1146" t="s">
        <v>14</v>
      </c>
      <c r="J1146" t="s">
        <v>14</v>
      </c>
      <c r="L1146" t="s">
        <v>14</v>
      </c>
      <c r="N1146" t="s">
        <v>714</v>
      </c>
      <c r="P1146" t="s">
        <v>222</v>
      </c>
      <c r="R1146" t="s">
        <v>61</v>
      </c>
    </row>
    <row r="1147" spans="1:18">
      <c r="A1147" t="s">
        <v>35</v>
      </c>
      <c r="B1147" t="s">
        <v>10</v>
      </c>
      <c r="C1147">
        <v>3</v>
      </c>
      <c r="D1147" t="s">
        <v>62</v>
      </c>
      <c r="E1147" t="s">
        <v>83</v>
      </c>
      <c r="F1147" t="s">
        <v>14</v>
      </c>
      <c r="H1147" t="s">
        <v>11</v>
      </c>
      <c r="J1147" t="s">
        <v>14</v>
      </c>
      <c r="L1147" t="s">
        <v>11</v>
      </c>
      <c r="N1147" t="s">
        <v>144</v>
      </c>
      <c r="O1147" t="s">
        <v>1137</v>
      </c>
      <c r="P1147" t="s">
        <v>65</v>
      </c>
      <c r="R1147" t="s">
        <v>61</v>
      </c>
    </row>
    <row r="1148" spans="1:18">
      <c r="A1148" t="s">
        <v>35</v>
      </c>
      <c r="B1148" t="s">
        <v>10</v>
      </c>
      <c r="C1148">
        <v>268</v>
      </c>
      <c r="F1148" t="s">
        <v>14</v>
      </c>
      <c r="H1148" t="s">
        <v>16</v>
      </c>
      <c r="J1148" t="s">
        <v>14</v>
      </c>
      <c r="L1148" t="s">
        <v>16</v>
      </c>
      <c r="N1148" t="s">
        <v>116</v>
      </c>
      <c r="P1148" t="s">
        <v>195</v>
      </c>
      <c r="R1148" t="s">
        <v>61</v>
      </c>
    </row>
    <row r="1149" spans="1:18">
      <c r="A1149" t="s">
        <v>35</v>
      </c>
      <c r="B1149" t="s">
        <v>10</v>
      </c>
      <c r="C1149">
        <v>350</v>
      </c>
      <c r="F1149" t="s">
        <v>14</v>
      </c>
      <c r="H1149" t="s">
        <v>14</v>
      </c>
      <c r="J1149" t="s">
        <v>14</v>
      </c>
      <c r="L1149" t="s">
        <v>14</v>
      </c>
      <c r="N1149" t="s">
        <v>77</v>
      </c>
      <c r="P1149" t="s">
        <v>325</v>
      </c>
      <c r="R1149" t="s">
        <v>69</v>
      </c>
    </row>
    <row r="1150" spans="1:18">
      <c r="A1150" t="s">
        <v>35</v>
      </c>
      <c r="B1150" t="s">
        <v>10</v>
      </c>
      <c r="C1150">
        <v>75</v>
      </c>
      <c r="D1150" t="s">
        <v>66</v>
      </c>
      <c r="F1150" t="s">
        <v>14</v>
      </c>
      <c r="H1150" t="s">
        <v>14</v>
      </c>
      <c r="J1150" t="s">
        <v>14</v>
      </c>
      <c r="L1150" t="s">
        <v>14</v>
      </c>
      <c r="N1150" t="s">
        <v>114</v>
      </c>
      <c r="R1150" t="s">
        <v>69</v>
      </c>
    </row>
    <row r="1151" spans="1:18">
      <c r="A1151" t="s">
        <v>35</v>
      </c>
      <c r="B1151" t="s">
        <v>10</v>
      </c>
      <c r="C1151">
        <v>1.4</v>
      </c>
      <c r="D1151" t="s">
        <v>66</v>
      </c>
      <c r="F1151" t="s">
        <v>14</v>
      </c>
      <c r="H1151" t="s">
        <v>16</v>
      </c>
      <c r="J1151" t="s">
        <v>14</v>
      </c>
      <c r="L1151" t="s">
        <v>16</v>
      </c>
      <c r="N1151" t="s">
        <v>1138</v>
      </c>
      <c r="P1151" t="s">
        <v>65</v>
      </c>
      <c r="R1151" t="s">
        <v>69</v>
      </c>
    </row>
    <row r="1152" spans="1:18">
      <c r="A1152" t="s">
        <v>35</v>
      </c>
      <c r="B1152" t="s">
        <v>10</v>
      </c>
      <c r="C1152" t="s">
        <v>1139</v>
      </c>
      <c r="D1152" t="s">
        <v>62</v>
      </c>
      <c r="E1152" t="s">
        <v>66</v>
      </c>
      <c r="F1152" t="s">
        <v>14</v>
      </c>
      <c r="H1152" t="s">
        <v>14</v>
      </c>
      <c r="J1152" t="s">
        <v>14</v>
      </c>
      <c r="L1152" t="s">
        <v>14</v>
      </c>
      <c r="N1152" t="s">
        <v>216</v>
      </c>
      <c r="R1152" t="s">
        <v>69</v>
      </c>
    </row>
    <row r="1153" spans="1:18">
      <c r="A1153" t="s">
        <v>35</v>
      </c>
      <c r="B1153" t="s">
        <v>10</v>
      </c>
      <c r="C1153" t="s">
        <v>1140</v>
      </c>
      <c r="D1153" t="s">
        <v>62</v>
      </c>
      <c r="E1153" t="s">
        <v>62</v>
      </c>
      <c r="F1153" t="s">
        <v>14</v>
      </c>
      <c r="H1153" t="s">
        <v>16</v>
      </c>
      <c r="J1153" t="s">
        <v>14</v>
      </c>
      <c r="L1153" t="s">
        <v>16</v>
      </c>
      <c r="N1153" t="s">
        <v>93</v>
      </c>
      <c r="P1153" t="s">
        <v>65</v>
      </c>
      <c r="R1153" t="s">
        <v>61</v>
      </c>
    </row>
    <row r="1154" spans="1:18">
      <c r="A1154" t="s">
        <v>35</v>
      </c>
      <c r="B1154" t="s">
        <v>10</v>
      </c>
      <c r="C1154">
        <v>13.1</v>
      </c>
      <c r="D1154" t="s">
        <v>62</v>
      </c>
      <c r="F1154" t="s">
        <v>14</v>
      </c>
      <c r="H1154" t="s">
        <v>16</v>
      </c>
      <c r="J1154" t="s">
        <v>14</v>
      </c>
      <c r="L1154" t="s">
        <v>16</v>
      </c>
      <c r="N1154" t="s">
        <v>199</v>
      </c>
      <c r="O1154" t="s">
        <v>258</v>
      </c>
      <c r="R1154" t="s">
        <v>61</v>
      </c>
    </row>
    <row r="1155" spans="1:18">
      <c r="A1155" t="s">
        <v>35</v>
      </c>
      <c r="B1155" t="s">
        <v>10</v>
      </c>
      <c r="C1155">
        <v>1</v>
      </c>
      <c r="D1155" t="s">
        <v>62</v>
      </c>
      <c r="E1155" t="s">
        <v>66</v>
      </c>
      <c r="F1155" t="s">
        <v>14</v>
      </c>
      <c r="H1155" t="s">
        <v>16</v>
      </c>
      <c r="J1155" t="s">
        <v>12</v>
      </c>
      <c r="L1155" t="s">
        <v>16</v>
      </c>
      <c r="N1155" t="s">
        <v>67</v>
      </c>
      <c r="P1155" t="s">
        <v>65</v>
      </c>
      <c r="R1155" t="s">
        <v>61</v>
      </c>
    </row>
    <row r="1156" spans="1:18">
      <c r="A1156" t="s">
        <v>35</v>
      </c>
      <c r="B1156" t="s">
        <v>10</v>
      </c>
      <c r="C1156">
        <v>1</v>
      </c>
      <c r="D1156" t="s">
        <v>79</v>
      </c>
      <c r="E1156" t="s">
        <v>57</v>
      </c>
      <c r="F1156" t="s">
        <v>14</v>
      </c>
      <c r="H1156" t="s">
        <v>16</v>
      </c>
      <c r="J1156" t="s">
        <v>14</v>
      </c>
      <c r="L1156" t="s">
        <v>16</v>
      </c>
      <c r="N1156" t="s">
        <v>1141</v>
      </c>
      <c r="P1156" t="s">
        <v>65</v>
      </c>
      <c r="R1156" t="s">
        <v>61</v>
      </c>
    </row>
    <row r="1157" spans="1:18">
      <c r="A1157" t="s">
        <v>35</v>
      </c>
      <c r="B1157" t="s">
        <v>10</v>
      </c>
      <c r="C1157">
        <v>46</v>
      </c>
      <c r="D1157" t="s">
        <v>66</v>
      </c>
      <c r="F1157" t="s">
        <v>14</v>
      </c>
      <c r="H1157" t="s">
        <v>16</v>
      </c>
      <c r="J1157" t="s">
        <v>14</v>
      </c>
      <c r="L1157" t="s">
        <v>16</v>
      </c>
      <c r="N1157" t="s">
        <v>15</v>
      </c>
      <c r="O1157" t="s">
        <v>1142</v>
      </c>
      <c r="R1157" t="s">
        <v>69</v>
      </c>
    </row>
    <row r="1158" spans="1:18">
      <c r="A1158" t="s">
        <v>35</v>
      </c>
      <c r="B1158" t="s">
        <v>10</v>
      </c>
      <c r="C1158">
        <v>53</v>
      </c>
      <c r="D1158" t="s">
        <v>95</v>
      </c>
      <c r="E1158" t="s">
        <v>95</v>
      </c>
      <c r="F1158" t="s">
        <v>14</v>
      </c>
      <c r="H1158" t="s">
        <v>16</v>
      </c>
      <c r="J1158" t="s">
        <v>14</v>
      </c>
      <c r="L1158" t="s">
        <v>12</v>
      </c>
      <c r="N1158" t="s">
        <v>1143</v>
      </c>
      <c r="P1158" t="s">
        <v>1023</v>
      </c>
      <c r="R1158" t="s">
        <v>61</v>
      </c>
    </row>
    <row r="1159" spans="1:18">
      <c r="A1159" t="s">
        <v>35</v>
      </c>
      <c r="B1159" t="s">
        <v>10</v>
      </c>
      <c r="C1159">
        <v>0</v>
      </c>
      <c r="D1159" t="s">
        <v>70</v>
      </c>
      <c r="F1159" t="s">
        <v>14</v>
      </c>
      <c r="H1159" t="s">
        <v>16</v>
      </c>
      <c r="J1159" t="s">
        <v>14</v>
      </c>
      <c r="L1159" t="s">
        <v>12</v>
      </c>
      <c r="N1159" t="s">
        <v>116</v>
      </c>
      <c r="P1159" t="s">
        <v>75</v>
      </c>
      <c r="R1159" t="s">
        <v>69</v>
      </c>
    </row>
    <row r="1160" spans="1:18">
      <c r="A1160" t="s">
        <v>35</v>
      </c>
      <c r="B1160" t="s">
        <v>10</v>
      </c>
      <c r="C1160">
        <v>0</v>
      </c>
      <c r="D1160" t="s">
        <v>95</v>
      </c>
      <c r="F1160" t="s">
        <v>14</v>
      </c>
      <c r="H1160" t="s">
        <v>16</v>
      </c>
      <c r="J1160" t="s">
        <v>14</v>
      </c>
      <c r="L1160" t="s">
        <v>16</v>
      </c>
      <c r="N1160" t="s">
        <v>883</v>
      </c>
      <c r="P1160" t="s">
        <v>269</v>
      </c>
      <c r="R1160" t="s">
        <v>61</v>
      </c>
    </row>
    <row r="1161" spans="1:18">
      <c r="A1161" t="s">
        <v>35</v>
      </c>
      <c r="B1161" t="s">
        <v>10</v>
      </c>
      <c r="C1161">
        <v>3</v>
      </c>
      <c r="D1161" t="s">
        <v>57</v>
      </c>
      <c r="E1161" t="s">
        <v>83</v>
      </c>
      <c r="F1161" t="s">
        <v>14</v>
      </c>
      <c r="H1161" t="s">
        <v>16</v>
      </c>
      <c r="J1161" t="s">
        <v>14</v>
      </c>
      <c r="L1161" t="s">
        <v>16</v>
      </c>
      <c r="N1161" t="s">
        <v>15</v>
      </c>
      <c r="O1161" t="s">
        <v>1144</v>
      </c>
      <c r="P1161" t="s">
        <v>1145</v>
      </c>
      <c r="R1161" t="s">
        <v>61</v>
      </c>
    </row>
    <row r="1162" spans="1:18">
      <c r="A1162" t="s">
        <v>35</v>
      </c>
      <c r="B1162" t="s">
        <v>10</v>
      </c>
      <c r="C1162">
        <v>3.5</v>
      </c>
      <c r="D1162" t="s">
        <v>62</v>
      </c>
      <c r="E1162" t="s">
        <v>62</v>
      </c>
      <c r="F1162" t="s">
        <v>14</v>
      </c>
      <c r="H1162" t="s">
        <v>14</v>
      </c>
      <c r="J1162" t="s">
        <v>14</v>
      </c>
      <c r="L1162" t="s">
        <v>14</v>
      </c>
      <c r="N1162" t="s">
        <v>1118</v>
      </c>
      <c r="P1162" t="s">
        <v>1146</v>
      </c>
      <c r="Q1162" t="s">
        <v>1147</v>
      </c>
      <c r="R1162" t="s">
        <v>61</v>
      </c>
    </row>
    <row r="1163" spans="1:18">
      <c r="A1163" t="s">
        <v>35</v>
      </c>
      <c r="B1163" t="s">
        <v>10</v>
      </c>
      <c r="C1163">
        <v>2.5</v>
      </c>
      <c r="D1163" t="s">
        <v>62</v>
      </c>
      <c r="E1163" t="s">
        <v>62</v>
      </c>
      <c r="F1163" t="s">
        <v>14</v>
      </c>
      <c r="H1163" t="s">
        <v>14</v>
      </c>
      <c r="J1163" t="s">
        <v>14</v>
      </c>
      <c r="L1163" t="s">
        <v>14</v>
      </c>
      <c r="N1163" t="s">
        <v>93</v>
      </c>
      <c r="P1163" t="s">
        <v>195</v>
      </c>
      <c r="R1163" t="s">
        <v>61</v>
      </c>
    </row>
    <row r="1164" spans="1:18">
      <c r="A1164" t="s">
        <v>35</v>
      </c>
      <c r="B1164" t="s">
        <v>10</v>
      </c>
      <c r="C1164">
        <v>40</v>
      </c>
      <c r="D1164" t="s">
        <v>62</v>
      </c>
      <c r="E1164" t="s">
        <v>95</v>
      </c>
      <c r="F1164" t="s">
        <v>14</v>
      </c>
      <c r="H1164" t="s">
        <v>16</v>
      </c>
      <c r="J1164" t="s">
        <v>14</v>
      </c>
      <c r="L1164" t="s">
        <v>16</v>
      </c>
      <c r="N1164" t="s">
        <v>77</v>
      </c>
      <c r="P1164" t="s">
        <v>15</v>
      </c>
      <c r="Q1164" t="s">
        <v>110</v>
      </c>
      <c r="R1164" t="s">
        <v>69</v>
      </c>
    </row>
    <row r="1165" spans="1:18">
      <c r="A1165" t="s">
        <v>35</v>
      </c>
      <c r="B1165" t="s">
        <v>10</v>
      </c>
      <c r="C1165">
        <v>2.5</v>
      </c>
      <c r="D1165" t="s">
        <v>70</v>
      </c>
      <c r="E1165" t="s">
        <v>62</v>
      </c>
      <c r="F1165" t="s">
        <v>14</v>
      </c>
      <c r="H1165" t="s">
        <v>16</v>
      </c>
      <c r="J1165" t="s">
        <v>14</v>
      </c>
      <c r="L1165" t="s">
        <v>14</v>
      </c>
      <c r="N1165" t="s">
        <v>74</v>
      </c>
      <c r="P1165" t="s">
        <v>75</v>
      </c>
      <c r="R1165" t="s">
        <v>69</v>
      </c>
    </row>
    <row r="1166" spans="1:18">
      <c r="A1166" t="s">
        <v>35</v>
      </c>
      <c r="B1166" t="s">
        <v>10</v>
      </c>
      <c r="C1166">
        <v>65</v>
      </c>
      <c r="F1166" t="s">
        <v>14</v>
      </c>
      <c r="H1166" t="s">
        <v>16</v>
      </c>
      <c r="J1166" t="s">
        <v>14</v>
      </c>
      <c r="L1166" t="s">
        <v>16</v>
      </c>
      <c r="N1166" t="s">
        <v>94</v>
      </c>
      <c r="P1166" t="s">
        <v>269</v>
      </c>
      <c r="R1166" t="s">
        <v>61</v>
      </c>
    </row>
    <row r="1167" spans="1:18">
      <c r="A1167" t="s">
        <v>35</v>
      </c>
      <c r="B1167" t="s">
        <v>10</v>
      </c>
      <c r="C1167">
        <v>0</v>
      </c>
      <c r="D1167" t="s">
        <v>70</v>
      </c>
      <c r="F1167" t="s">
        <v>14</v>
      </c>
      <c r="H1167" t="s">
        <v>16</v>
      </c>
      <c r="J1167" t="s">
        <v>14</v>
      </c>
      <c r="L1167" t="s">
        <v>16</v>
      </c>
      <c r="N1167" t="s">
        <v>93</v>
      </c>
      <c r="P1167" t="s">
        <v>489</v>
      </c>
      <c r="R1167" t="s">
        <v>61</v>
      </c>
    </row>
    <row r="1168" spans="1:18">
      <c r="A1168" t="s">
        <v>35</v>
      </c>
      <c r="B1168" t="s">
        <v>10</v>
      </c>
      <c r="C1168">
        <v>91</v>
      </c>
      <c r="F1168" t="s">
        <v>14</v>
      </c>
      <c r="H1168" t="s">
        <v>16</v>
      </c>
      <c r="J1168" t="s">
        <v>14</v>
      </c>
      <c r="L1168" t="s">
        <v>16</v>
      </c>
      <c r="N1168" t="s">
        <v>15</v>
      </c>
      <c r="O1168" t="s">
        <v>1148</v>
      </c>
      <c r="R1168" t="s">
        <v>69</v>
      </c>
    </row>
    <row r="1169" spans="1:18">
      <c r="A1169" t="s">
        <v>35</v>
      </c>
      <c r="B1169" t="s">
        <v>10</v>
      </c>
      <c r="C1169">
        <v>0</v>
      </c>
      <c r="F1169" t="s">
        <v>14</v>
      </c>
      <c r="H1169" t="s">
        <v>16</v>
      </c>
      <c r="J1169" t="s">
        <v>14</v>
      </c>
      <c r="L1169" t="s">
        <v>16</v>
      </c>
      <c r="N1169" t="s">
        <v>94</v>
      </c>
      <c r="P1169" t="s">
        <v>269</v>
      </c>
      <c r="R1169" t="s">
        <v>61</v>
      </c>
    </row>
    <row r="1170" spans="1:18">
      <c r="A1170" t="s">
        <v>35</v>
      </c>
      <c r="B1170" t="s">
        <v>10</v>
      </c>
      <c r="C1170">
        <v>12</v>
      </c>
      <c r="D1170" t="s">
        <v>79</v>
      </c>
      <c r="E1170" t="s">
        <v>79</v>
      </c>
      <c r="F1170" t="s">
        <v>14</v>
      </c>
      <c r="H1170" t="s">
        <v>16</v>
      </c>
      <c r="J1170" t="s">
        <v>14</v>
      </c>
      <c r="L1170" t="s">
        <v>16</v>
      </c>
      <c r="N1170" t="s">
        <v>15</v>
      </c>
      <c r="O1170" t="s">
        <v>1149</v>
      </c>
      <c r="P1170" t="s">
        <v>325</v>
      </c>
      <c r="R1170" t="s">
        <v>61</v>
      </c>
    </row>
    <row r="1171" spans="1:18">
      <c r="A1171" t="s">
        <v>35</v>
      </c>
      <c r="B1171" t="s">
        <v>10</v>
      </c>
      <c r="C1171">
        <v>27</v>
      </c>
      <c r="D1171" t="s">
        <v>79</v>
      </c>
      <c r="E1171" t="s">
        <v>83</v>
      </c>
      <c r="F1171" t="s">
        <v>14</v>
      </c>
      <c r="H1171" t="s">
        <v>14</v>
      </c>
      <c r="J1171" t="s">
        <v>14</v>
      </c>
      <c r="L1171" t="s">
        <v>16</v>
      </c>
      <c r="N1171" t="s">
        <v>126</v>
      </c>
      <c r="R1171" t="s">
        <v>69</v>
      </c>
    </row>
    <row r="1172" spans="1:18">
      <c r="A1172" t="s">
        <v>35</v>
      </c>
      <c r="B1172" t="s">
        <v>10</v>
      </c>
      <c r="C1172">
        <v>35</v>
      </c>
      <c r="D1172" t="s">
        <v>95</v>
      </c>
      <c r="E1172" t="s">
        <v>83</v>
      </c>
      <c r="F1172" t="s">
        <v>14</v>
      </c>
      <c r="H1172" t="s">
        <v>16</v>
      </c>
      <c r="J1172" t="s">
        <v>14</v>
      </c>
      <c r="L1172" t="s">
        <v>16</v>
      </c>
      <c r="N1172" t="s">
        <v>93</v>
      </c>
      <c r="P1172" t="s">
        <v>65</v>
      </c>
      <c r="R1172" t="s">
        <v>69</v>
      </c>
    </row>
    <row r="1173" spans="1:18">
      <c r="A1173" t="s">
        <v>35</v>
      </c>
      <c r="B1173" t="s">
        <v>10</v>
      </c>
      <c r="C1173">
        <v>8.8000000000000007</v>
      </c>
      <c r="D1173" t="s">
        <v>66</v>
      </c>
      <c r="F1173" t="s">
        <v>14</v>
      </c>
      <c r="H1173" t="s">
        <v>16</v>
      </c>
      <c r="J1173" t="s">
        <v>14</v>
      </c>
      <c r="L1173" t="s">
        <v>16</v>
      </c>
      <c r="N1173" t="s">
        <v>803</v>
      </c>
      <c r="P1173" t="s">
        <v>75</v>
      </c>
      <c r="R1173" t="s">
        <v>69</v>
      </c>
    </row>
    <row r="1174" spans="1:18">
      <c r="A1174" t="s">
        <v>35</v>
      </c>
      <c r="B1174" t="s">
        <v>10</v>
      </c>
      <c r="C1174">
        <v>212</v>
      </c>
      <c r="F1174" t="s">
        <v>14</v>
      </c>
      <c r="H1174" t="s">
        <v>14</v>
      </c>
      <c r="J1174" t="s">
        <v>14</v>
      </c>
      <c r="L1174" t="s">
        <v>14</v>
      </c>
      <c r="N1174" t="s">
        <v>94</v>
      </c>
      <c r="P1174" t="s">
        <v>150</v>
      </c>
      <c r="R1174" t="s">
        <v>61</v>
      </c>
    </row>
    <row r="1175" spans="1:18">
      <c r="A1175" t="s">
        <v>35</v>
      </c>
      <c r="B1175" t="s">
        <v>10</v>
      </c>
      <c r="C1175">
        <v>5</v>
      </c>
      <c r="D1175" t="s">
        <v>79</v>
      </c>
      <c r="E1175" t="s">
        <v>62</v>
      </c>
      <c r="F1175" t="s">
        <v>14</v>
      </c>
      <c r="H1175" t="s">
        <v>14</v>
      </c>
      <c r="J1175" t="s">
        <v>14</v>
      </c>
      <c r="L1175" t="s">
        <v>14</v>
      </c>
      <c r="N1175" t="s">
        <v>77</v>
      </c>
      <c r="P1175" t="s">
        <v>300</v>
      </c>
      <c r="R1175" t="s">
        <v>61</v>
      </c>
    </row>
    <row r="1176" spans="1:18">
      <c r="A1176" t="s">
        <v>35</v>
      </c>
      <c r="B1176" t="s">
        <v>10</v>
      </c>
      <c r="C1176">
        <v>211</v>
      </c>
      <c r="D1176" t="s">
        <v>83</v>
      </c>
      <c r="F1176" t="s">
        <v>14</v>
      </c>
      <c r="H1176" t="s">
        <v>16</v>
      </c>
      <c r="J1176" t="s">
        <v>12</v>
      </c>
      <c r="L1176" t="s">
        <v>16</v>
      </c>
      <c r="N1176" t="s">
        <v>94</v>
      </c>
      <c r="P1176" t="s">
        <v>75</v>
      </c>
      <c r="R1176" t="s">
        <v>69</v>
      </c>
    </row>
    <row r="1177" spans="1:18">
      <c r="A1177" t="s">
        <v>35</v>
      </c>
      <c r="B1177" t="s">
        <v>10</v>
      </c>
      <c r="C1177">
        <v>62</v>
      </c>
      <c r="F1177" t="s">
        <v>14</v>
      </c>
      <c r="H1177" t="s">
        <v>14</v>
      </c>
      <c r="J1177" t="s">
        <v>14</v>
      </c>
      <c r="L1177" t="s">
        <v>14</v>
      </c>
      <c r="N1177" t="s">
        <v>77</v>
      </c>
      <c r="P1177" t="s">
        <v>75</v>
      </c>
      <c r="R1177" t="s">
        <v>69</v>
      </c>
    </row>
    <row r="1178" spans="1:18">
      <c r="A1178" t="s">
        <v>35</v>
      </c>
      <c r="B1178" t="s">
        <v>10</v>
      </c>
      <c r="C1178">
        <v>40</v>
      </c>
      <c r="D1178" t="s">
        <v>83</v>
      </c>
      <c r="E1178" t="s">
        <v>83</v>
      </c>
      <c r="F1178" t="s">
        <v>14</v>
      </c>
      <c r="H1178" t="s">
        <v>14</v>
      </c>
      <c r="J1178" t="s">
        <v>14</v>
      </c>
      <c r="L1178" t="s">
        <v>14</v>
      </c>
      <c r="N1178" t="s">
        <v>67</v>
      </c>
      <c r="P1178" t="s">
        <v>75</v>
      </c>
      <c r="R1178" t="s">
        <v>61</v>
      </c>
    </row>
    <row r="1179" spans="1:18">
      <c r="A1179" t="s">
        <v>35</v>
      </c>
      <c r="B1179" t="s">
        <v>10</v>
      </c>
      <c r="C1179">
        <v>1.1000000000000001</v>
      </c>
      <c r="D1179" t="s">
        <v>66</v>
      </c>
      <c r="E1179" t="s">
        <v>57</v>
      </c>
      <c r="F1179" t="s">
        <v>14</v>
      </c>
      <c r="H1179" t="s">
        <v>16</v>
      </c>
      <c r="J1179" t="s">
        <v>14</v>
      </c>
      <c r="L1179" t="s">
        <v>16</v>
      </c>
      <c r="N1179" t="s">
        <v>67</v>
      </c>
      <c r="P1179" t="s">
        <v>703</v>
      </c>
      <c r="R1179" t="s">
        <v>61</v>
      </c>
    </row>
    <row r="1180" spans="1:18">
      <c r="A1180" t="s">
        <v>35</v>
      </c>
      <c r="B1180" t="s">
        <v>10</v>
      </c>
      <c r="C1180">
        <v>119</v>
      </c>
      <c r="F1180" t="s">
        <v>14</v>
      </c>
      <c r="H1180" t="s">
        <v>16</v>
      </c>
      <c r="J1180" t="s">
        <v>14</v>
      </c>
      <c r="L1180" t="s">
        <v>16</v>
      </c>
      <c r="N1180" t="s">
        <v>77</v>
      </c>
      <c r="R1180" t="s">
        <v>61</v>
      </c>
    </row>
    <row r="1181" spans="1:18">
      <c r="A1181" t="s">
        <v>35</v>
      </c>
      <c r="B1181" t="s">
        <v>10</v>
      </c>
      <c r="C1181">
        <v>3.5</v>
      </c>
      <c r="D1181" t="s">
        <v>62</v>
      </c>
      <c r="E1181" t="s">
        <v>57</v>
      </c>
      <c r="F1181" t="s">
        <v>14</v>
      </c>
      <c r="H1181" t="s">
        <v>16</v>
      </c>
      <c r="J1181" t="s">
        <v>14</v>
      </c>
      <c r="L1181" t="s">
        <v>16</v>
      </c>
      <c r="N1181" t="s">
        <v>94</v>
      </c>
      <c r="P1181" t="s">
        <v>381</v>
      </c>
      <c r="R1181" t="s">
        <v>61</v>
      </c>
    </row>
    <row r="1182" spans="1:18">
      <c r="A1182" t="s">
        <v>35</v>
      </c>
      <c r="B1182" t="s">
        <v>10</v>
      </c>
      <c r="C1182">
        <v>0</v>
      </c>
      <c r="F1182" t="s">
        <v>14</v>
      </c>
      <c r="H1182" t="s">
        <v>16</v>
      </c>
      <c r="J1182" t="s">
        <v>14</v>
      </c>
      <c r="L1182" t="s">
        <v>16</v>
      </c>
      <c r="N1182" t="s">
        <v>169</v>
      </c>
      <c r="P1182" t="s">
        <v>1026</v>
      </c>
      <c r="R1182" t="s">
        <v>69</v>
      </c>
    </row>
    <row r="1183" spans="1:18">
      <c r="A1183" t="s">
        <v>35</v>
      </c>
      <c r="B1183" t="s">
        <v>10</v>
      </c>
      <c r="C1183">
        <v>1.7</v>
      </c>
      <c r="D1183" t="s">
        <v>62</v>
      </c>
      <c r="F1183" t="s">
        <v>14</v>
      </c>
      <c r="H1183" t="s">
        <v>16</v>
      </c>
      <c r="J1183" t="s">
        <v>14</v>
      </c>
      <c r="L1183" t="s">
        <v>16</v>
      </c>
      <c r="N1183" t="s">
        <v>90</v>
      </c>
      <c r="R1183" t="s">
        <v>69</v>
      </c>
    </row>
    <row r="1184" spans="1:18">
      <c r="A1184" t="s">
        <v>35</v>
      </c>
      <c r="B1184" t="s">
        <v>10</v>
      </c>
      <c r="C1184">
        <v>0</v>
      </c>
      <c r="F1184" t="s">
        <v>14</v>
      </c>
      <c r="H1184" t="s">
        <v>16</v>
      </c>
      <c r="J1184" t="s">
        <v>14</v>
      </c>
      <c r="L1184" t="s">
        <v>16</v>
      </c>
      <c r="N1184" t="s">
        <v>1095</v>
      </c>
      <c r="P1184" t="s">
        <v>195</v>
      </c>
      <c r="R1184" t="s">
        <v>61</v>
      </c>
    </row>
    <row r="1185" spans="1:18">
      <c r="A1185" t="s">
        <v>35</v>
      </c>
      <c r="B1185" t="s">
        <v>10</v>
      </c>
      <c r="C1185">
        <v>3</v>
      </c>
      <c r="D1185" t="s">
        <v>62</v>
      </c>
      <c r="E1185" t="s">
        <v>95</v>
      </c>
      <c r="F1185" t="s">
        <v>14</v>
      </c>
      <c r="H1185" t="s">
        <v>16</v>
      </c>
      <c r="J1185" t="s">
        <v>14</v>
      </c>
      <c r="L1185" t="s">
        <v>16</v>
      </c>
      <c r="N1185" t="s">
        <v>74</v>
      </c>
      <c r="R1185" t="s">
        <v>69</v>
      </c>
    </row>
    <row r="1186" spans="1:18">
      <c r="A1186" t="s">
        <v>35</v>
      </c>
      <c r="B1186" t="s">
        <v>10</v>
      </c>
      <c r="C1186">
        <v>3.6</v>
      </c>
      <c r="D1186" t="s">
        <v>79</v>
      </c>
      <c r="F1186" t="s">
        <v>14</v>
      </c>
      <c r="H1186" t="s">
        <v>16</v>
      </c>
      <c r="J1186" t="s">
        <v>14</v>
      </c>
      <c r="L1186" t="s">
        <v>16</v>
      </c>
      <c r="N1186" t="s">
        <v>15</v>
      </c>
      <c r="O1186" t="s">
        <v>1150</v>
      </c>
      <c r="P1186" t="s">
        <v>89</v>
      </c>
      <c r="R1186" t="s">
        <v>61</v>
      </c>
    </row>
    <row r="1187" spans="1:18">
      <c r="A1187" t="s">
        <v>35</v>
      </c>
      <c r="B1187" t="s">
        <v>10</v>
      </c>
      <c r="C1187">
        <v>0</v>
      </c>
      <c r="E1187" t="s">
        <v>83</v>
      </c>
      <c r="F1187" t="s">
        <v>14</v>
      </c>
      <c r="H1187" t="s">
        <v>14</v>
      </c>
      <c r="J1187" t="s">
        <v>14</v>
      </c>
      <c r="L1187" t="s">
        <v>14</v>
      </c>
      <c r="N1187" t="s">
        <v>435</v>
      </c>
      <c r="P1187" t="s">
        <v>1074</v>
      </c>
      <c r="R1187" t="s">
        <v>61</v>
      </c>
    </row>
    <row r="1188" spans="1:18">
      <c r="A1188" t="s">
        <v>35</v>
      </c>
      <c r="B1188" t="s">
        <v>10</v>
      </c>
      <c r="C1188">
        <v>0.5</v>
      </c>
      <c r="D1188" t="s">
        <v>62</v>
      </c>
      <c r="E1188" t="s">
        <v>83</v>
      </c>
      <c r="F1188" t="s">
        <v>14</v>
      </c>
      <c r="H1188" t="s">
        <v>16</v>
      </c>
      <c r="J1188" t="s">
        <v>14</v>
      </c>
      <c r="L1188" t="s">
        <v>14</v>
      </c>
      <c r="N1188" t="s">
        <v>94</v>
      </c>
      <c r="P1188" t="s">
        <v>75</v>
      </c>
      <c r="R1188" t="s">
        <v>61</v>
      </c>
    </row>
    <row r="1189" spans="1:18">
      <c r="A1189" t="s">
        <v>35</v>
      </c>
      <c r="B1189" t="s">
        <v>10</v>
      </c>
      <c r="C1189">
        <v>0</v>
      </c>
      <c r="F1189" t="s">
        <v>14</v>
      </c>
      <c r="H1189" t="s">
        <v>16</v>
      </c>
      <c r="J1189" t="s">
        <v>14</v>
      </c>
      <c r="L1189" t="s">
        <v>16</v>
      </c>
      <c r="N1189" t="s">
        <v>94</v>
      </c>
      <c r="P1189" t="s">
        <v>120</v>
      </c>
      <c r="R1189" t="s">
        <v>61</v>
      </c>
    </row>
    <row r="1190" spans="1:18">
      <c r="A1190" t="s">
        <v>35</v>
      </c>
      <c r="B1190" t="s">
        <v>10</v>
      </c>
      <c r="C1190">
        <v>36</v>
      </c>
      <c r="D1190" t="s">
        <v>62</v>
      </c>
      <c r="F1190" t="s">
        <v>14</v>
      </c>
      <c r="H1190" t="s">
        <v>16</v>
      </c>
      <c r="J1190" t="s">
        <v>14</v>
      </c>
      <c r="L1190" t="s">
        <v>16</v>
      </c>
      <c r="N1190" t="s">
        <v>1151</v>
      </c>
      <c r="P1190" t="s">
        <v>75</v>
      </c>
      <c r="R1190" t="s">
        <v>61</v>
      </c>
    </row>
    <row r="1191" spans="1:18">
      <c r="A1191" t="s">
        <v>35</v>
      </c>
      <c r="B1191" t="s">
        <v>10</v>
      </c>
      <c r="C1191">
        <v>20</v>
      </c>
      <c r="D1191" t="s">
        <v>62</v>
      </c>
      <c r="F1191" t="s">
        <v>14</v>
      </c>
      <c r="H1191" t="s">
        <v>16</v>
      </c>
      <c r="J1191" t="s">
        <v>14</v>
      </c>
      <c r="L1191" t="s">
        <v>16</v>
      </c>
      <c r="N1191" t="s">
        <v>15</v>
      </c>
      <c r="O1191" t="s">
        <v>1152</v>
      </c>
      <c r="P1191" t="s">
        <v>15</v>
      </c>
      <c r="Q1191" t="s">
        <v>1153</v>
      </c>
      <c r="R1191" t="s">
        <v>69</v>
      </c>
    </row>
    <row r="1192" spans="1:18">
      <c r="A1192" t="s">
        <v>35</v>
      </c>
      <c r="B1192" t="s">
        <v>10</v>
      </c>
      <c r="C1192">
        <v>0</v>
      </c>
      <c r="D1192" t="s">
        <v>62</v>
      </c>
      <c r="F1192" t="s">
        <v>14</v>
      </c>
      <c r="H1192" t="s">
        <v>16</v>
      </c>
      <c r="J1192" t="s">
        <v>14</v>
      </c>
      <c r="L1192" t="s">
        <v>16</v>
      </c>
      <c r="N1192" t="s">
        <v>74</v>
      </c>
      <c r="P1192" t="s">
        <v>195</v>
      </c>
      <c r="R1192" t="s">
        <v>61</v>
      </c>
    </row>
    <row r="1193" spans="1:18">
      <c r="A1193" t="s">
        <v>35</v>
      </c>
      <c r="B1193" t="s">
        <v>10</v>
      </c>
      <c r="C1193">
        <v>40</v>
      </c>
      <c r="D1193" t="s">
        <v>83</v>
      </c>
      <c r="F1193" t="s">
        <v>14</v>
      </c>
      <c r="H1193" t="s">
        <v>14</v>
      </c>
      <c r="J1193" t="s">
        <v>14</v>
      </c>
      <c r="L1193" t="s">
        <v>14</v>
      </c>
      <c r="N1193" t="s">
        <v>74</v>
      </c>
      <c r="P1193" t="s">
        <v>325</v>
      </c>
      <c r="R1193" t="s">
        <v>61</v>
      </c>
    </row>
    <row r="1194" spans="1:18">
      <c r="A1194" t="s">
        <v>35</v>
      </c>
      <c r="B1194" t="s">
        <v>10</v>
      </c>
      <c r="C1194">
        <v>10</v>
      </c>
      <c r="D1194" t="s">
        <v>62</v>
      </c>
      <c r="E1194" t="s">
        <v>66</v>
      </c>
      <c r="F1194" t="s">
        <v>14</v>
      </c>
      <c r="H1194" t="s">
        <v>16</v>
      </c>
      <c r="J1194" t="s">
        <v>14</v>
      </c>
      <c r="L1194" t="s">
        <v>16</v>
      </c>
      <c r="N1194" t="s">
        <v>116</v>
      </c>
      <c r="P1194" t="s">
        <v>715</v>
      </c>
      <c r="R1194" t="s">
        <v>61</v>
      </c>
    </row>
    <row r="1195" spans="1:18">
      <c r="A1195" t="s">
        <v>35</v>
      </c>
      <c r="B1195" t="s">
        <v>10</v>
      </c>
      <c r="C1195">
        <v>15</v>
      </c>
      <c r="D1195" t="s">
        <v>66</v>
      </c>
      <c r="F1195" t="s">
        <v>14</v>
      </c>
      <c r="H1195" t="s">
        <v>16</v>
      </c>
      <c r="J1195" t="s">
        <v>14</v>
      </c>
      <c r="L1195" t="s">
        <v>16</v>
      </c>
      <c r="N1195" t="s">
        <v>15</v>
      </c>
      <c r="O1195" t="s">
        <v>1154</v>
      </c>
      <c r="P1195" t="s">
        <v>799</v>
      </c>
      <c r="R1195" t="s">
        <v>61</v>
      </c>
    </row>
    <row r="1196" spans="1:18">
      <c r="A1196" t="s">
        <v>35</v>
      </c>
      <c r="B1196" t="s">
        <v>10</v>
      </c>
      <c r="C1196">
        <v>1</v>
      </c>
      <c r="D1196" t="s">
        <v>70</v>
      </c>
      <c r="F1196" t="s">
        <v>14</v>
      </c>
      <c r="H1196" t="s">
        <v>16</v>
      </c>
      <c r="J1196" t="s">
        <v>14</v>
      </c>
      <c r="L1196" t="s">
        <v>16</v>
      </c>
      <c r="N1196" t="s">
        <v>1155</v>
      </c>
      <c r="O1196" t="s">
        <v>1156</v>
      </c>
      <c r="P1196" t="s">
        <v>1011</v>
      </c>
      <c r="R1196" t="s">
        <v>61</v>
      </c>
    </row>
    <row r="1197" spans="1:18">
      <c r="A1197" t="s">
        <v>35</v>
      </c>
      <c r="B1197" t="s">
        <v>10</v>
      </c>
      <c r="C1197">
        <v>0</v>
      </c>
      <c r="D1197" t="s">
        <v>83</v>
      </c>
      <c r="E1197" t="s">
        <v>83</v>
      </c>
      <c r="F1197" t="s">
        <v>14</v>
      </c>
      <c r="H1197" t="s">
        <v>12</v>
      </c>
      <c r="J1197" t="s">
        <v>14</v>
      </c>
      <c r="L1197" t="s">
        <v>12</v>
      </c>
      <c r="N1197" t="s">
        <v>216</v>
      </c>
      <c r="P1197" t="s">
        <v>100</v>
      </c>
      <c r="R1197" t="s">
        <v>61</v>
      </c>
    </row>
    <row r="1198" spans="1:18">
      <c r="A1198" t="s">
        <v>35</v>
      </c>
      <c r="B1198" t="s">
        <v>10</v>
      </c>
      <c r="C1198">
        <v>35</v>
      </c>
      <c r="D1198" t="s">
        <v>66</v>
      </c>
      <c r="F1198" t="s">
        <v>14</v>
      </c>
      <c r="H1198" t="s">
        <v>16</v>
      </c>
      <c r="J1198" t="s">
        <v>14</v>
      </c>
      <c r="L1198" t="s">
        <v>14</v>
      </c>
      <c r="N1198" t="s">
        <v>67</v>
      </c>
      <c r="P1198" t="s">
        <v>75</v>
      </c>
      <c r="R1198" t="s">
        <v>69</v>
      </c>
    </row>
    <row r="1199" spans="1:18">
      <c r="A1199" t="s">
        <v>35</v>
      </c>
      <c r="B1199" t="s">
        <v>10</v>
      </c>
      <c r="C1199">
        <v>5.5</v>
      </c>
      <c r="D1199" t="s">
        <v>57</v>
      </c>
      <c r="F1199" t="s">
        <v>14</v>
      </c>
      <c r="H1199" t="s">
        <v>14</v>
      </c>
      <c r="J1199" t="s">
        <v>14</v>
      </c>
      <c r="L1199" t="s">
        <v>14</v>
      </c>
      <c r="N1199" t="s">
        <v>67</v>
      </c>
      <c r="P1199" t="s">
        <v>65</v>
      </c>
      <c r="R1199" t="s">
        <v>69</v>
      </c>
    </row>
    <row r="1200" spans="1:18">
      <c r="A1200" t="s">
        <v>35</v>
      </c>
      <c r="B1200" t="s">
        <v>10</v>
      </c>
      <c r="C1200">
        <v>0</v>
      </c>
      <c r="D1200" t="s">
        <v>83</v>
      </c>
      <c r="E1200" t="s">
        <v>83</v>
      </c>
      <c r="F1200" t="s">
        <v>14</v>
      </c>
      <c r="H1200" t="s">
        <v>16</v>
      </c>
      <c r="J1200" t="s">
        <v>14</v>
      </c>
      <c r="L1200" t="s">
        <v>16</v>
      </c>
      <c r="N1200" t="s">
        <v>77</v>
      </c>
      <c r="P1200" t="s">
        <v>65</v>
      </c>
      <c r="R1200" t="s">
        <v>61</v>
      </c>
    </row>
    <row r="1201" spans="1:18">
      <c r="A1201" t="s">
        <v>35</v>
      </c>
      <c r="B1201" t="s">
        <v>10</v>
      </c>
      <c r="C1201">
        <v>1.1000000000000001</v>
      </c>
      <c r="D1201" t="s">
        <v>62</v>
      </c>
      <c r="F1201" t="s">
        <v>14</v>
      </c>
      <c r="H1201" t="s">
        <v>14</v>
      </c>
      <c r="J1201" t="s">
        <v>14</v>
      </c>
      <c r="L1201" t="s">
        <v>14</v>
      </c>
      <c r="N1201" t="s">
        <v>170</v>
      </c>
      <c r="P1201" t="s">
        <v>365</v>
      </c>
      <c r="R1201" t="s">
        <v>69</v>
      </c>
    </row>
    <row r="1202" spans="1:18">
      <c r="A1202" t="s">
        <v>35</v>
      </c>
      <c r="B1202" t="s">
        <v>10</v>
      </c>
      <c r="C1202">
        <v>10</v>
      </c>
      <c r="D1202" t="s">
        <v>62</v>
      </c>
      <c r="E1202" t="s">
        <v>62</v>
      </c>
      <c r="F1202" t="s">
        <v>14</v>
      </c>
      <c r="H1202" t="s">
        <v>16</v>
      </c>
      <c r="J1202" t="s">
        <v>14</v>
      </c>
      <c r="L1202" t="s">
        <v>16</v>
      </c>
      <c r="N1202" t="s">
        <v>15</v>
      </c>
      <c r="O1202" t="s">
        <v>1157</v>
      </c>
      <c r="P1202" t="s">
        <v>410</v>
      </c>
      <c r="Q1202" t="s">
        <v>1158</v>
      </c>
      <c r="R1202" t="s">
        <v>69</v>
      </c>
    </row>
    <row r="1203" spans="1:18">
      <c r="A1203" t="s">
        <v>35</v>
      </c>
      <c r="B1203" t="s">
        <v>10</v>
      </c>
      <c r="C1203">
        <v>0</v>
      </c>
      <c r="D1203" t="s">
        <v>95</v>
      </c>
      <c r="F1203" t="s">
        <v>14</v>
      </c>
      <c r="H1203" t="s">
        <v>16</v>
      </c>
      <c r="J1203" t="s">
        <v>14</v>
      </c>
      <c r="L1203" t="s">
        <v>16</v>
      </c>
      <c r="N1203" t="s">
        <v>1159</v>
      </c>
      <c r="P1203" t="s">
        <v>502</v>
      </c>
      <c r="R1203" t="s">
        <v>69</v>
      </c>
    </row>
    <row r="1204" spans="1:18">
      <c r="A1204" t="s">
        <v>35</v>
      </c>
      <c r="B1204" t="s">
        <v>10</v>
      </c>
      <c r="C1204">
        <v>0.5</v>
      </c>
      <c r="D1204" t="s">
        <v>70</v>
      </c>
      <c r="E1204" t="s">
        <v>62</v>
      </c>
      <c r="F1204" t="s">
        <v>14</v>
      </c>
      <c r="H1204" t="s">
        <v>12</v>
      </c>
      <c r="J1204" t="s">
        <v>14</v>
      </c>
      <c r="L1204" t="s">
        <v>12</v>
      </c>
      <c r="N1204" t="s">
        <v>77</v>
      </c>
      <c r="R1204" t="s">
        <v>61</v>
      </c>
    </row>
    <row r="1205" spans="1:18">
      <c r="A1205" t="s">
        <v>35</v>
      </c>
      <c r="B1205" t="s">
        <v>10</v>
      </c>
      <c r="C1205">
        <v>11</v>
      </c>
      <c r="D1205" t="s">
        <v>62</v>
      </c>
      <c r="E1205" t="s">
        <v>62</v>
      </c>
      <c r="F1205" t="s">
        <v>14</v>
      </c>
      <c r="H1205" t="s">
        <v>14</v>
      </c>
      <c r="J1205" t="s">
        <v>14</v>
      </c>
      <c r="L1205" t="s">
        <v>16</v>
      </c>
      <c r="N1205" t="s">
        <v>74</v>
      </c>
      <c r="P1205" t="s">
        <v>65</v>
      </c>
      <c r="R1205" t="s">
        <v>61</v>
      </c>
    </row>
    <row r="1206" spans="1:18">
      <c r="A1206" t="s">
        <v>35</v>
      </c>
      <c r="B1206" t="s">
        <v>10</v>
      </c>
      <c r="C1206">
        <v>50</v>
      </c>
      <c r="D1206" t="s">
        <v>57</v>
      </c>
      <c r="F1206" t="s">
        <v>14</v>
      </c>
      <c r="H1206" t="s">
        <v>16</v>
      </c>
      <c r="J1206" t="s">
        <v>14</v>
      </c>
      <c r="L1206" t="s">
        <v>16</v>
      </c>
      <c r="N1206" t="s">
        <v>15</v>
      </c>
      <c r="O1206" t="s">
        <v>667</v>
      </c>
      <c r="R1206" t="s">
        <v>69</v>
      </c>
    </row>
    <row r="1207" spans="1:18">
      <c r="A1207" t="s">
        <v>35</v>
      </c>
      <c r="B1207" t="s">
        <v>10</v>
      </c>
      <c r="C1207">
        <v>1</v>
      </c>
      <c r="D1207" t="s">
        <v>62</v>
      </c>
      <c r="E1207" t="s">
        <v>62</v>
      </c>
      <c r="F1207" t="s">
        <v>14</v>
      </c>
      <c r="H1207" t="s">
        <v>14</v>
      </c>
      <c r="J1207" t="s">
        <v>14</v>
      </c>
      <c r="L1207" t="s">
        <v>14</v>
      </c>
      <c r="N1207" t="s">
        <v>67</v>
      </c>
      <c r="P1207" t="s">
        <v>440</v>
      </c>
      <c r="R1207" t="s">
        <v>61</v>
      </c>
    </row>
    <row r="1208" spans="1:18">
      <c r="A1208" t="s">
        <v>35</v>
      </c>
      <c r="B1208" t="s">
        <v>10</v>
      </c>
      <c r="C1208" t="s">
        <v>1160</v>
      </c>
      <c r="D1208" t="s">
        <v>83</v>
      </c>
      <c r="F1208" t="s">
        <v>14</v>
      </c>
      <c r="H1208" t="s">
        <v>16</v>
      </c>
      <c r="J1208" t="s">
        <v>14</v>
      </c>
      <c r="L1208" t="s">
        <v>16</v>
      </c>
      <c r="N1208" t="s">
        <v>94</v>
      </c>
      <c r="P1208" t="s">
        <v>75</v>
      </c>
      <c r="R1208" t="s">
        <v>61</v>
      </c>
    </row>
    <row r="1209" spans="1:18">
      <c r="A1209" t="s">
        <v>35</v>
      </c>
      <c r="B1209" t="s">
        <v>10</v>
      </c>
      <c r="C1209">
        <v>0</v>
      </c>
      <c r="D1209" t="s">
        <v>62</v>
      </c>
      <c r="F1209" t="s">
        <v>14</v>
      </c>
      <c r="H1209" t="s">
        <v>16</v>
      </c>
      <c r="J1209" t="s">
        <v>14</v>
      </c>
      <c r="L1209" t="s">
        <v>16</v>
      </c>
      <c r="N1209" t="s">
        <v>114</v>
      </c>
      <c r="P1209" t="s">
        <v>325</v>
      </c>
      <c r="R1209" t="s">
        <v>69</v>
      </c>
    </row>
    <row r="1210" spans="1:18">
      <c r="A1210" t="s">
        <v>35</v>
      </c>
      <c r="B1210" t="s">
        <v>10</v>
      </c>
      <c r="C1210">
        <v>0</v>
      </c>
      <c r="F1210" t="s">
        <v>14</v>
      </c>
      <c r="H1210" t="s">
        <v>14</v>
      </c>
      <c r="J1210" t="s">
        <v>14</v>
      </c>
      <c r="L1210" t="s">
        <v>14</v>
      </c>
      <c r="N1210" t="s">
        <v>94</v>
      </c>
      <c r="P1210" t="s">
        <v>365</v>
      </c>
      <c r="R1210" t="s">
        <v>61</v>
      </c>
    </row>
    <row r="1211" spans="1:18">
      <c r="A1211" t="s">
        <v>35</v>
      </c>
      <c r="B1211" t="s">
        <v>10</v>
      </c>
      <c r="C1211">
        <v>15</v>
      </c>
      <c r="D1211" t="s">
        <v>70</v>
      </c>
      <c r="E1211" t="s">
        <v>70</v>
      </c>
      <c r="F1211" t="s">
        <v>14</v>
      </c>
      <c r="H1211" t="s">
        <v>16</v>
      </c>
      <c r="J1211" t="s">
        <v>14</v>
      </c>
      <c r="L1211" t="s">
        <v>16</v>
      </c>
      <c r="N1211" t="s">
        <v>15</v>
      </c>
      <c r="O1211" t="s">
        <v>1161</v>
      </c>
      <c r="P1211" t="s">
        <v>65</v>
      </c>
      <c r="R1211" t="s">
        <v>69</v>
      </c>
    </row>
    <row r="1212" spans="1:18">
      <c r="A1212" t="s">
        <v>35</v>
      </c>
      <c r="B1212" t="s">
        <v>10</v>
      </c>
      <c r="C1212">
        <v>0</v>
      </c>
      <c r="D1212" t="s">
        <v>83</v>
      </c>
      <c r="F1212" t="s">
        <v>14</v>
      </c>
      <c r="H1212" t="s">
        <v>16</v>
      </c>
      <c r="J1212" t="s">
        <v>14</v>
      </c>
      <c r="L1212" t="s">
        <v>16</v>
      </c>
      <c r="N1212" t="s">
        <v>94</v>
      </c>
      <c r="P1212" t="s">
        <v>165</v>
      </c>
      <c r="R1212" t="s">
        <v>61</v>
      </c>
    </row>
    <row r="1213" spans="1:18">
      <c r="A1213" t="s">
        <v>35</v>
      </c>
      <c r="B1213" t="s">
        <v>10</v>
      </c>
      <c r="C1213">
        <v>0.5</v>
      </c>
      <c r="D1213" t="s">
        <v>57</v>
      </c>
      <c r="F1213" t="s">
        <v>14</v>
      </c>
      <c r="H1213" t="s">
        <v>16</v>
      </c>
      <c r="J1213" t="s">
        <v>14</v>
      </c>
      <c r="L1213" t="s">
        <v>13</v>
      </c>
      <c r="N1213" t="s">
        <v>216</v>
      </c>
      <c r="P1213" t="s">
        <v>75</v>
      </c>
      <c r="R1213" t="s">
        <v>61</v>
      </c>
    </row>
    <row r="1214" spans="1:18">
      <c r="A1214" t="s">
        <v>35</v>
      </c>
      <c r="B1214" t="s">
        <v>10</v>
      </c>
      <c r="C1214">
        <v>17</v>
      </c>
      <c r="D1214" t="s">
        <v>62</v>
      </c>
      <c r="E1214" t="s">
        <v>66</v>
      </c>
      <c r="F1214" t="s">
        <v>14</v>
      </c>
      <c r="H1214" t="s">
        <v>16</v>
      </c>
      <c r="J1214" t="s">
        <v>14</v>
      </c>
      <c r="L1214" t="s">
        <v>16</v>
      </c>
      <c r="N1214" t="s">
        <v>67</v>
      </c>
      <c r="P1214" t="s">
        <v>75</v>
      </c>
      <c r="R1214" t="s">
        <v>61</v>
      </c>
    </row>
    <row r="1215" spans="1:18">
      <c r="A1215" t="s">
        <v>35</v>
      </c>
      <c r="B1215" t="s">
        <v>10</v>
      </c>
      <c r="C1215">
        <v>25</v>
      </c>
      <c r="D1215" t="s">
        <v>62</v>
      </c>
      <c r="E1215" t="s">
        <v>66</v>
      </c>
      <c r="F1215" t="s">
        <v>14</v>
      </c>
      <c r="H1215" t="s">
        <v>14</v>
      </c>
      <c r="J1215" t="s">
        <v>14</v>
      </c>
      <c r="L1215" t="s">
        <v>14</v>
      </c>
      <c r="N1215" t="s">
        <v>74</v>
      </c>
      <c r="P1215" t="s">
        <v>65</v>
      </c>
      <c r="R1215" t="s">
        <v>69</v>
      </c>
    </row>
    <row r="1216" spans="1:18">
      <c r="A1216" t="s">
        <v>35</v>
      </c>
      <c r="B1216" t="s">
        <v>10</v>
      </c>
      <c r="C1216">
        <v>1</v>
      </c>
      <c r="D1216" t="s">
        <v>62</v>
      </c>
      <c r="E1216" t="s">
        <v>83</v>
      </c>
      <c r="F1216" t="s">
        <v>14</v>
      </c>
      <c r="H1216" t="s">
        <v>14</v>
      </c>
      <c r="J1216" t="s">
        <v>14</v>
      </c>
      <c r="L1216" t="s">
        <v>14</v>
      </c>
      <c r="N1216" t="s">
        <v>67</v>
      </c>
      <c r="P1216" t="s">
        <v>65</v>
      </c>
      <c r="R1216" t="s">
        <v>69</v>
      </c>
    </row>
    <row r="1217" spans="1:18">
      <c r="A1217" t="s">
        <v>35</v>
      </c>
      <c r="B1217" t="s">
        <v>10</v>
      </c>
      <c r="C1217">
        <v>3.7</v>
      </c>
      <c r="D1217" t="s">
        <v>62</v>
      </c>
      <c r="F1217" t="s">
        <v>14</v>
      </c>
      <c r="H1217" t="s">
        <v>16</v>
      </c>
      <c r="J1217" t="s">
        <v>14</v>
      </c>
      <c r="L1217" t="s">
        <v>16</v>
      </c>
      <c r="N1217" t="s">
        <v>138</v>
      </c>
      <c r="P1217" t="s">
        <v>188</v>
      </c>
      <c r="R1217" t="s">
        <v>69</v>
      </c>
    </row>
    <row r="1218" spans="1:18">
      <c r="A1218" t="s">
        <v>35</v>
      </c>
      <c r="B1218" t="s">
        <v>10</v>
      </c>
      <c r="C1218">
        <v>2</v>
      </c>
      <c r="D1218" t="s">
        <v>57</v>
      </c>
      <c r="F1218" t="s">
        <v>14</v>
      </c>
      <c r="H1218" t="s">
        <v>16</v>
      </c>
      <c r="J1218" t="s">
        <v>16</v>
      </c>
      <c r="L1218" t="s">
        <v>16</v>
      </c>
      <c r="N1218" t="s">
        <v>77</v>
      </c>
      <c r="P1218" t="s">
        <v>112</v>
      </c>
      <c r="R1218" t="s">
        <v>61</v>
      </c>
    </row>
    <row r="1219" spans="1:18">
      <c r="A1219" t="s">
        <v>35</v>
      </c>
      <c r="B1219" t="s">
        <v>10</v>
      </c>
      <c r="C1219">
        <v>12</v>
      </c>
      <c r="D1219" t="s">
        <v>62</v>
      </c>
      <c r="E1219" t="s">
        <v>83</v>
      </c>
      <c r="F1219" t="s">
        <v>14</v>
      </c>
      <c r="H1219" t="s">
        <v>14</v>
      </c>
      <c r="J1219" t="s">
        <v>14</v>
      </c>
      <c r="L1219" t="s">
        <v>14</v>
      </c>
      <c r="N1219" t="s">
        <v>104</v>
      </c>
      <c r="P1219" t="s">
        <v>188</v>
      </c>
      <c r="R1219" t="s">
        <v>61</v>
      </c>
    </row>
    <row r="1220" spans="1:18">
      <c r="A1220" t="s">
        <v>35</v>
      </c>
      <c r="B1220" t="s">
        <v>10</v>
      </c>
      <c r="C1220">
        <v>3</v>
      </c>
      <c r="D1220" t="s">
        <v>62</v>
      </c>
      <c r="E1220" t="s">
        <v>95</v>
      </c>
      <c r="F1220" t="s">
        <v>14</v>
      </c>
      <c r="H1220" t="s">
        <v>16</v>
      </c>
      <c r="J1220" t="s">
        <v>14</v>
      </c>
      <c r="L1220" t="s">
        <v>16</v>
      </c>
      <c r="N1220" t="s">
        <v>484</v>
      </c>
      <c r="P1220" t="s">
        <v>1044</v>
      </c>
      <c r="R1220" t="s">
        <v>61</v>
      </c>
    </row>
    <row r="1221" spans="1:18">
      <c r="A1221" t="s">
        <v>35</v>
      </c>
      <c r="B1221" t="s">
        <v>10</v>
      </c>
      <c r="C1221">
        <v>3</v>
      </c>
      <c r="D1221" t="s">
        <v>79</v>
      </c>
      <c r="E1221" t="s">
        <v>79</v>
      </c>
      <c r="F1221" t="s">
        <v>14</v>
      </c>
      <c r="H1221" t="s">
        <v>16</v>
      </c>
      <c r="J1221" t="s">
        <v>14</v>
      </c>
      <c r="L1221" t="s">
        <v>16</v>
      </c>
      <c r="N1221" t="s">
        <v>1162</v>
      </c>
      <c r="P1221" t="s">
        <v>15</v>
      </c>
      <c r="Q1221" t="s">
        <v>1163</v>
      </c>
      <c r="R1221" t="s">
        <v>69</v>
      </c>
    </row>
    <row r="1222" spans="1:18">
      <c r="A1222" t="s">
        <v>35</v>
      </c>
      <c r="B1222" t="s">
        <v>10</v>
      </c>
      <c r="C1222">
        <v>71</v>
      </c>
      <c r="F1222" t="s">
        <v>14</v>
      </c>
      <c r="H1222" t="s">
        <v>16</v>
      </c>
      <c r="J1222" t="s">
        <v>14</v>
      </c>
      <c r="L1222" t="s">
        <v>16</v>
      </c>
      <c r="N1222" t="s">
        <v>67</v>
      </c>
      <c r="P1222" t="s">
        <v>112</v>
      </c>
      <c r="R1222" t="s">
        <v>69</v>
      </c>
    </row>
    <row r="1223" spans="1:18">
      <c r="A1223" t="s">
        <v>35</v>
      </c>
      <c r="B1223" t="s">
        <v>10</v>
      </c>
      <c r="C1223">
        <v>1</v>
      </c>
      <c r="D1223" t="s">
        <v>79</v>
      </c>
      <c r="E1223" t="s">
        <v>79</v>
      </c>
      <c r="F1223" t="s">
        <v>14</v>
      </c>
      <c r="H1223" t="s">
        <v>14</v>
      </c>
      <c r="J1223" t="s">
        <v>14</v>
      </c>
      <c r="L1223" t="s">
        <v>14</v>
      </c>
      <c r="N1223" t="s">
        <v>1164</v>
      </c>
      <c r="P1223" t="s">
        <v>365</v>
      </c>
      <c r="R1223" t="s">
        <v>61</v>
      </c>
    </row>
    <row r="1224" spans="1:18">
      <c r="A1224" t="s">
        <v>35</v>
      </c>
      <c r="B1224" t="s">
        <v>10</v>
      </c>
      <c r="C1224">
        <v>0</v>
      </c>
      <c r="D1224" t="s">
        <v>83</v>
      </c>
      <c r="F1224" t="s">
        <v>14</v>
      </c>
      <c r="H1224" t="s">
        <v>16</v>
      </c>
      <c r="J1224" t="s">
        <v>14</v>
      </c>
      <c r="L1224" t="s">
        <v>16</v>
      </c>
      <c r="N1224" t="s">
        <v>94</v>
      </c>
      <c r="P1224" t="s">
        <v>15</v>
      </c>
      <c r="Q1224" t="s">
        <v>1165</v>
      </c>
      <c r="R1224" t="s">
        <v>61</v>
      </c>
    </row>
    <row r="1225" spans="1:18">
      <c r="A1225" t="s">
        <v>35</v>
      </c>
      <c r="B1225" t="s">
        <v>10</v>
      </c>
      <c r="C1225">
        <v>2</v>
      </c>
      <c r="D1225" t="s">
        <v>70</v>
      </c>
      <c r="E1225" t="s">
        <v>83</v>
      </c>
      <c r="F1225" t="s">
        <v>14</v>
      </c>
      <c r="H1225" t="s">
        <v>16</v>
      </c>
      <c r="J1225" t="s">
        <v>14</v>
      </c>
      <c r="L1225" t="s">
        <v>16</v>
      </c>
      <c r="N1225" t="s">
        <v>67</v>
      </c>
      <c r="P1225" t="s">
        <v>75</v>
      </c>
      <c r="R1225" t="s">
        <v>61</v>
      </c>
    </row>
    <row r="1226" spans="1:18">
      <c r="A1226" t="s">
        <v>35</v>
      </c>
      <c r="B1226" t="s">
        <v>10</v>
      </c>
      <c r="C1226">
        <v>7</v>
      </c>
      <c r="D1226" t="s">
        <v>95</v>
      </c>
      <c r="E1226" t="s">
        <v>83</v>
      </c>
      <c r="F1226" t="s">
        <v>14</v>
      </c>
      <c r="H1226" t="s">
        <v>14</v>
      </c>
      <c r="J1226" t="s">
        <v>14</v>
      </c>
      <c r="L1226" t="s">
        <v>16</v>
      </c>
      <c r="N1226" t="s">
        <v>74</v>
      </c>
      <c r="R1226" t="s">
        <v>61</v>
      </c>
    </row>
    <row r="1227" spans="1:18">
      <c r="A1227" t="s">
        <v>35</v>
      </c>
      <c r="B1227" t="s">
        <v>10</v>
      </c>
      <c r="C1227">
        <v>15</v>
      </c>
      <c r="D1227" t="s">
        <v>79</v>
      </c>
      <c r="E1227" t="s">
        <v>62</v>
      </c>
      <c r="F1227" t="s">
        <v>14</v>
      </c>
      <c r="H1227" t="s">
        <v>16</v>
      </c>
      <c r="J1227" t="s">
        <v>14</v>
      </c>
      <c r="L1227" t="s">
        <v>12</v>
      </c>
      <c r="N1227" t="s">
        <v>494</v>
      </c>
      <c r="P1227" t="s">
        <v>89</v>
      </c>
      <c r="R1227" t="s">
        <v>61</v>
      </c>
    </row>
    <row r="1228" spans="1:18">
      <c r="A1228" t="s">
        <v>35</v>
      </c>
      <c r="B1228" t="s">
        <v>10</v>
      </c>
      <c r="C1228">
        <v>176</v>
      </c>
      <c r="F1228" t="s">
        <v>14</v>
      </c>
      <c r="H1228" t="s">
        <v>14</v>
      </c>
      <c r="J1228" t="s">
        <v>14</v>
      </c>
      <c r="L1228" t="s">
        <v>14</v>
      </c>
      <c r="N1228" t="s">
        <v>91</v>
      </c>
      <c r="R1228" t="s">
        <v>69</v>
      </c>
    </row>
    <row r="1229" spans="1:18">
      <c r="A1229" t="s">
        <v>35</v>
      </c>
      <c r="B1229" t="s">
        <v>10</v>
      </c>
      <c r="C1229">
        <v>1000</v>
      </c>
      <c r="D1229" t="s">
        <v>83</v>
      </c>
      <c r="E1229" t="s">
        <v>83</v>
      </c>
      <c r="F1229" t="s">
        <v>14</v>
      </c>
      <c r="H1229" t="s">
        <v>12</v>
      </c>
      <c r="J1229" t="s">
        <v>12</v>
      </c>
      <c r="L1229" t="s">
        <v>12</v>
      </c>
      <c r="N1229" t="s">
        <v>67</v>
      </c>
      <c r="P1229" t="s">
        <v>195</v>
      </c>
      <c r="R1229" t="s">
        <v>61</v>
      </c>
    </row>
    <row r="1230" spans="1:18">
      <c r="A1230" t="s">
        <v>35</v>
      </c>
      <c r="B1230" t="s">
        <v>10</v>
      </c>
      <c r="C1230">
        <v>0</v>
      </c>
      <c r="F1230" t="s">
        <v>14</v>
      </c>
      <c r="H1230" t="s">
        <v>16</v>
      </c>
      <c r="J1230" t="s">
        <v>14</v>
      </c>
      <c r="L1230" t="s">
        <v>16</v>
      </c>
      <c r="N1230" t="s">
        <v>74</v>
      </c>
      <c r="P1230" t="s">
        <v>269</v>
      </c>
      <c r="R1230" t="s">
        <v>61</v>
      </c>
    </row>
    <row r="1231" spans="1:18">
      <c r="A1231" t="s">
        <v>35</v>
      </c>
      <c r="B1231" t="s">
        <v>10</v>
      </c>
      <c r="C1231">
        <v>50</v>
      </c>
      <c r="D1231" t="s">
        <v>83</v>
      </c>
      <c r="E1231" t="s">
        <v>95</v>
      </c>
      <c r="F1231" t="s">
        <v>14</v>
      </c>
      <c r="H1231" t="s">
        <v>16</v>
      </c>
      <c r="J1231" t="s">
        <v>14</v>
      </c>
      <c r="L1231" t="s">
        <v>16</v>
      </c>
      <c r="N1231" t="s">
        <v>1166</v>
      </c>
      <c r="P1231" t="s">
        <v>231</v>
      </c>
      <c r="R1231" t="s">
        <v>61</v>
      </c>
    </row>
    <row r="1232" spans="1:18">
      <c r="A1232" t="s">
        <v>35</v>
      </c>
      <c r="B1232" t="s">
        <v>10</v>
      </c>
      <c r="C1232">
        <v>15</v>
      </c>
      <c r="D1232" t="s">
        <v>62</v>
      </c>
      <c r="F1232" t="s">
        <v>14</v>
      </c>
      <c r="H1232" t="s">
        <v>16</v>
      </c>
      <c r="J1232" t="s">
        <v>14</v>
      </c>
      <c r="L1232" t="s">
        <v>16</v>
      </c>
      <c r="N1232" t="s">
        <v>1167</v>
      </c>
      <c r="P1232" t="s">
        <v>15</v>
      </c>
      <c r="Q1232" t="s">
        <v>1168</v>
      </c>
      <c r="R1232" t="s">
        <v>69</v>
      </c>
    </row>
    <row r="1233" spans="1:18">
      <c r="A1233" t="s">
        <v>35</v>
      </c>
      <c r="B1233" t="s">
        <v>10</v>
      </c>
      <c r="C1233">
        <v>16</v>
      </c>
      <c r="D1233" t="s">
        <v>62</v>
      </c>
      <c r="E1233" t="s">
        <v>66</v>
      </c>
      <c r="F1233" t="s">
        <v>14</v>
      </c>
      <c r="H1233" t="s">
        <v>16</v>
      </c>
      <c r="J1233" t="s">
        <v>14</v>
      </c>
      <c r="L1233" t="s">
        <v>16</v>
      </c>
      <c r="N1233" t="s">
        <v>805</v>
      </c>
      <c r="O1233" t="s">
        <v>1169</v>
      </c>
      <c r="P1233" t="s">
        <v>1170</v>
      </c>
      <c r="R1233" t="s">
        <v>61</v>
      </c>
    </row>
    <row r="1234" spans="1:18">
      <c r="A1234" t="s">
        <v>35</v>
      </c>
      <c r="B1234" t="s">
        <v>10</v>
      </c>
      <c r="C1234">
        <v>20</v>
      </c>
      <c r="D1234" t="s">
        <v>62</v>
      </c>
      <c r="E1234" t="s">
        <v>83</v>
      </c>
      <c r="F1234" t="s">
        <v>14</v>
      </c>
      <c r="H1234" t="s">
        <v>16</v>
      </c>
      <c r="J1234" t="s">
        <v>14</v>
      </c>
      <c r="L1234" t="s">
        <v>16</v>
      </c>
      <c r="N1234" t="s">
        <v>494</v>
      </c>
      <c r="P1234" t="s">
        <v>269</v>
      </c>
      <c r="R1234" t="s">
        <v>69</v>
      </c>
    </row>
    <row r="1235" spans="1:18">
      <c r="A1235" t="s">
        <v>35</v>
      </c>
      <c r="B1235" t="s">
        <v>10</v>
      </c>
      <c r="C1235">
        <v>0</v>
      </c>
      <c r="D1235" t="s">
        <v>70</v>
      </c>
      <c r="E1235" t="s">
        <v>83</v>
      </c>
      <c r="F1235" t="s">
        <v>14</v>
      </c>
      <c r="H1235" t="s">
        <v>16</v>
      </c>
      <c r="J1235" t="s">
        <v>12</v>
      </c>
      <c r="L1235" t="s">
        <v>12</v>
      </c>
      <c r="N1235" t="s">
        <v>494</v>
      </c>
      <c r="P1235" t="s">
        <v>381</v>
      </c>
      <c r="R1235" t="s">
        <v>61</v>
      </c>
    </row>
    <row r="1236" spans="1:18">
      <c r="A1236" t="s">
        <v>35</v>
      </c>
      <c r="B1236" t="s">
        <v>10</v>
      </c>
      <c r="C1236">
        <v>4</v>
      </c>
      <c r="D1236" t="s">
        <v>62</v>
      </c>
      <c r="E1236" t="s">
        <v>62</v>
      </c>
      <c r="F1236" t="s">
        <v>14</v>
      </c>
      <c r="H1236" t="s">
        <v>16</v>
      </c>
      <c r="J1236" t="s">
        <v>14</v>
      </c>
      <c r="L1236" t="s">
        <v>16</v>
      </c>
      <c r="N1236" t="s">
        <v>15</v>
      </c>
      <c r="O1236" t="s">
        <v>1171</v>
      </c>
      <c r="P1236" t="s">
        <v>444</v>
      </c>
      <c r="R1236" t="s">
        <v>61</v>
      </c>
    </row>
    <row r="1237" spans="1:18">
      <c r="A1237" t="s">
        <v>35</v>
      </c>
      <c r="B1237" t="s">
        <v>10</v>
      </c>
      <c r="C1237">
        <v>20</v>
      </c>
      <c r="D1237" t="s">
        <v>95</v>
      </c>
      <c r="E1237" t="s">
        <v>83</v>
      </c>
      <c r="F1237" t="s">
        <v>14</v>
      </c>
      <c r="H1237" t="s">
        <v>16</v>
      </c>
      <c r="J1237" t="s">
        <v>14</v>
      </c>
      <c r="L1237" t="s">
        <v>16</v>
      </c>
      <c r="N1237" t="s">
        <v>15</v>
      </c>
      <c r="O1237" t="s">
        <v>1172</v>
      </c>
      <c r="P1237" t="s">
        <v>75</v>
      </c>
      <c r="R1237" t="s">
        <v>69</v>
      </c>
    </row>
    <row r="1238" spans="1:18">
      <c r="A1238" t="s">
        <v>35</v>
      </c>
      <c r="B1238" t="s">
        <v>10</v>
      </c>
      <c r="C1238">
        <v>0</v>
      </c>
      <c r="D1238" t="s">
        <v>95</v>
      </c>
      <c r="E1238" t="s">
        <v>83</v>
      </c>
      <c r="F1238" t="s">
        <v>14</v>
      </c>
      <c r="H1238" t="s">
        <v>16</v>
      </c>
      <c r="J1238" t="s">
        <v>13</v>
      </c>
      <c r="L1238" t="s">
        <v>13</v>
      </c>
      <c r="N1238" t="s">
        <v>114</v>
      </c>
      <c r="P1238" t="s">
        <v>1173</v>
      </c>
      <c r="R1238" t="s">
        <v>61</v>
      </c>
    </row>
    <row r="1239" spans="1:18">
      <c r="A1239" t="s">
        <v>35</v>
      </c>
      <c r="B1239" t="s">
        <v>10</v>
      </c>
      <c r="C1239">
        <v>8</v>
      </c>
      <c r="D1239" t="s">
        <v>62</v>
      </c>
      <c r="E1239" t="s">
        <v>83</v>
      </c>
      <c r="F1239" t="s">
        <v>14</v>
      </c>
      <c r="H1239" t="s">
        <v>14</v>
      </c>
      <c r="J1239" t="s">
        <v>14</v>
      </c>
      <c r="L1239" t="s">
        <v>14</v>
      </c>
      <c r="N1239" t="s">
        <v>172</v>
      </c>
      <c r="O1239" t="s">
        <v>1174</v>
      </c>
      <c r="P1239" t="s">
        <v>113</v>
      </c>
      <c r="R1239" t="s">
        <v>69</v>
      </c>
    </row>
    <row r="1240" spans="1:18">
      <c r="A1240" t="s">
        <v>35</v>
      </c>
      <c r="B1240" t="s">
        <v>10</v>
      </c>
      <c r="C1240">
        <v>154.4</v>
      </c>
      <c r="D1240" t="s">
        <v>83</v>
      </c>
      <c r="E1240" t="s">
        <v>83</v>
      </c>
      <c r="F1240" t="s">
        <v>14</v>
      </c>
      <c r="H1240" t="s">
        <v>16</v>
      </c>
      <c r="J1240" t="s">
        <v>14</v>
      </c>
      <c r="L1240" t="s">
        <v>16</v>
      </c>
      <c r="N1240" t="s">
        <v>111</v>
      </c>
      <c r="P1240" t="s">
        <v>165</v>
      </c>
      <c r="R1240" t="s">
        <v>69</v>
      </c>
    </row>
    <row r="1241" spans="1:18">
      <c r="A1241" t="s">
        <v>35</v>
      </c>
      <c r="B1241" t="s">
        <v>10</v>
      </c>
      <c r="C1241">
        <v>0</v>
      </c>
      <c r="D1241" t="s">
        <v>70</v>
      </c>
      <c r="E1241" t="s">
        <v>62</v>
      </c>
      <c r="F1241" t="s">
        <v>14</v>
      </c>
      <c r="H1241" t="s">
        <v>16</v>
      </c>
      <c r="J1241" t="s">
        <v>14</v>
      </c>
      <c r="L1241" t="s">
        <v>14</v>
      </c>
      <c r="N1241" t="s">
        <v>550</v>
      </c>
      <c r="P1241" t="s">
        <v>412</v>
      </c>
      <c r="R1241" t="s">
        <v>61</v>
      </c>
    </row>
    <row r="1242" spans="1:18">
      <c r="A1242" t="s">
        <v>35</v>
      </c>
      <c r="B1242" t="s">
        <v>10</v>
      </c>
      <c r="C1242">
        <v>13.3</v>
      </c>
      <c r="D1242" t="s">
        <v>62</v>
      </c>
      <c r="F1242" t="s">
        <v>14</v>
      </c>
      <c r="H1242" t="s">
        <v>16</v>
      </c>
      <c r="J1242" t="s">
        <v>14</v>
      </c>
      <c r="L1242" t="s">
        <v>16</v>
      </c>
      <c r="N1242" t="s">
        <v>77</v>
      </c>
      <c r="P1242" t="s">
        <v>112</v>
      </c>
      <c r="R1242" t="s">
        <v>61</v>
      </c>
    </row>
    <row r="1243" spans="1:18">
      <c r="A1243" t="s">
        <v>35</v>
      </c>
      <c r="B1243" t="s">
        <v>10</v>
      </c>
      <c r="C1243">
        <v>25</v>
      </c>
      <c r="D1243" t="s">
        <v>62</v>
      </c>
      <c r="F1243" t="s">
        <v>14</v>
      </c>
      <c r="H1243" t="s">
        <v>16</v>
      </c>
      <c r="J1243" t="s">
        <v>14</v>
      </c>
      <c r="L1243" t="s">
        <v>16</v>
      </c>
      <c r="N1243" t="s">
        <v>94</v>
      </c>
      <c r="P1243" t="s">
        <v>73</v>
      </c>
      <c r="R1243" t="s">
        <v>61</v>
      </c>
    </row>
    <row r="1244" spans="1:18">
      <c r="A1244" t="s">
        <v>35</v>
      </c>
      <c r="B1244" t="s">
        <v>10</v>
      </c>
      <c r="C1244">
        <v>10.199999999999999</v>
      </c>
      <c r="D1244" t="s">
        <v>62</v>
      </c>
      <c r="E1244" t="s">
        <v>66</v>
      </c>
      <c r="F1244" t="s">
        <v>14</v>
      </c>
      <c r="H1244" t="s">
        <v>16</v>
      </c>
      <c r="J1244" t="s">
        <v>14</v>
      </c>
      <c r="L1244" t="s">
        <v>14</v>
      </c>
      <c r="N1244" t="s">
        <v>1175</v>
      </c>
      <c r="P1244" t="s">
        <v>743</v>
      </c>
      <c r="R1244" t="s">
        <v>61</v>
      </c>
    </row>
    <row r="1245" spans="1:18">
      <c r="A1245" t="s">
        <v>35</v>
      </c>
      <c r="B1245" t="s">
        <v>10</v>
      </c>
      <c r="C1245">
        <v>1</v>
      </c>
      <c r="D1245" t="s">
        <v>66</v>
      </c>
      <c r="F1245" t="s">
        <v>14</v>
      </c>
      <c r="H1245" t="s">
        <v>16</v>
      </c>
      <c r="J1245" t="s">
        <v>14</v>
      </c>
      <c r="L1245" t="s">
        <v>16</v>
      </c>
      <c r="N1245" t="s">
        <v>301</v>
      </c>
      <c r="P1245" t="s">
        <v>412</v>
      </c>
      <c r="R1245" t="s">
        <v>61</v>
      </c>
    </row>
    <row r="1246" spans="1:18">
      <c r="A1246" t="s">
        <v>35</v>
      </c>
      <c r="B1246" t="s">
        <v>10</v>
      </c>
      <c r="C1246">
        <v>0</v>
      </c>
      <c r="F1246" t="s">
        <v>14</v>
      </c>
      <c r="H1246" t="s">
        <v>16</v>
      </c>
      <c r="J1246" t="s">
        <v>14</v>
      </c>
      <c r="L1246" t="s">
        <v>16</v>
      </c>
      <c r="N1246" t="s">
        <v>114</v>
      </c>
      <c r="P1246" t="s">
        <v>160</v>
      </c>
      <c r="R1246" t="s">
        <v>61</v>
      </c>
    </row>
    <row r="1247" spans="1:18">
      <c r="A1247" t="s">
        <v>35</v>
      </c>
      <c r="B1247" t="s">
        <v>10</v>
      </c>
      <c r="C1247">
        <v>0</v>
      </c>
      <c r="D1247" t="s">
        <v>70</v>
      </c>
      <c r="E1247" t="s">
        <v>95</v>
      </c>
      <c r="F1247" t="s">
        <v>14</v>
      </c>
      <c r="H1247" t="s">
        <v>14</v>
      </c>
      <c r="J1247" t="s">
        <v>14</v>
      </c>
      <c r="L1247" t="s">
        <v>14</v>
      </c>
      <c r="N1247" t="s">
        <v>74</v>
      </c>
      <c r="P1247" t="s">
        <v>1176</v>
      </c>
      <c r="R1247" t="s">
        <v>61</v>
      </c>
    </row>
    <row r="1248" spans="1:18">
      <c r="A1248" t="s">
        <v>35</v>
      </c>
      <c r="B1248" t="s">
        <v>10</v>
      </c>
      <c r="C1248">
        <v>5</v>
      </c>
      <c r="D1248" t="s">
        <v>95</v>
      </c>
      <c r="E1248" t="s">
        <v>95</v>
      </c>
      <c r="F1248" t="s">
        <v>14</v>
      </c>
      <c r="H1248" t="s">
        <v>14</v>
      </c>
      <c r="J1248" t="s">
        <v>14</v>
      </c>
      <c r="L1248" t="s">
        <v>14</v>
      </c>
      <c r="N1248" t="s">
        <v>67</v>
      </c>
      <c r="P1248" t="s">
        <v>75</v>
      </c>
      <c r="R1248" t="s">
        <v>61</v>
      </c>
    </row>
    <row r="1249" spans="1:18">
      <c r="A1249" t="s">
        <v>35</v>
      </c>
      <c r="B1249" t="s">
        <v>10</v>
      </c>
      <c r="C1249">
        <v>0</v>
      </c>
      <c r="F1249" t="s">
        <v>14</v>
      </c>
      <c r="H1249" t="s">
        <v>16</v>
      </c>
      <c r="J1249" t="s">
        <v>14</v>
      </c>
      <c r="L1249" t="s">
        <v>12</v>
      </c>
      <c r="N1249" t="s">
        <v>67</v>
      </c>
      <c r="P1249" t="s">
        <v>165</v>
      </c>
      <c r="R1249" t="s">
        <v>61</v>
      </c>
    </row>
    <row r="1250" spans="1:18">
      <c r="A1250" t="s">
        <v>35</v>
      </c>
      <c r="B1250" t="s">
        <v>10</v>
      </c>
      <c r="C1250">
        <v>0</v>
      </c>
      <c r="F1250" t="s">
        <v>14</v>
      </c>
      <c r="H1250" t="s">
        <v>16</v>
      </c>
      <c r="J1250" t="s">
        <v>13</v>
      </c>
      <c r="L1250" t="s">
        <v>16</v>
      </c>
      <c r="N1250" t="s">
        <v>67</v>
      </c>
      <c r="P1250" t="s">
        <v>112</v>
      </c>
      <c r="R1250" t="s">
        <v>61</v>
      </c>
    </row>
    <row r="1251" spans="1:18">
      <c r="A1251" t="s">
        <v>35</v>
      </c>
      <c r="B1251" t="s">
        <v>10</v>
      </c>
      <c r="C1251">
        <v>50</v>
      </c>
      <c r="D1251" t="s">
        <v>62</v>
      </c>
      <c r="E1251" t="s">
        <v>66</v>
      </c>
      <c r="F1251" t="s">
        <v>14</v>
      </c>
      <c r="H1251" t="s">
        <v>14</v>
      </c>
      <c r="J1251" t="s">
        <v>14</v>
      </c>
      <c r="L1251" t="s">
        <v>16</v>
      </c>
      <c r="N1251" t="s">
        <v>94</v>
      </c>
      <c r="R1251" t="s">
        <v>61</v>
      </c>
    </row>
    <row r="1252" spans="1:18">
      <c r="A1252" t="s">
        <v>35</v>
      </c>
      <c r="B1252" t="s">
        <v>10</v>
      </c>
      <c r="C1252">
        <v>0</v>
      </c>
      <c r="F1252" t="s">
        <v>14</v>
      </c>
      <c r="H1252" t="s">
        <v>16</v>
      </c>
      <c r="J1252" t="s">
        <v>16</v>
      </c>
      <c r="L1252" t="s">
        <v>16</v>
      </c>
      <c r="N1252" t="s">
        <v>94</v>
      </c>
      <c r="P1252" t="s">
        <v>325</v>
      </c>
      <c r="R1252" t="s">
        <v>61</v>
      </c>
    </row>
    <row r="1253" spans="1:18">
      <c r="A1253" t="s">
        <v>35</v>
      </c>
      <c r="B1253" t="s">
        <v>10</v>
      </c>
      <c r="C1253">
        <v>140</v>
      </c>
      <c r="D1253" t="s">
        <v>83</v>
      </c>
      <c r="F1253" t="s">
        <v>14</v>
      </c>
      <c r="H1253" t="s">
        <v>16</v>
      </c>
      <c r="J1253" t="s">
        <v>14</v>
      </c>
      <c r="L1253" t="s">
        <v>16</v>
      </c>
      <c r="N1253" t="s">
        <v>216</v>
      </c>
      <c r="P1253" t="s">
        <v>188</v>
      </c>
      <c r="R1253" t="s">
        <v>61</v>
      </c>
    </row>
    <row r="1254" spans="1:18">
      <c r="A1254" t="s">
        <v>35</v>
      </c>
      <c r="B1254" t="s">
        <v>10</v>
      </c>
      <c r="C1254">
        <v>3</v>
      </c>
      <c r="D1254" t="s">
        <v>57</v>
      </c>
      <c r="E1254" t="s">
        <v>66</v>
      </c>
      <c r="F1254" t="s">
        <v>14</v>
      </c>
      <c r="H1254" t="s">
        <v>16</v>
      </c>
      <c r="J1254" t="s">
        <v>14</v>
      </c>
      <c r="L1254" t="s">
        <v>16</v>
      </c>
      <c r="N1254" t="s">
        <v>138</v>
      </c>
      <c r="P1254" t="s">
        <v>75</v>
      </c>
      <c r="R1254" t="s">
        <v>61</v>
      </c>
    </row>
    <row r="1255" spans="1:18">
      <c r="A1255" t="s">
        <v>35</v>
      </c>
      <c r="B1255" t="s">
        <v>10</v>
      </c>
      <c r="C1255">
        <v>8.6999999999999993</v>
      </c>
      <c r="D1255" t="s">
        <v>62</v>
      </c>
      <c r="E1255" t="s">
        <v>66</v>
      </c>
      <c r="F1255" t="s">
        <v>14</v>
      </c>
      <c r="H1255" t="s">
        <v>16</v>
      </c>
      <c r="J1255" t="s">
        <v>14</v>
      </c>
      <c r="L1255" t="s">
        <v>16</v>
      </c>
      <c r="N1255" t="s">
        <v>15</v>
      </c>
      <c r="O1255" t="s">
        <v>1177</v>
      </c>
      <c r="P1255" t="s">
        <v>269</v>
      </c>
      <c r="R1255" t="s">
        <v>61</v>
      </c>
    </row>
    <row r="1256" spans="1:18">
      <c r="A1256" t="s">
        <v>35</v>
      </c>
      <c r="B1256" t="s">
        <v>10</v>
      </c>
      <c r="C1256">
        <v>1.5</v>
      </c>
      <c r="D1256" t="s">
        <v>66</v>
      </c>
      <c r="E1256" t="s">
        <v>66</v>
      </c>
      <c r="F1256" t="s">
        <v>14</v>
      </c>
      <c r="H1256" t="s">
        <v>14</v>
      </c>
      <c r="J1256" t="s">
        <v>14</v>
      </c>
      <c r="L1256" t="s">
        <v>14</v>
      </c>
      <c r="N1256" t="s">
        <v>1118</v>
      </c>
      <c r="P1256" t="s">
        <v>639</v>
      </c>
      <c r="R1256" t="s">
        <v>69</v>
      </c>
    </row>
    <row r="1257" spans="1:18">
      <c r="A1257" t="s">
        <v>35</v>
      </c>
      <c r="B1257" t="s">
        <v>10</v>
      </c>
      <c r="C1257">
        <v>0</v>
      </c>
      <c r="D1257" t="s">
        <v>83</v>
      </c>
      <c r="F1257" t="s">
        <v>14</v>
      </c>
      <c r="H1257" t="s">
        <v>14</v>
      </c>
      <c r="J1257" t="s">
        <v>14</v>
      </c>
      <c r="L1257" t="s">
        <v>14</v>
      </c>
      <c r="N1257" t="s">
        <v>90</v>
      </c>
      <c r="P1257" t="s">
        <v>325</v>
      </c>
      <c r="R1257" t="s">
        <v>61</v>
      </c>
    </row>
    <row r="1258" spans="1:18">
      <c r="A1258" t="s">
        <v>35</v>
      </c>
      <c r="B1258" t="s">
        <v>10</v>
      </c>
      <c r="C1258">
        <v>1.5</v>
      </c>
      <c r="D1258" t="s">
        <v>62</v>
      </c>
      <c r="E1258" t="s">
        <v>57</v>
      </c>
      <c r="F1258" t="s">
        <v>14</v>
      </c>
      <c r="H1258" t="s">
        <v>16</v>
      </c>
      <c r="J1258" t="s">
        <v>14</v>
      </c>
      <c r="L1258" t="s">
        <v>16</v>
      </c>
      <c r="N1258" t="s">
        <v>1178</v>
      </c>
      <c r="P1258" t="s">
        <v>231</v>
      </c>
      <c r="R1258" t="s">
        <v>69</v>
      </c>
    </row>
    <row r="1259" spans="1:18">
      <c r="A1259" t="s">
        <v>35</v>
      </c>
      <c r="B1259" t="s">
        <v>10</v>
      </c>
      <c r="C1259">
        <v>10</v>
      </c>
      <c r="D1259" t="s">
        <v>62</v>
      </c>
      <c r="E1259" t="s">
        <v>66</v>
      </c>
      <c r="F1259" t="s">
        <v>14</v>
      </c>
      <c r="H1259" t="s">
        <v>16</v>
      </c>
      <c r="J1259" t="s">
        <v>14</v>
      </c>
      <c r="L1259" t="s">
        <v>16</v>
      </c>
      <c r="N1259" t="s">
        <v>833</v>
      </c>
      <c r="O1259" t="s">
        <v>1179</v>
      </c>
      <c r="P1259" t="s">
        <v>15</v>
      </c>
      <c r="Q1259" t="s">
        <v>1180</v>
      </c>
      <c r="R1259" t="s">
        <v>61</v>
      </c>
    </row>
    <row r="1260" spans="1:18">
      <c r="A1260" t="s">
        <v>35</v>
      </c>
      <c r="B1260" t="s">
        <v>10</v>
      </c>
      <c r="C1260">
        <v>5.3</v>
      </c>
      <c r="D1260" t="s">
        <v>62</v>
      </c>
      <c r="E1260" t="s">
        <v>62</v>
      </c>
      <c r="F1260" t="s">
        <v>14</v>
      </c>
      <c r="H1260" t="s">
        <v>16</v>
      </c>
      <c r="J1260" t="s">
        <v>14</v>
      </c>
      <c r="L1260" t="s">
        <v>16</v>
      </c>
      <c r="N1260" t="s">
        <v>1181</v>
      </c>
      <c r="P1260" t="s">
        <v>195</v>
      </c>
      <c r="R1260" t="s">
        <v>61</v>
      </c>
    </row>
    <row r="1261" spans="1:18">
      <c r="A1261" t="s">
        <v>35</v>
      </c>
      <c r="B1261" t="s">
        <v>10</v>
      </c>
      <c r="C1261">
        <v>18.399999999999999</v>
      </c>
      <c r="D1261" t="s">
        <v>62</v>
      </c>
      <c r="F1261" t="s">
        <v>14</v>
      </c>
      <c r="H1261" t="s">
        <v>16</v>
      </c>
      <c r="J1261" t="s">
        <v>14</v>
      </c>
      <c r="L1261" t="s">
        <v>16</v>
      </c>
      <c r="N1261" t="s">
        <v>216</v>
      </c>
      <c r="R1261" t="s">
        <v>69</v>
      </c>
    </row>
    <row r="1262" spans="1:18">
      <c r="A1262" t="s">
        <v>35</v>
      </c>
      <c r="B1262" t="s">
        <v>10</v>
      </c>
      <c r="C1262">
        <v>60</v>
      </c>
      <c r="D1262" t="s">
        <v>95</v>
      </c>
      <c r="E1262" t="s">
        <v>83</v>
      </c>
      <c r="F1262" t="s">
        <v>14</v>
      </c>
      <c r="H1262" t="s">
        <v>16</v>
      </c>
      <c r="J1262" t="s">
        <v>14</v>
      </c>
      <c r="L1262" t="s">
        <v>16</v>
      </c>
      <c r="N1262" t="s">
        <v>15</v>
      </c>
      <c r="O1262" t="s">
        <v>133</v>
      </c>
      <c r="P1262" t="s">
        <v>15</v>
      </c>
      <c r="Q1262" t="s">
        <v>1182</v>
      </c>
      <c r="R1262" t="s">
        <v>61</v>
      </c>
    </row>
    <row r="1263" spans="1:18">
      <c r="A1263" t="s">
        <v>35</v>
      </c>
      <c r="B1263" t="s">
        <v>10</v>
      </c>
      <c r="C1263">
        <v>60</v>
      </c>
      <c r="D1263" t="s">
        <v>83</v>
      </c>
      <c r="F1263" t="s">
        <v>14</v>
      </c>
      <c r="H1263" t="s">
        <v>16</v>
      </c>
      <c r="J1263" t="s">
        <v>14</v>
      </c>
      <c r="L1263" t="s">
        <v>16</v>
      </c>
      <c r="N1263" t="s">
        <v>15</v>
      </c>
      <c r="O1263" t="s">
        <v>258</v>
      </c>
      <c r="P1263" t="s">
        <v>15</v>
      </c>
      <c r="Q1263" t="s">
        <v>1183</v>
      </c>
      <c r="R1263" t="s">
        <v>61</v>
      </c>
    </row>
    <row r="1264" spans="1:18">
      <c r="A1264" t="s">
        <v>35</v>
      </c>
      <c r="B1264" t="s">
        <v>10</v>
      </c>
      <c r="C1264">
        <v>0</v>
      </c>
      <c r="F1264" t="s">
        <v>14</v>
      </c>
      <c r="H1264" t="s">
        <v>16</v>
      </c>
      <c r="J1264" t="s">
        <v>14</v>
      </c>
      <c r="L1264" t="s">
        <v>16</v>
      </c>
      <c r="N1264" t="s">
        <v>1102</v>
      </c>
      <c r="P1264" t="s">
        <v>489</v>
      </c>
      <c r="R1264" t="s">
        <v>61</v>
      </c>
    </row>
    <row r="1265" spans="1:18">
      <c r="A1265" t="s">
        <v>35</v>
      </c>
      <c r="B1265" t="s">
        <v>10</v>
      </c>
      <c r="C1265">
        <v>65</v>
      </c>
      <c r="F1265" t="s">
        <v>14</v>
      </c>
      <c r="H1265" t="s">
        <v>16</v>
      </c>
      <c r="J1265" t="s">
        <v>13</v>
      </c>
      <c r="L1265" t="s">
        <v>13</v>
      </c>
      <c r="N1265" t="s">
        <v>151</v>
      </c>
      <c r="O1265" t="s">
        <v>1184</v>
      </c>
      <c r="P1265" t="s">
        <v>300</v>
      </c>
      <c r="R1265" t="s">
        <v>61</v>
      </c>
    </row>
    <row r="1266" spans="1:18">
      <c r="A1266" t="s">
        <v>35</v>
      </c>
      <c r="B1266" t="s">
        <v>10</v>
      </c>
      <c r="C1266">
        <v>1.9</v>
      </c>
      <c r="D1266" t="s">
        <v>62</v>
      </c>
      <c r="F1266" t="s">
        <v>14</v>
      </c>
      <c r="H1266" t="s">
        <v>16</v>
      </c>
      <c r="J1266" t="s">
        <v>14</v>
      </c>
      <c r="L1266" t="s">
        <v>16</v>
      </c>
      <c r="N1266" t="s">
        <v>126</v>
      </c>
      <c r="R1266" t="s">
        <v>61</v>
      </c>
    </row>
    <row r="1267" spans="1:18">
      <c r="A1267" t="s">
        <v>35</v>
      </c>
      <c r="B1267" t="s">
        <v>10</v>
      </c>
      <c r="C1267">
        <v>20</v>
      </c>
      <c r="D1267" t="s">
        <v>62</v>
      </c>
      <c r="F1267" t="s">
        <v>14</v>
      </c>
      <c r="H1267" t="s">
        <v>11</v>
      </c>
      <c r="J1267" t="s">
        <v>14</v>
      </c>
      <c r="L1267" t="s">
        <v>16</v>
      </c>
      <c r="N1267" t="s">
        <v>395</v>
      </c>
      <c r="P1267" t="s">
        <v>65</v>
      </c>
      <c r="R1267" t="s">
        <v>61</v>
      </c>
    </row>
    <row r="1268" spans="1:18">
      <c r="A1268" t="s">
        <v>35</v>
      </c>
      <c r="B1268" t="s">
        <v>10</v>
      </c>
      <c r="C1268">
        <v>0</v>
      </c>
      <c r="D1268" t="s">
        <v>62</v>
      </c>
      <c r="E1268" t="s">
        <v>83</v>
      </c>
      <c r="F1268" t="s">
        <v>14</v>
      </c>
      <c r="H1268" t="s">
        <v>16</v>
      </c>
      <c r="J1268" t="s">
        <v>14</v>
      </c>
      <c r="L1268" t="s">
        <v>16</v>
      </c>
      <c r="N1268" t="s">
        <v>501</v>
      </c>
      <c r="P1268" t="s">
        <v>440</v>
      </c>
      <c r="R1268" t="s">
        <v>61</v>
      </c>
    </row>
    <row r="1269" spans="1:18">
      <c r="A1269" t="s">
        <v>35</v>
      </c>
      <c r="B1269" t="s">
        <v>10</v>
      </c>
      <c r="C1269">
        <v>21</v>
      </c>
      <c r="D1269" t="s">
        <v>79</v>
      </c>
      <c r="F1269" t="s">
        <v>14</v>
      </c>
      <c r="H1269" t="s">
        <v>14</v>
      </c>
      <c r="J1269" t="s">
        <v>14</v>
      </c>
      <c r="L1269" t="s">
        <v>14</v>
      </c>
      <c r="N1269" t="s">
        <v>67</v>
      </c>
      <c r="P1269" t="s">
        <v>195</v>
      </c>
      <c r="R1269" t="s">
        <v>61</v>
      </c>
    </row>
    <row r="1270" spans="1:18">
      <c r="A1270" t="s">
        <v>35</v>
      </c>
      <c r="B1270" t="s">
        <v>10</v>
      </c>
      <c r="C1270">
        <v>7</v>
      </c>
      <c r="D1270" t="s">
        <v>70</v>
      </c>
      <c r="E1270" t="s">
        <v>70</v>
      </c>
      <c r="F1270" t="s">
        <v>14</v>
      </c>
      <c r="H1270" t="s">
        <v>14</v>
      </c>
      <c r="J1270" t="s">
        <v>14</v>
      </c>
      <c r="L1270" t="s">
        <v>14</v>
      </c>
      <c r="N1270" t="s">
        <v>1185</v>
      </c>
      <c r="P1270" t="s">
        <v>179</v>
      </c>
      <c r="R1270" t="s">
        <v>69</v>
      </c>
    </row>
    <row r="1271" spans="1:18">
      <c r="A1271" t="s">
        <v>35</v>
      </c>
      <c r="B1271" t="s">
        <v>10</v>
      </c>
      <c r="C1271">
        <v>1.5</v>
      </c>
      <c r="D1271" t="s">
        <v>57</v>
      </c>
      <c r="E1271" t="s">
        <v>83</v>
      </c>
      <c r="F1271" t="s">
        <v>14</v>
      </c>
      <c r="H1271" t="s">
        <v>12</v>
      </c>
      <c r="J1271" t="s">
        <v>14</v>
      </c>
      <c r="L1271" t="s">
        <v>12</v>
      </c>
      <c r="N1271" t="s">
        <v>1186</v>
      </c>
      <c r="P1271" t="s">
        <v>89</v>
      </c>
      <c r="R1271" t="s">
        <v>61</v>
      </c>
    </row>
    <row r="1272" spans="1:18">
      <c r="A1272" t="s">
        <v>35</v>
      </c>
      <c r="B1272" t="s">
        <v>10</v>
      </c>
      <c r="C1272">
        <v>35</v>
      </c>
      <c r="D1272" t="s">
        <v>62</v>
      </c>
      <c r="E1272" t="s">
        <v>83</v>
      </c>
      <c r="F1272" t="s">
        <v>14</v>
      </c>
      <c r="H1272" t="s">
        <v>14</v>
      </c>
      <c r="J1272" t="s">
        <v>14</v>
      </c>
      <c r="L1272" t="s">
        <v>14</v>
      </c>
      <c r="N1272" t="s">
        <v>15</v>
      </c>
      <c r="O1272" t="s">
        <v>836</v>
      </c>
      <c r="P1272" t="s">
        <v>112</v>
      </c>
      <c r="R1272" t="s">
        <v>69</v>
      </c>
    </row>
    <row r="1273" spans="1:18">
      <c r="A1273" t="s">
        <v>35</v>
      </c>
      <c r="B1273" t="s">
        <v>10</v>
      </c>
      <c r="C1273">
        <v>0</v>
      </c>
      <c r="D1273" t="s">
        <v>95</v>
      </c>
      <c r="F1273" t="s">
        <v>14</v>
      </c>
      <c r="H1273" t="s">
        <v>16</v>
      </c>
      <c r="J1273" t="s">
        <v>14</v>
      </c>
      <c r="L1273" t="s">
        <v>16</v>
      </c>
      <c r="N1273" t="s">
        <v>320</v>
      </c>
      <c r="P1273" t="s">
        <v>113</v>
      </c>
      <c r="R1273" t="s">
        <v>61</v>
      </c>
    </row>
    <row r="1274" spans="1:18">
      <c r="A1274" t="s">
        <v>35</v>
      </c>
      <c r="B1274" t="s">
        <v>10</v>
      </c>
      <c r="C1274">
        <v>122</v>
      </c>
      <c r="D1274" t="s">
        <v>83</v>
      </c>
      <c r="E1274" t="s">
        <v>83</v>
      </c>
      <c r="F1274" t="s">
        <v>14</v>
      </c>
      <c r="H1274" t="s">
        <v>11</v>
      </c>
      <c r="J1274" t="s">
        <v>14</v>
      </c>
      <c r="L1274" t="s">
        <v>16</v>
      </c>
      <c r="N1274" t="s">
        <v>58</v>
      </c>
      <c r="O1274" t="s">
        <v>1187</v>
      </c>
      <c r="P1274" t="s">
        <v>65</v>
      </c>
      <c r="R1274" t="s">
        <v>61</v>
      </c>
    </row>
    <row r="1275" spans="1:18">
      <c r="A1275" t="s">
        <v>35</v>
      </c>
      <c r="B1275" t="s">
        <v>10</v>
      </c>
      <c r="C1275">
        <v>25</v>
      </c>
      <c r="D1275" t="s">
        <v>62</v>
      </c>
      <c r="E1275" t="s">
        <v>66</v>
      </c>
      <c r="F1275" t="s">
        <v>14</v>
      </c>
      <c r="H1275" t="s">
        <v>14</v>
      </c>
      <c r="J1275" t="s">
        <v>14</v>
      </c>
      <c r="L1275" t="s">
        <v>14</v>
      </c>
      <c r="N1275" t="s">
        <v>15</v>
      </c>
      <c r="O1275" t="s">
        <v>1188</v>
      </c>
      <c r="P1275" t="s">
        <v>65</v>
      </c>
      <c r="R1275" t="s">
        <v>69</v>
      </c>
    </row>
    <row r="1276" spans="1:18">
      <c r="A1276" t="s">
        <v>35</v>
      </c>
      <c r="B1276" t="s">
        <v>10</v>
      </c>
      <c r="C1276">
        <v>6</v>
      </c>
      <c r="D1276" t="s">
        <v>79</v>
      </c>
      <c r="E1276" t="s">
        <v>62</v>
      </c>
      <c r="F1276" t="s">
        <v>14</v>
      </c>
      <c r="H1276" t="s">
        <v>16</v>
      </c>
      <c r="J1276" t="s">
        <v>14</v>
      </c>
      <c r="L1276" t="s">
        <v>16</v>
      </c>
      <c r="N1276" t="s">
        <v>67</v>
      </c>
      <c r="P1276" t="s">
        <v>195</v>
      </c>
      <c r="R1276" t="s">
        <v>61</v>
      </c>
    </row>
    <row r="1277" spans="1:18">
      <c r="A1277" t="s">
        <v>35</v>
      </c>
      <c r="B1277" t="s">
        <v>10</v>
      </c>
      <c r="C1277">
        <v>1.5</v>
      </c>
      <c r="D1277" t="s">
        <v>57</v>
      </c>
      <c r="E1277" t="s">
        <v>83</v>
      </c>
      <c r="F1277" t="s">
        <v>14</v>
      </c>
      <c r="H1277" t="s">
        <v>16</v>
      </c>
      <c r="J1277" t="s">
        <v>14</v>
      </c>
      <c r="L1277" t="s">
        <v>16</v>
      </c>
      <c r="N1277" t="s">
        <v>67</v>
      </c>
      <c r="P1277" t="s">
        <v>188</v>
      </c>
      <c r="R1277" t="s">
        <v>69</v>
      </c>
    </row>
    <row r="1278" spans="1:18">
      <c r="A1278" t="s">
        <v>35</v>
      </c>
      <c r="B1278" t="s">
        <v>10</v>
      </c>
      <c r="C1278">
        <v>10</v>
      </c>
      <c r="D1278" t="s">
        <v>62</v>
      </c>
      <c r="E1278" t="s">
        <v>95</v>
      </c>
      <c r="F1278" t="s">
        <v>14</v>
      </c>
      <c r="H1278" t="s">
        <v>16</v>
      </c>
      <c r="J1278" t="s">
        <v>14</v>
      </c>
      <c r="L1278" t="s">
        <v>16</v>
      </c>
      <c r="N1278" t="s">
        <v>1189</v>
      </c>
      <c r="O1278" t="s">
        <v>1190</v>
      </c>
      <c r="P1278" t="s">
        <v>112</v>
      </c>
      <c r="R1278" t="s">
        <v>61</v>
      </c>
    </row>
    <row r="1279" spans="1:18">
      <c r="A1279" t="s">
        <v>35</v>
      </c>
      <c r="B1279" t="s">
        <v>10</v>
      </c>
      <c r="C1279">
        <v>211</v>
      </c>
      <c r="D1279" t="s">
        <v>83</v>
      </c>
      <c r="F1279" t="s">
        <v>14</v>
      </c>
      <c r="H1279" t="s">
        <v>16</v>
      </c>
      <c r="J1279" t="s">
        <v>14</v>
      </c>
      <c r="L1279" t="s">
        <v>16</v>
      </c>
      <c r="N1279" t="s">
        <v>94</v>
      </c>
      <c r="P1279" t="s">
        <v>1011</v>
      </c>
      <c r="R1279" t="s">
        <v>61</v>
      </c>
    </row>
    <row r="1280" spans="1:18">
      <c r="A1280" t="s">
        <v>35</v>
      </c>
      <c r="B1280" t="s">
        <v>10</v>
      </c>
      <c r="C1280">
        <v>1.5</v>
      </c>
      <c r="D1280" t="s">
        <v>79</v>
      </c>
      <c r="E1280" t="s">
        <v>79</v>
      </c>
      <c r="F1280" t="s">
        <v>14</v>
      </c>
      <c r="H1280" t="s">
        <v>16</v>
      </c>
      <c r="J1280" t="s">
        <v>14</v>
      </c>
      <c r="L1280" t="s">
        <v>16</v>
      </c>
      <c r="N1280" t="s">
        <v>94</v>
      </c>
      <c r="P1280" t="s">
        <v>89</v>
      </c>
      <c r="R1280" t="s">
        <v>61</v>
      </c>
    </row>
    <row r="1281" spans="1:18">
      <c r="A1281" t="s">
        <v>35</v>
      </c>
      <c r="B1281" t="s">
        <v>10</v>
      </c>
      <c r="C1281">
        <v>2.5</v>
      </c>
      <c r="D1281" t="s">
        <v>70</v>
      </c>
      <c r="E1281" t="s">
        <v>62</v>
      </c>
      <c r="F1281" t="s">
        <v>14</v>
      </c>
      <c r="H1281" t="s">
        <v>16</v>
      </c>
      <c r="J1281" t="s">
        <v>14</v>
      </c>
      <c r="L1281" t="s">
        <v>16</v>
      </c>
      <c r="N1281" t="s">
        <v>307</v>
      </c>
      <c r="P1281" t="s">
        <v>65</v>
      </c>
      <c r="R1281" t="s">
        <v>69</v>
      </c>
    </row>
    <row r="1282" spans="1:18">
      <c r="A1282" t="s">
        <v>35</v>
      </c>
      <c r="B1282" t="s">
        <v>10</v>
      </c>
      <c r="C1282">
        <v>42</v>
      </c>
      <c r="D1282" t="s">
        <v>70</v>
      </c>
      <c r="E1282" t="s">
        <v>95</v>
      </c>
      <c r="F1282" t="s">
        <v>14</v>
      </c>
      <c r="H1282" t="s">
        <v>12</v>
      </c>
      <c r="J1282" t="s">
        <v>14</v>
      </c>
      <c r="L1282" t="s">
        <v>12</v>
      </c>
      <c r="N1282" t="s">
        <v>67</v>
      </c>
      <c r="P1282" t="s">
        <v>195</v>
      </c>
      <c r="R1282" t="s">
        <v>61</v>
      </c>
    </row>
    <row r="1283" spans="1:18">
      <c r="A1283" t="s">
        <v>35</v>
      </c>
      <c r="B1283" t="s">
        <v>10</v>
      </c>
      <c r="C1283">
        <v>162</v>
      </c>
      <c r="F1283" t="s">
        <v>14</v>
      </c>
      <c r="H1283" t="s">
        <v>16</v>
      </c>
      <c r="J1283" t="s">
        <v>14</v>
      </c>
      <c r="L1283" t="s">
        <v>16</v>
      </c>
      <c r="N1283" t="s">
        <v>15</v>
      </c>
      <c r="O1283" t="s">
        <v>1191</v>
      </c>
      <c r="P1283" t="s">
        <v>393</v>
      </c>
      <c r="R1283" t="s">
        <v>61</v>
      </c>
    </row>
    <row r="1284" spans="1:18">
      <c r="A1284" t="s">
        <v>35</v>
      </c>
      <c r="B1284" t="s">
        <v>10</v>
      </c>
      <c r="C1284" t="s">
        <v>1192</v>
      </c>
      <c r="D1284" t="s">
        <v>79</v>
      </c>
      <c r="E1284" t="s">
        <v>62</v>
      </c>
      <c r="F1284" t="s">
        <v>14</v>
      </c>
      <c r="H1284" t="s">
        <v>16</v>
      </c>
      <c r="J1284" t="s">
        <v>14</v>
      </c>
      <c r="L1284" t="s">
        <v>16</v>
      </c>
      <c r="N1284" t="s">
        <v>307</v>
      </c>
      <c r="P1284" t="s">
        <v>502</v>
      </c>
      <c r="R1284" t="s">
        <v>61</v>
      </c>
    </row>
    <row r="1285" spans="1:18">
      <c r="A1285" t="s">
        <v>35</v>
      </c>
      <c r="B1285" t="s">
        <v>10</v>
      </c>
      <c r="C1285">
        <v>0</v>
      </c>
      <c r="F1285" t="s">
        <v>14</v>
      </c>
      <c r="H1285" t="s">
        <v>16</v>
      </c>
      <c r="J1285" t="s">
        <v>14</v>
      </c>
      <c r="L1285" t="s">
        <v>16</v>
      </c>
      <c r="N1285" t="s">
        <v>1042</v>
      </c>
      <c r="P1285" t="s">
        <v>150</v>
      </c>
      <c r="R1285" t="s">
        <v>61</v>
      </c>
    </row>
    <row r="1286" spans="1:18">
      <c r="A1286" t="s">
        <v>35</v>
      </c>
      <c r="B1286" t="s">
        <v>10</v>
      </c>
      <c r="C1286">
        <v>0</v>
      </c>
      <c r="D1286" t="s">
        <v>83</v>
      </c>
      <c r="F1286" t="s">
        <v>14</v>
      </c>
      <c r="H1286" t="s">
        <v>16</v>
      </c>
      <c r="J1286" t="s">
        <v>14</v>
      </c>
      <c r="L1286" t="s">
        <v>16</v>
      </c>
      <c r="N1286" t="s">
        <v>77</v>
      </c>
      <c r="P1286" t="s">
        <v>195</v>
      </c>
      <c r="R1286" t="s">
        <v>69</v>
      </c>
    </row>
    <row r="1287" spans="1:18">
      <c r="A1287" t="s">
        <v>35</v>
      </c>
      <c r="B1287" t="s">
        <v>10</v>
      </c>
      <c r="C1287">
        <v>1</v>
      </c>
      <c r="D1287" t="s">
        <v>79</v>
      </c>
      <c r="E1287" t="s">
        <v>70</v>
      </c>
      <c r="F1287" t="s">
        <v>14</v>
      </c>
      <c r="H1287" t="s">
        <v>14</v>
      </c>
      <c r="J1287" t="s">
        <v>14</v>
      </c>
      <c r="L1287" t="s">
        <v>14</v>
      </c>
      <c r="N1287" t="s">
        <v>74</v>
      </c>
      <c r="P1287" t="s">
        <v>112</v>
      </c>
      <c r="R1287" t="s">
        <v>61</v>
      </c>
    </row>
    <row r="1288" spans="1:18">
      <c r="A1288" t="s">
        <v>35</v>
      </c>
      <c r="B1288" t="s">
        <v>10</v>
      </c>
      <c r="C1288">
        <v>0</v>
      </c>
      <c r="D1288" t="s">
        <v>83</v>
      </c>
      <c r="F1288" t="s">
        <v>14</v>
      </c>
      <c r="H1288" t="s">
        <v>14</v>
      </c>
      <c r="J1288" t="s">
        <v>14</v>
      </c>
      <c r="L1288" t="s">
        <v>16</v>
      </c>
      <c r="N1288" t="s">
        <v>1043</v>
      </c>
      <c r="P1288" t="s">
        <v>1193</v>
      </c>
      <c r="R1288" t="s">
        <v>61</v>
      </c>
    </row>
    <row r="1289" spans="1:18">
      <c r="A1289" t="s">
        <v>35</v>
      </c>
      <c r="B1289" t="s">
        <v>10</v>
      </c>
      <c r="C1289">
        <v>0</v>
      </c>
      <c r="F1289" t="s">
        <v>14</v>
      </c>
      <c r="H1289" t="s">
        <v>16</v>
      </c>
      <c r="J1289" t="s">
        <v>14</v>
      </c>
      <c r="L1289" t="s">
        <v>16</v>
      </c>
      <c r="N1289" t="s">
        <v>94</v>
      </c>
      <c r="R1289" t="s">
        <v>61</v>
      </c>
    </row>
    <row r="1290" spans="1:18">
      <c r="A1290" t="s">
        <v>35</v>
      </c>
      <c r="B1290" t="s">
        <v>10</v>
      </c>
      <c r="C1290">
        <v>0</v>
      </c>
      <c r="D1290" t="s">
        <v>95</v>
      </c>
      <c r="F1290" t="s">
        <v>14</v>
      </c>
      <c r="H1290" t="s">
        <v>16</v>
      </c>
      <c r="J1290" t="s">
        <v>14</v>
      </c>
      <c r="L1290" t="s">
        <v>16</v>
      </c>
      <c r="N1290" t="s">
        <v>138</v>
      </c>
      <c r="P1290" t="s">
        <v>1194</v>
      </c>
      <c r="R1290" t="s">
        <v>61</v>
      </c>
    </row>
    <row r="1291" spans="1:18">
      <c r="A1291" t="s">
        <v>35</v>
      </c>
      <c r="B1291" t="s">
        <v>10</v>
      </c>
      <c r="C1291">
        <v>0</v>
      </c>
      <c r="D1291" t="s">
        <v>66</v>
      </c>
      <c r="F1291" t="s">
        <v>14</v>
      </c>
      <c r="H1291" t="s">
        <v>16</v>
      </c>
      <c r="J1291" t="s">
        <v>14</v>
      </c>
      <c r="L1291" t="s">
        <v>16</v>
      </c>
      <c r="N1291" t="s">
        <v>320</v>
      </c>
      <c r="P1291" t="s">
        <v>75</v>
      </c>
      <c r="R1291" t="s">
        <v>69</v>
      </c>
    </row>
    <row r="1292" spans="1:18">
      <c r="A1292" t="s">
        <v>35</v>
      </c>
      <c r="B1292" t="s">
        <v>10</v>
      </c>
      <c r="C1292">
        <v>60</v>
      </c>
      <c r="D1292" t="s">
        <v>62</v>
      </c>
      <c r="E1292" t="s">
        <v>62</v>
      </c>
      <c r="F1292" t="s">
        <v>14</v>
      </c>
      <c r="H1292" t="s">
        <v>16</v>
      </c>
      <c r="J1292" t="s">
        <v>14</v>
      </c>
      <c r="L1292" t="s">
        <v>16</v>
      </c>
      <c r="N1292" t="s">
        <v>15</v>
      </c>
      <c r="O1292" t="s">
        <v>1195</v>
      </c>
      <c r="P1292" t="s">
        <v>15</v>
      </c>
      <c r="Q1292" t="s">
        <v>1196</v>
      </c>
      <c r="R1292" t="s">
        <v>61</v>
      </c>
    </row>
    <row r="1293" spans="1:18">
      <c r="A1293" t="s">
        <v>35</v>
      </c>
      <c r="B1293" t="s">
        <v>10</v>
      </c>
      <c r="C1293">
        <v>0</v>
      </c>
      <c r="D1293" t="s">
        <v>57</v>
      </c>
      <c r="E1293" t="s">
        <v>83</v>
      </c>
      <c r="F1293" t="s">
        <v>14</v>
      </c>
      <c r="H1293" t="s">
        <v>12</v>
      </c>
      <c r="J1293" t="s">
        <v>14</v>
      </c>
      <c r="L1293" t="s">
        <v>12</v>
      </c>
      <c r="N1293" t="s">
        <v>67</v>
      </c>
      <c r="P1293" t="s">
        <v>15</v>
      </c>
      <c r="Q1293" t="s">
        <v>1197</v>
      </c>
      <c r="R1293" t="s">
        <v>61</v>
      </c>
    </row>
    <row r="1294" spans="1:18">
      <c r="A1294" t="s">
        <v>35</v>
      </c>
      <c r="B1294" t="s">
        <v>10</v>
      </c>
      <c r="C1294">
        <v>0</v>
      </c>
      <c r="D1294" t="s">
        <v>57</v>
      </c>
      <c r="E1294" t="s">
        <v>66</v>
      </c>
      <c r="F1294" t="s">
        <v>14</v>
      </c>
      <c r="H1294" t="s">
        <v>16</v>
      </c>
      <c r="J1294" t="s">
        <v>14</v>
      </c>
      <c r="L1294" t="s">
        <v>14</v>
      </c>
      <c r="N1294" t="s">
        <v>297</v>
      </c>
      <c r="P1294" t="s">
        <v>365</v>
      </c>
      <c r="R1294" t="s">
        <v>61</v>
      </c>
    </row>
    <row r="1295" spans="1:18">
      <c r="A1295" t="s">
        <v>35</v>
      </c>
      <c r="B1295" t="s">
        <v>10</v>
      </c>
      <c r="C1295">
        <v>0</v>
      </c>
      <c r="F1295" t="s">
        <v>14</v>
      </c>
      <c r="H1295" t="s">
        <v>16</v>
      </c>
      <c r="J1295" t="s">
        <v>14</v>
      </c>
      <c r="L1295" t="s">
        <v>16</v>
      </c>
      <c r="N1295" t="s">
        <v>94</v>
      </c>
      <c r="P1295" t="s">
        <v>365</v>
      </c>
      <c r="R1295" t="s">
        <v>69</v>
      </c>
    </row>
    <row r="1296" spans="1:18">
      <c r="A1296" t="s">
        <v>35</v>
      </c>
      <c r="B1296" t="s">
        <v>10</v>
      </c>
      <c r="C1296">
        <v>50</v>
      </c>
      <c r="D1296" t="s">
        <v>79</v>
      </c>
      <c r="E1296" t="s">
        <v>57</v>
      </c>
      <c r="F1296" t="s">
        <v>14</v>
      </c>
      <c r="H1296" t="s">
        <v>16</v>
      </c>
      <c r="J1296" t="s">
        <v>13</v>
      </c>
      <c r="L1296" t="s">
        <v>16</v>
      </c>
      <c r="N1296" t="s">
        <v>94</v>
      </c>
      <c r="P1296" t="s">
        <v>1075</v>
      </c>
      <c r="R1296" t="s">
        <v>61</v>
      </c>
    </row>
    <row r="1297" spans="1:18">
      <c r="A1297" t="s">
        <v>35</v>
      </c>
      <c r="B1297" t="s">
        <v>10</v>
      </c>
      <c r="C1297">
        <v>12</v>
      </c>
      <c r="D1297" t="s">
        <v>57</v>
      </c>
      <c r="E1297" t="s">
        <v>83</v>
      </c>
      <c r="F1297" t="s">
        <v>14</v>
      </c>
      <c r="H1297" t="s">
        <v>16</v>
      </c>
      <c r="J1297" t="s">
        <v>14</v>
      </c>
      <c r="L1297" t="s">
        <v>16</v>
      </c>
      <c r="N1297" t="s">
        <v>15</v>
      </c>
      <c r="O1297" t="s">
        <v>1198</v>
      </c>
      <c r="P1297" t="s">
        <v>112</v>
      </c>
      <c r="R1297" t="s">
        <v>69</v>
      </c>
    </row>
    <row r="1298" spans="1:18">
      <c r="A1298" t="s">
        <v>35</v>
      </c>
      <c r="B1298" t="s">
        <v>10</v>
      </c>
      <c r="C1298">
        <v>0</v>
      </c>
      <c r="D1298" t="s">
        <v>70</v>
      </c>
      <c r="E1298" t="s">
        <v>83</v>
      </c>
      <c r="F1298" t="s">
        <v>14</v>
      </c>
      <c r="H1298" t="s">
        <v>16</v>
      </c>
      <c r="J1298" t="s">
        <v>16</v>
      </c>
      <c r="L1298" t="s">
        <v>16</v>
      </c>
      <c r="N1298" t="s">
        <v>94</v>
      </c>
      <c r="P1298" t="s">
        <v>1014</v>
      </c>
      <c r="R1298" t="s">
        <v>61</v>
      </c>
    </row>
    <row r="1299" spans="1:18">
      <c r="A1299" t="s">
        <v>35</v>
      </c>
      <c r="B1299" t="s">
        <v>10</v>
      </c>
      <c r="C1299">
        <v>0</v>
      </c>
      <c r="D1299" t="s">
        <v>70</v>
      </c>
      <c r="E1299" t="s">
        <v>83</v>
      </c>
      <c r="F1299" t="s">
        <v>14</v>
      </c>
      <c r="H1299" t="s">
        <v>16</v>
      </c>
      <c r="J1299" t="s">
        <v>16</v>
      </c>
      <c r="L1299" t="s">
        <v>16</v>
      </c>
      <c r="N1299" t="s">
        <v>1199</v>
      </c>
      <c r="R1299" t="s">
        <v>61</v>
      </c>
    </row>
    <row r="1300" spans="1:18">
      <c r="A1300" t="s">
        <v>35</v>
      </c>
      <c r="B1300" t="s">
        <v>10</v>
      </c>
      <c r="C1300">
        <v>4.0999999999999996</v>
      </c>
      <c r="D1300" t="s">
        <v>79</v>
      </c>
      <c r="E1300" t="s">
        <v>57</v>
      </c>
      <c r="F1300" t="s">
        <v>14</v>
      </c>
      <c r="H1300" t="s">
        <v>16</v>
      </c>
      <c r="J1300" t="s">
        <v>14</v>
      </c>
      <c r="L1300" t="s">
        <v>16</v>
      </c>
      <c r="N1300" t="s">
        <v>1200</v>
      </c>
      <c r="P1300" t="s">
        <v>689</v>
      </c>
      <c r="R1300" t="s">
        <v>61</v>
      </c>
    </row>
    <row r="1301" spans="1:18">
      <c r="A1301" t="s">
        <v>35</v>
      </c>
      <c r="B1301" t="s">
        <v>10</v>
      </c>
      <c r="C1301">
        <v>0</v>
      </c>
      <c r="D1301" t="s">
        <v>95</v>
      </c>
      <c r="E1301" t="s">
        <v>66</v>
      </c>
      <c r="F1301" t="s">
        <v>14</v>
      </c>
      <c r="H1301" t="s">
        <v>16</v>
      </c>
      <c r="J1301" t="s">
        <v>14</v>
      </c>
      <c r="L1301" t="s">
        <v>16</v>
      </c>
      <c r="N1301" t="s">
        <v>116</v>
      </c>
      <c r="P1301" t="s">
        <v>100</v>
      </c>
      <c r="R1301" t="s">
        <v>61</v>
      </c>
    </row>
    <row r="1302" spans="1:18">
      <c r="A1302" t="s">
        <v>35</v>
      </c>
      <c r="B1302" t="s">
        <v>10</v>
      </c>
      <c r="C1302">
        <v>5</v>
      </c>
      <c r="D1302" t="s">
        <v>62</v>
      </c>
      <c r="E1302" t="s">
        <v>57</v>
      </c>
      <c r="F1302" t="s">
        <v>14</v>
      </c>
      <c r="H1302" t="s">
        <v>14</v>
      </c>
      <c r="J1302" t="s">
        <v>14</v>
      </c>
      <c r="L1302" t="s">
        <v>14</v>
      </c>
    </row>
    <row r="1303" spans="1:18">
      <c r="A1303" t="s">
        <v>35</v>
      </c>
      <c r="B1303" t="s">
        <v>10</v>
      </c>
      <c r="C1303">
        <v>0</v>
      </c>
      <c r="F1303" t="s">
        <v>14</v>
      </c>
      <c r="H1303" t="s">
        <v>16</v>
      </c>
      <c r="J1303" t="s">
        <v>14</v>
      </c>
      <c r="L1303" t="s">
        <v>16</v>
      </c>
      <c r="N1303" t="s">
        <v>67</v>
      </c>
      <c r="R1303" t="s">
        <v>61</v>
      </c>
    </row>
    <row r="1304" spans="1:18">
      <c r="A1304" t="s">
        <v>35</v>
      </c>
      <c r="B1304" t="s">
        <v>10</v>
      </c>
      <c r="C1304">
        <v>57</v>
      </c>
      <c r="D1304" t="s">
        <v>57</v>
      </c>
      <c r="E1304" t="s">
        <v>66</v>
      </c>
      <c r="F1304" t="s">
        <v>14</v>
      </c>
      <c r="H1304" t="s">
        <v>16</v>
      </c>
      <c r="J1304" t="s">
        <v>14</v>
      </c>
      <c r="L1304" t="s">
        <v>16</v>
      </c>
      <c r="N1304" t="s">
        <v>247</v>
      </c>
      <c r="R1304" t="s">
        <v>69</v>
      </c>
    </row>
    <row r="1305" spans="1:18">
      <c r="A1305" t="s">
        <v>35</v>
      </c>
      <c r="B1305" t="s">
        <v>10</v>
      </c>
      <c r="C1305">
        <v>52</v>
      </c>
      <c r="D1305" t="s">
        <v>66</v>
      </c>
      <c r="F1305" t="s">
        <v>14</v>
      </c>
      <c r="H1305" t="s">
        <v>14</v>
      </c>
      <c r="J1305" t="s">
        <v>14</v>
      </c>
      <c r="L1305" t="s">
        <v>14</v>
      </c>
      <c r="N1305" t="s">
        <v>94</v>
      </c>
      <c r="P1305" t="s">
        <v>75</v>
      </c>
      <c r="R1305" t="s">
        <v>69</v>
      </c>
    </row>
    <row r="1306" spans="1:18">
      <c r="A1306" t="s">
        <v>35</v>
      </c>
      <c r="B1306" t="s">
        <v>10</v>
      </c>
      <c r="C1306">
        <v>2</v>
      </c>
      <c r="D1306" t="s">
        <v>70</v>
      </c>
      <c r="E1306" t="s">
        <v>62</v>
      </c>
      <c r="F1306" t="s">
        <v>14</v>
      </c>
      <c r="H1306" t="s">
        <v>16</v>
      </c>
      <c r="J1306" t="s">
        <v>14</v>
      </c>
      <c r="L1306" t="s">
        <v>14</v>
      </c>
      <c r="N1306" t="s">
        <v>1167</v>
      </c>
      <c r="P1306" t="s">
        <v>1132</v>
      </c>
      <c r="R1306" t="s">
        <v>61</v>
      </c>
    </row>
    <row r="1307" spans="1:18">
      <c r="A1307" t="s">
        <v>35</v>
      </c>
      <c r="B1307" t="s">
        <v>10</v>
      </c>
      <c r="C1307">
        <v>1.5</v>
      </c>
      <c r="D1307" t="s">
        <v>79</v>
      </c>
      <c r="E1307" t="s">
        <v>62</v>
      </c>
      <c r="F1307" t="s">
        <v>14</v>
      </c>
      <c r="H1307" t="s">
        <v>16</v>
      </c>
      <c r="J1307" t="s">
        <v>14</v>
      </c>
      <c r="L1307" t="s">
        <v>16</v>
      </c>
      <c r="N1307" t="s">
        <v>494</v>
      </c>
      <c r="P1307" t="s">
        <v>607</v>
      </c>
      <c r="R1307" t="s">
        <v>61</v>
      </c>
    </row>
    <row r="1308" spans="1:18">
      <c r="A1308" t="s">
        <v>35</v>
      </c>
      <c r="B1308" t="s">
        <v>10</v>
      </c>
      <c r="C1308">
        <v>23.2</v>
      </c>
      <c r="D1308" t="s">
        <v>62</v>
      </c>
      <c r="F1308" t="s">
        <v>14</v>
      </c>
      <c r="H1308" t="s">
        <v>16</v>
      </c>
      <c r="J1308" t="s">
        <v>14</v>
      </c>
      <c r="L1308" t="s">
        <v>16</v>
      </c>
      <c r="N1308" t="s">
        <v>151</v>
      </c>
      <c r="O1308" t="s">
        <v>1201</v>
      </c>
      <c r="R1308" t="s">
        <v>69</v>
      </c>
    </row>
    <row r="1309" spans="1:18">
      <c r="A1309" t="s">
        <v>35</v>
      </c>
      <c r="B1309" t="s">
        <v>10</v>
      </c>
      <c r="C1309">
        <v>163</v>
      </c>
      <c r="F1309" t="s">
        <v>14</v>
      </c>
      <c r="H1309" t="s">
        <v>11</v>
      </c>
      <c r="J1309" t="s">
        <v>14</v>
      </c>
      <c r="L1309" t="s">
        <v>16</v>
      </c>
      <c r="N1309" t="s">
        <v>91</v>
      </c>
      <c r="P1309" t="s">
        <v>1202</v>
      </c>
      <c r="R1309" t="s">
        <v>61</v>
      </c>
    </row>
    <row r="1310" spans="1:18">
      <c r="A1310" t="s">
        <v>35</v>
      </c>
      <c r="B1310" t="s">
        <v>10</v>
      </c>
      <c r="C1310">
        <v>50</v>
      </c>
      <c r="D1310" t="s">
        <v>57</v>
      </c>
      <c r="F1310" t="s">
        <v>14</v>
      </c>
      <c r="H1310" t="s">
        <v>16</v>
      </c>
      <c r="J1310" t="s">
        <v>14</v>
      </c>
      <c r="L1310" t="s">
        <v>16</v>
      </c>
      <c r="N1310" t="s">
        <v>687</v>
      </c>
      <c r="P1310" t="s">
        <v>75</v>
      </c>
      <c r="R1310" t="s">
        <v>61</v>
      </c>
    </row>
    <row r="1311" spans="1:18">
      <c r="A1311" t="s">
        <v>35</v>
      </c>
      <c r="B1311" t="s">
        <v>10</v>
      </c>
      <c r="C1311">
        <v>6.1</v>
      </c>
      <c r="D1311" t="s">
        <v>62</v>
      </c>
      <c r="E1311" t="s">
        <v>95</v>
      </c>
      <c r="F1311" t="s">
        <v>14</v>
      </c>
      <c r="H1311" t="s">
        <v>14</v>
      </c>
      <c r="J1311" t="s">
        <v>14</v>
      </c>
      <c r="L1311" t="s">
        <v>14</v>
      </c>
      <c r="N1311" t="s">
        <v>1203</v>
      </c>
      <c r="P1311" t="s">
        <v>112</v>
      </c>
      <c r="R1311" t="s">
        <v>61</v>
      </c>
    </row>
    <row r="1312" spans="1:18">
      <c r="A1312" t="s">
        <v>35</v>
      </c>
      <c r="B1312" t="s">
        <v>10</v>
      </c>
      <c r="C1312">
        <v>0</v>
      </c>
      <c r="E1312" t="s">
        <v>83</v>
      </c>
      <c r="F1312" t="s">
        <v>14</v>
      </c>
      <c r="H1312" t="s">
        <v>16</v>
      </c>
      <c r="J1312" t="s">
        <v>14</v>
      </c>
      <c r="L1312" t="s">
        <v>16</v>
      </c>
      <c r="N1312" t="s">
        <v>67</v>
      </c>
      <c r="P1312" t="s">
        <v>261</v>
      </c>
      <c r="R1312" t="s">
        <v>61</v>
      </c>
    </row>
    <row r="1313" spans="1:18">
      <c r="A1313" t="s">
        <v>35</v>
      </c>
      <c r="B1313" t="s">
        <v>10</v>
      </c>
      <c r="C1313">
        <v>45</v>
      </c>
      <c r="D1313" t="s">
        <v>62</v>
      </c>
      <c r="F1313" t="s">
        <v>14</v>
      </c>
      <c r="H1313" t="s">
        <v>16</v>
      </c>
      <c r="J1313" t="s">
        <v>14</v>
      </c>
      <c r="L1313" t="s">
        <v>16</v>
      </c>
      <c r="N1313" t="s">
        <v>1204</v>
      </c>
      <c r="P1313" t="s">
        <v>89</v>
      </c>
      <c r="R1313" t="s">
        <v>61</v>
      </c>
    </row>
    <row r="1314" spans="1:18">
      <c r="A1314" t="s">
        <v>35</v>
      </c>
      <c r="B1314" t="s">
        <v>10</v>
      </c>
      <c r="C1314">
        <v>0.8</v>
      </c>
      <c r="D1314" t="s">
        <v>62</v>
      </c>
      <c r="E1314" t="s">
        <v>95</v>
      </c>
      <c r="F1314" t="s">
        <v>14</v>
      </c>
      <c r="H1314" t="s">
        <v>16</v>
      </c>
      <c r="J1314" t="s">
        <v>14</v>
      </c>
      <c r="L1314" t="s">
        <v>16</v>
      </c>
      <c r="N1314" t="s">
        <v>146</v>
      </c>
      <c r="P1314" t="s">
        <v>1094</v>
      </c>
      <c r="R1314" t="s">
        <v>61</v>
      </c>
    </row>
    <row r="1315" spans="1:18">
      <c r="A1315" t="s">
        <v>35</v>
      </c>
      <c r="B1315" t="s">
        <v>10</v>
      </c>
      <c r="C1315">
        <v>0</v>
      </c>
      <c r="F1315" t="s">
        <v>14</v>
      </c>
      <c r="H1315" t="s">
        <v>16</v>
      </c>
      <c r="J1315" t="s">
        <v>14</v>
      </c>
      <c r="L1315" t="s">
        <v>16</v>
      </c>
      <c r="N1315" t="s">
        <v>93</v>
      </c>
      <c r="P1315" t="s">
        <v>255</v>
      </c>
      <c r="R1315" t="s">
        <v>61</v>
      </c>
    </row>
    <row r="1316" spans="1:18">
      <c r="A1316" t="s">
        <v>35</v>
      </c>
      <c r="B1316" t="s">
        <v>10</v>
      </c>
      <c r="C1316">
        <v>4</v>
      </c>
      <c r="D1316" t="s">
        <v>66</v>
      </c>
      <c r="E1316" t="s">
        <v>83</v>
      </c>
      <c r="F1316" t="s">
        <v>14</v>
      </c>
      <c r="H1316" t="s">
        <v>14</v>
      </c>
      <c r="J1316" t="s">
        <v>14</v>
      </c>
      <c r="L1316" t="s">
        <v>14</v>
      </c>
      <c r="N1316" t="s">
        <v>93</v>
      </c>
      <c r="P1316" t="s">
        <v>75</v>
      </c>
      <c r="R1316" t="s">
        <v>61</v>
      </c>
    </row>
    <row r="1317" spans="1:18">
      <c r="A1317" t="s">
        <v>35</v>
      </c>
      <c r="B1317" t="s">
        <v>10</v>
      </c>
      <c r="C1317">
        <v>8</v>
      </c>
      <c r="D1317" t="s">
        <v>79</v>
      </c>
      <c r="E1317" t="s">
        <v>66</v>
      </c>
      <c r="F1317" t="s">
        <v>14</v>
      </c>
      <c r="H1317" t="s">
        <v>16</v>
      </c>
      <c r="J1317" t="s">
        <v>14</v>
      </c>
      <c r="L1317" t="s">
        <v>16</v>
      </c>
      <c r="N1317" t="s">
        <v>74</v>
      </c>
      <c r="R1317" t="s">
        <v>61</v>
      </c>
    </row>
    <row r="1318" spans="1:18">
      <c r="A1318" t="s">
        <v>35</v>
      </c>
      <c r="B1318" t="s">
        <v>10</v>
      </c>
      <c r="C1318">
        <v>0</v>
      </c>
      <c r="D1318" t="s">
        <v>83</v>
      </c>
      <c r="E1318" t="s">
        <v>83</v>
      </c>
      <c r="F1318" t="s">
        <v>14</v>
      </c>
      <c r="H1318" t="s">
        <v>14</v>
      </c>
      <c r="J1318" t="s">
        <v>14</v>
      </c>
      <c r="L1318" t="s">
        <v>16</v>
      </c>
      <c r="N1318" t="s">
        <v>1205</v>
      </c>
      <c r="P1318" t="s">
        <v>250</v>
      </c>
      <c r="R1318" t="s">
        <v>61</v>
      </c>
    </row>
    <row r="1319" spans="1:18">
      <c r="A1319" t="s">
        <v>35</v>
      </c>
      <c r="B1319" t="s">
        <v>10</v>
      </c>
      <c r="C1319">
        <v>20</v>
      </c>
      <c r="D1319" t="s">
        <v>62</v>
      </c>
      <c r="F1319" t="s">
        <v>14</v>
      </c>
      <c r="H1319" t="s">
        <v>16</v>
      </c>
      <c r="J1319" t="s">
        <v>14</v>
      </c>
      <c r="L1319" t="s">
        <v>16</v>
      </c>
      <c r="N1319" t="s">
        <v>320</v>
      </c>
      <c r="P1319" t="s">
        <v>107</v>
      </c>
      <c r="R1319" t="s">
        <v>61</v>
      </c>
    </row>
    <row r="1320" spans="1:18">
      <c r="A1320" t="s">
        <v>35</v>
      </c>
      <c r="B1320" t="s">
        <v>10</v>
      </c>
      <c r="C1320">
        <v>60</v>
      </c>
      <c r="D1320" t="s">
        <v>95</v>
      </c>
      <c r="F1320" t="s">
        <v>14</v>
      </c>
      <c r="H1320" t="s">
        <v>16</v>
      </c>
      <c r="J1320" t="s">
        <v>14</v>
      </c>
      <c r="L1320" t="s">
        <v>16</v>
      </c>
      <c r="N1320" t="s">
        <v>116</v>
      </c>
      <c r="P1320" t="s">
        <v>365</v>
      </c>
      <c r="R1320" t="s">
        <v>69</v>
      </c>
    </row>
    <row r="1321" spans="1:18">
      <c r="A1321" t="s">
        <v>35</v>
      </c>
      <c r="B1321" t="s">
        <v>10</v>
      </c>
      <c r="C1321" t="s">
        <v>1206</v>
      </c>
      <c r="D1321" t="s">
        <v>95</v>
      </c>
      <c r="F1321" t="s">
        <v>14</v>
      </c>
      <c r="H1321" t="s">
        <v>16</v>
      </c>
      <c r="J1321" t="s">
        <v>14</v>
      </c>
      <c r="L1321" t="s">
        <v>16</v>
      </c>
      <c r="N1321" t="s">
        <v>94</v>
      </c>
      <c r="R1321" t="s">
        <v>61</v>
      </c>
    </row>
    <row r="1322" spans="1:18">
      <c r="A1322" t="s">
        <v>35</v>
      </c>
      <c r="B1322" t="s">
        <v>10</v>
      </c>
      <c r="C1322">
        <v>40</v>
      </c>
      <c r="D1322" t="s">
        <v>83</v>
      </c>
      <c r="F1322" t="s">
        <v>14</v>
      </c>
      <c r="H1322" t="s">
        <v>14</v>
      </c>
      <c r="J1322" t="s">
        <v>14</v>
      </c>
      <c r="L1322" t="s">
        <v>14</v>
      </c>
      <c r="N1322" t="s">
        <v>93</v>
      </c>
      <c r="P1322" t="s">
        <v>188</v>
      </c>
      <c r="R1322" t="s">
        <v>61</v>
      </c>
    </row>
    <row r="1323" spans="1:18">
      <c r="A1323" t="s">
        <v>35</v>
      </c>
      <c r="B1323" t="s">
        <v>10</v>
      </c>
      <c r="C1323">
        <v>7.8</v>
      </c>
      <c r="D1323" t="s">
        <v>79</v>
      </c>
      <c r="E1323" t="s">
        <v>66</v>
      </c>
      <c r="F1323" t="s">
        <v>14</v>
      </c>
      <c r="H1323" t="s">
        <v>14</v>
      </c>
      <c r="J1323" t="s">
        <v>14</v>
      </c>
      <c r="L1323" t="s">
        <v>14</v>
      </c>
      <c r="N1323" t="s">
        <v>15</v>
      </c>
      <c r="O1323" t="s">
        <v>258</v>
      </c>
      <c r="P1323" t="s">
        <v>15</v>
      </c>
      <c r="Q1323" t="s">
        <v>676</v>
      </c>
      <c r="R1323" t="s">
        <v>61</v>
      </c>
    </row>
    <row r="1324" spans="1:18">
      <c r="A1324" t="s">
        <v>35</v>
      </c>
      <c r="B1324" t="s">
        <v>10</v>
      </c>
      <c r="C1324">
        <v>100</v>
      </c>
      <c r="D1324" t="s">
        <v>95</v>
      </c>
      <c r="F1324" t="s">
        <v>14</v>
      </c>
      <c r="H1324" t="s">
        <v>16</v>
      </c>
      <c r="J1324" t="s">
        <v>14</v>
      </c>
      <c r="L1324" t="s">
        <v>16</v>
      </c>
      <c r="N1324" t="s">
        <v>437</v>
      </c>
      <c r="P1324" t="s">
        <v>1085</v>
      </c>
      <c r="R1324" t="s">
        <v>61</v>
      </c>
    </row>
    <row r="1325" spans="1:18">
      <c r="A1325" t="s">
        <v>35</v>
      </c>
      <c r="B1325" t="s">
        <v>10</v>
      </c>
      <c r="C1325">
        <v>1.2</v>
      </c>
      <c r="D1325" t="s">
        <v>70</v>
      </c>
      <c r="F1325" t="s">
        <v>14</v>
      </c>
      <c r="H1325" t="s">
        <v>14</v>
      </c>
      <c r="J1325" t="s">
        <v>14</v>
      </c>
      <c r="L1325" t="s">
        <v>14</v>
      </c>
      <c r="N1325" t="s">
        <v>93</v>
      </c>
      <c r="P1325" t="s">
        <v>65</v>
      </c>
      <c r="R1325" t="s">
        <v>61</v>
      </c>
    </row>
    <row r="1326" spans="1:18">
      <c r="A1326" t="s">
        <v>35</v>
      </c>
      <c r="B1326" t="s">
        <v>10</v>
      </c>
      <c r="C1326">
        <v>7</v>
      </c>
      <c r="D1326" t="s">
        <v>57</v>
      </c>
      <c r="E1326" t="s">
        <v>62</v>
      </c>
      <c r="F1326" t="s">
        <v>14</v>
      </c>
      <c r="H1326" t="s">
        <v>16</v>
      </c>
      <c r="J1326" t="s">
        <v>14</v>
      </c>
      <c r="L1326" t="s">
        <v>16</v>
      </c>
      <c r="N1326" t="s">
        <v>90</v>
      </c>
      <c r="P1326" t="s">
        <v>15</v>
      </c>
      <c r="Q1326" t="s">
        <v>1207</v>
      </c>
      <c r="R1326" t="s">
        <v>69</v>
      </c>
    </row>
    <row r="1327" spans="1:18">
      <c r="A1327" t="s">
        <v>35</v>
      </c>
      <c r="B1327" t="s">
        <v>10</v>
      </c>
      <c r="C1327">
        <v>0</v>
      </c>
      <c r="D1327" t="s">
        <v>70</v>
      </c>
      <c r="E1327" t="s">
        <v>66</v>
      </c>
      <c r="F1327" t="s">
        <v>14</v>
      </c>
      <c r="H1327" t="s">
        <v>16</v>
      </c>
      <c r="J1327" t="s">
        <v>14</v>
      </c>
      <c r="L1327" t="s">
        <v>15</v>
      </c>
      <c r="M1327" t="s">
        <v>1208</v>
      </c>
      <c r="N1327" t="s">
        <v>1209</v>
      </c>
      <c r="P1327" t="s">
        <v>1210</v>
      </c>
      <c r="R1327" t="s">
        <v>61</v>
      </c>
    </row>
    <row r="1328" spans="1:18">
      <c r="A1328" t="s">
        <v>35</v>
      </c>
      <c r="B1328" t="s">
        <v>10</v>
      </c>
      <c r="C1328">
        <v>2</v>
      </c>
      <c r="D1328" t="s">
        <v>95</v>
      </c>
      <c r="E1328" t="s">
        <v>83</v>
      </c>
      <c r="F1328" t="s">
        <v>14</v>
      </c>
      <c r="H1328" t="s">
        <v>16</v>
      </c>
      <c r="J1328" t="s">
        <v>14</v>
      </c>
      <c r="L1328" t="s">
        <v>16</v>
      </c>
      <c r="N1328" t="s">
        <v>1102</v>
      </c>
      <c r="P1328" t="s">
        <v>112</v>
      </c>
      <c r="R1328" t="s">
        <v>61</v>
      </c>
    </row>
    <row r="1329" spans="1:18">
      <c r="A1329" t="s">
        <v>35</v>
      </c>
      <c r="B1329" t="s">
        <v>10</v>
      </c>
      <c r="C1329">
        <v>18</v>
      </c>
      <c r="D1329" t="s">
        <v>79</v>
      </c>
      <c r="E1329" t="s">
        <v>66</v>
      </c>
      <c r="F1329" t="s">
        <v>14</v>
      </c>
      <c r="H1329" t="s">
        <v>12</v>
      </c>
      <c r="J1329" t="s">
        <v>14</v>
      </c>
      <c r="L1329" t="s">
        <v>12</v>
      </c>
      <c r="N1329" t="s">
        <v>67</v>
      </c>
      <c r="P1329" t="s">
        <v>112</v>
      </c>
      <c r="R1329" t="s">
        <v>61</v>
      </c>
    </row>
    <row r="1330" spans="1:18">
      <c r="A1330" t="s">
        <v>35</v>
      </c>
      <c r="B1330" t="s">
        <v>10</v>
      </c>
      <c r="C1330">
        <v>0.9</v>
      </c>
      <c r="D1330" t="s">
        <v>62</v>
      </c>
      <c r="E1330" t="s">
        <v>66</v>
      </c>
      <c r="F1330" t="s">
        <v>14</v>
      </c>
      <c r="H1330" t="s">
        <v>16</v>
      </c>
      <c r="J1330" t="s">
        <v>14</v>
      </c>
      <c r="L1330" t="s">
        <v>16</v>
      </c>
      <c r="N1330" t="s">
        <v>307</v>
      </c>
      <c r="P1330" t="s">
        <v>75</v>
      </c>
      <c r="R1330" t="s">
        <v>61</v>
      </c>
    </row>
    <row r="1331" spans="1:18">
      <c r="A1331" t="s">
        <v>35</v>
      </c>
      <c r="B1331" t="s">
        <v>10</v>
      </c>
      <c r="C1331">
        <v>4</v>
      </c>
      <c r="D1331" t="s">
        <v>79</v>
      </c>
      <c r="E1331" t="s">
        <v>83</v>
      </c>
      <c r="F1331" t="s">
        <v>14</v>
      </c>
      <c r="H1331" t="s">
        <v>16</v>
      </c>
      <c r="J1331" t="s">
        <v>14</v>
      </c>
      <c r="L1331" t="s">
        <v>16</v>
      </c>
      <c r="N1331" t="s">
        <v>94</v>
      </c>
      <c r="P1331" t="s">
        <v>75</v>
      </c>
      <c r="R1331" t="s">
        <v>61</v>
      </c>
    </row>
    <row r="1332" spans="1:18">
      <c r="A1332" t="s">
        <v>35</v>
      </c>
      <c r="B1332" t="s">
        <v>10</v>
      </c>
      <c r="C1332">
        <v>86</v>
      </c>
      <c r="D1332" t="s">
        <v>95</v>
      </c>
      <c r="F1332" t="s">
        <v>14</v>
      </c>
      <c r="H1332" t="s">
        <v>11</v>
      </c>
      <c r="J1332" t="s">
        <v>14</v>
      </c>
      <c r="L1332" t="s">
        <v>11</v>
      </c>
      <c r="R1332" t="s">
        <v>69</v>
      </c>
    </row>
    <row r="1333" spans="1:18">
      <c r="A1333" t="s">
        <v>35</v>
      </c>
      <c r="B1333" t="s">
        <v>10</v>
      </c>
      <c r="C1333">
        <v>38</v>
      </c>
      <c r="D1333" t="s">
        <v>79</v>
      </c>
      <c r="F1333" t="s">
        <v>14</v>
      </c>
      <c r="H1333" t="s">
        <v>14</v>
      </c>
      <c r="J1333" t="s">
        <v>14</v>
      </c>
      <c r="L1333" t="s">
        <v>14</v>
      </c>
      <c r="N1333" t="s">
        <v>116</v>
      </c>
      <c r="P1333" t="s">
        <v>1211</v>
      </c>
      <c r="R1333" t="s">
        <v>61</v>
      </c>
    </row>
    <row r="1334" spans="1:18">
      <c r="A1334" t="s">
        <v>35</v>
      </c>
      <c r="B1334" t="s">
        <v>10</v>
      </c>
      <c r="C1334">
        <v>0</v>
      </c>
      <c r="D1334" t="s">
        <v>83</v>
      </c>
      <c r="E1334" t="s">
        <v>83</v>
      </c>
      <c r="F1334" t="s">
        <v>14</v>
      </c>
      <c r="H1334" t="s">
        <v>16</v>
      </c>
      <c r="J1334" t="s">
        <v>14</v>
      </c>
      <c r="L1334" t="s">
        <v>16</v>
      </c>
      <c r="N1334" t="s">
        <v>94</v>
      </c>
      <c r="P1334" t="s">
        <v>73</v>
      </c>
      <c r="R1334" t="s">
        <v>61</v>
      </c>
    </row>
    <row r="1335" spans="1:18">
      <c r="A1335" t="s">
        <v>35</v>
      </c>
      <c r="B1335" t="s">
        <v>10</v>
      </c>
      <c r="C1335">
        <v>49</v>
      </c>
      <c r="D1335" t="s">
        <v>62</v>
      </c>
      <c r="E1335" t="s">
        <v>66</v>
      </c>
      <c r="F1335" t="s">
        <v>14</v>
      </c>
      <c r="H1335" t="s">
        <v>16</v>
      </c>
      <c r="J1335" t="s">
        <v>14</v>
      </c>
      <c r="L1335" t="s">
        <v>16</v>
      </c>
      <c r="N1335" t="s">
        <v>232</v>
      </c>
      <c r="O1335" t="s">
        <v>1212</v>
      </c>
      <c r="P1335" t="s">
        <v>100</v>
      </c>
      <c r="R1335" t="s">
        <v>61</v>
      </c>
    </row>
    <row r="1336" spans="1:18">
      <c r="A1336" t="s">
        <v>35</v>
      </c>
      <c r="B1336" t="s">
        <v>10</v>
      </c>
      <c r="C1336">
        <v>50</v>
      </c>
      <c r="D1336" t="s">
        <v>95</v>
      </c>
      <c r="E1336" t="s">
        <v>83</v>
      </c>
      <c r="F1336" t="s">
        <v>14</v>
      </c>
      <c r="H1336" t="s">
        <v>14</v>
      </c>
      <c r="J1336" t="s">
        <v>14</v>
      </c>
      <c r="L1336" t="s">
        <v>14</v>
      </c>
      <c r="N1336" t="s">
        <v>15</v>
      </c>
      <c r="O1336" t="s">
        <v>1213</v>
      </c>
      <c r="P1336" t="s">
        <v>75</v>
      </c>
      <c r="R1336" t="s">
        <v>61</v>
      </c>
    </row>
    <row r="1337" spans="1:18">
      <c r="A1337" t="s">
        <v>35</v>
      </c>
      <c r="B1337" t="s">
        <v>10</v>
      </c>
      <c r="C1337">
        <v>3</v>
      </c>
      <c r="D1337" t="s">
        <v>62</v>
      </c>
      <c r="E1337" t="s">
        <v>62</v>
      </c>
      <c r="F1337" t="s">
        <v>14</v>
      </c>
      <c r="H1337" t="s">
        <v>16</v>
      </c>
      <c r="J1337" t="s">
        <v>14</v>
      </c>
      <c r="L1337" t="s">
        <v>16</v>
      </c>
      <c r="N1337" t="s">
        <v>94</v>
      </c>
      <c r="P1337" t="s">
        <v>195</v>
      </c>
      <c r="R1337" t="s">
        <v>61</v>
      </c>
    </row>
    <row r="1338" spans="1:18">
      <c r="A1338" t="s">
        <v>35</v>
      </c>
      <c r="B1338" t="s">
        <v>10</v>
      </c>
      <c r="C1338">
        <v>1</v>
      </c>
      <c r="D1338" t="s">
        <v>70</v>
      </c>
      <c r="F1338" t="s">
        <v>14</v>
      </c>
      <c r="H1338" t="s">
        <v>16</v>
      </c>
      <c r="J1338" t="s">
        <v>14</v>
      </c>
      <c r="L1338" t="s">
        <v>16</v>
      </c>
      <c r="N1338" t="s">
        <v>67</v>
      </c>
      <c r="P1338" t="s">
        <v>325</v>
      </c>
      <c r="R1338" t="s">
        <v>61</v>
      </c>
    </row>
    <row r="1339" spans="1:18">
      <c r="A1339" t="s">
        <v>35</v>
      </c>
      <c r="B1339" t="s">
        <v>10</v>
      </c>
      <c r="C1339">
        <v>6.1</v>
      </c>
      <c r="D1339" t="s">
        <v>62</v>
      </c>
      <c r="E1339" t="s">
        <v>62</v>
      </c>
      <c r="F1339" t="s">
        <v>14</v>
      </c>
      <c r="H1339" t="s">
        <v>16</v>
      </c>
      <c r="J1339" t="s">
        <v>14</v>
      </c>
      <c r="L1339" t="s">
        <v>16</v>
      </c>
      <c r="N1339" t="s">
        <v>240</v>
      </c>
      <c r="P1339" t="s">
        <v>75</v>
      </c>
      <c r="R1339" t="s">
        <v>61</v>
      </c>
    </row>
    <row r="1340" spans="1:18">
      <c r="A1340" t="s">
        <v>35</v>
      </c>
      <c r="B1340" t="s">
        <v>10</v>
      </c>
      <c r="C1340">
        <v>150</v>
      </c>
      <c r="D1340" t="s">
        <v>83</v>
      </c>
      <c r="E1340" t="s">
        <v>83</v>
      </c>
      <c r="F1340" t="s">
        <v>14</v>
      </c>
      <c r="H1340" t="s">
        <v>14</v>
      </c>
      <c r="J1340" t="s">
        <v>14</v>
      </c>
      <c r="L1340" t="s">
        <v>14</v>
      </c>
      <c r="N1340" t="s">
        <v>67</v>
      </c>
      <c r="P1340" t="s">
        <v>75</v>
      </c>
      <c r="R1340" t="s">
        <v>61</v>
      </c>
    </row>
    <row r="1341" spans="1:18">
      <c r="A1341" t="s">
        <v>35</v>
      </c>
      <c r="B1341" t="s">
        <v>10</v>
      </c>
      <c r="C1341">
        <v>14</v>
      </c>
      <c r="D1341" t="s">
        <v>66</v>
      </c>
      <c r="F1341" t="s">
        <v>14</v>
      </c>
      <c r="H1341" t="s">
        <v>16</v>
      </c>
      <c r="J1341" t="s">
        <v>14</v>
      </c>
      <c r="L1341" t="s">
        <v>16</v>
      </c>
      <c r="N1341" t="s">
        <v>15</v>
      </c>
      <c r="O1341" t="s">
        <v>1214</v>
      </c>
      <c r="P1341" t="s">
        <v>75</v>
      </c>
      <c r="R1341" t="s">
        <v>61</v>
      </c>
    </row>
    <row r="1342" spans="1:18">
      <c r="A1342" t="s">
        <v>35</v>
      </c>
      <c r="B1342" t="s">
        <v>10</v>
      </c>
      <c r="C1342">
        <v>43</v>
      </c>
      <c r="D1342" t="s">
        <v>62</v>
      </c>
      <c r="F1342" t="s">
        <v>14</v>
      </c>
      <c r="H1342" t="s">
        <v>16</v>
      </c>
      <c r="J1342" t="s">
        <v>14</v>
      </c>
      <c r="L1342" t="s">
        <v>16</v>
      </c>
      <c r="N1342" t="s">
        <v>260</v>
      </c>
      <c r="P1342" t="s">
        <v>365</v>
      </c>
      <c r="R1342" t="s">
        <v>69</v>
      </c>
    </row>
    <row r="1343" spans="1:18">
      <c r="A1343" t="s">
        <v>35</v>
      </c>
      <c r="B1343" t="s">
        <v>10</v>
      </c>
      <c r="C1343">
        <v>5.5</v>
      </c>
      <c r="D1343" t="s">
        <v>70</v>
      </c>
      <c r="E1343" t="s">
        <v>70</v>
      </c>
      <c r="F1343" t="s">
        <v>14</v>
      </c>
      <c r="H1343" t="s">
        <v>16</v>
      </c>
      <c r="J1343" t="s">
        <v>14</v>
      </c>
      <c r="L1343" t="s">
        <v>16</v>
      </c>
      <c r="N1343" t="s">
        <v>67</v>
      </c>
      <c r="R1343" t="s">
        <v>61</v>
      </c>
    </row>
    <row r="1344" spans="1:18">
      <c r="A1344" t="s">
        <v>35</v>
      </c>
      <c r="B1344" t="s">
        <v>10</v>
      </c>
      <c r="C1344">
        <v>1.2</v>
      </c>
      <c r="D1344" t="s">
        <v>62</v>
      </c>
      <c r="E1344" t="s">
        <v>66</v>
      </c>
      <c r="F1344" t="s">
        <v>14</v>
      </c>
      <c r="H1344" t="s">
        <v>16</v>
      </c>
      <c r="J1344" t="s">
        <v>14</v>
      </c>
      <c r="L1344" t="s">
        <v>16</v>
      </c>
      <c r="N1344" t="s">
        <v>91</v>
      </c>
      <c r="P1344" t="s">
        <v>65</v>
      </c>
      <c r="R1344" t="s">
        <v>61</v>
      </c>
    </row>
    <row r="1345" spans="1:18">
      <c r="A1345" t="s">
        <v>35</v>
      </c>
      <c r="B1345" t="s">
        <v>10</v>
      </c>
      <c r="C1345">
        <v>1.5</v>
      </c>
      <c r="D1345" t="s">
        <v>62</v>
      </c>
      <c r="E1345" t="s">
        <v>62</v>
      </c>
      <c r="F1345" t="s">
        <v>14</v>
      </c>
      <c r="H1345" t="s">
        <v>14</v>
      </c>
      <c r="J1345" t="s">
        <v>14</v>
      </c>
      <c r="L1345" t="s">
        <v>14</v>
      </c>
      <c r="N1345" t="s">
        <v>1215</v>
      </c>
      <c r="P1345" t="s">
        <v>98</v>
      </c>
      <c r="R1345" t="s">
        <v>61</v>
      </c>
    </row>
    <row r="1346" spans="1:18">
      <c r="A1346" t="s">
        <v>35</v>
      </c>
      <c r="B1346" t="s">
        <v>10</v>
      </c>
      <c r="C1346">
        <v>5</v>
      </c>
      <c r="D1346" t="s">
        <v>62</v>
      </c>
      <c r="F1346" t="s">
        <v>14</v>
      </c>
      <c r="H1346" t="s">
        <v>16</v>
      </c>
      <c r="J1346" t="s">
        <v>14</v>
      </c>
      <c r="L1346" t="s">
        <v>16</v>
      </c>
      <c r="N1346" t="s">
        <v>1216</v>
      </c>
      <c r="P1346" t="s">
        <v>75</v>
      </c>
      <c r="R1346" t="s">
        <v>61</v>
      </c>
    </row>
    <row r="1347" spans="1:18">
      <c r="A1347" t="s">
        <v>35</v>
      </c>
      <c r="B1347" t="s">
        <v>10</v>
      </c>
      <c r="C1347">
        <v>150</v>
      </c>
      <c r="D1347" t="s">
        <v>83</v>
      </c>
      <c r="E1347" t="s">
        <v>83</v>
      </c>
      <c r="F1347" t="s">
        <v>14</v>
      </c>
      <c r="H1347" t="s">
        <v>14</v>
      </c>
      <c r="J1347" t="s">
        <v>14</v>
      </c>
      <c r="L1347" t="s">
        <v>14</v>
      </c>
      <c r="N1347" t="s">
        <v>15</v>
      </c>
      <c r="O1347" t="s">
        <v>1217</v>
      </c>
      <c r="P1347" t="s">
        <v>15</v>
      </c>
      <c r="Q1347" t="s">
        <v>1218</v>
      </c>
      <c r="R1347" t="s">
        <v>61</v>
      </c>
    </row>
    <row r="1348" spans="1:18">
      <c r="A1348" t="s">
        <v>35</v>
      </c>
      <c r="B1348" t="s">
        <v>10</v>
      </c>
      <c r="C1348">
        <v>1</v>
      </c>
      <c r="D1348" t="s">
        <v>70</v>
      </c>
      <c r="E1348" t="s">
        <v>62</v>
      </c>
      <c r="F1348" t="s">
        <v>14</v>
      </c>
      <c r="H1348" t="s">
        <v>14</v>
      </c>
      <c r="J1348" t="s">
        <v>14</v>
      </c>
      <c r="L1348" t="s">
        <v>14</v>
      </c>
      <c r="N1348" t="s">
        <v>67</v>
      </c>
      <c r="P1348" t="s">
        <v>75</v>
      </c>
      <c r="R1348" t="s">
        <v>61</v>
      </c>
    </row>
    <row r="1349" spans="1:18">
      <c r="A1349" t="s">
        <v>35</v>
      </c>
      <c r="B1349" t="s">
        <v>10</v>
      </c>
      <c r="C1349">
        <v>33.4</v>
      </c>
      <c r="D1349" t="s">
        <v>62</v>
      </c>
      <c r="F1349" t="s">
        <v>14</v>
      </c>
      <c r="H1349" t="s">
        <v>14</v>
      </c>
      <c r="J1349" t="s">
        <v>14</v>
      </c>
      <c r="L1349" t="s">
        <v>14</v>
      </c>
      <c r="N1349" t="s">
        <v>15</v>
      </c>
      <c r="O1349" t="s">
        <v>1219</v>
      </c>
      <c r="P1349" t="s">
        <v>15</v>
      </c>
      <c r="Q1349" t="s">
        <v>1220</v>
      </c>
      <c r="R1349" t="s">
        <v>61</v>
      </c>
    </row>
    <row r="1350" spans="1:18">
      <c r="A1350" t="s">
        <v>35</v>
      </c>
      <c r="B1350" t="s">
        <v>10</v>
      </c>
      <c r="C1350">
        <v>2</v>
      </c>
      <c r="D1350" t="s">
        <v>57</v>
      </c>
      <c r="E1350" t="s">
        <v>95</v>
      </c>
      <c r="F1350" t="s">
        <v>14</v>
      </c>
      <c r="H1350" t="s">
        <v>16</v>
      </c>
      <c r="J1350" t="s">
        <v>14</v>
      </c>
      <c r="L1350" t="s">
        <v>16</v>
      </c>
      <c r="N1350" t="s">
        <v>169</v>
      </c>
      <c r="R1350" t="s">
        <v>61</v>
      </c>
    </row>
    <row r="1351" spans="1:18">
      <c r="A1351" t="s">
        <v>35</v>
      </c>
      <c r="B1351" t="s">
        <v>10</v>
      </c>
      <c r="C1351">
        <v>2.4</v>
      </c>
      <c r="D1351" t="s">
        <v>62</v>
      </c>
      <c r="F1351" t="s">
        <v>14</v>
      </c>
      <c r="H1351" t="s">
        <v>14</v>
      </c>
      <c r="J1351" t="s">
        <v>14</v>
      </c>
      <c r="L1351" t="s">
        <v>14</v>
      </c>
      <c r="N1351" t="s">
        <v>1035</v>
      </c>
      <c r="P1351" t="s">
        <v>179</v>
      </c>
      <c r="R1351" t="s">
        <v>61</v>
      </c>
    </row>
    <row r="1352" spans="1:18">
      <c r="A1352" t="s">
        <v>35</v>
      </c>
      <c r="B1352" t="s">
        <v>10</v>
      </c>
      <c r="C1352">
        <v>2.2000000000000002</v>
      </c>
      <c r="D1352" t="s">
        <v>57</v>
      </c>
      <c r="E1352" t="s">
        <v>95</v>
      </c>
      <c r="F1352" t="s">
        <v>14</v>
      </c>
      <c r="H1352" t="s">
        <v>14</v>
      </c>
      <c r="J1352" t="s">
        <v>14</v>
      </c>
      <c r="L1352" t="s">
        <v>14</v>
      </c>
      <c r="N1352" t="s">
        <v>957</v>
      </c>
      <c r="P1352" t="s">
        <v>1221</v>
      </c>
      <c r="R1352" t="s">
        <v>61</v>
      </c>
    </row>
    <row r="1353" spans="1:18">
      <c r="A1353" t="s">
        <v>35</v>
      </c>
      <c r="B1353" t="s">
        <v>10</v>
      </c>
      <c r="C1353">
        <v>49</v>
      </c>
      <c r="D1353" t="s">
        <v>83</v>
      </c>
      <c r="F1353" t="s">
        <v>14</v>
      </c>
      <c r="H1353" t="s">
        <v>16</v>
      </c>
      <c r="J1353" t="s">
        <v>14</v>
      </c>
      <c r="L1353" t="s">
        <v>16</v>
      </c>
      <c r="N1353" t="s">
        <v>15</v>
      </c>
      <c r="O1353" t="s">
        <v>1222</v>
      </c>
      <c r="P1353" t="s">
        <v>15</v>
      </c>
      <c r="Q1353" t="s">
        <v>1223</v>
      </c>
      <c r="R1353" t="s">
        <v>61</v>
      </c>
    </row>
    <row r="1354" spans="1:18">
      <c r="A1354" t="s">
        <v>35</v>
      </c>
      <c r="B1354" t="s">
        <v>10</v>
      </c>
      <c r="C1354">
        <v>4</v>
      </c>
      <c r="D1354" t="s">
        <v>62</v>
      </c>
      <c r="E1354" t="s">
        <v>62</v>
      </c>
      <c r="F1354" t="s">
        <v>14</v>
      </c>
      <c r="H1354" t="s">
        <v>14</v>
      </c>
      <c r="J1354" t="s">
        <v>14</v>
      </c>
      <c r="L1354" t="s">
        <v>14</v>
      </c>
      <c r="N1354" t="s">
        <v>126</v>
      </c>
      <c r="P1354" t="s">
        <v>100</v>
      </c>
      <c r="R1354" t="s">
        <v>69</v>
      </c>
    </row>
    <row r="1355" spans="1:18">
      <c r="A1355" t="s">
        <v>35</v>
      </c>
      <c r="B1355" t="s">
        <v>10</v>
      </c>
      <c r="C1355">
        <v>1</v>
      </c>
      <c r="D1355" t="s">
        <v>79</v>
      </c>
      <c r="E1355" t="s">
        <v>79</v>
      </c>
      <c r="F1355" t="s">
        <v>14</v>
      </c>
      <c r="H1355" t="s">
        <v>16</v>
      </c>
      <c r="J1355" t="s">
        <v>14</v>
      </c>
      <c r="L1355" t="s">
        <v>16</v>
      </c>
      <c r="N1355" t="s">
        <v>138</v>
      </c>
      <c r="R1355" t="s">
        <v>69</v>
      </c>
    </row>
    <row r="1356" spans="1:18">
      <c r="A1356" t="s">
        <v>35</v>
      </c>
      <c r="B1356" t="s">
        <v>10</v>
      </c>
      <c r="C1356">
        <v>0</v>
      </c>
      <c r="F1356" t="s">
        <v>14</v>
      </c>
      <c r="H1356" t="s">
        <v>16</v>
      </c>
      <c r="J1356" t="s">
        <v>16</v>
      </c>
      <c r="L1356" t="s">
        <v>16</v>
      </c>
      <c r="N1356" t="s">
        <v>94</v>
      </c>
      <c r="P1356" t="s">
        <v>365</v>
      </c>
      <c r="R1356" t="s">
        <v>61</v>
      </c>
    </row>
    <row r="1357" spans="1:18">
      <c r="A1357" t="s">
        <v>35</v>
      </c>
      <c r="B1357" t="s">
        <v>10</v>
      </c>
      <c r="C1357">
        <v>28</v>
      </c>
      <c r="D1357" t="s">
        <v>62</v>
      </c>
      <c r="F1357" t="s">
        <v>14</v>
      </c>
      <c r="H1357" t="s">
        <v>16</v>
      </c>
      <c r="J1357" t="s">
        <v>14</v>
      </c>
      <c r="L1357" t="s">
        <v>16</v>
      </c>
      <c r="N1357" t="s">
        <v>172</v>
      </c>
      <c r="O1357" t="s">
        <v>1224</v>
      </c>
      <c r="P1357" t="s">
        <v>112</v>
      </c>
      <c r="R1357" t="s">
        <v>69</v>
      </c>
    </row>
    <row r="1358" spans="1:18">
      <c r="A1358" t="s">
        <v>35</v>
      </c>
      <c r="B1358" t="s">
        <v>10</v>
      </c>
      <c r="C1358">
        <v>10</v>
      </c>
      <c r="D1358" t="s">
        <v>57</v>
      </c>
      <c r="E1358" t="s">
        <v>66</v>
      </c>
      <c r="F1358" t="s">
        <v>14</v>
      </c>
      <c r="H1358" t="s">
        <v>16</v>
      </c>
      <c r="J1358" t="s">
        <v>14</v>
      </c>
      <c r="L1358" t="s">
        <v>16</v>
      </c>
      <c r="N1358" t="s">
        <v>67</v>
      </c>
      <c r="R1358" t="s">
        <v>61</v>
      </c>
    </row>
    <row r="1359" spans="1:18">
      <c r="A1359" t="s">
        <v>35</v>
      </c>
      <c r="B1359" t="s">
        <v>10</v>
      </c>
      <c r="C1359">
        <v>25</v>
      </c>
      <c r="D1359" t="s">
        <v>66</v>
      </c>
      <c r="F1359" t="s">
        <v>14</v>
      </c>
      <c r="H1359" t="s">
        <v>14</v>
      </c>
      <c r="J1359" t="s">
        <v>14</v>
      </c>
      <c r="L1359" t="s">
        <v>14</v>
      </c>
      <c r="N1359" t="s">
        <v>957</v>
      </c>
      <c r="P1359" t="s">
        <v>98</v>
      </c>
      <c r="R1359" t="s">
        <v>61</v>
      </c>
    </row>
    <row r="1360" spans="1:18">
      <c r="A1360" t="s">
        <v>35</v>
      </c>
      <c r="B1360" t="s">
        <v>10</v>
      </c>
      <c r="C1360">
        <v>2.5</v>
      </c>
      <c r="D1360" t="s">
        <v>62</v>
      </c>
      <c r="E1360" t="s">
        <v>95</v>
      </c>
      <c r="F1360" t="s">
        <v>14</v>
      </c>
      <c r="H1360" t="s">
        <v>13</v>
      </c>
      <c r="J1360" t="s">
        <v>14</v>
      </c>
      <c r="L1360" t="s">
        <v>13</v>
      </c>
      <c r="N1360" t="s">
        <v>67</v>
      </c>
      <c r="P1360" t="s">
        <v>113</v>
      </c>
      <c r="R1360" t="s">
        <v>69</v>
      </c>
    </row>
    <row r="1361" spans="1:18">
      <c r="A1361" t="s">
        <v>35</v>
      </c>
      <c r="B1361" t="s">
        <v>10</v>
      </c>
      <c r="C1361">
        <v>15</v>
      </c>
      <c r="D1361" t="s">
        <v>62</v>
      </c>
      <c r="E1361" t="s">
        <v>62</v>
      </c>
      <c r="F1361" t="s">
        <v>14</v>
      </c>
      <c r="H1361" t="s">
        <v>16</v>
      </c>
      <c r="J1361" t="s">
        <v>14</v>
      </c>
      <c r="L1361" t="s">
        <v>16</v>
      </c>
      <c r="N1361" t="s">
        <v>1047</v>
      </c>
      <c r="P1361" t="s">
        <v>237</v>
      </c>
      <c r="Q1361" t="s">
        <v>1225</v>
      </c>
      <c r="R1361" t="s">
        <v>69</v>
      </c>
    </row>
    <row r="1362" spans="1:18">
      <c r="A1362" t="s">
        <v>35</v>
      </c>
      <c r="B1362" t="s">
        <v>10</v>
      </c>
      <c r="C1362" t="s">
        <v>1226</v>
      </c>
      <c r="D1362" t="s">
        <v>95</v>
      </c>
      <c r="E1362" t="s">
        <v>83</v>
      </c>
      <c r="F1362" t="s">
        <v>14</v>
      </c>
      <c r="H1362" t="s">
        <v>16</v>
      </c>
      <c r="J1362" t="s">
        <v>14</v>
      </c>
      <c r="L1362" t="s">
        <v>16</v>
      </c>
      <c r="N1362" t="s">
        <v>77</v>
      </c>
      <c r="P1362" t="s">
        <v>65</v>
      </c>
      <c r="R1362" t="s">
        <v>69</v>
      </c>
    </row>
    <row r="1363" spans="1:18">
      <c r="A1363" t="s">
        <v>35</v>
      </c>
      <c r="B1363" t="s">
        <v>10</v>
      </c>
      <c r="C1363">
        <v>1</v>
      </c>
      <c r="D1363" t="s">
        <v>70</v>
      </c>
      <c r="E1363" t="s">
        <v>62</v>
      </c>
      <c r="F1363" t="s">
        <v>14</v>
      </c>
      <c r="H1363" t="s">
        <v>16</v>
      </c>
      <c r="J1363" t="s">
        <v>14</v>
      </c>
      <c r="L1363" t="s">
        <v>16</v>
      </c>
      <c r="N1363" t="s">
        <v>1227</v>
      </c>
      <c r="P1363" t="s">
        <v>1228</v>
      </c>
      <c r="R1363" t="s">
        <v>61</v>
      </c>
    </row>
    <row r="1364" spans="1:18">
      <c r="A1364" t="s">
        <v>35</v>
      </c>
      <c r="B1364" t="s">
        <v>10</v>
      </c>
      <c r="C1364">
        <v>71</v>
      </c>
      <c r="D1364" t="s">
        <v>95</v>
      </c>
      <c r="F1364" t="s">
        <v>14</v>
      </c>
      <c r="H1364" t="s">
        <v>14</v>
      </c>
      <c r="J1364" t="s">
        <v>14</v>
      </c>
      <c r="L1364" t="s">
        <v>14</v>
      </c>
      <c r="N1364" t="s">
        <v>15</v>
      </c>
      <c r="O1364" t="s">
        <v>1229</v>
      </c>
      <c r="P1364" t="s">
        <v>75</v>
      </c>
      <c r="R1364" t="s">
        <v>69</v>
      </c>
    </row>
    <row r="1365" spans="1:18">
      <c r="A1365" t="s">
        <v>35</v>
      </c>
      <c r="B1365" t="s">
        <v>10</v>
      </c>
      <c r="C1365">
        <v>47</v>
      </c>
      <c r="D1365" t="s">
        <v>66</v>
      </c>
      <c r="F1365" t="s">
        <v>14</v>
      </c>
      <c r="H1365" t="s">
        <v>16</v>
      </c>
      <c r="J1365" t="s">
        <v>14</v>
      </c>
      <c r="L1365" t="s">
        <v>16</v>
      </c>
      <c r="N1365" t="s">
        <v>151</v>
      </c>
      <c r="O1365" t="s">
        <v>1230</v>
      </c>
      <c r="P1365" t="s">
        <v>108</v>
      </c>
      <c r="Q1365" t="s">
        <v>1231</v>
      </c>
      <c r="R1365" t="s">
        <v>61</v>
      </c>
    </row>
    <row r="1366" spans="1:18">
      <c r="A1366" t="s">
        <v>35</v>
      </c>
      <c r="B1366" t="s">
        <v>10</v>
      </c>
      <c r="C1366">
        <v>0</v>
      </c>
      <c r="D1366" t="s">
        <v>83</v>
      </c>
      <c r="E1366" t="s">
        <v>83</v>
      </c>
      <c r="F1366" t="s">
        <v>14</v>
      </c>
      <c r="H1366" t="s">
        <v>16</v>
      </c>
      <c r="J1366" t="s">
        <v>14</v>
      </c>
      <c r="L1366" t="s">
        <v>16</v>
      </c>
      <c r="N1366" t="s">
        <v>116</v>
      </c>
      <c r="P1366" t="s">
        <v>143</v>
      </c>
      <c r="R1366" t="s">
        <v>69</v>
      </c>
    </row>
    <row r="1367" spans="1:18">
      <c r="A1367" t="s">
        <v>35</v>
      </c>
      <c r="B1367" t="s">
        <v>10</v>
      </c>
      <c r="C1367">
        <v>5</v>
      </c>
      <c r="D1367" t="s">
        <v>70</v>
      </c>
      <c r="E1367" t="s">
        <v>57</v>
      </c>
      <c r="F1367" t="s">
        <v>14</v>
      </c>
      <c r="H1367" t="s">
        <v>11</v>
      </c>
      <c r="J1367" t="s">
        <v>14</v>
      </c>
      <c r="L1367" t="s">
        <v>16</v>
      </c>
      <c r="N1367" t="s">
        <v>1232</v>
      </c>
      <c r="P1367" t="s">
        <v>195</v>
      </c>
      <c r="R1367" t="s">
        <v>61</v>
      </c>
    </row>
    <row r="1368" spans="1:18">
      <c r="A1368" t="s">
        <v>35</v>
      </c>
      <c r="B1368" t="s">
        <v>10</v>
      </c>
      <c r="C1368">
        <v>2</v>
      </c>
      <c r="D1368" t="s">
        <v>62</v>
      </c>
      <c r="E1368" t="s">
        <v>66</v>
      </c>
      <c r="F1368" t="s">
        <v>14</v>
      </c>
      <c r="H1368" t="s">
        <v>14</v>
      </c>
      <c r="J1368" t="s">
        <v>14</v>
      </c>
      <c r="L1368" t="s">
        <v>14</v>
      </c>
      <c r="N1368" t="s">
        <v>1233</v>
      </c>
      <c r="R1368" t="s">
        <v>61</v>
      </c>
    </row>
    <row r="1369" spans="1:18">
      <c r="A1369" t="s">
        <v>35</v>
      </c>
      <c r="B1369" t="s">
        <v>10</v>
      </c>
      <c r="C1369">
        <v>62</v>
      </c>
      <c r="D1369" t="s">
        <v>95</v>
      </c>
      <c r="F1369" t="s">
        <v>14</v>
      </c>
      <c r="H1369" t="s">
        <v>16</v>
      </c>
      <c r="J1369" t="s">
        <v>14</v>
      </c>
      <c r="L1369" t="s">
        <v>16</v>
      </c>
      <c r="N1369" t="s">
        <v>320</v>
      </c>
      <c r="P1369" t="s">
        <v>1234</v>
      </c>
      <c r="R1369" t="s">
        <v>61</v>
      </c>
    </row>
    <row r="1370" spans="1:18">
      <c r="A1370" t="s">
        <v>35</v>
      </c>
      <c r="B1370" t="s">
        <v>10</v>
      </c>
      <c r="C1370">
        <v>8</v>
      </c>
      <c r="D1370" t="s">
        <v>79</v>
      </c>
      <c r="E1370" t="s">
        <v>79</v>
      </c>
      <c r="F1370" t="s">
        <v>14</v>
      </c>
      <c r="H1370" t="s">
        <v>14</v>
      </c>
      <c r="J1370" t="s">
        <v>14</v>
      </c>
      <c r="L1370" t="s">
        <v>14</v>
      </c>
      <c r="N1370" t="s">
        <v>1235</v>
      </c>
      <c r="P1370" t="s">
        <v>89</v>
      </c>
      <c r="R1370" t="s">
        <v>69</v>
      </c>
    </row>
    <row r="1371" spans="1:18">
      <c r="A1371" t="s">
        <v>35</v>
      </c>
      <c r="B1371" t="s">
        <v>10</v>
      </c>
      <c r="C1371">
        <v>2</v>
      </c>
      <c r="D1371" t="s">
        <v>62</v>
      </c>
      <c r="E1371" t="s">
        <v>83</v>
      </c>
      <c r="F1371" t="s">
        <v>14</v>
      </c>
      <c r="H1371" t="s">
        <v>16</v>
      </c>
      <c r="J1371" t="s">
        <v>14</v>
      </c>
      <c r="L1371" t="s">
        <v>16</v>
      </c>
      <c r="N1371" t="s">
        <v>803</v>
      </c>
      <c r="P1371" t="s">
        <v>112</v>
      </c>
      <c r="R1371" t="s">
        <v>61</v>
      </c>
    </row>
    <row r="1372" spans="1:18">
      <c r="A1372" t="s">
        <v>35</v>
      </c>
      <c r="B1372" t="s">
        <v>10</v>
      </c>
      <c r="C1372">
        <v>27</v>
      </c>
      <c r="D1372" t="s">
        <v>66</v>
      </c>
      <c r="E1372" t="s">
        <v>83</v>
      </c>
      <c r="F1372" t="s">
        <v>14</v>
      </c>
      <c r="H1372" t="s">
        <v>16</v>
      </c>
      <c r="J1372" t="s">
        <v>14</v>
      </c>
      <c r="L1372" t="s">
        <v>16</v>
      </c>
      <c r="N1372" t="s">
        <v>67</v>
      </c>
      <c r="P1372" t="s">
        <v>440</v>
      </c>
      <c r="R1372" t="s">
        <v>61</v>
      </c>
    </row>
    <row r="1373" spans="1:18">
      <c r="A1373" t="s">
        <v>35</v>
      </c>
      <c r="B1373" t="s">
        <v>10</v>
      </c>
      <c r="C1373">
        <v>15</v>
      </c>
      <c r="D1373" t="s">
        <v>95</v>
      </c>
      <c r="E1373" t="s">
        <v>70</v>
      </c>
      <c r="F1373" t="s">
        <v>14</v>
      </c>
      <c r="H1373" t="s">
        <v>16</v>
      </c>
      <c r="J1373" t="s">
        <v>16</v>
      </c>
      <c r="L1373" t="s">
        <v>16</v>
      </c>
      <c r="N1373" t="s">
        <v>15</v>
      </c>
      <c r="O1373" t="s">
        <v>1236</v>
      </c>
      <c r="P1373" t="s">
        <v>1237</v>
      </c>
      <c r="R1373" t="s">
        <v>61</v>
      </c>
    </row>
    <row r="1374" spans="1:18">
      <c r="A1374" t="s">
        <v>35</v>
      </c>
      <c r="B1374" t="s">
        <v>10</v>
      </c>
      <c r="C1374">
        <v>15</v>
      </c>
      <c r="D1374" t="s">
        <v>66</v>
      </c>
      <c r="F1374" t="s">
        <v>14</v>
      </c>
      <c r="H1374" t="s">
        <v>16</v>
      </c>
      <c r="J1374" t="s">
        <v>14</v>
      </c>
      <c r="L1374" t="s">
        <v>16</v>
      </c>
      <c r="N1374" t="s">
        <v>93</v>
      </c>
      <c r="P1374" t="s">
        <v>1238</v>
      </c>
      <c r="R1374" t="s">
        <v>61</v>
      </c>
    </row>
    <row r="1375" spans="1:18">
      <c r="A1375" t="s">
        <v>35</v>
      </c>
      <c r="B1375" t="s">
        <v>10</v>
      </c>
      <c r="C1375">
        <v>20</v>
      </c>
      <c r="D1375" t="s">
        <v>70</v>
      </c>
      <c r="E1375" t="s">
        <v>62</v>
      </c>
      <c r="F1375" t="s">
        <v>14</v>
      </c>
      <c r="H1375" t="s">
        <v>16</v>
      </c>
      <c r="J1375" t="s">
        <v>14</v>
      </c>
      <c r="L1375" t="s">
        <v>16</v>
      </c>
      <c r="N1375" t="s">
        <v>1239</v>
      </c>
      <c r="P1375" t="s">
        <v>195</v>
      </c>
      <c r="R1375" t="s">
        <v>69</v>
      </c>
    </row>
    <row r="1376" spans="1:18">
      <c r="A1376" t="s">
        <v>35</v>
      </c>
      <c r="B1376" t="s">
        <v>10</v>
      </c>
      <c r="C1376">
        <v>13</v>
      </c>
      <c r="D1376" t="s">
        <v>62</v>
      </c>
      <c r="E1376" t="s">
        <v>83</v>
      </c>
      <c r="F1376" t="s">
        <v>14</v>
      </c>
      <c r="H1376" t="s">
        <v>16</v>
      </c>
      <c r="J1376" t="s">
        <v>14</v>
      </c>
      <c r="L1376" t="s">
        <v>16</v>
      </c>
      <c r="N1376" t="s">
        <v>93</v>
      </c>
      <c r="P1376" t="s">
        <v>75</v>
      </c>
      <c r="R1376" t="s">
        <v>69</v>
      </c>
    </row>
    <row r="1377" spans="1:18">
      <c r="A1377" t="s">
        <v>35</v>
      </c>
      <c r="B1377" t="s">
        <v>10</v>
      </c>
      <c r="C1377">
        <v>0</v>
      </c>
      <c r="F1377" t="s">
        <v>14</v>
      </c>
      <c r="H1377" t="s">
        <v>16</v>
      </c>
      <c r="J1377" t="s">
        <v>14</v>
      </c>
      <c r="L1377" t="s">
        <v>16</v>
      </c>
      <c r="N1377" t="s">
        <v>1199</v>
      </c>
      <c r="P1377" t="s">
        <v>188</v>
      </c>
      <c r="R1377" t="s">
        <v>61</v>
      </c>
    </row>
    <row r="1378" spans="1:18">
      <c r="A1378" t="s">
        <v>35</v>
      </c>
      <c r="B1378" t="s">
        <v>10</v>
      </c>
      <c r="C1378">
        <v>3</v>
      </c>
      <c r="D1378" t="s">
        <v>79</v>
      </c>
      <c r="E1378" t="s">
        <v>57</v>
      </c>
      <c r="F1378" t="s">
        <v>14</v>
      </c>
      <c r="H1378" t="s">
        <v>14</v>
      </c>
      <c r="J1378" t="s">
        <v>14</v>
      </c>
      <c r="L1378" t="s">
        <v>14</v>
      </c>
      <c r="N1378" t="s">
        <v>1240</v>
      </c>
      <c r="P1378" t="s">
        <v>1241</v>
      </c>
      <c r="R1378" t="s">
        <v>69</v>
      </c>
    </row>
    <row r="1379" spans="1:18">
      <c r="A1379" t="s">
        <v>35</v>
      </c>
      <c r="B1379" t="s">
        <v>10</v>
      </c>
      <c r="C1379">
        <v>0</v>
      </c>
      <c r="E1379" t="s">
        <v>62</v>
      </c>
      <c r="F1379" t="s">
        <v>14</v>
      </c>
      <c r="H1379" t="s">
        <v>16</v>
      </c>
      <c r="J1379" t="s">
        <v>13</v>
      </c>
      <c r="L1379" t="s">
        <v>12</v>
      </c>
      <c r="N1379" t="s">
        <v>74</v>
      </c>
      <c r="P1379" t="s">
        <v>15</v>
      </c>
      <c r="Q1379" t="s">
        <v>1242</v>
      </c>
      <c r="R1379" t="s">
        <v>61</v>
      </c>
    </row>
    <row r="1380" spans="1:18">
      <c r="A1380" t="s">
        <v>35</v>
      </c>
      <c r="B1380" t="s">
        <v>10</v>
      </c>
      <c r="C1380">
        <v>20</v>
      </c>
      <c r="D1380" t="s">
        <v>57</v>
      </c>
      <c r="F1380" t="s">
        <v>14</v>
      </c>
      <c r="H1380" t="s">
        <v>16</v>
      </c>
      <c r="J1380" t="s">
        <v>14</v>
      </c>
      <c r="L1380" t="s">
        <v>16</v>
      </c>
      <c r="N1380" t="s">
        <v>15</v>
      </c>
      <c r="O1380" t="s">
        <v>1243</v>
      </c>
      <c r="P1380" t="s">
        <v>237</v>
      </c>
      <c r="Q1380" t="s">
        <v>1244</v>
      </c>
      <c r="R1380" t="s">
        <v>69</v>
      </c>
    </row>
    <row r="1381" spans="1:18">
      <c r="A1381" t="s">
        <v>35</v>
      </c>
      <c r="B1381" t="s">
        <v>10</v>
      </c>
      <c r="C1381">
        <v>90</v>
      </c>
      <c r="E1381" t="s">
        <v>83</v>
      </c>
      <c r="F1381" t="s">
        <v>14</v>
      </c>
      <c r="H1381" t="s">
        <v>16</v>
      </c>
      <c r="J1381" t="s">
        <v>14</v>
      </c>
      <c r="L1381" t="s">
        <v>16</v>
      </c>
      <c r="N1381" t="s">
        <v>93</v>
      </c>
      <c r="P1381" t="s">
        <v>65</v>
      </c>
      <c r="R1381" t="s">
        <v>61</v>
      </c>
    </row>
    <row r="1382" spans="1:18">
      <c r="A1382" t="s">
        <v>35</v>
      </c>
      <c r="B1382" t="s">
        <v>10</v>
      </c>
      <c r="C1382">
        <v>25</v>
      </c>
      <c r="D1382" t="s">
        <v>79</v>
      </c>
      <c r="E1382" t="s">
        <v>66</v>
      </c>
      <c r="F1382" t="s">
        <v>14</v>
      </c>
      <c r="H1382" t="s">
        <v>16</v>
      </c>
      <c r="J1382" t="s">
        <v>14</v>
      </c>
      <c r="L1382" t="s">
        <v>16</v>
      </c>
      <c r="N1382" t="s">
        <v>1061</v>
      </c>
      <c r="O1382" t="s">
        <v>1245</v>
      </c>
      <c r="P1382" t="s">
        <v>98</v>
      </c>
      <c r="R1382" t="s">
        <v>69</v>
      </c>
    </row>
    <row r="1383" spans="1:18">
      <c r="A1383" t="s">
        <v>35</v>
      </c>
      <c r="B1383" t="s">
        <v>10</v>
      </c>
      <c r="C1383" t="s">
        <v>1246</v>
      </c>
      <c r="D1383" t="s">
        <v>62</v>
      </c>
      <c r="F1383" t="s">
        <v>14</v>
      </c>
      <c r="H1383" t="s">
        <v>14</v>
      </c>
      <c r="J1383" t="s">
        <v>14</v>
      </c>
      <c r="L1383" t="s">
        <v>14</v>
      </c>
      <c r="N1383" t="s">
        <v>320</v>
      </c>
      <c r="P1383" t="s">
        <v>639</v>
      </c>
      <c r="R1383" t="s">
        <v>61</v>
      </c>
    </row>
    <row r="1384" spans="1:18">
      <c r="A1384" t="s">
        <v>35</v>
      </c>
      <c r="B1384" t="s">
        <v>10</v>
      </c>
      <c r="C1384">
        <v>350</v>
      </c>
      <c r="F1384" t="s">
        <v>14</v>
      </c>
      <c r="H1384" t="s">
        <v>13</v>
      </c>
      <c r="J1384" t="s">
        <v>14</v>
      </c>
      <c r="L1384" t="s">
        <v>13</v>
      </c>
      <c r="N1384" t="s">
        <v>94</v>
      </c>
      <c r="R1384" t="s">
        <v>61</v>
      </c>
    </row>
    <row r="1385" spans="1:18">
      <c r="A1385" t="s">
        <v>35</v>
      </c>
      <c r="B1385" t="s">
        <v>10</v>
      </c>
      <c r="C1385">
        <v>7.3</v>
      </c>
      <c r="D1385" t="s">
        <v>62</v>
      </c>
      <c r="E1385" t="s">
        <v>66</v>
      </c>
      <c r="F1385" t="s">
        <v>14</v>
      </c>
      <c r="H1385" t="s">
        <v>16</v>
      </c>
      <c r="J1385" t="s">
        <v>14</v>
      </c>
      <c r="L1385" t="s">
        <v>16</v>
      </c>
      <c r="N1385" t="s">
        <v>1247</v>
      </c>
      <c r="P1385" t="s">
        <v>412</v>
      </c>
      <c r="R1385" t="s">
        <v>61</v>
      </c>
    </row>
    <row r="1386" spans="1:18">
      <c r="A1386" t="s">
        <v>35</v>
      </c>
      <c r="B1386" t="s">
        <v>10</v>
      </c>
      <c r="C1386">
        <v>76.599999999999994</v>
      </c>
      <c r="D1386" t="s">
        <v>83</v>
      </c>
      <c r="E1386" t="s">
        <v>83</v>
      </c>
      <c r="F1386" t="s">
        <v>14</v>
      </c>
      <c r="H1386" t="s">
        <v>16</v>
      </c>
      <c r="J1386" t="s">
        <v>14</v>
      </c>
      <c r="L1386" t="s">
        <v>16</v>
      </c>
      <c r="N1386" t="s">
        <v>307</v>
      </c>
      <c r="P1386" t="s">
        <v>703</v>
      </c>
      <c r="R1386" t="s">
        <v>61</v>
      </c>
    </row>
    <row r="1387" spans="1:18">
      <c r="A1387" t="s">
        <v>35</v>
      </c>
      <c r="B1387" t="s">
        <v>10</v>
      </c>
      <c r="C1387">
        <v>41</v>
      </c>
      <c r="D1387" t="s">
        <v>62</v>
      </c>
      <c r="E1387" t="s">
        <v>83</v>
      </c>
      <c r="F1387" t="s">
        <v>14</v>
      </c>
      <c r="H1387" t="s">
        <v>16</v>
      </c>
      <c r="J1387" t="s">
        <v>14</v>
      </c>
      <c r="L1387" t="s">
        <v>16</v>
      </c>
      <c r="N1387" t="s">
        <v>276</v>
      </c>
      <c r="P1387" t="s">
        <v>107</v>
      </c>
      <c r="R1387" t="s">
        <v>69</v>
      </c>
    </row>
    <row r="1388" spans="1:18">
      <c r="A1388" t="s">
        <v>35</v>
      </c>
      <c r="B1388" t="s">
        <v>10</v>
      </c>
      <c r="C1388">
        <v>0</v>
      </c>
      <c r="F1388" t="s">
        <v>15</v>
      </c>
      <c r="G1388" t="s">
        <v>1248</v>
      </c>
      <c r="H1388" t="s">
        <v>16</v>
      </c>
      <c r="J1388" t="s">
        <v>15</v>
      </c>
      <c r="K1388" t="s">
        <v>929</v>
      </c>
      <c r="L1388" t="s">
        <v>16</v>
      </c>
      <c r="N1388" t="s">
        <v>1084</v>
      </c>
      <c r="P1388" t="s">
        <v>165</v>
      </c>
      <c r="R1388" t="s">
        <v>61</v>
      </c>
    </row>
    <row r="1389" spans="1:18">
      <c r="A1389" t="s">
        <v>35</v>
      </c>
      <c r="B1389" t="s">
        <v>10</v>
      </c>
      <c r="C1389">
        <v>1</v>
      </c>
      <c r="D1389" t="s">
        <v>62</v>
      </c>
      <c r="E1389" t="s">
        <v>83</v>
      </c>
      <c r="F1389" t="s">
        <v>15</v>
      </c>
      <c r="G1389" t="s">
        <v>1249</v>
      </c>
      <c r="H1389" t="s">
        <v>16</v>
      </c>
      <c r="J1389" t="s">
        <v>14</v>
      </c>
      <c r="L1389" t="s">
        <v>16</v>
      </c>
      <c r="N1389" t="s">
        <v>94</v>
      </c>
      <c r="P1389" t="s">
        <v>75</v>
      </c>
      <c r="R1389" t="s">
        <v>61</v>
      </c>
    </row>
    <row r="1390" spans="1:18">
      <c r="A1390" t="s">
        <v>35</v>
      </c>
      <c r="B1390" t="s">
        <v>10</v>
      </c>
      <c r="C1390">
        <v>0</v>
      </c>
      <c r="D1390" t="s">
        <v>62</v>
      </c>
      <c r="F1390" t="s">
        <v>15</v>
      </c>
      <c r="G1390" t="s">
        <v>1250</v>
      </c>
      <c r="H1390" t="s">
        <v>16</v>
      </c>
      <c r="J1390" t="s">
        <v>15</v>
      </c>
      <c r="K1390" t="s">
        <v>1251</v>
      </c>
      <c r="L1390" t="s">
        <v>16</v>
      </c>
      <c r="N1390" t="s">
        <v>94</v>
      </c>
      <c r="P1390" t="s">
        <v>250</v>
      </c>
      <c r="R1390" t="s">
        <v>69</v>
      </c>
    </row>
    <row r="1391" spans="1:18">
      <c r="A1391" t="s">
        <v>35</v>
      </c>
      <c r="B1391" t="s">
        <v>10</v>
      </c>
      <c r="C1391">
        <v>0.4</v>
      </c>
      <c r="D1391" t="s">
        <v>79</v>
      </c>
      <c r="E1391" t="s">
        <v>79</v>
      </c>
      <c r="F1391" t="s">
        <v>15</v>
      </c>
      <c r="G1391" t="s">
        <v>1252</v>
      </c>
      <c r="H1391" t="s">
        <v>16</v>
      </c>
      <c r="J1391" t="s">
        <v>13</v>
      </c>
      <c r="L1391" t="s">
        <v>16</v>
      </c>
      <c r="N1391" t="s">
        <v>138</v>
      </c>
      <c r="P1391" t="s">
        <v>986</v>
      </c>
      <c r="Q1391" t="s">
        <v>1253</v>
      </c>
      <c r="R1391" t="s">
        <v>69</v>
      </c>
    </row>
    <row r="1392" spans="1:18">
      <c r="A1392" t="s">
        <v>35</v>
      </c>
      <c r="B1392" t="s">
        <v>10</v>
      </c>
      <c r="C1392">
        <v>0</v>
      </c>
      <c r="F1392" t="s">
        <v>15</v>
      </c>
      <c r="G1392" t="s">
        <v>1254</v>
      </c>
      <c r="H1392" t="s">
        <v>15</v>
      </c>
      <c r="I1392" t="s">
        <v>1255</v>
      </c>
      <c r="J1392" t="s">
        <v>15</v>
      </c>
      <c r="K1392" t="s">
        <v>1255</v>
      </c>
      <c r="L1392" t="s">
        <v>15</v>
      </c>
      <c r="M1392" t="s">
        <v>1255</v>
      </c>
      <c r="N1392" t="s">
        <v>15</v>
      </c>
      <c r="O1392" t="s">
        <v>338</v>
      </c>
      <c r="P1392" t="s">
        <v>15</v>
      </c>
      <c r="Q1392" t="s">
        <v>338</v>
      </c>
      <c r="R1392" t="s">
        <v>61</v>
      </c>
    </row>
    <row r="1393" spans="1:18">
      <c r="A1393" t="s">
        <v>35</v>
      </c>
      <c r="B1393" t="s">
        <v>10</v>
      </c>
      <c r="C1393">
        <v>0.05</v>
      </c>
      <c r="F1393" t="s">
        <v>15</v>
      </c>
      <c r="G1393" t="s">
        <v>1256</v>
      </c>
      <c r="H1393" t="s">
        <v>16</v>
      </c>
      <c r="J1393" t="s">
        <v>16</v>
      </c>
      <c r="L1393" t="s">
        <v>16</v>
      </c>
      <c r="N1393" t="s">
        <v>91</v>
      </c>
      <c r="P1393" t="s">
        <v>89</v>
      </c>
      <c r="R1393" t="s">
        <v>61</v>
      </c>
    </row>
    <row r="1394" spans="1:18">
      <c r="A1394" t="s">
        <v>35</v>
      </c>
      <c r="B1394" t="s">
        <v>10</v>
      </c>
      <c r="C1394">
        <v>3</v>
      </c>
      <c r="D1394" t="s">
        <v>79</v>
      </c>
      <c r="E1394" t="s">
        <v>95</v>
      </c>
      <c r="F1394" t="s">
        <v>15</v>
      </c>
      <c r="G1394" t="s">
        <v>1257</v>
      </c>
      <c r="H1394" t="s">
        <v>16</v>
      </c>
      <c r="J1394" t="s">
        <v>14</v>
      </c>
      <c r="L1394" t="s">
        <v>16</v>
      </c>
      <c r="N1394" t="s">
        <v>172</v>
      </c>
      <c r="O1394" t="s">
        <v>1258</v>
      </c>
      <c r="P1394" t="s">
        <v>73</v>
      </c>
      <c r="R1394" t="s">
        <v>61</v>
      </c>
    </row>
    <row r="1395" spans="1:18">
      <c r="A1395" t="s">
        <v>35</v>
      </c>
      <c r="B1395" t="s">
        <v>10</v>
      </c>
      <c r="C1395" t="s">
        <v>1160</v>
      </c>
      <c r="F1395" t="s">
        <v>15</v>
      </c>
      <c r="G1395" t="s">
        <v>1259</v>
      </c>
      <c r="H1395" t="s">
        <v>16</v>
      </c>
      <c r="J1395" t="s">
        <v>16</v>
      </c>
      <c r="L1395" t="s">
        <v>16</v>
      </c>
      <c r="N1395" t="s">
        <v>77</v>
      </c>
      <c r="P1395" t="s">
        <v>112</v>
      </c>
      <c r="R1395" t="s">
        <v>61</v>
      </c>
    </row>
    <row r="1396" spans="1:18">
      <c r="A1396" t="s">
        <v>35</v>
      </c>
      <c r="B1396" t="s">
        <v>10</v>
      </c>
      <c r="C1396">
        <v>1</v>
      </c>
      <c r="D1396" t="s">
        <v>79</v>
      </c>
      <c r="E1396" t="s">
        <v>62</v>
      </c>
      <c r="F1396" t="s">
        <v>15</v>
      </c>
      <c r="G1396" t="s">
        <v>1260</v>
      </c>
      <c r="H1396" t="s">
        <v>16</v>
      </c>
      <c r="J1396" t="s">
        <v>15</v>
      </c>
      <c r="K1396" t="s">
        <v>1261</v>
      </c>
      <c r="L1396" t="s">
        <v>16</v>
      </c>
      <c r="N1396" t="s">
        <v>151</v>
      </c>
      <c r="O1396" t="s">
        <v>1262</v>
      </c>
      <c r="P1396" t="s">
        <v>165</v>
      </c>
      <c r="R1396" t="s">
        <v>61</v>
      </c>
    </row>
    <row r="1397" spans="1:18">
      <c r="A1397" t="s">
        <v>35</v>
      </c>
      <c r="B1397" t="s">
        <v>10</v>
      </c>
      <c r="C1397">
        <v>0</v>
      </c>
      <c r="F1397" t="s">
        <v>15</v>
      </c>
      <c r="G1397" t="s">
        <v>1263</v>
      </c>
      <c r="H1397" t="s">
        <v>16</v>
      </c>
      <c r="J1397" t="s">
        <v>15</v>
      </c>
      <c r="K1397" t="s">
        <v>1263</v>
      </c>
      <c r="L1397" t="s">
        <v>16</v>
      </c>
      <c r="N1397" t="s">
        <v>307</v>
      </c>
      <c r="P1397" t="s">
        <v>703</v>
      </c>
      <c r="R1397" t="s">
        <v>61</v>
      </c>
    </row>
    <row r="1398" spans="1:18">
      <c r="A1398" t="s">
        <v>35</v>
      </c>
      <c r="B1398" t="s">
        <v>10</v>
      </c>
      <c r="C1398">
        <v>0</v>
      </c>
      <c r="F1398" t="s">
        <v>15</v>
      </c>
      <c r="G1398" t="s">
        <v>1264</v>
      </c>
      <c r="H1398" t="s">
        <v>16</v>
      </c>
      <c r="J1398" t="s">
        <v>15</v>
      </c>
      <c r="K1398" t="s">
        <v>1264</v>
      </c>
      <c r="L1398" t="s">
        <v>16</v>
      </c>
      <c r="N1398" t="s">
        <v>1265</v>
      </c>
      <c r="P1398" t="s">
        <v>15</v>
      </c>
      <c r="Q1398" t="s">
        <v>1266</v>
      </c>
      <c r="R1398" t="s">
        <v>61</v>
      </c>
    </row>
    <row r="1399" spans="1:18">
      <c r="A1399" t="s">
        <v>35</v>
      </c>
      <c r="B1399" t="s">
        <v>10</v>
      </c>
      <c r="C1399">
        <v>13</v>
      </c>
      <c r="D1399" t="s">
        <v>62</v>
      </c>
      <c r="E1399" t="s">
        <v>57</v>
      </c>
      <c r="F1399" t="s">
        <v>15</v>
      </c>
      <c r="G1399" t="s">
        <v>383</v>
      </c>
      <c r="H1399" t="s">
        <v>16</v>
      </c>
      <c r="J1399" t="s">
        <v>14</v>
      </c>
      <c r="L1399" t="s">
        <v>16</v>
      </c>
      <c r="N1399" t="s">
        <v>77</v>
      </c>
      <c r="P1399" t="s">
        <v>112</v>
      </c>
      <c r="R1399" t="s">
        <v>69</v>
      </c>
    </row>
    <row r="1400" spans="1:18">
      <c r="A1400" t="s">
        <v>35</v>
      </c>
      <c r="B1400" t="s">
        <v>10</v>
      </c>
      <c r="C1400">
        <v>8</v>
      </c>
      <c r="D1400" t="s">
        <v>79</v>
      </c>
      <c r="E1400" t="s">
        <v>57</v>
      </c>
      <c r="F1400" t="s">
        <v>15</v>
      </c>
      <c r="G1400" t="s">
        <v>1267</v>
      </c>
      <c r="H1400" t="s">
        <v>16</v>
      </c>
      <c r="J1400" t="s">
        <v>14</v>
      </c>
      <c r="L1400" t="s">
        <v>16</v>
      </c>
      <c r="N1400" t="s">
        <v>1268</v>
      </c>
      <c r="P1400" t="s">
        <v>237</v>
      </c>
      <c r="R1400" t="s">
        <v>61</v>
      </c>
    </row>
    <row r="1401" spans="1:18">
      <c r="A1401" t="s">
        <v>35</v>
      </c>
      <c r="B1401" t="s">
        <v>10</v>
      </c>
      <c r="C1401">
        <v>77</v>
      </c>
      <c r="F1401" t="s">
        <v>15</v>
      </c>
      <c r="G1401" t="s">
        <v>1269</v>
      </c>
      <c r="H1401" t="s">
        <v>16</v>
      </c>
      <c r="J1401" t="s">
        <v>15</v>
      </c>
      <c r="K1401" t="s">
        <v>1270</v>
      </c>
      <c r="L1401" t="s">
        <v>16</v>
      </c>
      <c r="N1401" t="s">
        <v>94</v>
      </c>
      <c r="P1401" t="s">
        <v>1271</v>
      </c>
      <c r="R1401" t="s">
        <v>69</v>
      </c>
    </row>
    <row r="1402" spans="1:18">
      <c r="A1402" t="s">
        <v>35</v>
      </c>
      <c r="B1402" t="s">
        <v>10</v>
      </c>
      <c r="C1402">
        <v>725</v>
      </c>
      <c r="F1402" t="s">
        <v>15</v>
      </c>
      <c r="G1402" t="s">
        <v>1272</v>
      </c>
      <c r="H1402" t="s">
        <v>15</v>
      </c>
      <c r="I1402" t="s">
        <v>1272</v>
      </c>
      <c r="J1402" t="s">
        <v>15</v>
      </c>
      <c r="K1402" t="s">
        <v>1273</v>
      </c>
      <c r="L1402" t="s">
        <v>15</v>
      </c>
      <c r="M1402" t="s">
        <v>1272</v>
      </c>
      <c r="N1402" t="s">
        <v>15</v>
      </c>
      <c r="O1402" t="s">
        <v>1274</v>
      </c>
      <c r="P1402" t="s">
        <v>15</v>
      </c>
      <c r="Q1402" t="s">
        <v>1275</v>
      </c>
      <c r="R1402" t="s">
        <v>61</v>
      </c>
    </row>
    <row r="1403" spans="1:18">
      <c r="A1403" t="s">
        <v>35</v>
      </c>
      <c r="B1403" t="s">
        <v>10</v>
      </c>
      <c r="C1403">
        <v>0</v>
      </c>
      <c r="E1403" t="s">
        <v>83</v>
      </c>
      <c r="F1403" t="s">
        <v>15</v>
      </c>
      <c r="G1403" t="s">
        <v>1276</v>
      </c>
      <c r="H1403" t="s">
        <v>16</v>
      </c>
      <c r="J1403" t="s">
        <v>14</v>
      </c>
      <c r="L1403" t="s">
        <v>16</v>
      </c>
      <c r="N1403" t="s">
        <v>395</v>
      </c>
      <c r="R1403" t="s">
        <v>61</v>
      </c>
    </row>
    <row r="1404" spans="1:18">
      <c r="A1404" t="s">
        <v>35</v>
      </c>
      <c r="B1404" t="s">
        <v>10</v>
      </c>
      <c r="C1404">
        <v>0</v>
      </c>
      <c r="D1404" t="s">
        <v>70</v>
      </c>
      <c r="F1404" t="s">
        <v>15</v>
      </c>
      <c r="G1404" t="s">
        <v>1277</v>
      </c>
      <c r="H1404" t="s">
        <v>15</v>
      </c>
      <c r="I1404" t="s">
        <v>1277</v>
      </c>
      <c r="J1404" t="s">
        <v>15</v>
      </c>
      <c r="K1404" t="s">
        <v>1277</v>
      </c>
      <c r="L1404" t="s">
        <v>15</v>
      </c>
      <c r="M1404" t="s">
        <v>1277</v>
      </c>
      <c r="N1404" t="s">
        <v>67</v>
      </c>
      <c r="R1404" t="s">
        <v>61</v>
      </c>
    </row>
    <row r="1405" spans="1:18">
      <c r="A1405" t="s">
        <v>35</v>
      </c>
      <c r="B1405" t="s">
        <v>10</v>
      </c>
      <c r="C1405">
        <v>1</v>
      </c>
      <c r="D1405" t="s">
        <v>79</v>
      </c>
      <c r="E1405" t="s">
        <v>79</v>
      </c>
      <c r="F1405" t="s">
        <v>15</v>
      </c>
      <c r="G1405" t="s">
        <v>1278</v>
      </c>
      <c r="H1405" t="s">
        <v>16</v>
      </c>
      <c r="J1405" t="s">
        <v>12</v>
      </c>
      <c r="L1405" t="s">
        <v>16</v>
      </c>
      <c r="N1405" t="s">
        <v>307</v>
      </c>
      <c r="P1405" t="s">
        <v>444</v>
      </c>
      <c r="R1405" t="s">
        <v>61</v>
      </c>
    </row>
    <row r="1406" spans="1:18">
      <c r="A1406" t="s">
        <v>35</v>
      </c>
      <c r="B1406" t="s">
        <v>10</v>
      </c>
      <c r="C1406">
        <v>0</v>
      </c>
      <c r="F1406" t="s">
        <v>15</v>
      </c>
      <c r="G1406" t="s">
        <v>1279</v>
      </c>
      <c r="H1406" t="s">
        <v>11</v>
      </c>
      <c r="J1406" t="s">
        <v>15</v>
      </c>
      <c r="K1406" t="s">
        <v>1280</v>
      </c>
      <c r="L1406" t="s">
        <v>16</v>
      </c>
      <c r="N1406" t="s">
        <v>93</v>
      </c>
      <c r="P1406" t="s">
        <v>489</v>
      </c>
      <c r="R1406" t="s">
        <v>61</v>
      </c>
    </row>
    <row r="1407" spans="1:18">
      <c r="A1407" t="s">
        <v>35</v>
      </c>
      <c r="B1407" t="s">
        <v>10</v>
      </c>
      <c r="C1407">
        <v>0</v>
      </c>
      <c r="F1407" t="s">
        <v>15</v>
      </c>
      <c r="G1407" t="s">
        <v>1281</v>
      </c>
      <c r="H1407" t="s">
        <v>16</v>
      </c>
      <c r="J1407" t="s">
        <v>15</v>
      </c>
      <c r="K1407" t="s">
        <v>1281</v>
      </c>
      <c r="L1407" t="s">
        <v>16</v>
      </c>
      <c r="N1407" t="s">
        <v>94</v>
      </c>
      <c r="P1407" t="s">
        <v>89</v>
      </c>
      <c r="R1407" t="s">
        <v>61</v>
      </c>
    </row>
    <row r="1408" spans="1:18">
      <c r="A1408" t="s">
        <v>35</v>
      </c>
      <c r="B1408" t="s">
        <v>10</v>
      </c>
      <c r="C1408">
        <v>50</v>
      </c>
      <c r="E1408" t="s">
        <v>83</v>
      </c>
      <c r="F1408" t="s">
        <v>15</v>
      </c>
      <c r="G1408" t="s">
        <v>1282</v>
      </c>
      <c r="H1408" t="s">
        <v>16</v>
      </c>
      <c r="J1408" t="s">
        <v>16</v>
      </c>
      <c r="L1408" t="s">
        <v>16</v>
      </c>
      <c r="N1408" t="s">
        <v>172</v>
      </c>
      <c r="P1408" t="s">
        <v>188</v>
      </c>
      <c r="R1408" t="s">
        <v>61</v>
      </c>
    </row>
    <row r="1409" spans="1:18">
      <c r="A1409" t="s">
        <v>35</v>
      </c>
      <c r="B1409" t="s">
        <v>10</v>
      </c>
      <c r="C1409">
        <v>2</v>
      </c>
      <c r="D1409" t="s">
        <v>62</v>
      </c>
      <c r="F1409" t="s">
        <v>15</v>
      </c>
      <c r="G1409" t="s">
        <v>1283</v>
      </c>
      <c r="H1409" t="s">
        <v>15</v>
      </c>
      <c r="I1409" t="s">
        <v>383</v>
      </c>
      <c r="J1409" t="s">
        <v>15</v>
      </c>
      <c r="K1409" t="s">
        <v>383</v>
      </c>
      <c r="L1409" t="s">
        <v>15</v>
      </c>
      <c r="M1409" t="s">
        <v>1283</v>
      </c>
      <c r="N1409" t="s">
        <v>67</v>
      </c>
      <c r="P1409" t="s">
        <v>75</v>
      </c>
      <c r="R1409" t="s">
        <v>61</v>
      </c>
    </row>
    <row r="1410" spans="1:18">
      <c r="A1410" t="s">
        <v>35</v>
      </c>
      <c r="B1410" t="s">
        <v>10</v>
      </c>
      <c r="C1410">
        <v>0</v>
      </c>
      <c r="F1410" t="s">
        <v>15</v>
      </c>
      <c r="G1410" t="s">
        <v>1284</v>
      </c>
      <c r="H1410" t="s">
        <v>15</v>
      </c>
      <c r="I1410" t="s">
        <v>1285</v>
      </c>
      <c r="J1410" t="s">
        <v>15</v>
      </c>
      <c r="K1410" t="s">
        <v>1286</v>
      </c>
      <c r="L1410" t="s">
        <v>15</v>
      </c>
      <c r="M1410" t="s">
        <v>1286</v>
      </c>
      <c r="N1410" t="s">
        <v>15</v>
      </c>
      <c r="O1410" t="s">
        <v>1287</v>
      </c>
      <c r="P1410" t="s">
        <v>15</v>
      </c>
      <c r="Q1410" t="s">
        <v>1288</v>
      </c>
      <c r="R1410" t="s">
        <v>69</v>
      </c>
    </row>
    <row r="1411" spans="1:18">
      <c r="A1411" t="s">
        <v>35</v>
      </c>
      <c r="B1411" t="s">
        <v>10</v>
      </c>
      <c r="C1411">
        <v>0</v>
      </c>
      <c r="F1411" t="s">
        <v>15</v>
      </c>
      <c r="G1411" t="s">
        <v>1289</v>
      </c>
      <c r="H1411" t="s">
        <v>16</v>
      </c>
      <c r="J1411" t="s">
        <v>15</v>
      </c>
      <c r="K1411" t="s">
        <v>1289</v>
      </c>
      <c r="L1411" t="s">
        <v>16</v>
      </c>
      <c r="N1411" t="s">
        <v>77</v>
      </c>
      <c r="P1411" t="s">
        <v>65</v>
      </c>
      <c r="R1411" t="s">
        <v>61</v>
      </c>
    </row>
    <row r="1412" spans="1:18">
      <c r="A1412" t="s">
        <v>35</v>
      </c>
      <c r="B1412" t="s">
        <v>10</v>
      </c>
      <c r="C1412">
        <v>0</v>
      </c>
      <c r="F1412" t="s">
        <v>15</v>
      </c>
      <c r="G1412" t="s">
        <v>1290</v>
      </c>
      <c r="H1412" t="s">
        <v>16</v>
      </c>
      <c r="J1412" t="s">
        <v>15</v>
      </c>
      <c r="K1412" t="s">
        <v>1291</v>
      </c>
      <c r="L1412" t="s">
        <v>16</v>
      </c>
      <c r="N1412" t="s">
        <v>15</v>
      </c>
      <c r="O1412" t="s">
        <v>1292</v>
      </c>
      <c r="P1412" t="s">
        <v>15</v>
      </c>
      <c r="Q1412" t="s">
        <v>1293</v>
      </c>
      <c r="R1412" t="s">
        <v>61</v>
      </c>
    </row>
    <row r="1413" spans="1:18">
      <c r="A1413" t="s">
        <v>35</v>
      </c>
      <c r="B1413" t="s">
        <v>10</v>
      </c>
      <c r="C1413">
        <v>1.5</v>
      </c>
      <c r="D1413" t="s">
        <v>62</v>
      </c>
      <c r="E1413" t="s">
        <v>66</v>
      </c>
      <c r="F1413" t="s">
        <v>15</v>
      </c>
      <c r="G1413" t="s">
        <v>1294</v>
      </c>
      <c r="H1413" t="s">
        <v>16</v>
      </c>
      <c r="J1413" t="s">
        <v>15</v>
      </c>
      <c r="K1413" t="s">
        <v>1294</v>
      </c>
      <c r="L1413" t="s">
        <v>16</v>
      </c>
      <c r="N1413" t="s">
        <v>67</v>
      </c>
      <c r="P1413" t="s">
        <v>195</v>
      </c>
      <c r="R1413" t="s">
        <v>69</v>
      </c>
    </row>
    <row r="1414" spans="1:18">
      <c r="A1414" t="s">
        <v>35</v>
      </c>
      <c r="B1414" t="s">
        <v>10</v>
      </c>
      <c r="C1414">
        <v>0</v>
      </c>
      <c r="F1414" t="s">
        <v>15</v>
      </c>
      <c r="G1414" t="s">
        <v>1270</v>
      </c>
      <c r="H1414" t="s">
        <v>16</v>
      </c>
      <c r="J1414" t="s">
        <v>15</v>
      </c>
      <c r="K1414" t="s">
        <v>1270</v>
      </c>
      <c r="L1414" t="s">
        <v>16</v>
      </c>
      <c r="N1414" t="s">
        <v>138</v>
      </c>
      <c r="P1414" t="s">
        <v>107</v>
      </c>
      <c r="R1414" t="s">
        <v>61</v>
      </c>
    </row>
    <row r="1415" spans="1:18">
      <c r="A1415" t="s">
        <v>35</v>
      </c>
      <c r="B1415" t="s">
        <v>10</v>
      </c>
      <c r="C1415">
        <v>0</v>
      </c>
      <c r="D1415" t="s">
        <v>83</v>
      </c>
      <c r="E1415" t="s">
        <v>83</v>
      </c>
      <c r="F1415" t="s">
        <v>15</v>
      </c>
      <c r="G1415" t="s">
        <v>1295</v>
      </c>
      <c r="H1415" t="s">
        <v>14</v>
      </c>
      <c r="J1415" t="s">
        <v>14</v>
      </c>
      <c r="L1415" t="s">
        <v>14</v>
      </c>
      <c r="N1415" t="s">
        <v>15</v>
      </c>
      <c r="O1415" t="s">
        <v>258</v>
      </c>
      <c r="P1415" t="s">
        <v>75</v>
      </c>
      <c r="R1415" t="s">
        <v>61</v>
      </c>
    </row>
    <row r="1416" spans="1:18">
      <c r="A1416" t="s">
        <v>35</v>
      </c>
      <c r="B1416" t="s">
        <v>10</v>
      </c>
      <c r="C1416">
        <v>2</v>
      </c>
      <c r="D1416" t="s">
        <v>79</v>
      </c>
      <c r="F1416" t="s">
        <v>15</v>
      </c>
      <c r="G1416" t="s">
        <v>1296</v>
      </c>
      <c r="H1416" t="s">
        <v>16</v>
      </c>
      <c r="J1416" t="s">
        <v>15</v>
      </c>
      <c r="K1416" t="s">
        <v>1297</v>
      </c>
      <c r="L1416" t="s">
        <v>16</v>
      </c>
      <c r="N1416" t="s">
        <v>15</v>
      </c>
      <c r="O1416" t="s">
        <v>1298</v>
      </c>
      <c r="P1416" t="s">
        <v>65</v>
      </c>
      <c r="R1416" t="s">
        <v>69</v>
      </c>
    </row>
    <row r="1417" spans="1:18">
      <c r="A1417" t="s">
        <v>35</v>
      </c>
      <c r="B1417" t="s">
        <v>10</v>
      </c>
      <c r="C1417">
        <v>0</v>
      </c>
      <c r="F1417" t="s">
        <v>15</v>
      </c>
      <c r="G1417" t="s">
        <v>1299</v>
      </c>
      <c r="H1417" t="s">
        <v>15</v>
      </c>
      <c r="I1417" t="s">
        <v>1300</v>
      </c>
      <c r="J1417" t="s">
        <v>15</v>
      </c>
      <c r="K1417" t="s">
        <v>1301</v>
      </c>
      <c r="L1417" t="s">
        <v>15</v>
      </c>
      <c r="M1417" t="s">
        <v>1302</v>
      </c>
      <c r="N1417" t="s">
        <v>15</v>
      </c>
      <c r="O1417" t="s">
        <v>1303</v>
      </c>
      <c r="P1417" t="s">
        <v>15</v>
      </c>
      <c r="Q1417" s="4">
        <v>1000000</v>
      </c>
      <c r="R1417" t="s">
        <v>61</v>
      </c>
    </row>
    <row r="1418" spans="1:18">
      <c r="A1418" t="s">
        <v>35</v>
      </c>
      <c r="B1418" t="s">
        <v>10</v>
      </c>
      <c r="F1418" t="s">
        <v>15</v>
      </c>
      <c r="G1418" t="s">
        <v>1304</v>
      </c>
      <c r="H1418" t="s">
        <v>15</v>
      </c>
      <c r="I1418" t="s">
        <v>1304</v>
      </c>
      <c r="J1418" t="s">
        <v>15</v>
      </c>
      <c r="K1418" t="s">
        <v>1304</v>
      </c>
      <c r="L1418" t="s">
        <v>15</v>
      </c>
      <c r="M1418" t="s">
        <v>1304</v>
      </c>
      <c r="N1418" t="s">
        <v>15</v>
      </c>
      <c r="O1418" t="s">
        <v>1304</v>
      </c>
      <c r="P1418" t="s">
        <v>15</v>
      </c>
      <c r="Q1418" t="s">
        <v>1304</v>
      </c>
      <c r="R1418" t="s">
        <v>61</v>
      </c>
    </row>
    <row r="1419" spans="1:18">
      <c r="A1419" t="s">
        <v>35</v>
      </c>
      <c r="B1419" t="s">
        <v>10</v>
      </c>
      <c r="C1419">
        <v>0</v>
      </c>
      <c r="F1419" t="s">
        <v>15</v>
      </c>
      <c r="G1419" t="s">
        <v>1305</v>
      </c>
      <c r="H1419" t="s">
        <v>15</v>
      </c>
      <c r="I1419" t="s">
        <v>338</v>
      </c>
      <c r="J1419" t="s">
        <v>15</v>
      </c>
      <c r="K1419" t="s">
        <v>338</v>
      </c>
      <c r="L1419" t="s">
        <v>15</v>
      </c>
      <c r="M1419" t="s">
        <v>338</v>
      </c>
      <c r="N1419" t="s">
        <v>15</v>
      </c>
      <c r="O1419" t="s">
        <v>338</v>
      </c>
      <c r="P1419" t="s">
        <v>440</v>
      </c>
      <c r="R1419" t="s">
        <v>61</v>
      </c>
    </row>
    <row r="1420" spans="1:18">
      <c r="A1420" t="s">
        <v>35</v>
      </c>
      <c r="B1420" t="s">
        <v>10</v>
      </c>
      <c r="C1420">
        <v>0.3</v>
      </c>
      <c r="D1420" t="s">
        <v>62</v>
      </c>
      <c r="E1420" t="s">
        <v>66</v>
      </c>
      <c r="F1420" t="s">
        <v>16</v>
      </c>
      <c r="H1420" t="s">
        <v>16</v>
      </c>
      <c r="J1420" t="s">
        <v>16</v>
      </c>
      <c r="L1420" t="s">
        <v>16</v>
      </c>
      <c r="N1420" t="s">
        <v>1102</v>
      </c>
      <c r="P1420" t="s">
        <v>165</v>
      </c>
      <c r="R1420" t="s">
        <v>61</v>
      </c>
    </row>
    <row r="1421" spans="1:18">
      <c r="A1421" t="s">
        <v>35</v>
      </c>
      <c r="B1421" t="s">
        <v>10</v>
      </c>
      <c r="C1421">
        <v>0.7</v>
      </c>
      <c r="D1421" t="s">
        <v>79</v>
      </c>
      <c r="F1421" t="s">
        <v>16</v>
      </c>
      <c r="H1421" t="s">
        <v>16</v>
      </c>
      <c r="J1421" t="s">
        <v>12</v>
      </c>
      <c r="L1421" t="s">
        <v>16</v>
      </c>
      <c r="N1421" t="s">
        <v>94</v>
      </c>
      <c r="P1421" t="s">
        <v>1306</v>
      </c>
      <c r="R1421" t="s">
        <v>61</v>
      </c>
    </row>
    <row r="1422" spans="1:18">
      <c r="A1422" t="s">
        <v>35</v>
      </c>
      <c r="B1422" t="s">
        <v>10</v>
      </c>
      <c r="C1422">
        <v>0.5</v>
      </c>
      <c r="D1422" t="s">
        <v>79</v>
      </c>
      <c r="E1422" t="s">
        <v>83</v>
      </c>
      <c r="F1422" t="s">
        <v>16</v>
      </c>
      <c r="H1422" t="s">
        <v>16</v>
      </c>
      <c r="J1422" t="s">
        <v>14</v>
      </c>
      <c r="L1422" t="s">
        <v>16</v>
      </c>
      <c r="N1422" t="s">
        <v>1042</v>
      </c>
      <c r="P1422" t="s">
        <v>195</v>
      </c>
      <c r="R1422" t="s">
        <v>61</v>
      </c>
    </row>
    <row r="1423" spans="1:18">
      <c r="A1423" t="s">
        <v>35</v>
      </c>
      <c r="B1423" t="s">
        <v>10</v>
      </c>
      <c r="C1423">
        <v>1</v>
      </c>
      <c r="D1423" t="s">
        <v>62</v>
      </c>
      <c r="F1423" t="s">
        <v>16</v>
      </c>
      <c r="H1423" t="s">
        <v>16</v>
      </c>
      <c r="J1423" t="s">
        <v>16</v>
      </c>
      <c r="L1423" t="s">
        <v>16</v>
      </c>
      <c r="N1423" t="s">
        <v>94</v>
      </c>
      <c r="P1423" t="s">
        <v>75</v>
      </c>
      <c r="R1423" t="s">
        <v>61</v>
      </c>
    </row>
    <row r="1424" spans="1:18">
      <c r="A1424" t="s">
        <v>35</v>
      </c>
      <c r="B1424" t="s">
        <v>10</v>
      </c>
      <c r="C1424">
        <v>2</v>
      </c>
      <c r="D1424" t="s">
        <v>57</v>
      </c>
      <c r="E1424" t="s">
        <v>57</v>
      </c>
      <c r="F1424" t="s">
        <v>16</v>
      </c>
      <c r="H1424" t="s">
        <v>16</v>
      </c>
      <c r="J1424" t="s">
        <v>16</v>
      </c>
      <c r="L1424" t="s">
        <v>16</v>
      </c>
      <c r="N1424" t="s">
        <v>67</v>
      </c>
      <c r="P1424" t="s">
        <v>269</v>
      </c>
      <c r="R1424" t="s">
        <v>61</v>
      </c>
    </row>
    <row r="1425" spans="1:18">
      <c r="A1425" t="s">
        <v>35</v>
      </c>
      <c r="B1425" t="s">
        <v>10</v>
      </c>
      <c r="C1425">
        <v>1</v>
      </c>
      <c r="D1425" t="s">
        <v>57</v>
      </c>
      <c r="E1425" t="s">
        <v>83</v>
      </c>
      <c r="F1425" t="s">
        <v>16</v>
      </c>
      <c r="H1425" t="s">
        <v>16</v>
      </c>
      <c r="J1425" t="s">
        <v>16</v>
      </c>
      <c r="L1425" t="s">
        <v>16</v>
      </c>
      <c r="N1425" t="s">
        <v>983</v>
      </c>
      <c r="P1425" t="s">
        <v>300</v>
      </c>
      <c r="R1425" t="s">
        <v>61</v>
      </c>
    </row>
    <row r="1426" spans="1:18">
      <c r="A1426" t="s">
        <v>35</v>
      </c>
      <c r="B1426" t="s">
        <v>10</v>
      </c>
      <c r="C1426">
        <v>2</v>
      </c>
      <c r="D1426" t="s">
        <v>79</v>
      </c>
      <c r="F1426" t="s">
        <v>16</v>
      </c>
      <c r="H1426" t="s">
        <v>16</v>
      </c>
      <c r="J1426" t="s">
        <v>16</v>
      </c>
      <c r="L1426" t="s">
        <v>16</v>
      </c>
      <c r="R1426" t="s">
        <v>61</v>
      </c>
    </row>
    <row r="1427" spans="1:18">
      <c r="A1427" t="s">
        <v>35</v>
      </c>
      <c r="B1427" t="s">
        <v>10</v>
      </c>
      <c r="C1427">
        <v>0.5</v>
      </c>
      <c r="D1427" t="s">
        <v>62</v>
      </c>
      <c r="E1427" t="s">
        <v>83</v>
      </c>
      <c r="F1427" t="s">
        <v>16</v>
      </c>
      <c r="H1427" t="s">
        <v>16</v>
      </c>
      <c r="J1427" t="s">
        <v>16</v>
      </c>
      <c r="L1427" t="s">
        <v>16</v>
      </c>
      <c r="N1427" t="s">
        <v>77</v>
      </c>
      <c r="P1427" t="s">
        <v>290</v>
      </c>
      <c r="R1427" t="s">
        <v>61</v>
      </c>
    </row>
    <row r="1428" spans="1:18">
      <c r="A1428" t="s">
        <v>35</v>
      </c>
      <c r="B1428" t="s">
        <v>10</v>
      </c>
      <c r="C1428">
        <v>0</v>
      </c>
      <c r="D1428" t="s">
        <v>62</v>
      </c>
      <c r="E1428" t="s">
        <v>95</v>
      </c>
      <c r="F1428" t="s">
        <v>16</v>
      </c>
      <c r="H1428" t="s">
        <v>16</v>
      </c>
      <c r="J1428" t="s">
        <v>16</v>
      </c>
      <c r="L1428" t="s">
        <v>16</v>
      </c>
      <c r="N1428" t="s">
        <v>276</v>
      </c>
      <c r="P1428" t="s">
        <v>1307</v>
      </c>
      <c r="R1428" t="s">
        <v>61</v>
      </c>
    </row>
    <row r="1429" spans="1:18">
      <c r="A1429" t="s">
        <v>35</v>
      </c>
      <c r="B1429" t="s">
        <v>10</v>
      </c>
      <c r="C1429">
        <v>0.3</v>
      </c>
      <c r="D1429" t="s">
        <v>62</v>
      </c>
      <c r="F1429" t="s">
        <v>16</v>
      </c>
      <c r="H1429" t="s">
        <v>16</v>
      </c>
      <c r="J1429" t="s">
        <v>16</v>
      </c>
      <c r="L1429" t="s">
        <v>16</v>
      </c>
      <c r="N1429" t="s">
        <v>94</v>
      </c>
      <c r="P1429" t="s">
        <v>1308</v>
      </c>
      <c r="R1429" t="s">
        <v>61</v>
      </c>
    </row>
    <row r="1430" spans="1:18">
      <c r="A1430" t="s">
        <v>35</v>
      </c>
      <c r="B1430" t="s">
        <v>10</v>
      </c>
      <c r="C1430">
        <v>1</v>
      </c>
      <c r="D1430" t="s">
        <v>70</v>
      </c>
      <c r="E1430" t="s">
        <v>57</v>
      </c>
      <c r="F1430" t="s">
        <v>16</v>
      </c>
      <c r="H1430" t="s">
        <v>16</v>
      </c>
      <c r="J1430" t="s">
        <v>16</v>
      </c>
      <c r="L1430" t="s">
        <v>16</v>
      </c>
      <c r="N1430" t="s">
        <v>74</v>
      </c>
      <c r="P1430" t="s">
        <v>65</v>
      </c>
      <c r="R1430" t="s">
        <v>61</v>
      </c>
    </row>
    <row r="1431" spans="1:18">
      <c r="A1431" t="s">
        <v>35</v>
      </c>
      <c r="B1431" t="s">
        <v>10</v>
      </c>
      <c r="C1431">
        <v>0.5</v>
      </c>
      <c r="D1431" t="s">
        <v>83</v>
      </c>
      <c r="E1431" t="s">
        <v>83</v>
      </c>
      <c r="F1431" t="s">
        <v>16</v>
      </c>
      <c r="H1431" t="s">
        <v>16</v>
      </c>
      <c r="J1431" t="s">
        <v>16</v>
      </c>
      <c r="L1431" t="s">
        <v>16</v>
      </c>
      <c r="N1431" t="s">
        <v>94</v>
      </c>
      <c r="P1431" t="s">
        <v>365</v>
      </c>
      <c r="R1431" t="s">
        <v>61</v>
      </c>
    </row>
    <row r="1432" spans="1:18">
      <c r="A1432" t="s">
        <v>35</v>
      </c>
      <c r="B1432" t="s">
        <v>10</v>
      </c>
      <c r="C1432">
        <v>0.5</v>
      </c>
      <c r="D1432" t="s">
        <v>62</v>
      </c>
      <c r="F1432" t="s">
        <v>16</v>
      </c>
      <c r="H1432" t="s">
        <v>16</v>
      </c>
      <c r="J1432" t="s">
        <v>16</v>
      </c>
      <c r="L1432" t="s">
        <v>16</v>
      </c>
      <c r="N1432" t="s">
        <v>67</v>
      </c>
      <c r="P1432" t="s">
        <v>65</v>
      </c>
      <c r="R1432" t="s">
        <v>61</v>
      </c>
    </row>
    <row r="1433" spans="1:18">
      <c r="A1433" t="s">
        <v>35</v>
      </c>
      <c r="B1433" t="s">
        <v>10</v>
      </c>
      <c r="C1433">
        <v>0</v>
      </c>
      <c r="F1433" t="s">
        <v>16</v>
      </c>
      <c r="H1433" t="s">
        <v>16</v>
      </c>
      <c r="J1433" t="s">
        <v>16</v>
      </c>
      <c r="L1433" t="s">
        <v>16</v>
      </c>
      <c r="N1433" t="s">
        <v>1309</v>
      </c>
      <c r="P1433" t="s">
        <v>150</v>
      </c>
      <c r="R1433" t="s">
        <v>69</v>
      </c>
    </row>
    <row r="1434" spans="1:18">
      <c r="A1434" t="s">
        <v>35</v>
      </c>
      <c r="B1434" t="s">
        <v>10</v>
      </c>
      <c r="C1434">
        <v>0</v>
      </c>
      <c r="F1434" t="s">
        <v>16</v>
      </c>
      <c r="H1434" t="s">
        <v>16</v>
      </c>
      <c r="J1434" t="s">
        <v>16</v>
      </c>
      <c r="L1434" t="s">
        <v>16</v>
      </c>
      <c r="N1434" t="s">
        <v>77</v>
      </c>
      <c r="P1434" t="s">
        <v>75</v>
      </c>
      <c r="R1434" t="s">
        <v>61</v>
      </c>
    </row>
    <row r="1435" spans="1:18">
      <c r="A1435" t="s">
        <v>35</v>
      </c>
      <c r="B1435" t="s">
        <v>10</v>
      </c>
      <c r="C1435">
        <v>1</v>
      </c>
      <c r="D1435" t="s">
        <v>62</v>
      </c>
      <c r="E1435" t="s">
        <v>66</v>
      </c>
      <c r="F1435" t="s">
        <v>16</v>
      </c>
      <c r="H1435" t="s">
        <v>16</v>
      </c>
      <c r="J1435" t="s">
        <v>16</v>
      </c>
      <c r="L1435" t="s">
        <v>16</v>
      </c>
      <c r="N1435" t="s">
        <v>1310</v>
      </c>
      <c r="P1435" t="s">
        <v>143</v>
      </c>
      <c r="R1435" t="s">
        <v>61</v>
      </c>
    </row>
    <row r="1436" spans="1:18">
      <c r="A1436" t="s">
        <v>35</v>
      </c>
      <c r="B1436" t="s">
        <v>10</v>
      </c>
      <c r="C1436">
        <v>0</v>
      </c>
      <c r="D1436" t="s">
        <v>62</v>
      </c>
      <c r="F1436" t="s">
        <v>16</v>
      </c>
      <c r="H1436" t="s">
        <v>16</v>
      </c>
      <c r="J1436" t="s">
        <v>16</v>
      </c>
      <c r="L1436" t="s">
        <v>16</v>
      </c>
      <c r="N1436" t="s">
        <v>216</v>
      </c>
      <c r="P1436" t="s">
        <v>112</v>
      </c>
      <c r="R1436" t="s">
        <v>61</v>
      </c>
    </row>
    <row r="1437" spans="1:18">
      <c r="A1437" t="s">
        <v>35</v>
      </c>
      <c r="B1437" t="s">
        <v>10</v>
      </c>
      <c r="C1437">
        <v>55</v>
      </c>
      <c r="D1437" t="s">
        <v>83</v>
      </c>
      <c r="E1437" t="s">
        <v>66</v>
      </c>
      <c r="F1437" t="s">
        <v>16</v>
      </c>
      <c r="H1437" t="s">
        <v>16</v>
      </c>
      <c r="J1437" t="s">
        <v>16</v>
      </c>
      <c r="L1437" t="s">
        <v>16</v>
      </c>
      <c r="N1437" t="s">
        <v>74</v>
      </c>
      <c r="P1437" t="s">
        <v>65</v>
      </c>
      <c r="R1437" t="s">
        <v>69</v>
      </c>
    </row>
    <row r="1438" spans="1:18">
      <c r="A1438" t="s">
        <v>35</v>
      </c>
      <c r="B1438" t="s">
        <v>10</v>
      </c>
      <c r="C1438">
        <v>0</v>
      </c>
      <c r="F1438" t="s">
        <v>16</v>
      </c>
      <c r="H1438" t="s">
        <v>16</v>
      </c>
      <c r="J1438" t="s">
        <v>16</v>
      </c>
      <c r="L1438" t="s">
        <v>16</v>
      </c>
      <c r="N1438" t="s">
        <v>94</v>
      </c>
      <c r="P1438" t="s">
        <v>1011</v>
      </c>
      <c r="R1438" t="s">
        <v>69</v>
      </c>
    </row>
    <row r="1439" spans="1:18">
      <c r="A1439" t="s">
        <v>35</v>
      </c>
      <c r="B1439" t="s">
        <v>10</v>
      </c>
      <c r="C1439">
        <v>0</v>
      </c>
      <c r="D1439" t="s">
        <v>70</v>
      </c>
      <c r="F1439" t="s">
        <v>16</v>
      </c>
      <c r="H1439" t="s">
        <v>16</v>
      </c>
      <c r="J1439" t="s">
        <v>16</v>
      </c>
      <c r="L1439" t="s">
        <v>16</v>
      </c>
      <c r="N1439" t="s">
        <v>307</v>
      </c>
      <c r="P1439" t="s">
        <v>417</v>
      </c>
      <c r="R1439" t="s">
        <v>61</v>
      </c>
    </row>
    <row r="1440" spans="1:18">
      <c r="A1440" t="s">
        <v>35</v>
      </c>
      <c r="B1440" t="s">
        <v>10</v>
      </c>
      <c r="C1440">
        <v>0</v>
      </c>
      <c r="D1440" t="s">
        <v>83</v>
      </c>
      <c r="E1440" t="s">
        <v>83</v>
      </c>
      <c r="F1440" t="s">
        <v>16</v>
      </c>
      <c r="H1440" t="s">
        <v>16</v>
      </c>
      <c r="J1440" t="s">
        <v>16</v>
      </c>
      <c r="L1440" t="s">
        <v>16</v>
      </c>
      <c r="N1440" t="s">
        <v>94</v>
      </c>
      <c r="P1440" t="s">
        <v>489</v>
      </c>
      <c r="R1440" t="s">
        <v>61</v>
      </c>
    </row>
    <row r="1441" spans="1:18">
      <c r="A1441" t="s">
        <v>35</v>
      </c>
      <c r="B1441" t="s">
        <v>10</v>
      </c>
      <c r="C1441">
        <v>0.5</v>
      </c>
      <c r="D1441" t="s">
        <v>83</v>
      </c>
      <c r="E1441" t="s">
        <v>83</v>
      </c>
      <c r="F1441" t="s">
        <v>16</v>
      </c>
      <c r="H1441" t="s">
        <v>16</v>
      </c>
      <c r="J1441" t="s">
        <v>16</v>
      </c>
      <c r="L1441" t="s">
        <v>16</v>
      </c>
      <c r="N1441" t="s">
        <v>492</v>
      </c>
      <c r="P1441" t="s">
        <v>1311</v>
      </c>
      <c r="R1441" t="s">
        <v>61</v>
      </c>
    </row>
    <row r="1442" spans="1:18">
      <c r="A1442" t="s">
        <v>35</v>
      </c>
      <c r="B1442" t="s">
        <v>10</v>
      </c>
      <c r="C1442">
        <v>0</v>
      </c>
      <c r="F1442" t="s">
        <v>16</v>
      </c>
      <c r="H1442" t="s">
        <v>16</v>
      </c>
      <c r="J1442" t="s">
        <v>16</v>
      </c>
      <c r="L1442" t="s">
        <v>16</v>
      </c>
      <c r="N1442" t="s">
        <v>94</v>
      </c>
      <c r="R1442" t="s">
        <v>61</v>
      </c>
    </row>
    <row r="1443" spans="1:18">
      <c r="A1443" t="s">
        <v>35</v>
      </c>
      <c r="B1443" t="s">
        <v>10</v>
      </c>
      <c r="C1443">
        <v>0</v>
      </c>
      <c r="D1443" t="s">
        <v>83</v>
      </c>
      <c r="E1443" t="s">
        <v>83</v>
      </c>
      <c r="F1443" t="s">
        <v>16</v>
      </c>
      <c r="H1443" t="s">
        <v>16</v>
      </c>
      <c r="J1443" t="s">
        <v>16</v>
      </c>
      <c r="L1443" t="s">
        <v>16</v>
      </c>
      <c r="N1443" t="s">
        <v>1095</v>
      </c>
      <c r="P1443" t="s">
        <v>1308</v>
      </c>
      <c r="R1443" t="s">
        <v>61</v>
      </c>
    </row>
    <row r="1444" spans="1:18">
      <c r="A1444" t="s">
        <v>35</v>
      </c>
      <c r="B1444" t="s">
        <v>10</v>
      </c>
      <c r="C1444">
        <v>0</v>
      </c>
      <c r="D1444" t="s">
        <v>70</v>
      </c>
      <c r="F1444" t="s">
        <v>16</v>
      </c>
      <c r="H1444" t="s">
        <v>16</v>
      </c>
      <c r="J1444" t="s">
        <v>16</v>
      </c>
      <c r="L1444" t="s">
        <v>16</v>
      </c>
      <c r="N1444" t="s">
        <v>1055</v>
      </c>
      <c r="P1444" t="s">
        <v>150</v>
      </c>
      <c r="R1444" t="s">
        <v>61</v>
      </c>
    </row>
    <row r="1445" spans="1:18">
      <c r="A1445" t="s">
        <v>35</v>
      </c>
      <c r="B1445" t="s">
        <v>10</v>
      </c>
      <c r="C1445">
        <v>1.5</v>
      </c>
      <c r="D1445" t="s">
        <v>57</v>
      </c>
      <c r="F1445" t="s">
        <v>16</v>
      </c>
      <c r="H1445" t="s">
        <v>16</v>
      </c>
      <c r="J1445" t="s">
        <v>14</v>
      </c>
      <c r="L1445" t="s">
        <v>16</v>
      </c>
      <c r="N1445" t="s">
        <v>93</v>
      </c>
      <c r="P1445" t="s">
        <v>89</v>
      </c>
      <c r="R1445" t="s">
        <v>61</v>
      </c>
    </row>
    <row r="1446" spans="1:18">
      <c r="A1446" t="s">
        <v>35</v>
      </c>
      <c r="B1446" t="s">
        <v>10</v>
      </c>
      <c r="C1446">
        <v>1</v>
      </c>
      <c r="D1446" t="s">
        <v>62</v>
      </c>
      <c r="F1446" t="s">
        <v>16</v>
      </c>
      <c r="H1446" t="s">
        <v>16</v>
      </c>
      <c r="J1446" t="s">
        <v>16</v>
      </c>
      <c r="L1446" t="s">
        <v>16</v>
      </c>
      <c r="N1446" t="s">
        <v>126</v>
      </c>
      <c r="P1446" t="s">
        <v>237</v>
      </c>
      <c r="Q1446" t="s">
        <v>1312</v>
      </c>
      <c r="R1446" t="s">
        <v>61</v>
      </c>
    </row>
    <row r="1447" spans="1:18">
      <c r="A1447" t="s">
        <v>35</v>
      </c>
      <c r="B1447" t="s">
        <v>10</v>
      </c>
      <c r="C1447">
        <v>0</v>
      </c>
      <c r="F1447" t="s">
        <v>16</v>
      </c>
      <c r="H1447" t="s">
        <v>16</v>
      </c>
      <c r="J1447" t="s">
        <v>16</v>
      </c>
      <c r="L1447" t="s">
        <v>16</v>
      </c>
      <c r="N1447" t="s">
        <v>1313</v>
      </c>
      <c r="P1447" t="s">
        <v>1101</v>
      </c>
      <c r="R1447" t="s">
        <v>69</v>
      </c>
    </row>
    <row r="1448" spans="1:18">
      <c r="A1448" t="s">
        <v>35</v>
      </c>
      <c r="B1448" t="s">
        <v>10</v>
      </c>
      <c r="C1448">
        <v>0</v>
      </c>
      <c r="D1448" t="s">
        <v>70</v>
      </c>
      <c r="F1448" t="s">
        <v>16</v>
      </c>
      <c r="H1448" t="s">
        <v>16</v>
      </c>
      <c r="J1448" t="s">
        <v>16</v>
      </c>
      <c r="L1448" t="s">
        <v>16</v>
      </c>
      <c r="N1448" t="s">
        <v>957</v>
      </c>
      <c r="P1448" t="s">
        <v>150</v>
      </c>
      <c r="R1448" t="s">
        <v>69</v>
      </c>
    </row>
    <row r="1449" spans="1:18">
      <c r="A1449" t="s">
        <v>35</v>
      </c>
      <c r="B1449" t="s">
        <v>10</v>
      </c>
      <c r="C1449">
        <v>0</v>
      </c>
      <c r="F1449" t="s">
        <v>16</v>
      </c>
      <c r="H1449" t="s">
        <v>16</v>
      </c>
      <c r="J1449" t="s">
        <v>16</v>
      </c>
      <c r="L1449" t="s">
        <v>16</v>
      </c>
      <c r="N1449" t="s">
        <v>94</v>
      </c>
      <c r="R1449" t="s">
        <v>61</v>
      </c>
    </row>
    <row r="1450" spans="1:18">
      <c r="A1450" t="s">
        <v>35</v>
      </c>
      <c r="B1450" t="s">
        <v>10</v>
      </c>
      <c r="C1450">
        <v>0</v>
      </c>
      <c r="D1450" t="s">
        <v>57</v>
      </c>
      <c r="F1450" t="s">
        <v>16</v>
      </c>
      <c r="H1450" t="s">
        <v>16</v>
      </c>
      <c r="J1450" t="s">
        <v>16</v>
      </c>
      <c r="L1450" t="s">
        <v>16</v>
      </c>
      <c r="N1450" t="s">
        <v>169</v>
      </c>
      <c r="P1450" t="s">
        <v>412</v>
      </c>
      <c r="R1450" t="s">
        <v>61</v>
      </c>
    </row>
    <row r="1451" spans="1:18">
      <c r="A1451" t="s">
        <v>35</v>
      </c>
      <c r="B1451" t="s">
        <v>10</v>
      </c>
      <c r="C1451">
        <v>120</v>
      </c>
      <c r="F1451" t="s">
        <v>16</v>
      </c>
      <c r="H1451" t="s">
        <v>16</v>
      </c>
      <c r="J1451" t="s">
        <v>16</v>
      </c>
      <c r="L1451" t="s">
        <v>16</v>
      </c>
      <c r="N1451" t="s">
        <v>334</v>
      </c>
      <c r="P1451" t="s">
        <v>269</v>
      </c>
      <c r="R1451" t="s">
        <v>61</v>
      </c>
    </row>
    <row r="1452" spans="1:18">
      <c r="A1452" t="s">
        <v>35</v>
      </c>
      <c r="B1452" t="s">
        <v>10</v>
      </c>
      <c r="C1452">
        <v>0</v>
      </c>
      <c r="D1452" t="s">
        <v>79</v>
      </c>
      <c r="E1452" t="s">
        <v>66</v>
      </c>
      <c r="F1452" t="s">
        <v>16</v>
      </c>
      <c r="H1452" t="s">
        <v>16</v>
      </c>
      <c r="J1452" t="s">
        <v>16</v>
      </c>
      <c r="L1452" t="s">
        <v>16</v>
      </c>
      <c r="P1452" t="s">
        <v>195</v>
      </c>
      <c r="R1452" t="s">
        <v>61</v>
      </c>
    </row>
    <row r="1453" spans="1:18">
      <c r="A1453" t="s">
        <v>35</v>
      </c>
      <c r="B1453" t="s">
        <v>10</v>
      </c>
      <c r="C1453">
        <v>216</v>
      </c>
      <c r="D1453" t="s">
        <v>83</v>
      </c>
      <c r="E1453" t="s">
        <v>83</v>
      </c>
      <c r="F1453" t="s">
        <v>16</v>
      </c>
      <c r="H1453" t="s">
        <v>16</v>
      </c>
      <c r="J1453" t="s">
        <v>16</v>
      </c>
      <c r="L1453" t="s">
        <v>16</v>
      </c>
      <c r="N1453" t="s">
        <v>1314</v>
      </c>
      <c r="P1453" t="s">
        <v>1315</v>
      </c>
      <c r="R1453" t="s">
        <v>69</v>
      </c>
    </row>
    <row r="1454" spans="1:18">
      <c r="A1454" t="s">
        <v>35</v>
      </c>
      <c r="B1454" t="s">
        <v>10</v>
      </c>
      <c r="C1454">
        <v>0</v>
      </c>
      <c r="F1454" t="s">
        <v>16</v>
      </c>
      <c r="H1454" t="s">
        <v>16</v>
      </c>
      <c r="J1454" t="s">
        <v>16</v>
      </c>
      <c r="L1454" t="s">
        <v>16</v>
      </c>
      <c r="N1454" t="s">
        <v>94</v>
      </c>
      <c r="P1454" t="s">
        <v>1072</v>
      </c>
      <c r="R1454" t="s">
        <v>61</v>
      </c>
    </row>
    <row r="1455" spans="1:18">
      <c r="A1455" t="s">
        <v>35</v>
      </c>
      <c r="B1455" t="s">
        <v>10</v>
      </c>
      <c r="C1455">
        <v>1.2</v>
      </c>
      <c r="D1455" t="s">
        <v>79</v>
      </c>
      <c r="E1455" t="s">
        <v>62</v>
      </c>
      <c r="F1455" t="s">
        <v>16</v>
      </c>
      <c r="H1455" t="s">
        <v>16</v>
      </c>
      <c r="J1455" t="s">
        <v>16</v>
      </c>
      <c r="L1455" t="s">
        <v>16</v>
      </c>
      <c r="N1455" t="s">
        <v>94</v>
      </c>
      <c r="P1455" t="s">
        <v>365</v>
      </c>
      <c r="R1455" t="s">
        <v>61</v>
      </c>
    </row>
    <row r="1456" spans="1:18">
      <c r="A1456" t="s">
        <v>35</v>
      </c>
      <c r="B1456" t="s">
        <v>10</v>
      </c>
      <c r="C1456">
        <v>0</v>
      </c>
      <c r="F1456" t="s">
        <v>16</v>
      </c>
      <c r="H1456" t="s">
        <v>16</v>
      </c>
      <c r="J1456" t="s">
        <v>16</v>
      </c>
      <c r="L1456" t="s">
        <v>16</v>
      </c>
      <c r="N1456" t="s">
        <v>1316</v>
      </c>
      <c r="P1456" t="s">
        <v>65</v>
      </c>
      <c r="R1456" t="s">
        <v>61</v>
      </c>
    </row>
    <row r="1457" spans="1:18">
      <c r="A1457" t="s">
        <v>35</v>
      </c>
      <c r="B1457" t="s">
        <v>10</v>
      </c>
      <c r="C1457">
        <v>0</v>
      </c>
      <c r="D1457" t="s">
        <v>62</v>
      </c>
      <c r="F1457" t="s">
        <v>16</v>
      </c>
      <c r="H1457" t="s">
        <v>16</v>
      </c>
      <c r="J1457" t="s">
        <v>16</v>
      </c>
      <c r="L1457" t="s">
        <v>16</v>
      </c>
      <c r="N1457" t="s">
        <v>77</v>
      </c>
      <c r="P1457" t="s">
        <v>143</v>
      </c>
      <c r="R1457" t="s">
        <v>61</v>
      </c>
    </row>
    <row r="1458" spans="1:18">
      <c r="A1458" t="s">
        <v>35</v>
      </c>
      <c r="B1458" t="s">
        <v>10</v>
      </c>
      <c r="C1458">
        <v>0</v>
      </c>
      <c r="D1458" t="s">
        <v>83</v>
      </c>
      <c r="E1458" t="s">
        <v>83</v>
      </c>
      <c r="F1458" t="s">
        <v>16</v>
      </c>
      <c r="H1458" t="s">
        <v>16</v>
      </c>
      <c r="J1458" t="s">
        <v>16</v>
      </c>
      <c r="L1458" t="s">
        <v>16</v>
      </c>
      <c r="N1458" t="s">
        <v>77</v>
      </c>
      <c r="P1458" t="s">
        <v>100</v>
      </c>
      <c r="R1458" t="s">
        <v>69</v>
      </c>
    </row>
    <row r="1459" spans="1:18">
      <c r="A1459" t="s">
        <v>35</v>
      </c>
      <c r="B1459" t="s">
        <v>10</v>
      </c>
      <c r="C1459">
        <v>1.3</v>
      </c>
      <c r="D1459" t="s">
        <v>62</v>
      </c>
      <c r="E1459" t="s">
        <v>62</v>
      </c>
      <c r="F1459" t="s">
        <v>16</v>
      </c>
      <c r="H1459" t="s">
        <v>16</v>
      </c>
      <c r="J1459" t="s">
        <v>14</v>
      </c>
      <c r="L1459" t="s">
        <v>16</v>
      </c>
      <c r="N1459" t="s">
        <v>1096</v>
      </c>
      <c r="P1459" t="s">
        <v>1000</v>
      </c>
      <c r="R1459" t="s">
        <v>69</v>
      </c>
    </row>
    <row r="1460" spans="1:18">
      <c r="A1460" t="s">
        <v>35</v>
      </c>
      <c r="B1460" t="s">
        <v>10</v>
      </c>
      <c r="C1460">
        <v>0</v>
      </c>
      <c r="F1460" t="s">
        <v>16</v>
      </c>
      <c r="H1460" t="s">
        <v>16</v>
      </c>
      <c r="J1460" t="s">
        <v>16</v>
      </c>
      <c r="L1460" t="s">
        <v>16</v>
      </c>
      <c r="N1460" t="s">
        <v>15</v>
      </c>
      <c r="O1460" t="s">
        <v>1317</v>
      </c>
      <c r="P1460" t="s">
        <v>65</v>
      </c>
      <c r="R1460" t="s">
        <v>61</v>
      </c>
    </row>
    <row r="1461" spans="1:18">
      <c r="A1461" t="s">
        <v>35</v>
      </c>
      <c r="B1461" t="s">
        <v>10</v>
      </c>
      <c r="C1461">
        <v>0</v>
      </c>
      <c r="D1461" t="s">
        <v>70</v>
      </c>
      <c r="E1461" t="s">
        <v>62</v>
      </c>
      <c r="F1461" t="s">
        <v>16</v>
      </c>
      <c r="H1461" t="s">
        <v>16</v>
      </c>
      <c r="J1461" t="s">
        <v>16</v>
      </c>
      <c r="L1461" t="s">
        <v>16</v>
      </c>
      <c r="P1461" t="s">
        <v>188</v>
      </c>
      <c r="R1461" t="s">
        <v>69</v>
      </c>
    </row>
    <row r="1462" spans="1:18">
      <c r="A1462" t="s">
        <v>35</v>
      </c>
      <c r="B1462" t="s">
        <v>10</v>
      </c>
      <c r="C1462">
        <v>0</v>
      </c>
      <c r="F1462" t="s">
        <v>16</v>
      </c>
      <c r="H1462" t="s">
        <v>16</v>
      </c>
      <c r="J1462" t="s">
        <v>16</v>
      </c>
      <c r="N1462" t="s">
        <v>111</v>
      </c>
      <c r="P1462" t="s">
        <v>188</v>
      </c>
      <c r="R1462" t="s">
        <v>61</v>
      </c>
    </row>
    <row r="1463" spans="1:18">
      <c r="A1463" t="s">
        <v>35</v>
      </c>
      <c r="B1463" t="s">
        <v>10</v>
      </c>
      <c r="C1463">
        <v>1</v>
      </c>
      <c r="D1463" t="s">
        <v>62</v>
      </c>
      <c r="E1463" t="s">
        <v>62</v>
      </c>
      <c r="F1463" t="s">
        <v>16</v>
      </c>
      <c r="H1463" t="s">
        <v>16</v>
      </c>
      <c r="J1463" t="s">
        <v>16</v>
      </c>
      <c r="L1463" t="s">
        <v>16</v>
      </c>
      <c r="R1463" t="s">
        <v>61</v>
      </c>
    </row>
    <row r="1464" spans="1:18">
      <c r="A1464" t="s">
        <v>35</v>
      </c>
      <c r="B1464" t="s">
        <v>10</v>
      </c>
      <c r="C1464">
        <v>0</v>
      </c>
      <c r="D1464" t="s">
        <v>62</v>
      </c>
      <c r="F1464" t="s">
        <v>16</v>
      </c>
      <c r="H1464" t="s">
        <v>16</v>
      </c>
      <c r="J1464" t="s">
        <v>16</v>
      </c>
      <c r="L1464" t="s">
        <v>16</v>
      </c>
      <c r="N1464" t="s">
        <v>77</v>
      </c>
      <c r="P1464" t="s">
        <v>188</v>
      </c>
      <c r="R1464" t="s">
        <v>69</v>
      </c>
    </row>
    <row r="1465" spans="1:18">
      <c r="A1465" t="s">
        <v>35</v>
      </c>
      <c r="B1465" t="s">
        <v>10</v>
      </c>
      <c r="C1465">
        <v>1</v>
      </c>
      <c r="D1465" t="s">
        <v>95</v>
      </c>
      <c r="E1465" t="s">
        <v>95</v>
      </c>
      <c r="F1465" t="s">
        <v>16</v>
      </c>
      <c r="H1465" t="s">
        <v>16</v>
      </c>
      <c r="J1465" t="s">
        <v>16</v>
      </c>
      <c r="L1465" t="s">
        <v>16</v>
      </c>
      <c r="N1465" t="s">
        <v>509</v>
      </c>
      <c r="P1465" t="s">
        <v>65</v>
      </c>
      <c r="R1465" t="s">
        <v>61</v>
      </c>
    </row>
    <row r="1466" spans="1:18">
      <c r="A1466" t="s">
        <v>35</v>
      </c>
      <c r="B1466" t="s">
        <v>10</v>
      </c>
      <c r="C1466">
        <v>0</v>
      </c>
      <c r="F1466" t="s">
        <v>16</v>
      </c>
      <c r="H1466" t="s">
        <v>16</v>
      </c>
      <c r="J1466" t="s">
        <v>12</v>
      </c>
      <c r="L1466" t="s">
        <v>16</v>
      </c>
      <c r="N1466" t="s">
        <v>67</v>
      </c>
      <c r="P1466" t="s">
        <v>188</v>
      </c>
      <c r="R1466" t="s">
        <v>61</v>
      </c>
    </row>
    <row r="1467" spans="1:18">
      <c r="A1467" t="s">
        <v>35</v>
      </c>
      <c r="B1467" t="s">
        <v>10</v>
      </c>
      <c r="C1467">
        <v>0</v>
      </c>
      <c r="F1467" t="s">
        <v>16</v>
      </c>
      <c r="H1467" t="s">
        <v>16</v>
      </c>
      <c r="J1467" t="s">
        <v>16</v>
      </c>
      <c r="L1467" t="s">
        <v>16</v>
      </c>
      <c r="N1467" t="s">
        <v>94</v>
      </c>
      <c r="P1467" t="s">
        <v>195</v>
      </c>
      <c r="R1467" t="s">
        <v>61</v>
      </c>
    </row>
    <row r="1468" spans="1:18">
      <c r="A1468" t="s">
        <v>35</v>
      </c>
      <c r="B1468" t="s">
        <v>10</v>
      </c>
      <c r="C1468">
        <v>0</v>
      </c>
      <c r="F1468" t="s">
        <v>16</v>
      </c>
      <c r="H1468" t="s">
        <v>16</v>
      </c>
      <c r="J1468" t="s">
        <v>16</v>
      </c>
      <c r="L1468" t="s">
        <v>16</v>
      </c>
      <c r="R1468" t="s">
        <v>61</v>
      </c>
    </row>
    <row r="1469" spans="1:18">
      <c r="A1469" t="s">
        <v>35</v>
      </c>
      <c r="B1469" t="s">
        <v>10</v>
      </c>
      <c r="C1469">
        <v>0</v>
      </c>
      <c r="D1469" t="s">
        <v>70</v>
      </c>
      <c r="F1469" t="s">
        <v>16</v>
      </c>
      <c r="H1469" t="s">
        <v>16</v>
      </c>
      <c r="J1469" t="s">
        <v>16</v>
      </c>
      <c r="L1469" t="s">
        <v>16</v>
      </c>
      <c r="N1469" t="s">
        <v>276</v>
      </c>
      <c r="P1469" t="s">
        <v>165</v>
      </c>
      <c r="R1469" t="s">
        <v>69</v>
      </c>
    </row>
    <row r="1470" spans="1:18">
      <c r="A1470" t="s">
        <v>35</v>
      </c>
      <c r="B1470" t="s">
        <v>10</v>
      </c>
      <c r="C1470">
        <v>0.5</v>
      </c>
      <c r="D1470" t="s">
        <v>70</v>
      </c>
      <c r="E1470" t="s">
        <v>62</v>
      </c>
      <c r="F1470" t="s">
        <v>16</v>
      </c>
      <c r="H1470" t="s">
        <v>16</v>
      </c>
      <c r="J1470" t="s">
        <v>16</v>
      </c>
      <c r="L1470" t="s">
        <v>16</v>
      </c>
      <c r="N1470" t="s">
        <v>138</v>
      </c>
      <c r="P1470" t="s">
        <v>1318</v>
      </c>
      <c r="R1470" t="s">
        <v>69</v>
      </c>
    </row>
    <row r="1471" spans="1:18">
      <c r="A1471" t="s">
        <v>35</v>
      </c>
      <c r="B1471" t="s">
        <v>10</v>
      </c>
      <c r="C1471">
        <v>1.5</v>
      </c>
      <c r="D1471" t="s">
        <v>62</v>
      </c>
      <c r="E1471" t="s">
        <v>95</v>
      </c>
      <c r="F1471" t="s">
        <v>16</v>
      </c>
      <c r="H1471" t="s">
        <v>16</v>
      </c>
      <c r="J1471" t="s">
        <v>16</v>
      </c>
      <c r="L1471" t="s">
        <v>16</v>
      </c>
      <c r="N1471" t="s">
        <v>67</v>
      </c>
      <c r="P1471" t="s">
        <v>65</v>
      </c>
      <c r="R1471" t="s">
        <v>61</v>
      </c>
    </row>
    <row r="1472" spans="1:18">
      <c r="A1472" t="s">
        <v>35</v>
      </c>
      <c r="B1472" t="s">
        <v>10</v>
      </c>
      <c r="C1472">
        <v>1.5</v>
      </c>
      <c r="D1472" t="s">
        <v>62</v>
      </c>
      <c r="F1472" t="s">
        <v>16</v>
      </c>
      <c r="H1472" t="s">
        <v>16</v>
      </c>
      <c r="J1472" t="s">
        <v>16</v>
      </c>
      <c r="L1472" t="s">
        <v>16</v>
      </c>
      <c r="N1472" t="s">
        <v>589</v>
      </c>
      <c r="P1472" t="s">
        <v>195</v>
      </c>
      <c r="R1472" t="s">
        <v>61</v>
      </c>
    </row>
    <row r="1473" spans="1:18">
      <c r="A1473" t="s">
        <v>35</v>
      </c>
      <c r="B1473" t="s">
        <v>10</v>
      </c>
      <c r="C1473">
        <v>1</v>
      </c>
      <c r="D1473" t="s">
        <v>57</v>
      </c>
      <c r="F1473" t="s">
        <v>16</v>
      </c>
      <c r="H1473" t="s">
        <v>16</v>
      </c>
      <c r="J1473" t="s">
        <v>16</v>
      </c>
      <c r="L1473" t="s">
        <v>16</v>
      </c>
      <c r="N1473" t="s">
        <v>58</v>
      </c>
      <c r="O1473" t="s">
        <v>1319</v>
      </c>
      <c r="P1473" t="s">
        <v>15</v>
      </c>
      <c r="Q1473" t="s">
        <v>1320</v>
      </c>
      <c r="R1473" t="s">
        <v>61</v>
      </c>
    </row>
    <row r="1474" spans="1:18">
      <c r="A1474" t="s">
        <v>35</v>
      </c>
      <c r="B1474" t="s">
        <v>10</v>
      </c>
      <c r="C1474">
        <v>1</v>
      </c>
      <c r="D1474" t="s">
        <v>95</v>
      </c>
      <c r="E1474" t="s">
        <v>83</v>
      </c>
      <c r="F1474" t="s">
        <v>16</v>
      </c>
      <c r="H1474" t="s">
        <v>16</v>
      </c>
      <c r="J1474" t="s">
        <v>16</v>
      </c>
      <c r="L1474" t="s">
        <v>16</v>
      </c>
      <c r="N1474" t="s">
        <v>67</v>
      </c>
      <c r="P1474" t="s">
        <v>75</v>
      </c>
      <c r="R1474" t="s">
        <v>61</v>
      </c>
    </row>
    <row r="1475" spans="1:18">
      <c r="A1475" t="s">
        <v>35</v>
      </c>
      <c r="B1475" t="s">
        <v>10</v>
      </c>
      <c r="C1475">
        <v>300</v>
      </c>
      <c r="D1475" t="s">
        <v>62</v>
      </c>
      <c r="E1475" t="s">
        <v>83</v>
      </c>
      <c r="F1475" t="s">
        <v>16</v>
      </c>
      <c r="H1475" t="s">
        <v>16</v>
      </c>
      <c r="J1475" t="s">
        <v>16</v>
      </c>
      <c r="L1475" t="s">
        <v>16</v>
      </c>
      <c r="N1475" t="s">
        <v>1167</v>
      </c>
      <c r="P1475" t="s">
        <v>195</v>
      </c>
      <c r="R1475" t="s">
        <v>61</v>
      </c>
    </row>
    <row r="1476" spans="1:18">
      <c r="A1476" t="s">
        <v>35</v>
      </c>
      <c r="B1476" t="s">
        <v>10</v>
      </c>
      <c r="C1476">
        <v>0</v>
      </c>
      <c r="D1476" t="s">
        <v>70</v>
      </c>
      <c r="F1476" t="s">
        <v>16</v>
      </c>
      <c r="H1476" t="s">
        <v>16</v>
      </c>
      <c r="J1476" t="s">
        <v>14</v>
      </c>
      <c r="L1476" t="s">
        <v>16</v>
      </c>
      <c r="N1476" t="s">
        <v>94</v>
      </c>
      <c r="P1476" t="s">
        <v>73</v>
      </c>
      <c r="R1476" t="s">
        <v>69</v>
      </c>
    </row>
    <row r="1477" spans="1:18">
      <c r="A1477" t="s">
        <v>35</v>
      </c>
      <c r="B1477" t="s">
        <v>10</v>
      </c>
      <c r="C1477">
        <v>0</v>
      </c>
      <c r="F1477" t="s">
        <v>16</v>
      </c>
      <c r="H1477" t="s">
        <v>16</v>
      </c>
      <c r="J1477" t="s">
        <v>16</v>
      </c>
      <c r="L1477" t="s">
        <v>16</v>
      </c>
      <c r="N1477" t="s">
        <v>77</v>
      </c>
      <c r="P1477" t="s">
        <v>75</v>
      </c>
      <c r="R1477" t="s">
        <v>61</v>
      </c>
    </row>
    <row r="1478" spans="1:18">
      <c r="A1478" t="s">
        <v>35</v>
      </c>
      <c r="B1478" t="s">
        <v>10</v>
      </c>
      <c r="C1478">
        <v>0</v>
      </c>
      <c r="D1478" t="s">
        <v>70</v>
      </c>
      <c r="F1478" t="s">
        <v>16</v>
      </c>
      <c r="H1478" t="s">
        <v>16</v>
      </c>
      <c r="J1478" t="s">
        <v>16</v>
      </c>
      <c r="L1478" t="s">
        <v>16</v>
      </c>
      <c r="N1478" t="s">
        <v>132</v>
      </c>
      <c r="P1478" t="s">
        <v>1321</v>
      </c>
      <c r="R1478" t="s">
        <v>61</v>
      </c>
    </row>
    <row r="1479" spans="1:18">
      <c r="A1479" t="s">
        <v>35</v>
      </c>
      <c r="B1479" t="s">
        <v>10</v>
      </c>
      <c r="C1479">
        <v>1</v>
      </c>
      <c r="D1479" t="s">
        <v>79</v>
      </c>
      <c r="E1479" t="s">
        <v>79</v>
      </c>
      <c r="F1479" t="s">
        <v>16</v>
      </c>
      <c r="H1479" t="s">
        <v>16</v>
      </c>
      <c r="J1479" t="s">
        <v>12</v>
      </c>
      <c r="L1479" t="s">
        <v>16</v>
      </c>
      <c r="N1479" t="s">
        <v>94</v>
      </c>
      <c r="P1479" t="s">
        <v>1044</v>
      </c>
      <c r="R1479" t="s">
        <v>61</v>
      </c>
    </row>
    <row r="1480" spans="1:18">
      <c r="A1480" t="s">
        <v>35</v>
      </c>
      <c r="B1480" t="s">
        <v>10</v>
      </c>
      <c r="C1480">
        <v>0</v>
      </c>
      <c r="F1480" t="s">
        <v>16</v>
      </c>
      <c r="H1480" t="s">
        <v>16</v>
      </c>
      <c r="J1480" t="s">
        <v>16</v>
      </c>
      <c r="L1480" t="s">
        <v>16</v>
      </c>
      <c r="N1480" t="s">
        <v>77</v>
      </c>
      <c r="P1480" t="s">
        <v>188</v>
      </c>
      <c r="R1480" t="s">
        <v>61</v>
      </c>
    </row>
    <row r="1481" spans="1:18">
      <c r="A1481" t="s">
        <v>35</v>
      </c>
      <c r="B1481" t="s">
        <v>10</v>
      </c>
      <c r="C1481">
        <v>174</v>
      </c>
      <c r="D1481" t="s">
        <v>70</v>
      </c>
      <c r="F1481" t="s">
        <v>16</v>
      </c>
      <c r="H1481" t="s">
        <v>16</v>
      </c>
      <c r="J1481" t="s">
        <v>16</v>
      </c>
      <c r="L1481" t="s">
        <v>16</v>
      </c>
      <c r="N1481" t="s">
        <v>77</v>
      </c>
      <c r="P1481" t="s">
        <v>188</v>
      </c>
      <c r="R1481" t="s">
        <v>69</v>
      </c>
    </row>
    <row r="1482" spans="1:18">
      <c r="A1482" t="s">
        <v>35</v>
      </c>
      <c r="B1482" t="s">
        <v>10</v>
      </c>
      <c r="C1482">
        <v>0</v>
      </c>
      <c r="F1482" t="s">
        <v>16</v>
      </c>
      <c r="H1482" t="s">
        <v>16</v>
      </c>
      <c r="J1482" t="s">
        <v>16</v>
      </c>
      <c r="L1482" t="s">
        <v>16</v>
      </c>
      <c r="N1482" t="s">
        <v>116</v>
      </c>
      <c r="P1482" t="s">
        <v>1070</v>
      </c>
      <c r="R1482" t="s">
        <v>61</v>
      </c>
    </row>
    <row r="1483" spans="1:18">
      <c r="A1483" t="s">
        <v>35</v>
      </c>
      <c r="B1483" t="s">
        <v>10</v>
      </c>
      <c r="C1483">
        <v>0</v>
      </c>
      <c r="D1483" t="s">
        <v>83</v>
      </c>
      <c r="F1483" t="s">
        <v>16</v>
      </c>
      <c r="H1483" t="s">
        <v>16</v>
      </c>
      <c r="J1483" t="s">
        <v>16</v>
      </c>
      <c r="L1483" t="s">
        <v>16</v>
      </c>
      <c r="N1483" t="s">
        <v>77</v>
      </c>
      <c r="P1483" t="s">
        <v>325</v>
      </c>
      <c r="R1483" t="s">
        <v>61</v>
      </c>
    </row>
    <row r="1484" spans="1:18">
      <c r="A1484" t="s">
        <v>35</v>
      </c>
      <c r="B1484" t="s">
        <v>10</v>
      </c>
      <c r="C1484" t="s">
        <v>1322</v>
      </c>
      <c r="D1484" t="s">
        <v>70</v>
      </c>
      <c r="E1484" t="s">
        <v>57</v>
      </c>
      <c r="F1484" t="s">
        <v>16</v>
      </c>
      <c r="H1484" t="s">
        <v>16</v>
      </c>
      <c r="J1484" t="s">
        <v>16</v>
      </c>
      <c r="L1484" t="s">
        <v>16</v>
      </c>
      <c r="N1484" t="s">
        <v>1108</v>
      </c>
      <c r="P1484" t="s">
        <v>261</v>
      </c>
      <c r="R1484" t="s">
        <v>61</v>
      </c>
    </row>
    <row r="1485" spans="1:18">
      <c r="A1485" t="s">
        <v>35</v>
      </c>
      <c r="B1485" t="s">
        <v>10</v>
      </c>
      <c r="C1485">
        <v>0</v>
      </c>
      <c r="D1485" t="s">
        <v>70</v>
      </c>
      <c r="F1485" t="s">
        <v>16</v>
      </c>
      <c r="H1485" t="s">
        <v>16</v>
      </c>
      <c r="J1485" t="s">
        <v>16</v>
      </c>
      <c r="L1485" t="s">
        <v>16</v>
      </c>
      <c r="N1485" t="s">
        <v>116</v>
      </c>
      <c r="P1485" t="s">
        <v>15</v>
      </c>
      <c r="Q1485" t="s">
        <v>1323</v>
      </c>
      <c r="R1485" t="s">
        <v>61</v>
      </c>
    </row>
    <row r="1486" spans="1:18">
      <c r="A1486" t="s">
        <v>35</v>
      </c>
      <c r="B1486" t="s">
        <v>10</v>
      </c>
      <c r="C1486">
        <v>0</v>
      </c>
      <c r="D1486" t="s">
        <v>62</v>
      </c>
      <c r="E1486" t="s">
        <v>62</v>
      </c>
      <c r="F1486" t="s">
        <v>16</v>
      </c>
      <c r="H1486" t="s">
        <v>16</v>
      </c>
      <c r="J1486" t="s">
        <v>16</v>
      </c>
      <c r="L1486" t="s">
        <v>16</v>
      </c>
      <c r="N1486" t="s">
        <v>77</v>
      </c>
      <c r="P1486" t="s">
        <v>15</v>
      </c>
      <c r="Q1486" t="s">
        <v>1324</v>
      </c>
      <c r="R1486" t="s">
        <v>69</v>
      </c>
    </row>
    <row r="1487" spans="1:18">
      <c r="A1487" t="s">
        <v>35</v>
      </c>
      <c r="B1487" t="s">
        <v>10</v>
      </c>
      <c r="C1487">
        <v>1</v>
      </c>
      <c r="D1487" t="s">
        <v>62</v>
      </c>
      <c r="E1487" t="s">
        <v>95</v>
      </c>
      <c r="F1487" t="s">
        <v>16</v>
      </c>
      <c r="H1487" t="s">
        <v>16</v>
      </c>
      <c r="J1487" t="s">
        <v>16</v>
      </c>
      <c r="L1487" t="s">
        <v>16</v>
      </c>
      <c r="N1487" t="s">
        <v>93</v>
      </c>
      <c r="P1487" t="s">
        <v>255</v>
      </c>
      <c r="R1487" t="s">
        <v>61</v>
      </c>
    </row>
    <row r="1488" spans="1:18">
      <c r="A1488" t="s">
        <v>35</v>
      </c>
      <c r="B1488" t="s">
        <v>10</v>
      </c>
      <c r="C1488">
        <v>0</v>
      </c>
      <c r="F1488" t="s">
        <v>16</v>
      </c>
      <c r="H1488" t="s">
        <v>16</v>
      </c>
      <c r="J1488" t="s">
        <v>12</v>
      </c>
      <c r="L1488" t="s">
        <v>16</v>
      </c>
      <c r="N1488" t="s">
        <v>307</v>
      </c>
      <c r="P1488" t="s">
        <v>65</v>
      </c>
      <c r="R1488" t="s">
        <v>61</v>
      </c>
    </row>
    <row r="1489" spans="1:18">
      <c r="A1489" t="s">
        <v>35</v>
      </c>
      <c r="B1489" t="s">
        <v>10</v>
      </c>
      <c r="C1489">
        <v>0</v>
      </c>
      <c r="D1489" t="s">
        <v>62</v>
      </c>
      <c r="F1489" t="s">
        <v>16</v>
      </c>
      <c r="H1489" t="s">
        <v>16</v>
      </c>
      <c r="J1489" t="s">
        <v>14</v>
      </c>
      <c r="L1489" t="s">
        <v>16</v>
      </c>
      <c r="N1489" t="s">
        <v>1325</v>
      </c>
      <c r="P1489" t="s">
        <v>143</v>
      </c>
      <c r="R1489" t="s">
        <v>69</v>
      </c>
    </row>
    <row r="1490" spans="1:18">
      <c r="A1490" t="s">
        <v>35</v>
      </c>
      <c r="B1490" t="s">
        <v>10</v>
      </c>
      <c r="C1490">
        <v>0</v>
      </c>
      <c r="F1490" t="s">
        <v>16</v>
      </c>
      <c r="H1490" t="s">
        <v>16</v>
      </c>
      <c r="J1490" t="s">
        <v>16</v>
      </c>
      <c r="L1490" t="s">
        <v>16</v>
      </c>
    </row>
    <row r="1491" spans="1:18">
      <c r="A1491" t="s">
        <v>35</v>
      </c>
      <c r="B1491" t="s">
        <v>10</v>
      </c>
      <c r="C1491">
        <v>0</v>
      </c>
      <c r="D1491" t="s">
        <v>70</v>
      </c>
      <c r="E1491" t="s">
        <v>70</v>
      </c>
      <c r="F1491" t="s">
        <v>16</v>
      </c>
      <c r="H1491" t="s">
        <v>11</v>
      </c>
      <c r="J1491" t="s">
        <v>16</v>
      </c>
      <c r="L1491" t="s">
        <v>16</v>
      </c>
      <c r="N1491" t="s">
        <v>1326</v>
      </c>
      <c r="P1491" t="s">
        <v>179</v>
      </c>
      <c r="R1491" t="s">
        <v>61</v>
      </c>
    </row>
    <row r="1492" spans="1:18">
      <c r="A1492" t="s">
        <v>35</v>
      </c>
      <c r="B1492" t="s">
        <v>10</v>
      </c>
      <c r="C1492">
        <v>1</v>
      </c>
      <c r="D1492" t="s">
        <v>62</v>
      </c>
      <c r="E1492" t="s">
        <v>66</v>
      </c>
      <c r="F1492" t="s">
        <v>16</v>
      </c>
      <c r="H1492" t="s">
        <v>16</v>
      </c>
      <c r="J1492" t="s">
        <v>15</v>
      </c>
      <c r="K1492" t="s">
        <v>1327</v>
      </c>
      <c r="L1492" t="s">
        <v>15</v>
      </c>
      <c r="M1492" t="s">
        <v>1327</v>
      </c>
      <c r="N1492" t="s">
        <v>1042</v>
      </c>
      <c r="P1492" t="s">
        <v>393</v>
      </c>
      <c r="R1492" t="s">
        <v>61</v>
      </c>
    </row>
    <row r="1493" spans="1:18">
      <c r="A1493" t="s">
        <v>35</v>
      </c>
      <c r="B1493" t="s">
        <v>10</v>
      </c>
      <c r="C1493">
        <v>0</v>
      </c>
      <c r="F1493" t="s">
        <v>16</v>
      </c>
      <c r="H1493" t="s">
        <v>16</v>
      </c>
      <c r="J1493" t="s">
        <v>16</v>
      </c>
      <c r="L1493" t="s">
        <v>16</v>
      </c>
      <c r="N1493" t="s">
        <v>1328</v>
      </c>
      <c r="P1493" t="s">
        <v>195</v>
      </c>
      <c r="R1493" t="s">
        <v>61</v>
      </c>
    </row>
    <row r="1494" spans="1:18">
      <c r="A1494" t="s">
        <v>35</v>
      </c>
      <c r="B1494" t="s">
        <v>10</v>
      </c>
      <c r="C1494" t="s">
        <v>1329</v>
      </c>
      <c r="D1494" t="s">
        <v>62</v>
      </c>
      <c r="F1494" t="s">
        <v>16</v>
      </c>
      <c r="H1494" t="s">
        <v>16</v>
      </c>
      <c r="J1494" t="s">
        <v>16</v>
      </c>
      <c r="L1494" t="s">
        <v>16</v>
      </c>
      <c r="N1494" t="s">
        <v>1035</v>
      </c>
      <c r="P1494" t="s">
        <v>359</v>
      </c>
      <c r="R1494" t="s">
        <v>61</v>
      </c>
    </row>
    <row r="1495" spans="1:18">
      <c r="A1495" t="s">
        <v>35</v>
      </c>
      <c r="B1495" t="s">
        <v>10</v>
      </c>
      <c r="C1495">
        <v>0</v>
      </c>
      <c r="F1495" t="s">
        <v>16</v>
      </c>
      <c r="H1495" t="s">
        <v>16</v>
      </c>
      <c r="J1495" t="s">
        <v>16</v>
      </c>
      <c r="L1495" t="s">
        <v>16</v>
      </c>
      <c r="N1495" t="s">
        <v>77</v>
      </c>
      <c r="P1495" t="s">
        <v>15</v>
      </c>
      <c r="Q1495" t="s">
        <v>1330</v>
      </c>
      <c r="R1495" t="s">
        <v>61</v>
      </c>
    </row>
    <row r="1496" spans="1:18">
      <c r="A1496" t="s">
        <v>35</v>
      </c>
      <c r="B1496" t="s">
        <v>10</v>
      </c>
      <c r="C1496">
        <v>300</v>
      </c>
      <c r="D1496" t="s">
        <v>62</v>
      </c>
      <c r="F1496" t="s">
        <v>16</v>
      </c>
      <c r="H1496" t="s">
        <v>16</v>
      </c>
      <c r="J1496" t="s">
        <v>16</v>
      </c>
      <c r="L1496" t="s">
        <v>16</v>
      </c>
      <c r="N1496" t="s">
        <v>94</v>
      </c>
      <c r="P1496" t="s">
        <v>381</v>
      </c>
      <c r="R1496" t="s">
        <v>69</v>
      </c>
    </row>
    <row r="1497" spans="1:18">
      <c r="A1497" t="s">
        <v>35</v>
      </c>
      <c r="B1497" t="s">
        <v>10</v>
      </c>
      <c r="C1497">
        <v>1.2</v>
      </c>
      <c r="D1497" t="s">
        <v>70</v>
      </c>
      <c r="E1497" t="s">
        <v>62</v>
      </c>
      <c r="F1497" t="s">
        <v>16</v>
      </c>
      <c r="H1497" t="s">
        <v>16</v>
      </c>
      <c r="J1497" t="s">
        <v>16</v>
      </c>
      <c r="L1497" t="s">
        <v>16</v>
      </c>
      <c r="N1497" t="s">
        <v>151</v>
      </c>
      <c r="O1497" t="s">
        <v>1331</v>
      </c>
      <c r="P1497" t="s">
        <v>98</v>
      </c>
      <c r="R1497" t="s">
        <v>61</v>
      </c>
    </row>
    <row r="1498" spans="1:18">
      <c r="A1498" t="s">
        <v>35</v>
      </c>
      <c r="B1498" t="s">
        <v>10</v>
      </c>
      <c r="C1498">
        <v>0.9</v>
      </c>
      <c r="D1498" t="s">
        <v>62</v>
      </c>
      <c r="E1498" t="s">
        <v>62</v>
      </c>
      <c r="F1498" t="s">
        <v>16</v>
      </c>
      <c r="H1498" t="s">
        <v>16</v>
      </c>
      <c r="J1498" t="s">
        <v>16</v>
      </c>
      <c r="L1498" t="s">
        <v>16</v>
      </c>
      <c r="N1498" t="s">
        <v>77</v>
      </c>
      <c r="P1498" t="s">
        <v>15</v>
      </c>
      <c r="Q1498" t="s">
        <v>1332</v>
      </c>
      <c r="R1498" t="s">
        <v>61</v>
      </c>
    </row>
    <row r="1499" spans="1:18">
      <c r="A1499" t="s">
        <v>35</v>
      </c>
      <c r="B1499" t="s">
        <v>10</v>
      </c>
      <c r="C1499">
        <v>0</v>
      </c>
      <c r="F1499" t="s">
        <v>16</v>
      </c>
      <c r="H1499" t="s">
        <v>16</v>
      </c>
      <c r="J1499" t="s">
        <v>16</v>
      </c>
    </row>
    <row r="1500" spans="1:18">
      <c r="A1500" t="s">
        <v>35</v>
      </c>
      <c r="B1500" t="s">
        <v>10</v>
      </c>
      <c r="C1500">
        <v>0.4</v>
      </c>
      <c r="D1500" t="s">
        <v>79</v>
      </c>
      <c r="F1500" t="s">
        <v>16</v>
      </c>
      <c r="H1500" t="s">
        <v>16</v>
      </c>
      <c r="J1500" t="s">
        <v>16</v>
      </c>
      <c r="L1500" t="s">
        <v>16</v>
      </c>
      <c r="N1500" t="s">
        <v>138</v>
      </c>
      <c r="P1500" t="s">
        <v>548</v>
      </c>
      <c r="R1500" t="s">
        <v>61</v>
      </c>
    </row>
    <row r="1501" spans="1:18">
      <c r="A1501" t="s">
        <v>35</v>
      </c>
      <c r="B1501" t="s">
        <v>10</v>
      </c>
      <c r="C1501">
        <v>0</v>
      </c>
      <c r="D1501" t="s">
        <v>79</v>
      </c>
      <c r="F1501" t="s">
        <v>16</v>
      </c>
      <c r="H1501" t="s">
        <v>16</v>
      </c>
      <c r="J1501" t="s">
        <v>16</v>
      </c>
      <c r="L1501" t="s">
        <v>16</v>
      </c>
      <c r="N1501" t="s">
        <v>77</v>
      </c>
      <c r="P1501" t="s">
        <v>65</v>
      </c>
      <c r="R1501" t="s">
        <v>61</v>
      </c>
    </row>
    <row r="1502" spans="1:18">
      <c r="A1502" t="s">
        <v>35</v>
      </c>
      <c r="B1502" t="s">
        <v>10</v>
      </c>
      <c r="C1502">
        <v>0</v>
      </c>
      <c r="D1502" t="s">
        <v>70</v>
      </c>
      <c r="E1502" t="s">
        <v>70</v>
      </c>
      <c r="F1502" t="s">
        <v>16</v>
      </c>
      <c r="H1502" t="s">
        <v>16</v>
      </c>
      <c r="J1502" t="s">
        <v>16</v>
      </c>
      <c r="L1502" t="s">
        <v>16</v>
      </c>
      <c r="N1502" t="s">
        <v>959</v>
      </c>
      <c r="P1502" t="s">
        <v>188</v>
      </c>
      <c r="R1502" t="s">
        <v>61</v>
      </c>
    </row>
    <row r="1503" spans="1:18">
      <c r="A1503" t="s">
        <v>35</v>
      </c>
      <c r="B1503" t="s">
        <v>10</v>
      </c>
      <c r="C1503">
        <v>1.5</v>
      </c>
      <c r="D1503" t="s">
        <v>79</v>
      </c>
      <c r="F1503" t="s">
        <v>16</v>
      </c>
      <c r="H1503" t="s">
        <v>16</v>
      </c>
      <c r="J1503" t="s">
        <v>16</v>
      </c>
      <c r="L1503" t="s">
        <v>16</v>
      </c>
      <c r="N1503" t="s">
        <v>484</v>
      </c>
      <c r="P1503" t="s">
        <v>365</v>
      </c>
      <c r="R1503" t="s">
        <v>61</v>
      </c>
    </row>
    <row r="1504" spans="1:18">
      <c r="A1504" t="s">
        <v>35</v>
      </c>
      <c r="B1504" t="s">
        <v>10</v>
      </c>
      <c r="C1504">
        <v>0</v>
      </c>
      <c r="D1504" t="s">
        <v>70</v>
      </c>
      <c r="F1504" t="s">
        <v>16</v>
      </c>
      <c r="H1504" t="s">
        <v>16</v>
      </c>
      <c r="J1504" t="s">
        <v>16</v>
      </c>
      <c r="L1504" t="s">
        <v>16</v>
      </c>
      <c r="N1504" t="s">
        <v>77</v>
      </c>
      <c r="P1504" t="s">
        <v>65</v>
      </c>
      <c r="R1504" t="s">
        <v>61</v>
      </c>
    </row>
    <row r="1505" spans="1:18">
      <c r="A1505" t="s">
        <v>35</v>
      </c>
      <c r="B1505" t="s">
        <v>10</v>
      </c>
      <c r="C1505">
        <v>0</v>
      </c>
      <c r="D1505" t="s">
        <v>79</v>
      </c>
      <c r="E1505" t="s">
        <v>83</v>
      </c>
      <c r="F1505" t="s">
        <v>16</v>
      </c>
      <c r="H1505" t="s">
        <v>14</v>
      </c>
      <c r="J1505" t="s">
        <v>14</v>
      </c>
      <c r="L1505" t="s">
        <v>14</v>
      </c>
      <c r="N1505" t="s">
        <v>116</v>
      </c>
      <c r="P1505" t="s">
        <v>195</v>
      </c>
      <c r="R1505" t="s">
        <v>61</v>
      </c>
    </row>
    <row r="1506" spans="1:18">
      <c r="A1506" t="s">
        <v>35</v>
      </c>
      <c r="B1506" t="s">
        <v>10</v>
      </c>
      <c r="C1506">
        <v>0.7</v>
      </c>
      <c r="D1506" t="s">
        <v>62</v>
      </c>
      <c r="F1506" t="s">
        <v>16</v>
      </c>
      <c r="H1506" t="s">
        <v>16</v>
      </c>
      <c r="J1506" t="s">
        <v>16</v>
      </c>
      <c r="L1506" t="s">
        <v>16</v>
      </c>
      <c r="P1506" t="s">
        <v>188</v>
      </c>
      <c r="R1506" t="s">
        <v>61</v>
      </c>
    </row>
    <row r="1507" spans="1:18">
      <c r="A1507" t="s">
        <v>35</v>
      </c>
      <c r="B1507" t="s">
        <v>10</v>
      </c>
      <c r="C1507">
        <v>1</v>
      </c>
      <c r="D1507" t="s">
        <v>62</v>
      </c>
      <c r="F1507" t="s">
        <v>16</v>
      </c>
      <c r="H1507" t="s">
        <v>16</v>
      </c>
      <c r="J1507" t="s">
        <v>16</v>
      </c>
      <c r="L1507" t="s">
        <v>16</v>
      </c>
      <c r="N1507" t="s">
        <v>77</v>
      </c>
      <c r="P1507" t="s">
        <v>188</v>
      </c>
      <c r="R1507" t="s">
        <v>61</v>
      </c>
    </row>
    <row r="1508" spans="1:18">
      <c r="A1508" t="s">
        <v>35</v>
      </c>
      <c r="B1508" t="s">
        <v>10</v>
      </c>
      <c r="C1508">
        <v>1</v>
      </c>
      <c r="D1508" t="s">
        <v>70</v>
      </c>
      <c r="F1508" t="s">
        <v>16</v>
      </c>
      <c r="H1508" t="s">
        <v>16</v>
      </c>
      <c r="J1508" t="s">
        <v>12</v>
      </c>
      <c r="L1508" t="s">
        <v>12</v>
      </c>
      <c r="N1508" t="s">
        <v>550</v>
      </c>
      <c r="P1508" t="s">
        <v>1101</v>
      </c>
      <c r="R1508" t="s">
        <v>61</v>
      </c>
    </row>
    <row r="1509" spans="1:18">
      <c r="A1509" t="s">
        <v>35</v>
      </c>
      <c r="B1509" t="s">
        <v>10</v>
      </c>
      <c r="C1509">
        <v>0</v>
      </c>
      <c r="D1509" t="s">
        <v>79</v>
      </c>
      <c r="E1509" t="s">
        <v>66</v>
      </c>
      <c r="F1509" t="s">
        <v>16</v>
      </c>
      <c r="H1509" t="s">
        <v>16</v>
      </c>
      <c r="J1509" t="s">
        <v>16</v>
      </c>
      <c r="L1509" t="s">
        <v>16</v>
      </c>
      <c r="N1509" t="s">
        <v>74</v>
      </c>
      <c r="P1509" t="s">
        <v>75</v>
      </c>
      <c r="R1509" t="s">
        <v>61</v>
      </c>
    </row>
    <row r="1510" spans="1:18">
      <c r="A1510" t="s">
        <v>35</v>
      </c>
      <c r="B1510" t="s">
        <v>10</v>
      </c>
      <c r="C1510">
        <v>0</v>
      </c>
      <c r="F1510" t="s">
        <v>16</v>
      </c>
      <c r="H1510" t="s">
        <v>16</v>
      </c>
      <c r="J1510" t="s">
        <v>16</v>
      </c>
      <c r="L1510" t="s">
        <v>16</v>
      </c>
      <c r="N1510" t="s">
        <v>77</v>
      </c>
      <c r="P1510" t="s">
        <v>100</v>
      </c>
      <c r="R1510" t="s">
        <v>61</v>
      </c>
    </row>
    <row r="1511" spans="1:18">
      <c r="A1511" t="s">
        <v>35</v>
      </c>
      <c r="B1511" t="s">
        <v>10</v>
      </c>
      <c r="C1511">
        <v>1</v>
      </c>
      <c r="D1511" t="s">
        <v>70</v>
      </c>
      <c r="F1511" t="s">
        <v>16</v>
      </c>
      <c r="H1511" t="s">
        <v>16</v>
      </c>
      <c r="J1511" t="s">
        <v>16</v>
      </c>
      <c r="L1511" t="s">
        <v>16</v>
      </c>
      <c r="N1511" t="s">
        <v>307</v>
      </c>
      <c r="P1511" t="s">
        <v>300</v>
      </c>
      <c r="R1511" t="s">
        <v>61</v>
      </c>
    </row>
    <row r="1512" spans="1:18">
      <c r="A1512" t="s">
        <v>35</v>
      </c>
      <c r="B1512" t="s">
        <v>10</v>
      </c>
      <c r="C1512">
        <v>0</v>
      </c>
      <c r="D1512" t="s">
        <v>62</v>
      </c>
      <c r="E1512" t="s">
        <v>62</v>
      </c>
      <c r="F1512" t="s">
        <v>16</v>
      </c>
      <c r="H1512" t="s">
        <v>16</v>
      </c>
      <c r="J1512" t="s">
        <v>16</v>
      </c>
      <c r="L1512" t="s">
        <v>16</v>
      </c>
      <c r="N1512" t="s">
        <v>94</v>
      </c>
      <c r="P1512" t="s">
        <v>250</v>
      </c>
      <c r="R1512" t="s">
        <v>61</v>
      </c>
    </row>
    <row r="1513" spans="1:18">
      <c r="A1513" t="s">
        <v>35</v>
      </c>
      <c r="B1513" t="s">
        <v>10</v>
      </c>
      <c r="C1513">
        <v>2</v>
      </c>
      <c r="D1513" t="s">
        <v>83</v>
      </c>
      <c r="E1513" t="s">
        <v>83</v>
      </c>
      <c r="F1513" t="s">
        <v>16</v>
      </c>
      <c r="H1513" t="s">
        <v>16</v>
      </c>
      <c r="J1513" t="s">
        <v>16</v>
      </c>
      <c r="L1513" t="s">
        <v>16</v>
      </c>
      <c r="N1513" t="s">
        <v>957</v>
      </c>
      <c r="P1513" t="s">
        <v>300</v>
      </c>
      <c r="R1513" t="s">
        <v>61</v>
      </c>
    </row>
    <row r="1514" spans="1:18">
      <c r="A1514" t="s">
        <v>35</v>
      </c>
      <c r="B1514" t="s">
        <v>10</v>
      </c>
      <c r="C1514">
        <v>0.4</v>
      </c>
      <c r="D1514" t="s">
        <v>70</v>
      </c>
      <c r="E1514" t="s">
        <v>62</v>
      </c>
      <c r="F1514" t="s">
        <v>16</v>
      </c>
      <c r="H1514" t="s">
        <v>16</v>
      </c>
      <c r="J1514" t="s">
        <v>16</v>
      </c>
      <c r="L1514" t="s">
        <v>16</v>
      </c>
      <c r="N1514" t="s">
        <v>67</v>
      </c>
      <c r="R1514" t="s">
        <v>61</v>
      </c>
    </row>
    <row r="1515" spans="1:18">
      <c r="A1515" t="s">
        <v>35</v>
      </c>
      <c r="B1515" t="s">
        <v>10</v>
      </c>
      <c r="C1515">
        <v>0</v>
      </c>
      <c r="F1515" t="s">
        <v>16</v>
      </c>
      <c r="H1515" t="s">
        <v>16</v>
      </c>
      <c r="J1515" t="s">
        <v>16</v>
      </c>
      <c r="L1515" t="s">
        <v>16</v>
      </c>
      <c r="N1515" t="s">
        <v>1333</v>
      </c>
      <c r="P1515" t="s">
        <v>15</v>
      </c>
      <c r="Q1515" t="s">
        <v>1334</v>
      </c>
      <c r="R1515" t="s">
        <v>61</v>
      </c>
    </row>
    <row r="1516" spans="1:18">
      <c r="A1516" t="s">
        <v>35</v>
      </c>
      <c r="B1516" t="s">
        <v>10</v>
      </c>
      <c r="C1516">
        <v>0</v>
      </c>
      <c r="D1516" t="s">
        <v>70</v>
      </c>
      <c r="E1516" t="s">
        <v>70</v>
      </c>
      <c r="F1516" t="s">
        <v>16</v>
      </c>
      <c r="H1516" t="s">
        <v>16</v>
      </c>
      <c r="J1516" t="s">
        <v>16</v>
      </c>
      <c r="L1516" t="s">
        <v>16</v>
      </c>
      <c r="N1516" t="s">
        <v>94</v>
      </c>
      <c r="P1516" t="s">
        <v>160</v>
      </c>
      <c r="R1516" t="s">
        <v>69</v>
      </c>
    </row>
    <row r="1517" spans="1:18">
      <c r="A1517" t="s">
        <v>35</v>
      </c>
      <c r="B1517" t="s">
        <v>10</v>
      </c>
      <c r="C1517">
        <v>1</v>
      </c>
      <c r="D1517" t="s">
        <v>62</v>
      </c>
      <c r="E1517" t="s">
        <v>83</v>
      </c>
      <c r="F1517" t="s">
        <v>16</v>
      </c>
      <c r="H1517" t="s">
        <v>16</v>
      </c>
      <c r="J1517" t="s">
        <v>16</v>
      </c>
      <c r="L1517" t="s">
        <v>16</v>
      </c>
      <c r="N1517" t="s">
        <v>94</v>
      </c>
      <c r="P1517" t="s">
        <v>75</v>
      </c>
      <c r="R1517" t="s">
        <v>61</v>
      </c>
    </row>
    <row r="1518" spans="1:18">
      <c r="A1518" t="s">
        <v>35</v>
      </c>
      <c r="B1518" t="s">
        <v>10</v>
      </c>
      <c r="C1518">
        <v>0</v>
      </c>
      <c r="F1518" t="s">
        <v>16</v>
      </c>
      <c r="H1518" t="s">
        <v>16</v>
      </c>
      <c r="J1518" t="s">
        <v>16</v>
      </c>
      <c r="L1518" t="s">
        <v>16</v>
      </c>
      <c r="N1518" t="s">
        <v>77</v>
      </c>
      <c r="P1518" t="s">
        <v>325</v>
      </c>
      <c r="R1518" t="s">
        <v>61</v>
      </c>
    </row>
    <row r="1519" spans="1:18">
      <c r="A1519" t="s">
        <v>35</v>
      </c>
      <c r="B1519" t="s">
        <v>10</v>
      </c>
      <c r="C1519">
        <v>1</v>
      </c>
      <c r="D1519" t="s">
        <v>95</v>
      </c>
      <c r="E1519" t="s">
        <v>62</v>
      </c>
      <c r="F1519" t="s">
        <v>16</v>
      </c>
      <c r="H1519" t="s">
        <v>12</v>
      </c>
      <c r="J1519" t="s">
        <v>16</v>
      </c>
      <c r="L1519" t="s">
        <v>12</v>
      </c>
      <c r="N1519" t="s">
        <v>138</v>
      </c>
      <c r="P1519" t="s">
        <v>75</v>
      </c>
      <c r="R1519" t="s">
        <v>61</v>
      </c>
    </row>
    <row r="1520" spans="1:18">
      <c r="A1520" t="s">
        <v>35</v>
      </c>
      <c r="B1520" t="s">
        <v>10</v>
      </c>
      <c r="C1520">
        <v>0</v>
      </c>
      <c r="D1520" t="s">
        <v>62</v>
      </c>
      <c r="E1520" t="s">
        <v>83</v>
      </c>
      <c r="F1520" t="s">
        <v>16</v>
      </c>
      <c r="H1520" t="s">
        <v>16</v>
      </c>
      <c r="J1520" t="s">
        <v>16</v>
      </c>
      <c r="L1520" t="s">
        <v>16</v>
      </c>
      <c r="N1520" t="s">
        <v>77</v>
      </c>
      <c r="P1520" t="s">
        <v>195</v>
      </c>
      <c r="R1520" t="s">
        <v>61</v>
      </c>
    </row>
    <row r="1521" spans="1:18">
      <c r="A1521" t="s">
        <v>35</v>
      </c>
      <c r="B1521" t="s">
        <v>10</v>
      </c>
      <c r="C1521">
        <v>0.2</v>
      </c>
      <c r="D1521" t="s">
        <v>62</v>
      </c>
      <c r="F1521" t="s">
        <v>16</v>
      </c>
      <c r="H1521" t="s">
        <v>16</v>
      </c>
      <c r="J1521" t="s">
        <v>16</v>
      </c>
      <c r="L1521" t="s">
        <v>16</v>
      </c>
      <c r="N1521" t="s">
        <v>15</v>
      </c>
      <c r="O1521" t="s">
        <v>1335</v>
      </c>
      <c r="P1521" t="s">
        <v>195</v>
      </c>
      <c r="R1521" t="s">
        <v>61</v>
      </c>
    </row>
    <row r="1522" spans="1:18">
      <c r="A1522" t="s">
        <v>35</v>
      </c>
      <c r="B1522" t="s">
        <v>10</v>
      </c>
      <c r="C1522">
        <v>0</v>
      </c>
      <c r="F1522" t="s">
        <v>16</v>
      </c>
      <c r="H1522" t="s">
        <v>16</v>
      </c>
      <c r="J1522" t="s">
        <v>16</v>
      </c>
      <c r="L1522" t="s">
        <v>16</v>
      </c>
      <c r="N1522" t="s">
        <v>134</v>
      </c>
      <c r="O1522" t="s">
        <v>1336</v>
      </c>
      <c r="P1522" t="s">
        <v>703</v>
      </c>
      <c r="R1522" t="s">
        <v>61</v>
      </c>
    </row>
    <row r="1523" spans="1:18">
      <c r="A1523" t="s">
        <v>35</v>
      </c>
      <c r="B1523" t="s">
        <v>10</v>
      </c>
      <c r="C1523">
        <v>0.5</v>
      </c>
      <c r="D1523" t="s">
        <v>70</v>
      </c>
      <c r="E1523" t="s">
        <v>66</v>
      </c>
      <c r="F1523" t="s">
        <v>16</v>
      </c>
      <c r="H1523" t="s">
        <v>16</v>
      </c>
      <c r="J1523" t="s">
        <v>16</v>
      </c>
      <c r="L1523" t="s">
        <v>16</v>
      </c>
      <c r="N1523" t="s">
        <v>77</v>
      </c>
      <c r="P1523" t="s">
        <v>195</v>
      </c>
      <c r="R1523" t="s">
        <v>61</v>
      </c>
    </row>
    <row r="1524" spans="1:18">
      <c r="A1524" t="s">
        <v>35</v>
      </c>
      <c r="B1524" t="s">
        <v>10</v>
      </c>
      <c r="C1524">
        <v>0.5</v>
      </c>
      <c r="D1524" t="s">
        <v>70</v>
      </c>
      <c r="E1524" t="s">
        <v>70</v>
      </c>
      <c r="F1524" t="s">
        <v>16</v>
      </c>
      <c r="H1524" t="s">
        <v>16</v>
      </c>
      <c r="J1524" t="s">
        <v>12</v>
      </c>
      <c r="L1524" t="s">
        <v>16</v>
      </c>
      <c r="N1524" t="s">
        <v>172</v>
      </c>
      <c r="P1524" t="s">
        <v>100</v>
      </c>
      <c r="R1524" t="s">
        <v>61</v>
      </c>
    </row>
    <row r="1525" spans="1:18">
      <c r="A1525" t="s">
        <v>35</v>
      </c>
      <c r="B1525" t="s">
        <v>10</v>
      </c>
      <c r="C1525">
        <v>0</v>
      </c>
      <c r="D1525" t="s">
        <v>70</v>
      </c>
      <c r="F1525" t="s">
        <v>16</v>
      </c>
      <c r="H1525" t="s">
        <v>16</v>
      </c>
      <c r="J1525" t="s">
        <v>16</v>
      </c>
      <c r="L1525" t="s">
        <v>16</v>
      </c>
      <c r="N1525" t="s">
        <v>94</v>
      </c>
      <c r="P1525" t="s">
        <v>365</v>
      </c>
      <c r="R1525" t="s">
        <v>61</v>
      </c>
    </row>
    <row r="1526" spans="1:18">
      <c r="A1526" t="s">
        <v>35</v>
      </c>
      <c r="B1526" t="s">
        <v>10</v>
      </c>
      <c r="C1526">
        <v>1</v>
      </c>
      <c r="D1526" t="s">
        <v>79</v>
      </c>
      <c r="E1526" t="s">
        <v>62</v>
      </c>
      <c r="F1526" t="s">
        <v>16</v>
      </c>
      <c r="H1526" t="s">
        <v>16</v>
      </c>
      <c r="J1526" t="s">
        <v>12</v>
      </c>
      <c r="L1526" t="s">
        <v>16</v>
      </c>
      <c r="N1526" t="s">
        <v>144</v>
      </c>
      <c r="O1526" t="s">
        <v>1337</v>
      </c>
      <c r="P1526" t="s">
        <v>65</v>
      </c>
      <c r="R1526" t="s">
        <v>61</v>
      </c>
    </row>
    <row r="1527" spans="1:18">
      <c r="A1527" t="s">
        <v>35</v>
      </c>
      <c r="B1527" t="s">
        <v>10</v>
      </c>
      <c r="C1527" t="s">
        <v>1338</v>
      </c>
      <c r="D1527" t="s">
        <v>70</v>
      </c>
      <c r="F1527" t="s">
        <v>16</v>
      </c>
      <c r="H1527" t="s">
        <v>16</v>
      </c>
      <c r="J1527" t="s">
        <v>16</v>
      </c>
      <c r="L1527" t="s">
        <v>16</v>
      </c>
      <c r="N1527" t="s">
        <v>94</v>
      </c>
      <c r="P1527" t="s">
        <v>65</v>
      </c>
      <c r="R1527" t="s">
        <v>69</v>
      </c>
    </row>
    <row r="1528" spans="1:18">
      <c r="A1528" t="s">
        <v>35</v>
      </c>
      <c r="B1528" t="s">
        <v>10</v>
      </c>
      <c r="C1528">
        <v>0</v>
      </c>
      <c r="D1528" t="s">
        <v>83</v>
      </c>
      <c r="E1528" t="s">
        <v>83</v>
      </c>
      <c r="F1528" t="s">
        <v>16</v>
      </c>
      <c r="H1528" t="s">
        <v>16</v>
      </c>
      <c r="J1528" t="s">
        <v>16</v>
      </c>
      <c r="L1528" t="s">
        <v>16</v>
      </c>
      <c r="N1528" t="s">
        <v>1205</v>
      </c>
      <c r="P1528" t="s">
        <v>89</v>
      </c>
      <c r="R1528" t="s">
        <v>61</v>
      </c>
    </row>
    <row r="1529" spans="1:18">
      <c r="A1529" t="s">
        <v>35</v>
      </c>
      <c r="B1529" t="s">
        <v>10</v>
      </c>
      <c r="C1529">
        <v>0</v>
      </c>
      <c r="E1529" t="s">
        <v>83</v>
      </c>
      <c r="F1529" t="s">
        <v>16</v>
      </c>
      <c r="H1529" t="s">
        <v>16</v>
      </c>
      <c r="J1529" t="s">
        <v>12</v>
      </c>
      <c r="L1529" t="s">
        <v>16</v>
      </c>
      <c r="N1529" t="s">
        <v>94</v>
      </c>
      <c r="P1529" t="s">
        <v>75</v>
      </c>
      <c r="R1529" t="s">
        <v>69</v>
      </c>
    </row>
    <row r="1530" spans="1:18">
      <c r="A1530" t="s">
        <v>35</v>
      </c>
      <c r="B1530" t="s">
        <v>10</v>
      </c>
      <c r="C1530">
        <v>1</v>
      </c>
      <c r="D1530" t="s">
        <v>79</v>
      </c>
      <c r="E1530" t="s">
        <v>66</v>
      </c>
      <c r="F1530" t="s">
        <v>16</v>
      </c>
      <c r="H1530" t="s">
        <v>16</v>
      </c>
      <c r="J1530" t="s">
        <v>14</v>
      </c>
      <c r="L1530" t="s">
        <v>16</v>
      </c>
      <c r="N1530" t="s">
        <v>1084</v>
      </c>
      <c r="P1530" t="s">
        <v>143</v>
      </c>
      <c r="R1530" t="s">
        <v>61</v>
      </c>
    </row>
    <row r="1531" spans="1:18">
      <c r="A1531" t="s">
        <v>35</v>
      </c>
      <c r="B1531" t="s">
        <v>10</v>
      </c>
      <c r="C1531">
        <v>0</v>
      </c>
      <c r="D1531" t="s">
        <v>62</v>
      </c>
      <c r="E1531" t="s">
        <v>70</v>
      </c>
      <c r="F1531" t="s">
        <v>16</v>
      </c>
      <c r="H1531" t="s">
        <v>16</v>
      </c>
      <c r="J1531" t="s">
        <v>16</v>
      </c>
      <c r="L1531" t="s">
        <v>16</v>
      </c>
      <c r="N1531" t="s">
        <v>15</v>
      </c>
      <c r="O1531" t="s">
        <v>1339</v>
      </c>
      <c r="P1531" t="s">
        <v>15</v>
      </c>
      <c r="Q1531" t="s">
        <v>1339</v>
      </c>
      <c r="R1531" t="s">
        <v>61</v>
      </c>
    </row>
    <row r="1532" spans="1:18">
      <c r="A1532" t="s">
        <v>35</v>
      </c>
      <c r="B1532" t="s">
        <v>10</v>
      </c>
      <c r="C1532">
        <v>3</v>
      </c>
      <c r="D1532" t="s">
        <v>70</v>
      </c>
      <c r="E1532" t="s">
        <v>70</v>
      </c>
      <c r="F1532" t="s">
        <v>16</v>
      </c>
      <c r="H1532" t="s">
        <v>16</v>
      </c>
      <c r="J1532" t="s">
        <v>16</v>
      </c>
      <c r="L1532" t="s">
        <v>16</v>
      </c>
      <c r="N1532" t="s">
        <v>15</v>
      </c>
      <c r="O1532" t="s">
        <v>1340</v>
      </c>
      <c r="P1532" t="s">
        <v>15</v>
      </c>
      <c r="Q1532" t="s">
        <v>1341</v>
      </c>
      <c r="R1532" t="s">
        <v>61</v>
      </c>
    </row>
    <row r="1533" spans="1:18">
      <c r="A1533" t="s">
        <v>35</v>
      </c>
      <c r="B1533" t="s">
        <v>10</v>
      </c>
      <c r="C1533">
        <v>65</v>
      </c>
      <c r="D1533" t="s">
        <v>83</v>
      </c>
      <c r="F1533" t="s">
        <v>16</v>
      </c>
      <c r="H1533" t="s">
        <v>16</v>
      </c>
      <c r="J1533" t="s">
        <v>13</v>
      </c>
      <c r="L1533" t="s">
        <v>16</v>
      </c>
      <c r="P1533" t="s">
        <v>75</v>
      </c>
      <c r="R1533" t="s">
        <v>61</v>
      </c>
    </row>
    <row r="1534" spans="1:18">
      <c r="A1534" t="s">
        <v>35</v>
      </c>
      <c r="B1534" t="s">
        <v>10</v>
      </c>
      <c r="C1534">
        <v>0</v>
      </c>
      <c r="F1534" t="s">
        <v>16</v>
      </c>
      <c r="H1534" t="s">
        <v>16</v>
      </c>
      <c r="J1534" t="s">
        <v>16</v>
      </c>
      <c r="L1534" t="s">
        <v>16</v>
      </c>
      <c r="N1534" t="s">
        <v>67</v>
      </c>
      <c r="P1534" t="s">
        <v>65</v>
      </c>
      <c r="R1534" t="s">
        <v>61</v>
      </c>
    </row>
    <row r="1535" spans="1:18">
      <c r="A1535" t="s">
        <v>35</v>
      </c>
      <c r="B1535" t="s">
        <v>10</v>
      </c>
      <c r="C1535">
        <v>0</v>
      </c>
      <c r="D1535" t="s">
        <v>62</v>
      </c>
      <c r="F1535" t="s">
        <v>16</v>
      </c>
      <c r="H1535" t="s">
        <v>16</v>
      </c>
      <c r="J1535" t="s">
        <v>16</v>
      </c>
      <c r="L1535" t="s">
        <v>16</v>
      </c>
      <c r="N1535" t="s">
        <v>94</v>
      </c>
      <c r="P1535" t="s">
        <v>1070</v>
      </c>
      <c r="R1535" t="s">
        <v>61</v>
      </c>
    </row>
    <row r="1536" spans="1:18">
      <c r="A1536" t="s">
        <v>35</v>
      </c>
      <c r="B1536" t="s">
        <v>10</v>
      </c>
      <c r="C1536">
        <v>1.5</v>
      </c>
      <c r="D1536" t="s">
        <v>62</v>
      </c>
      <c r="E1536" t="s">
        <v>66</v>
      </c>
      <c r="F1536" t="s">
        <v>16</v>
      </c>
      <c r="H1536" t="s">
        <v>16</v>
      </c>
      <c r="J1536" t="s">
        <v>14</v>
      </c>
      <c r="L1536" t="s">
        <v>16</v>
      </c>
      <c r="N1536" t="s">
        <v>172</v>
      </c>
      <c r="O1536" t="s">
        <v>1342</v>
      </c>
      <c r="P1536" t="s">
        <v>1343</v>
      </c>
      <c r="Q1536" t="s">
        <v>1344</v>
      </c>
      <c r="R1536" t="s">
        <v>61</v>
      </c>
    </row>
    <row r="1537" spans="1:18">
      <c r="A1537" t="s">
        <v>35</v>
      </c>
      <c r="B1537" t="s">
        <v>10</v>
      </c>
      <c r="C1537">
        <v>0.5</v>
      </c>
      <c r="D1537" t="s">
        <v>62</v>
      </c>
      <c r="E1537" t="s">
        <v>62</v>
      </c>
      <c r="F1537" t="s">
        <v>16</v>
      </c>
      <c r="H1537" t="s">
        <v>16</v>
      </c>
      <c r="J1537" t="s">
        <v>16</v>
      </c>
      <c r="L1537" t="s">
        <v>16</v>
      </c>
      <c r="N1537" t="s">
        <v>77</v>
      </c>
      <c r="P1537" t="s">
        <v>65</v>
      </c>
      <c r="R1537" t="s">
        <v>69</v>
      </c>
    </row>
    <row r="1538" spans="1:18">
      <c r="A1538" t="s">
        <v>35</v>
      </c>
      <c r="B1538" t="s">
        <v>10</v>
      </c>
      <c r="C1538">
        <v>0.5</v>
      </c>
      <c r="D1538" t="s">
        <v>79</v>
      </c>
      <c r="F1538" t="s">
        <v>16</v>
      </c>
      <c r="H1538" t="s">
        <v>16</v>
      </c>
      <c r="J1538" t="s">
        <v>16</v>
      </c>
      <c r="L1538" t="s">
        <v>16</v>
      </c>
      <c r="N1538" t="s">
        <v>883</v>
      </c>
      <c r="P1538" t="s">
        <v>393</v>
      </c>
      <c r="R1538" t="s">
        <v>69</v>
      </c>
    </row>
    <row r="1539" spans="1:18">
      <c r="A1539" t="s">
        <v>35</v>
      </c>
      <c r="B1539" t="s">
        <v>10</v>
      </c>
      <c r="C1539">
        <v>0</v>
      </c>
      <c r="D1539" t="s">
        <v>62</v>
      </c>
      <c r="E1539" t="s">
        <v>62</v>
      </c>
      <c r="F1539" t="s">
        <v>16</v>
      </c>
      <c r="H1539" t="s">
        <v>16</v>
      </c>
      <c r="J1539" t="s">
        <v>16</v>
      </c>
      <c r="L1539" t="s">
        <v>16</v>
      </c>
      <c r="N1539" t="s">
        <v>94</v>
      </c>
      <c r="P1539" t="s">
        <v>143</v>
      </c>
      <c r="R1539" t="s">
        <v>61</v>
      </c>
    </row>
    <row r="1540" spans="1:18">
      <c r="A1540" t="s">
        <v>35</v>
      </c>
      <c r="B1540" t="s">
        <v>10</v>
      </c>
      <c r="C1540">
        <v>0</v>
      </c>
      <c r="D1540" t="s">
        <v>70</v>
      </c>
      <c r="F1540" t="s">
        <v>16</v>
      </c>
      <c r="H1540" t="s">
        <v>16</v>
      </c>
      <c r="J1540" t="s">
        <v>16</v>
      </c>
      <c r="L1540" t="s">
        <v>16</v>
      </c>
      <c r="N1540" t="s">
        <v>77</v>
      </c>
      <c r="P1540" t="s">
        <v>65</v>
      </c>
      <c r="R1540" t="s">
        <v>61</v>
      </c>
    </row>
    <row r="1541" spans="1:18">
      <c r="A1541" t="s">
        <v>35</v>
      </c>
      <c r="B1541" t="s">
        <v>10</v>
      </c>
      <c r="C1541">
        <v>0</v>
      </c>
      <c r="E1541" t="s">
        <v>83</v>
      </c>
      <c r="F1541" t="s">
        <v>16</v>
      </c>
      <c r="H1541" t="s">
        <v>16</v>
      </c>
      <c r="J1541" t="s">
        <v>16</v>
      </c>
      <c r="L1541" t="s">
        <v>16</v>
      </c>
      <c r="N1541" t="s">
        <v>307</v>
      </c>
      <c r="P1541" t="s">
        <v>195</v>
      </c>
      <c r="R1541" t="s">
        <v>61</v>
      </c>
    </row>
    <row r="1542" spans="1:18">
      <c r="A1542" t="s">
        <v>35</v>
      </c>
      <c r="B1542" t="s">
        <v>10</v>
      </c>
      <c r="C1542">
        <v>0</v>
      </c>
      <c r="F1542" t="s">
        <v>16</v>
      </c>
      <c r="H1542" t="s">
        <v>16</v>
      </c>
      <c r="J1542" t="s">
        <v>16</v>
      </c>
      <c r="L1542" t="s">
        <v>16</v>
      </c>
      <c r="N1542" t="s">
        <v>1046</v>
      </c>
      <c r="P1542" t="s">
        <v>1026</v>
      </c>
      <c r="R1542" t="s">
        <v>69</v>
      </c>
    </row>
    <row r="1543" spans="1:18">
      <c r="A1543" t="s">
        <v>35</v>
      </c>
      <c r="B1543" t="s">
        <v>10</v>
      </c>
      <c r="C1543">
        <v>40.700000000000003</v>
      </c>
      <c r="F1543" t="s">
        <v>16</v>
      </c>
      <c r="H1543" t="s">
        <v>16</v>
      </c>
      <c r="J1543" t="s">
        <v>16</v>
      </c>
      <c r="L1543" t="s">
        <v>16</v>
      </c>
      <c r="N1543" t="s">
        <v>67</v>
      </c>
      <c r="R1543" t="s">
        <v>61</v>
      </c>
    </row>
    <row r="1544" spans="1:18">
      <c r="A1544" t="s">
        <v>35</v>
      </c>
      <c r="B1544" t="s">
        <v>10</v>
      </c>
      <c r="C1544">
        <v>1.1000000000000001</v>
      </c>
      <c r="D1544" t="s">
        <v>79</v>
      </c>
      <c r="E1544" t="s">
        <v>70</v>
      </c>
      <c r="F1544" t="s">
        <v>16</v>
      </c>
      <c r="H1544" t="s">
        <v>16</v>
      </c>
      <c r="J1544" t="s">
        <v>12</v>
      </c>
      <c r="L1544" t="s">
        <v>16</v>
      </c>
      <c r="N1544" t="s">
        <v>1345</v>
      </c>
      <c r="P1544" t="s">
        <v>703</v>
      </c>
      <c r="R1544" t="s">
        <v>61</v>
      </c>
    </row>
    <row r="1545" spans="1:18">
      <c r="A1545" t="s">
        <v>35</v>
      </c>
      <c r="B1545" t="s">
        <v>10</v>
      </c>
      <c r="C1545">
        <v>0</v>
      </c>
      <c r="D1545" t="s">
        <v>62</v>
      </c>
      <c r="F1545" t="s">
        <v>16</v>
      </c>
      <c r="H1545" t="s">
        <v>16</v>
      </c>
      <c r="J1545" t="s">
        <v>16</v>
      </c>
      <c r="L1545" t="s">
        <v>16</v>
      </c>
      <c r="N1545" t="s">
        <v>94</v>
      </c>
      <c r="P1545" t="s">
        <v>195</v>
      </c>
      <c r="R1545" t="s">
        <v>69</v>
      </c>
    </row>
    <row r="1546" spans="1:18">
      <c r="A1546" t="s">
        <v>35</v>
      </c>
      <c r="B1546" t="s">
        <v>10</v>
      </c>
      <c r="C1546">
        <v>0.5</v>
      </c>
      <c r="D1546" t="s">
        <v>62</v>
      </c>
      <c r="F1546" t="s">
        <v>16</v>
      </c>
      <c r="H1546" t="s">
        <v>16</v>
      </c>
      <c r="J1546" t="s">
        <v>16</v>
      </c>
      <c r="L1546" t="s">
        <v>16</v>
      </c>
      <c r="N1546" t="s">
        <v>77</v>
      </c>
      <c r="P1546" t="s">
        <v>188</v>
      </c>
      <c r="R1546" t="s">
        <v>61</v>
      </c>
    </row>
    <row r="1547" spans="1:18">
      <c r="A1547" t="s">
        <v>35</v>
      </c>
      <c r="B1547" t="s">
        <v>10</v>
      </c>
      <c r="C1547">
        <v>0</v>
      </c>
      <c r="F1547" t="s">
        <v>16</v>
      </c>
      <c r="H1547" t="s">
        <v>16</v>
      </c>
      <c r="J1547" t="s">
        <v>16</v>
      </c>
      <c r="L1547" t="s">
        <v>16</v>
      </c>
      <c r="N1547" t="s">
        <v>94</v>
      </c>
      <c r="P1547" t="s">
        <v>1044</v>
      </c>
      <c r="R1547" t="s">
        <v>69</v>
      </c>
    </row>
    <row r="1548" spans="1:18">
      <c r="A1548" t="s">
        <v>35</v>
      </c>
      <c r="B1548" t="s">
        <v>10</v>
      </c>
      <c r="C1548">
        <v>1</v>
      </c>
      <c r="D1548" t="s">
        <v>62</v>
      </c>
      <c r="E1548" t="s">
        <v>83</v>
      </c>
      <c r="F1548" t="s">
        <v>16</v>
      </c>
      <c r="H1548" t="s">
        <v>16</v>
      </c>
      <c r="J1548" t="s">
        <v>16</v>
      </c>
      <c r="L1548" t="s">
        <v>16</v>
      </c>
      <c r="N1548" t="s">
        <v>971</v>
      </c>
      <c r="P1548" t="s">
        <v>1101</v>
      </c>
      <c r="R1548" t="s">
        <v>61</v>
      </c>
    </row>
    <row r="1549" spans="1:18">
      <c r="A1549" t="s">
        <v>35</v>
      </c>
      <c r="B1549" t="s">
        <v>10</v>
      </c>
      <c r="C1549">
        <v>80</v>
      </c>
      <c r="D1549" t="s">
        <v>70</v>
      </c>
      <c r="F1549" t="s">
        <v>16</v>
      </c>
      <c r="H1549" t="s">
        <v>16</v>
      </c>
      <c r="J1549" t="s">
        <v>14</v>
      </c>
      <c r="L1549" t="s">
        <v>16</v>
      </c>
      <c r="N1549" t="s">
        <v>1346</v>
      </c>
      <c r="P1549" t="s">
        <v>195</v>
      </c>
      <c r="R1549" t="s">
        <v>61</v>
      </c>
    </row>
    <row r="1550" spans="1:18">
      <c r="A1550" t="s">
        <v>35</v>
      </c>
      <c r="B1550" t="s">
        <v>10</v>
      </c>
      <c r="C1550">
        <v>0</v>
      </c>
      <c r="D1550" t="s">
        <v>62</v>
      </c>
      <c r="F1550" t="s">
        <v>16</v>
      </c>
      <c r="H1550" t="s">
        <v>16</v>
      </c>
      <c r="J1550" t="s">
        <v>16</v>
      </c>
      <c r="L1550" t="s">
        <v>16</v>
      </c>
      <c r="N1550" t="s">
        <v>77</v>
      </c>
      <c r="P1550" t="s">
        <v>75</v>
      </c>
      <c r="R1550" t="s">
        <v>61</v>
      </c>
    </row>
    <row r="1551" spans="1:18">
      <c r="A1551" t="s">
        <v>35</v>
      </c>
      <c r="B1551" t="s">
        <v>10</v>
      </c>
      <c r="C1551">
        <v>0</v>
      </c>
      <c r="F1551" t="s">
        <v>16</v>
      </c>
      <c r="H1551" t="s">
        <v>16</v>
      </c>
      <c r="J1551" t="s">
        <v>16</v>
      </c>
      <c r="L1551" t="s">
        <v>16</v>
      </c>
      <c r="P1551" t="s">
        <v>165</v>
      </c>
      <c r="R1551" t="s">
        <v>61</v>
      </c>
    </row>
    <row r="1552" spans="1:18">
      <c r="A1552" t="s">
        <v>35</v>
      </c>
      <c r="B1552" t="s">
        <v>10</v>
      </c>
      <c r="C1552">
        <v>0</v>
      </c>
      <c r="D1552" t="s">
        <v>70</v>
      </c>
      <c r="F1552" t="s">
        <v>16</v>
      </c>
      <c r="H1552" t="s">
        <v>16</v>
      </c>
      <c r="J1552" t="s">
        <v>16</v>
      </c>
      <c r="L1552" t="s">
        <v>16</v>
      </c>
      <c r="N1552" t="s">
        <v>94</v>
      </c>
      <c r="P1552" t="s">
        <v>188</v>
      </c>
      <c r="R1552" t="s">
        <v>69</v>
      </c>
    </row>
    <row r="1553" spans="1:18">
      <c r="A1553" t="s">
        <v>35</v>
      </c>
      <c r="B1553" t="s">
        <v>10</v>
      </c>
      <c r="C1553">
        <v>0</v>
      </c>
      <c r="D1553" t="s">
        <v>62</v>
      </c>
      <c r="F1553" t="s">
        <v>16</v>
      </c>
      <c r="H1553" t="s">
        <v>16</v>
      </c>
      <c r="J1553" t="s">
        <v>16</v>
      </c>
      <c r="L1553" t="s">
        <v>16</v>
      </c>
      <c r="N1553" t="s">
        <v>216</v>
      </c>
      <c r="R1553" t="s">
        <v>61</v>
      </c>
    </row>
    <row r="1554" spans="1:18">
      <c r="A1554" t="s">
        <v>35</v>
      </c>
      <c r="B1554" t="s">
        <v>10</v>
      </c>
      <c r="C1554">
        <v>0</v>
      </c>
      <c r="F1554" t="s">
        <v>16</v>
      </c>
      <c r="H1554" t="s">
        <v>16</v>
      </c>
      <c r="J1554" t="s">
        <v>16</v>
      </c>
      <c r="L1554" t="s">
        <v>16</v>
      </c>
      <c r="N1554" t="s">
        <v>437</v>
      </c>
      <c r="P1554" t="s">
        <v>195</v>
      </c>
      <c r="R1554" t="s">
        <v>61</v>
      </c>
    </row>
    <row r="1555" spans="1:18">
      <c r="A1555" t="s">
        <v>35</v>
      </c>
      <c r="B1555" t="s">
        <v>10</v>
      </c>
      <c r="C1555">
        <v>1</v>
      </c>
      <c r="D1555" t="s">
        <v>83</v>
      </c>
      <c r="E1555" t="s">
        <v>83</v>
      </c>
      <c r="F1555" t="s">
        <v>16</v>
      </c>
      <c r="H1555" t="s">
        <v>16</v>
      </c>
      <c r="J1555" t="s">
        <v>16</v>
      </c>
      <c r="L1555" t="s">
        <v>16</v>
      </c>
      <c r="N1555" t="s">
        <v>15</v>
      </c>
      <c r="O1555" t="s">
        <v>1347</v>
      </c>
      <c r="P1555" t="s">
        <v>89</v>
      </c>
      <c r="R1555" t="s">
        <v>61</v>
      </c>
    </row>
    <row r="1556" spans="1:18">
      <c r="A1556" t="s">
        <v>35</v>
      </c>
      <c r="B1556" t="s">
        <v>10</v>
      </c>
      <c r="C1556">
        <v>120</v>
      </c>
      <c r="D1556" t="s">
        <v>62</v>
      </c>
      <c r="E1556" t="s">
        <v>83</v>
      </c>
      <c r="F1556" t="s">
        <v>16</v>
      </c>
      <c r="H1556" t="s">
        <v>16</v>
      </c>
      <c r="J1556" t="s">
        <v>14</v>
      </c>
      <c r="L1556" t="s">
        <v>16</v>
      </c>
      <c r="N1556" t="s">
        <v>1166</v>
      </c>
      <c r="P1556" t="s">
        <v>1348</v>
      </c>
      <c r="R1556" t="s">
        <v>61</v>
      </c>
    </row>
    <row r="1557" spans="1:18">
      <c r="A1557" t="s">
        <v>35</v>
      </c>
      <c r="B1557" t="s">
        <v>10</v>
      </c>
      <c r="C1557">
        <v>2</v>
      </c>
      <c r="D1557" t="s">
        <v>79</v>
      </c>
      <c r="E1557" t="s">
        <v>62</v>
      </c>
      <c r="F1557" t="s">
        <v>16</v>
      </c>
      <c r="H1557" t="s">
        <v>16</v>
      </c>
      <c r="J1557" t="s">
        <v>16</v>
      </c>
      <c r="L1557" t="s">
        <v>16</v>
      </c>
      <c r="N1557" t="s">
        <v>67</v>
      </c>
      <c r="P1557" t="s">
        <v>188</v>
      </c>
      <c r="R1557" t="s">
        <v>69</v>
      </c>
    </row>
    <row r="1558" spans="1:18">
      <c r="A1558" t="s">
        <v>35</v>
      </c>
      <c r="B1558" t="s">
        <v>10</v>
      </c>
      <c r="C1558">
        <v>0</v>
      </c>
      <c r="D1558" t="s">
        <v>70</v>
      </c>
      <c r="F1558" t="s">
        <v>16</v>
      </c>
      <c r="H1558" t="s">
        <v>16</v>
      </c>
      <c r="J1558" t="s">
        <v>16</v>
      </c>
      <c r="L1558" t="s">
        <v>16</v>
      </c>
      <c r="N1558" t="s">
        <v>77</v>
      </c>
      <c r="R1558" t="s">
        <v>61</v>
      </c>
    </row>
    <row r="1559" spans="1:18">
      <c r="A1559" t="s">
        <v>35</v>
      </c>
      <c r="B1559" t="s">
        <v>10</v>
      </c>
      <c r="C1559">
        <v>0</v>
      </c>
      <c r="D1559" t="s">
        <v>70</v>
      </c>
      <c r="E1559" t="s">
        <v>70</v>
      </c>
      <c r="F1559" t="s">
        <v>16</v>
      </c>
      <c r="H1559" t="s">
        <v>16</v>
      </c>
      <c r="J1559" t="s">
        <v>16</v>
      </c>
      <c r="L1559" t="s">
        <v>16</v>
      </c>
      <c r="N1559" t="s">
        <v>1124</v>
      </c>
      <c r="P1559" t="s">
        <v>143</v>
      </c>
      <c r="R1559" t="s">
        <v>61</v>
      </c>
    </row>
    <row r="1560" spans="1:18">
      <c r="A1560" t="s">
        <v>35</v>
      </c>
      <c r="B1560" t="s">
        <v>10</v>
      </c>
      <c r="C1560">
        <v>200</v>
      </c>
      <c r="D1560" t="s">
        <v>57</v>
      </c>
      <c r="E1560" t="s">
        <v>57</v>
      </c>
      <c r="F1560" t="s">
        <v>16</v>
      </c>
      <c r="H1560" t="s">
        <v>16</v>
      </c>
      <c r="J1560" t="s">
        <v>16</v>
      </c>
      <c r="L1560" t="s">
        <v>16</v>
      </c>
      <c r="N1560" t="s">
        <v>94</v>
      </c>
      <c r="P1560" t="s">
        <v>65</v>
      </c>
      <c r="R1560" t="s">
        <v>69</v>
      </c>
    </row>
    <row r="1561" spans="1:18">
      <c r="A1561" t="s">
        <v>35</v>
      </c>
      <c r="B1561" t="s">
        <v>10</v>
      </c>
      <c r="C1561">
        <v>0</v>
      </c>
      <c r="F1561" t="s">
        <v>16</v>
      </c>
      <c r="H1561" t="s">
        <v>16</v>
      </c>
      <c r="J1561" t="s">
        <v>16</v>
      </c>
      <c r="L1561" t="s">
        <v>16</v>
      </c>
      <c r="N1561" t="s">
        <v>297</v>
      </c>
      <c r="P1561" t="s">
        <v>160</v>
      </c>
      <c r="R1561" t="s">
        <v>61</v>
      </c>
    </row>
    <row r="1562" spans="1:18">
      <c r="A1562" t="s">
        <v>35</v>
      </c>
      <c r="B1562" t="s">
        <v>10</v>
      </c>
      <c r="C1562">
        <v>0.75</v>
      </c>
      <c r="D1562" t="s">
        <v>57</v>
      </c>
      <c r="F1562" t="s">
        <v>16</v>
      </c>
      <c r="H1562" t="s">
        <v>16</v>
      </c>
      <c r="J1562" t="s">
        <v>12</v>
      </c>
      <c r="L1562" t="s">
        <v>16</v>
      </c>
      <c r="N1562" t="s">
        <v>1349</v>
      </c>
      <c r="P1562" t="s">
        <v>1085</v>
      </c>
      <c r="R1562" t="s">
        <v>69</v>
      </c>
    </row>
    <row r="1563" spans="1:18">
      <c r="A1563" t="s">
        <v>35</v>
      </c>
      <c r="B1563" t="s">
        <v>10</v>
      </c>
      <c r="C1563">
        <v>0</v>
      </c>
      <c r="D1563" t="s">
        <v>83</v>
      </c>
      <c r="F1563" t="s">
        <v>16</v>
      </c>
      <c r="H1563" t="s">
        <v>16</v>
      </c>
      <c r="J1563" t="s">
        <v>16</v>
      </c>
      <c r="L1563" t="s">
        <v>16</v>
      </c>
      <c r="N1563" t="s">
        <v>484</v>
      </c>
      <c r="P1563" t="s">
        <v>195</v>
      </c>
      <c r="R1563" t="s">
        <v>61</v>
      </c>
    </row>
    <row r="1564" spans="1:18">
      <c r="A1564" t="s">
        <v>35</v>
      </c>
      <c r="B1564" t="s">
        <v>10</v>
      </c>
      <c r="C1564">
        <v>0</v>
      </c>
      <c r="D1564" t="s">
        <v>70</v>
      </c>
      <c r="E1564" t="s">
        <v>83</v>
      </c>
      <c r="F1564" t="s">
        <v>16</v>
      </c>
      <c r="H1564" t="s">
        <v>16</v>
      </c>
      <c r="J1564" t="s">
        <v>16</v>
      </c>
      <c r="L1564" t="s">
        <v>16</v>
      </c>
      <c r="N1564" t="s">
        <v>77</v>
      </c>
      <c r="P1564" t="s">
        <v>75</v>
      </c>
      <c r="R1564" t="s">
        <v>61</v>
      </c>
    </row>
    <row r="1565" spans="1:18">
      <c r="A1565" t="s">
        <v>35</v>
      </c>
      <c r="B1565" t="s">
        <v>10</v>
      </c>
      <c r="C1565">
        <v>0</v>
      </c>
      <c r="D1565" t="s">
        <v>70</v>
      </c>
      <c r="F1565" t="s">
        <v>16</v>
      </c>
      <c r="H1565" t="s">
        <v>16</v>
      </c>
      <c r="J1565" t="s">
        <v>16</v>
      </c>
      <c r="L1565" t="s">
        <v>16</v>
      </c>
      <c r="N1565" t="s">
        <v>77</v>
      </c>
      <c r="P1565" t="s">
        <v>65</v>
      </c>
      <c r="R1565" t="s">
        <v>61</v>
      </c>
    </row>
    <row r="1566" spans="1:18">
      <c r="A1566" t="s">
        <v>35</v>
      </c>
      <c r="B1566" t="s">
        <v>10</v>
      </c>
      <c r="C1566">
        <v>1</v>
      </c>
      <c r="D1566" t="s">
        <v>70</v>
      </c>
      <c r="F1566" t="s">
        <v>16</v>
      </c>
      <c r="H1566" t="s">
        <v>16</v>
      </c>
      <c r="J1566" t="s">
        <v>16</v>
      </c>
      <c r="L1566" t="s">
        <v>15</v>
      </c>
      <c r="M1566" t="s">
        <v>1350</v>
      </c>
      <c r="N1566" t="s">
        <v>15</v>
      </c>
      <c r="O1566" t="s">
        <v>1350</v>
      </c>
      <c r="P1566" t="s">
        <v>188</v>
      </c>
      <c r="R1566" t="s">
        <v>61</v>
      </c>
    </row>
    <row r="1567" spans="1:18">
      <c r="A1567" t="s">
        <v>35</v>
      </c>
      <c r="B1567" t="s">
        <v>10</v>
      </c>
      <c r="C1567">
        <v>0</v>
      </c>
      <c r="D1567" t="s">
        <v>70</v>
      </c>
      <c r="F1567" t="s">
        <v>16</v>
      </c>
      <c r="H1567" t="s">
        <v>16</v>
      </c>
      <c r="J1567" t="s">
        <v>16</v>
      </c>
      <c r="L1567" t="s">
        <v>16</v>
      </c>
      <c r="N1567" t="s">
        <v>1351</v>
      </c>
      <c r="P1567" t="s">
        <v>165</v>
      </c>
      <c r="R1567" t="s">
        <v>61</v>
      </c>
    </row>
    <row r="1568" spans="1:18">
      <c r="A1568" t="s">
        <v>35</v>
      </c>
      <c r="B1568" t="s">
        <v>10</v>
      </c>
      <c r="C1568">
        <v>0</v>
      </c>
      <c r="D1568" t="s">
        <v>79</v>
      </c>
      <c r="E1568" t="s">
        <v>66</v>
      </c>
      <c r="F1568" t="s">
        <v>16</v>
      </c>
      <c r="H1568" t="s">
        <v>16</v>
      </c>
      <c r="J1568" t="s">
        <v>16</v>
      </c>
      <c r="L1568" t="s">
        <v>16</v>
      </c>
      <c r="N1568" t="s">
        <v>1352</v>
      </c>
      <c r="P1568" t="s">
        <v>300</v>
      </c>
      <c r="R1568" t="s">
        <v>61</v>
      </c>
    </row>
    <row r="1569" spans="1:18">
      <c r="A1569" t="s">
        <v>35</v>
      </c>
      <c r="B1569" t="s">
        <v>10</v>
      </c>
      <c r="C1569">
        <v>0.5</v>
      </c>
      <c r="D1569" t="s">
        <v>70</v>
      </c>
      <c r="E1569" t="s">
        <v>57</v>
      </c>
      <c r="F1569" t="s">
        <v>16</v>
      </c>
      <c r="H1569" t="s">
        <v>16</v>
      </c>
      <c r="J1569" t="s">
        <v>16</v>
      </c>
      <c r="L1569" t="s">
        <v>16</v>
      </c>
      <c r="N1569" t="s">
        <v>1353</v>
      </c>
      <c r="O1569" t="s">
        <v>1354</v>
      </c>
      <c r="P1569" t="s">
        <v>143</v>
      </c>
      <c r="R1569" t="s">
        <v>61</v>
      </c>
    </row>
    <row r="1570" spans="1:18">
      <c r="A1570" t="s">
        <v>35</v>
      </c>
      <c r="B1570" t="s">
        <v>10</v>
      </c>
      <c r="C1570">
        <v>1</v>
      </c>
      <c r="D1570" t="s">
        <v>83</v>
      </c>
      <c r="F1570" t="s">
        <v>16</v>
      </c>
      <c r="H1570" t="s">
        <v>16</v>
      </c>
      <c r="J1570" t="s">
        <v>16</v>
      </c>
      <c r="L1570" t="s">
        <v>16</v>
      </c>
      <c r="N1570" t="s">
        <v>138</v>
      </c>
      <c r="P1570" t="s">
        <v>15</v>
      </c>
      <c r="Q1570" t="s">
        <v>1355</v>
      </c>
      <c r="R1570" t="s">
        <v>61</v>
      </c>
    </row>
    <row r="1571" spans="1:18">
      <c r="A1571" t="s">
        <v>35</v>
      </c>
      <c r="B1571" t="s">
        <v>10</v>
      </c>
      <c r="C1571">
        <v>0</v>
      </c>
      <c r="F1571" t="s">
        <v>16</v>
      </c>
      <c r="H1571" t="s">
        <v>16</v>
      </c>
      <c r="J1571" t="s">
        <v>16</v>
      </c>
      <c r="L1571" t="s">
        <v>16</v>
      </c>
      <c r="P1571" t="s">
        <v>15</v>
      </c>
      <c r="Q1571" t="s">
        <v>1356</v>
      </c>
      <c r="R1571" t="s">
        <v>69</v>
      </c>
    </row>
    <row r="1572" spans="1:18">
      <c r="A1572" t="s">
        <v>35</v>
      </c>
      <c r="B1572" t="s">
        <v>10</v>
      </c>
      <c r="C1572">
        <v>0</v>
      </c>
      <c r="F1572" t="s">
        <v>16</v>
      </c>
      <c r="H1572" t="s">
        <v>16</v>
      </c>
      <c r="J1572" t="s">
        <v>16</v>
      </c>
      <c r="L1572" t="s">
        <v>16</v>
      </c>
      <c r="N1572" t="s">
        <v>77</v>
      </c>
      <c r="R1572" t="s">
        <v>61</v>
      </c>
    </row>
    <row r="1573" spans="1:18">
      <c r="A1573" t="s">
        <v>35</v>
      </c>
      <c r="B1573" t="s">
        <v>10</v>
      </c>
      <c r="C1573">
        <v>0</v>
      </c>
      <c r="D1573" t="s">
        <v>70</v>
      </c>
      <c r="F1573" t="s">
        <v>16</v>
      </c>
      <c r="H1573" t="s">
        <v>16</v>
      </c>
      <c r="J1573" t="s">
        <v>16</v>
      </c>
      <c r="L1573" t="s">
        <v>16</v>
      </c>
      <c r="P1573" t="s">
        <v>195</v>
      </c>
      <c r="R1573" t="s">
        <v>61</v>
      </c>
    </row>
    <row r="1574" spans="1:18">
      <c r="A1574" t="s">
        <v>35</v>
      </c>
      <c r="B1574" t="s">
        <v>10</v>
      </c>
      <c r="C1574">
        <v>0</v>
      </c>
      <c r="F1574" t="s">
        <v>16</v>
      </c>
      <c r="H1574" t="s">
        <v>16</v>
      </c>
      <c r="J1574" t="s">
        <v>16</v>
      </c>
      <c r="L1574" t="s">
        <v>16</v>
      </c>
      <c r="N1574" t="s">
        <v>74</v>
      </c>
      <c r="P1574" t="s">
        <v>65</v>
      </c>
      <c r="R1574" t="s">
        <v>69</v>
      </c>
    </row>
    <row r="1575" spans="1:18">
      <c r="A1575" t="s">
        <v>35</v>
      </c>
      <c r="B1575" t="s">
        <v>10</v>
      </c>
      <c r="C1575" t="s">
        <v>1357</v>
      </c>
      <c r="D1575" t="s">
        <v>70</v>
      </c>
      <c r="F1575" t="s">
        <v>16</v>
      </c>
      <c r="H1575" t="s">
        <v>16</v>
      </c>
      <c r="J1575" t="s">
        <v>16</v>
      </c>
      <c r="L1575" t="s">
        <v>16</v>
      </c>
      <c r="N1575" t="s">
        <v>77</v>
      </c>
      <c r="P1575" t="s">
        <v>65</v>
      </c>
      <c r="R1575" t="s">
        <v>69</v>
      </c>
    </row>
    <row r="1576" spans="1:18">
      <c r="A1576" t="s">
        <v>35</v>
      </c>
      <c r="B1576" t="s">
        <v>10</v>
      </c>
      <c r="C1576" t="s">
        <v>1358</v>
      </c>
      <c r="D1576" t="s">
        <v>62</v>
      </c>
      <c r="F1576" t="s">
        <v>16</v>
      </c>
      <c r="H1576" t="s">
        <v>16</v>
      </c>
      <c r="J1576" t="s">
        <v>16</v>
      </c>
      <c r="L1576" t="s">
        <v>16</v>
      </c>
      <c r="N1576" t="s">
        <v>94</v>
      </c>
      <c r="P1576" t="s">
        <v>188</v>
      </c>
      <c r="R1576" t="s">
        <v>61</v>
      </c>
    </row>
    <row r="1577" spans="1:18">
      <c r="A1577" t="s">
        <v>35</v>
      </c>
      <c r="B1577" t="s">
        <v>10</v>
      </c>
      <c r="C1577">
        <v>0</v>
      </c>
      <c r="D1577" t="s">
        <v>83</v>
      </c>
      <c r="E1577" t="s">
        <v>83</v>
      </c>
      <c r="F1577" t="s">
        <v>16</v>
      </c>
      <c r="H1577" t="s">
        <v>16</v>
      </c>
      <c r="J1577" t="s">
        <v>16</v>
      </c>
      <c r="L1577" t="s">
        <v>16</v>
      </c>
      <c r="N1577" t="s">
        <v>67</v>
      </c>
      <c r="P1577" t="s">
        <v>75</v>
      </c>
      <c r="R1577" t="s">
        <v>69</v>
      </c>
    </row>
    <row r="1578" spans="1:18">
      <c r="A1578" t="s">
        <v>35</v>
      </c>
      <c r="B1578" t="s">
        <v>10</v>
      </c>
      <c r="C1578">
        <v>2</v>
      </c>
      <c r="D1578" t="s">
        <v>62</v>
      </c>
      <c r="E1578" t="s">
        <v>62</v>
      </c>
      <c r="F1578" t="s">
        <v>16</v>
      </c>
      <c r="H1578" t="s">
        <v>16</v>
      </c>
      <c r="J1578" t="s">
        <v>14</v>
      </c>
      <c r="L1578" t="s">
        <v>14</v>
      </c>
      <c r="N1578" t="s">
        <v>1035</v>
      </c>
      <c r="P1578" t="s">
        <v>1011</v>
      </c>
      <c r="R1578" t="s">
        <v>61</v>
      </c>
    </row>
    <row r="1579" spans="1:18">
      <c r="A1579" t="s">
        <v>35</v>
      </c>
      <c r="B1579" t="s">
        <v>10</v>
      </c>
      <c r="C1579">
        <v>0</v>
      </c>
      <c r="D1579" t="s">
        <v>70</v>
      </c>
      <c r="F1579" t="s">
        <v>16</v>
      </c>
      <c r="H1579" t="s">
        <v>16</v>
      </c>
      <c r="J1579" t="s">
        <v>16</v>
      </c>
      <c r="L1579" t="s">
        <v>16</v>
      </c>
      <c r="N1579" t="s">
        <v>94</v>
      </c>
      <c r="P1579" t="s">
        <v>325</v>
      </c>
      <c r="R1579" t="s">
        <v>69</v>
      </c>
    </row>
    <row r="1580" spans="1:18">
      <c r="A1580" t="s">
        <v>35</v>
      </c>
      <c r="B1580" t="s">
        <v>10</v>
      </c>
      <c r="C1580">
        <v>1</v>
      </c>
      <c r="D1580" t="s">
        <v>57</v>
      </c>
      <c r="E1580" t="s">
        <v>95</v>
      </c>
      <c r="F1580" t="s">
        <v>16</v>
      </c>
      <c r="H1580" t="s">
        <v>16</v>
      </c>
      <c r="J1580" t="s">
        <v>16</v>
      </c>
      <c r="L1580" t="s">
        <v>16</v>
      </c>
      <c r="N1580" t="s">
        <v>1167</v>
      </c>
      <c r="P1580" t="s">
        <v>65</v>
      </c>
      <c r="R1580" t="s">
        <v>61</v>
      </c>
    </row>
    <row r="1581" spans="1:18">
      <c r="A1581" t="s">
        <v>35</v>
      </c>
      <c r="B1581" t="s">
        <v>10</v>
      </c>
      <c r="C1581">
        <v>0</v>
      </c>
      <c r="D1581" t="s">
        <v>70</v>
      </c>
      <c r="E1581" t="s">
        <v>70</v>
      </c>
      <c r="F1581" t="s">
        <v>16</v>
      </c>
      <c r="H1581" t="s">
        <v>16</v>
      </c>
      <c r="J1581" t="s">
        <v>16</v>
      </c>
      <c r="L1581" t="s">
        <v>16</v>
      </c>
      <c r="N1581" t="s">
        <v>77</v>
      </c>
      <c r="P1581" t="s">
        <v>325</v>
      </c>
      <c r="R1581" t="s">
        <v>61</v>
      </c>
    </row>
    <row r="1582" spans="1:18">
      <c r="A1582" t="s">
        <v>35</v>
      </c>
      <c r="B1582" t="s">
        <v>10</v>
      </c>
      <c r="C1582">
        <v>0</v>
      </c>
      <c r="F1582" t="s">
        <v>16</v>
      </c>
      <c r="H1582" t="s">
        <v>16</v>
      </c>
      <c r="J1582" t="s">
        <v>16</v>
      </c>
      <c r="L1582" t="s">
        <v>16</v>
      </c>
      <c r="N1582" t="s">
        <v>1167</v>
      </c>
      <c r="P1582" t="s">
        <v>607</v>
      </c>
      <c r="R1582" t="s">
        <v>61</v>
      </c>
    </row>
    <row r="1583" spans="1:18">
      <c r="A1583" t="s">
        <v>35</v>
      </c>
      <c r="B1583" t="s">
        <v>10</v>
      </c>
      <c r="C1583">
        <v>1.5</v>
      </c>
      <c r="D1583" t="s">
        <v>62</v>
      </c>
      <c r="F1583" t="s">
        <v>16</v>
      </c>
      <c r="H1583" t="s">
        <v>16</v>
      </c>
      <c r="J1583" t="s">
        <v>16</v>
      </c>
      <c r="L1583" t="s">
        <v>16</v>
      </c>
      <c r="N1583" t="s">
        <v>138</v>
      </c>
      <c r="P1583" t="s">
        <v>89</v>
      </c>
      <c r="R1583" t="s">
        <v>69</v>
      </c>
    </row>
    <row r="1584" spans="1:18">
      <c r="A1584" t="s">
        <v>35</v>
      </c>
      <c r="B1584" t="s">
        <v>10</v>
      </c>
      <c r="C1584">
        <v>0</v>
      </c>
      <c r="D1584" t="s">
        <v>70</v>
      </c>
      <c r="E1584" t="s">
        <v>62</v>
      </c>
      <c r="F1584" t="s">
        <v>16</v>
      </c>
      <c r="H1584" t="s">
        <v>16</v>
      </c>
      <c r="J1584" t="s">
        <v>14</v>
      </c>
      <c r="L1584" t="s">
        <v>16</v>
      </c>
      <c r="N1584" t="s">
        <v>1359</v>
      </c>
      <c r="P1584" t="s">
        <v>15</v>
      </c>
      <c r="Q1584" t="s">
        <v>1360</v>
      </c>
      <c r="R1584" t="s">
        <v>61</v>
      </c>
    </row>
    <row r="1585" spans="1:18">
      <c r="A1585" t="s">
        <v>35</v>
      </c>
      <c r="B1585" t="s">
        <v>10</v>
      </c>
      <c r="C1585">
        <v>0.5</v>
      </c>
      <c r="D1585" t="s">
        <v>66</v>
      </c>
      <c r="F1585" t="s">
        <v>16</v>
      </c>
      <c r="H1585" t="s">
        <v>16</v>
      </c>
      <c r="J1585" t="s">
        <v>16</v>
      </c>
      <c r="L1585" t="s">
        <v>16</v>
      </c>
      <c r="N1585" t="s">
        <v>94</v>
      </c>
      <c r="P1585" t="s">
        <v>89</v>
      </c>
      <c r="R1585" t="s">
        <v>61</v>
      </c>
    </row>
    <row r="1586" spans="1:18">
      <c r="A1586" t="s">
        <v>35</v>
      </c>
      <c r="B1586" t="s">
        <v>10</v>
      </c>
      <c r="F1586" t="s">
        <v>16</v>
      </c>
      <c r="H1586" t="s">
        <v>16</v>
      </c>
      <c r="J1586" t="s">
        <v>16</v>
      </c>
      <c r="L1586" t="s">
        <v>16</v>
      </c>
      <c r="R1586" t="s">
        <v>69</v>
      </c>
    </row>
    <row r="1587" spans="1:18">
      <c r="A1587" t="s">
        <v>35</v>
      </c>
      <c r="B1587" t="s">
        <v>10</v>
      </c>
      <c r="C1587">
        <v>0</v>
      </c>
      <c r="F1587" t="s">
        <v>16</v>
      </c>
      <c r="H1587" t="s">
        <v>16</v>
      </c>
      <c r="J1587" t="s">
        <v>16</v>
      </c>
      <c r="L1587" t="s">
        <v>16</v>
      </c>
      <c r="N1587" t="s">
        <v>358</v>
      </c>
      <c r="P1587" t="s">
        <v>1063</v>
      </c>
      <c r="R1587" t="s">
        <v>61</v>
      </c>
    </row>
    <row r="1588" spans="1:18">
      <c r="A1588" t="s">
        <v>35</v>
      </c>
      <c r="B1588" t="s">
        <v>10</v>
      </c>
      <c r="C1588">
        <v>0</v>
      </c>
      <c r="D1588" t="s">
        <v>70</v>
      </c>
      <c r="F1588" t="s">
        <v>16</v>
      </c>
      <c r="H1588" t="s">
        <v>16</v>
      </c>
      <c r="J1588" t="s">
        <v>16</v>
      </c>
      <c r="L1588" t="s">
        <v>16</v>
      </c>
      <c r="N1588" t="s">
        <v>77</v>
      </c>
      <c r="P1588" t="s">
        <v>100</v>
      </c>
      <c r="R1588" t="s">
        <v>61</v>
      </c>
    </row>
    <row r="1589" spans="1:18">
      <c r="A1589" t="s">
        <v>35</v>
      </c>
      <c r="B1589" t="s">
        <v>10</v>
      </c>
      <c r="C1589">
        <v>0</v>
      </c>
      <c r="F1589" t="s">
        <v>16</v>
      </c>
      <c r="H1589" t="s">
        <v>16</v>
      </c>
      <c r="J1589" t="s">
        <v>16</v>
      </c>
      <c r="L1589" t="s">
        <v>16</v>
      </c>
      <c r="N1589" t="s">
        <v>94</v>
      </c>
      <c r="P1589" t="s">
        <v>107</v>
      </c>
      <c r="R1589" t="s">
        <v>61</v>
      </c>
    </row>
    <row r="1590" spans="1:18">
      <c r="A1590" t="s">
        <v>35</v>
      </c>
      <c r="B1590" t="s">
        <v>10</v>
      </c>
      <c r="C1590">
        <v>0</v>
      </c>
      <c r="D1590" t="s">
        <v>70</v>
      </c>
      <c r="F1590" t="s">
        <v>16</v>
      </c>
      <c r="H1590" t="s">
        <v>16</v>
      </c>
      <c r="J1590" t="s">
        <v>16</v>
      </c>
      <c r="L1590" t="s">
        <v>16</v>
      </c>
      <c r="N1590" t="s">
        <v>77</v>
      </c>
      <c r="R1590" t="s">
        <v>61</v>
      </c>
    </row>
    <row r="1591" spans="1:18">
      <c r="A1591" t="s">
        <v>35</v>
      </c>
      <c r="B1591" t="s">
        <v>10</v>
      </c>
      <c r="C1591">
        <v>0</v>
      </c>
      <c r="F1591" t="s">
        <v>16</v>
      </c>
      <c r="H1591" t="s">
        <v>16</v>
      </c>
      <c r="J1591" t="s">
        <v>14</v>
      </c>
      <c r="L1591" t="s">
        <v>16</v>
      </c>
      <c r="N1591" t="s">
        <v>94</v>
      </c>
      <c r="P1591" t="s">
        <v>112</v>
      </c>
      <c r="R1591" t="s">
        <v>61</v>
      </c>
    </row>
    <row r="1592" spans="1:18">
      <c r="A1592" t="s">
        <v>35</v>
      </c>
      <c r="B1592" t="s">
        <v>10</v>
      </c>
      <c r="C1592">
        <v>0</v>
      </c>
      <c r="D1592" t="s">
        <v>70</v>
      </c>
      <c r="E1592" t="s">
        <v>57</v>
      </c>
      <c r="F1592" t="s">
        <v>16</v>
      </c>
      <c r="H1592" t="s">
        <v>16</v>
      </c>
      <c r="J1592" t="s">
        <v>16</v>
      </c>
      <c r="L1592" t="s">
        <v>16</v>
      </c>
      <c r="N1592" t="s">
        <v>1316</v>
      </c>
      <c r="P1592" t="s">
        <v>1011</v>
      </c>
      <c r="R1592" t="s">
        <v>69</v>
      </c>
    </row>
    <row r="1593" spans="1:18">
      <c r="A1593" t="s">
        <v>35</v>
      </c>
      <c r="B1593" t="s">
        <v>10</v>
      </c>
      <c r="C1593">
        <v>2</v>
      </c>
      <c r="D1593" t="s">
        <v>62</v>
      </c>
      <c r="E1593" t="s">
        <v>83</v>
      </c>
      <c r="F1593" t="s">
        <v>16</v>
      </c>
      <c r="H1593" t="s">
        <v>16</v>
      </c>
      <c r="J1593" t="s">
        <v>16</v>
      </c>
      <c r="L1593" t="s">
        <v>16</v>
      </c>
      <c r="N1593" t="s">
        <v>1035</v>
      </c>
      <c r="P1593" t="s">
        <v>325</v>
      </c>
      <c r="R1593" t="s">
        <v>61</v>
      </c>
    </row>
    <row r="1594" spans="1:18">
      <c r="A1594" t="s">
        <v>35</v>
      </c>
      <c r="B1594" t="s">
        <v>10</v>
      </c>
      <c r="C1594">
        <v>0</v>
      </c>
      <c r="F1594" t="s">
        <v>16</v>
      </c>
      <c r="H1594" t="s">
        <v>16</v>
      </c>
      <c r="J1594" t="s">
        <v>16</v>
      </c>
      <c r="L1594" t="s">
        <v>16</v>
      </c>
      <c r="P1594" t="s">
        <v>1211</v>
      </c>
      <c r="R1594" t="s">
        <v>61</v>
      </c>
    </row>
    <row r="1595" spans="1:18">
      <c r="A1595" t="s">
        <v>35</v>
      </c>
      <c r="B1595" t="s">
        <v>10</v>
      </c>
      <c r="C1595">
        <v>0</v>
      </c>
      <c r="F1595" t="s">
        <v>16</v>
      </c>
      <c r="H1595" t="s">
        <v>16</v>
      </c>
      <c r="J1595" t="s">
        <v>16</v>
      </c>
      <c r="L1595" t="s">
        <v>16</v>
      </c>
      <c r="R1595" t="s">
        <v>61</v>
      </c>
    </row>
    <row r="1596" spans="1:18">
      <c r="A1596" t="s">
        <v>35</v>
      </c>
      <c r="B1596" t="s">
        <v>10</v>
      </c>
      <c r="C1596" t="s">
        <v>1361</v>
      </c>
      <c r="D1596" t="s">
        <v>79</v>
      </c>
      <c r="F1596" t="s">
        <v>16</v>
      </c>
      <c r="H1596" t="s">
        <v>16</v>
      </c>
      <c r="J1596" t="s">
        <v>16</v>
      </c>
      <c r="L1596" t="s">
        <v>16</v>
      </c>
      <c r="N1596" t="s">
        <v>94</v>
      </c>
      <c r="P1596" t="s">
        <v>89</v>
      </c>
      <c r="R1596" t="s">
        <v>61</v>
      </c>
    </row>
    <row r="1597" spans="1:18">
      <c r="A1597" t="s">
        <v>35</v>
      </c>
      <c r="B1597" t="s">
        <v>10</v>
      </c>
      <c r="C1597">
        <v>1</v>
      </c>
      <c r="D1597" t="s">
        <v>95</v>
      </c>
      <c r="F1597" t="s">
        <v>16</v>
      </c>
      <c r="H1597" t="s">
        <v>16</v>
      </c>
      <c r="J1597" t="s">
        <v>16</v>
      </c>
      <c r="L1597" t="s">
        <v>16</v>
      </c>
      <c r="N1597" t="s">
        <v>402</v>
      </c>
      <c r="P1597" t="s">
        <v>195</v>
      </c>
      <c r="R1597" t="s">
        <v>61</v>
      </c>
    </row>
    <row r="1598" spans="1:18">
      <c r="A1598" t="s">
        <v>35</v>
      </c>
      <c r="B1598" t="s">
        <v>10</v>
      </c>
      <c r="C1598">
        <v>0</v>
      </c>
      <c r="D1598" t="s">
        <v>70</v>
      </c>
      <c r="F1598" t="s">
        <v>16</v>
      </c>
      <c r="H1598" t="s">
        <v>16</v>
      </c>
      <c r="J1598" t="s">
        <v>16</v>
      </c>
      <c r="L1598" t="s">
        <v>16</v>
      </c>
      <c r="N1598" t="s">
        <v>320</v>
      </c>
      <c r="P1598" t="s">
        <v>548</v>
      </c>
      <c r="R1598" t="s">
        <v>61</v>
      </c>
    </row>
    <row r="1599" spans="1:18">
      <c r="A1599" t="s">
        <v>35</v>
      </c>
      <c r="B1599" t="s">
        <v>10</v>
      </c>
      <c r="C1599">
        <v>0</v>
      </c>
      <c r="F1599" t="s">
        <v>16</v>
      </c>
      <c r="H1599" t="s">
        <v>16</v>
      </c>
      <c r="J1599" t="s">
        <v>16</v>
      </c>
      <c r="L1599" t="s">
        <v>16</v>
      </c>
      <c r="N1599" t="s">
        <v>77</v>
      </c>
      <c r="R1599" t="s">
        <v>61</v>
      </c>
    </row>
    <row r="1600" spans="1:18">
      <c r="A1600" t="s">
        <v>35</v>
      </c>
      <c r="B1600" t="s">
        <v>10</v>
      </c>
      <c r="C1600">
        <v>0</v>
      </c>
      <c r="F1600" t="s">
        <v>16</v>
      </c>
      <c r="H1600" t="s">
        <v>16</v>
      </c>
      <c r="J1600" t="s">
        <v>16</v>
      </c>
      <c r="L1600" t="s">
        <v>16</v>
      </c>
      <c r="N1600" t="s">
        <v>94</v>
      </c>
      <c r="P1600" t="s">
        <v>188</v>
      </c>
      <c r="R1600" t="s">
        <v>61</v>
      </c>
    </row>
    <row r="1601" spans="1:18">
      <c r="A1601" t="s">
        <v>35</v>
      </c>
      <c r="B1601" t="s">
        <v>10</v>
      </c>
      <c r="C1601">
        <v>1</v>
      </c>
      <c r="D1601" t="s">
        <v>79</v>
      </c>
      <c r="E1601" t="s">
        <v>83</v>
      </c>
      <c r="F1601" t="s">
        <v>16</v>
      </c>
      <c r="H1601" t="s">
        <v>16</v>
      </c>
      <c r="J1601" t="s">
        <v>15</v>
      </c>
      <c r="K1601" t="s">
        <v>1362</v>
      </c>
      <c r="L1601" t="s">
        <v>16</v>
      </c>
      <c r="N1601" t="s">
        <v>714</v>
      </c>
      <c r="P1601" t="s">
        <v>127</v>
      </c>
      <c r="R1601" t="s">
        <v>69</v>
      </c>
    </row>
    <row r="1602" spans="1:18">
      <c r="A1602" t="s">
        <v>35</v>
      </c>
      <c r="B1602" t="s">
        <v>10</v>
      </c>
      <c r="C1602">
        <v>1</v>
      </c>
      <c r="D1602" t="s">
        <v>62</v>
      </c>
      <c r="F1602" t="s">
        <v>16</v>
      </c>
      <c r="H1602" t="s">
        <v>16</v>
      </c>
      <c r="J1602" t="s">
        <v>16</v>
      </c>
      <c r="L1602" t="s">
        <v>16</v>
      </c>
      <c r="N1602" t="s">
        <v>15</v>
      </c>
      <c r="O1602" t="s">
        <v>1363</v>
      </c>
      <c r="P1602" t="s">
        <v>15</v>
      </c>
      <c r="Q1602" t="s">
        <v>1364</v>
      </c>
      <c r="R1602" t="s">
        <v>61</v>
      </c>
    </row>
    <row r="1603" spans="1:18">
      <c r="A1603" t="s">
        <v>35</v>
      </c>
      <c r="B1603" t="s">
        <v>10</v>
      </c>
      <c r="C1603">
        <v>0.6</v>
      </c>
      <c r="D1603" t="s">
        <v>70</v>
      </c>
      <c r="E1603" t="s">
        <v>70</v>
      </c>
      <c r="F1603" t="s">
        <v>16</v>
      </c>
      <c r="H1603" t="s">
        <v>16</v>
      </c>
      <c r="J1603" t="s">
        <v>16</v>
      </c>
      <c r="L1603" t="s">
        <v>16</v>
      </c>
      <c r="N1603" t="s">
        <v>166</v>
      </c>
      <c r="P1603" t="s">
        <v>1072</v>
      </c>
      <c r="R1603" t="s">
        <v>61</v>
      </c>
    </row>
    <row r="1604" spans="1:18">
      <c r="A1604" t="s">
        <v>35</v>
      </c>
      <c r="B1604" t="s">
        <v>10</v>
      </c>
      <c r="C1604">
        <v>0</v>
      </c>
      <c r="D1604" t="s">
        <v>79</v>
      </c>
      <c r="F1604" t="s">
        <v>16</v>
      </c>
      <c r="H1604" t="s">
        <v>16</v>
      </c>
      <c r="J1604" t="s">
        <v>13</v>
      </c>
      <c r="L1604" t="s">
        <v>16</v>
      </c>
      <c r="N1604" t="s">
        <v>94</v>
      </c>
      <c r="P1604" t="s">
        <v>269</v>
      </c>
      <c r="R1604" t="s">
        <v>69</v>
      </c>
    </row>
    <row r="1605" spans="1:18">
      <c r="A1605" t="s">
        <v>35</v>
      </c>
      <c r="B1605" t="s">
        <v>10</v>
      </c>
      <c r="C1605">
        <v>0</v>
      </c>
      <c r="D1605" t="s">
        <v>83</v>
      </c>
      <c r="F1605" t="s">
        <v>16</v>
      </c>
      <c r="H1605" t="s">
        <v>16</v>
      </c>
      <c r="J1605" t="s">
        <v>16</v>
      </c>
      <c r="L1605" t="s">
        <v>16</v>
      </c>
      <c r="P1605" t="s">
        <v>165</v>
      </c>
      <c r="R1605" t="s">
        <v>61</v>
      </c>
    </row>
    <row r="1606" spans="1:18">
      <c r="A1606" t="s">
        <v>35</v>
      </c>
      <c r="B1606" t="s">
        <v>10</v>
      </c>
      <c r="C1606">
        <v>0</v>
      </c>
      <c r="D1606" t="s">
        <v>70</v>
      </c>
      <c r="E1606" t="s">
        <v>66</v>
      </c>
      <c r="F1606" t="s">
        <v>16</v>
      </c>
      <c r="H1606" t="s">
        <v>16</v>
      </c>
      <c r="J1606" t="s">
        <v>16</v>
      </c>
      <c r="L1606" t="s">
        <v>16</v>
      </c>
      <c r="N1606" t="s">
        <v>77</v>
      </c>
      <c r="P1606" t="s">
        <v>188</v>
      </c>
      <c r="R1606" t="s">
        <v>61</v>
      </c>
    </row>
    <row r="1607" spans="1:18">
      <c r="A1607" t="s">
        <v>35</v>
      </c>
      <c r="B1607" t="s">
        <v>10</v>
      </c>
      <c r="C1607">
        <v>0.6</v>
      </c>
      <c r="D1607" t="s">
        <v>62</v>
      </c>
      <c r="E1607" t="s">
        <v>95</v>
      </c>
      <c r="F1607" t="s">
        <v>16</v>
      </c>
      <c r="H1607" t="s">
        <v>16</v>
      </c>
      <c r="J1607" t="s">
        <v>14</v>
      </c>
      <c r="L1607" t="s">
        <v>16</v>
      </c>
      <c r="N1607" t="s">
        <v>1365</v>
      </c>
      <c r="P1607" t="s">
        <v>1366</v>
      </c>
      <c r="R1607" t="s">
        <v>61</v>
      </c>
    </row>
    <row r="1608" spans="1:18">
      <c r="A1608" t="s">
        <v>35</v>
      </c>
      <c r="B1608" t="s">
        <v>10</v>
      </c>
      <c r="C1608">
        <v>1.2</v>
      </c>
      <c r="D1608" t="s">
        <v>62</v>
      </c>
      <c r="F1608" t="s">
        <v>16</v>
      </c>
      <c r="H1608" t="s">
        <v>16</v>
      </c>
      <c r="J1608" t="s">
        <v>16</v>
      </c>
      <c r="L1608" t="s">
        <v>16</v>
      </c>
      <c r="N1608" t="s">
        <v>77</v>
      </c>
      <c r="P1608" t="s">
        <v>75</v>
      </c>
    </row>
    <row r="1609" spans="1:18">
      <c r="A1609" t="s">
        <v>35</v>
      </c>
      <c r="B1609" t="s">
        <v>10</v>
      </c>
      <c r="C1609">
        <v>0</v>
      </c>
      <c r="D1609" t="s">
        <v>70</v>
      </c>
      <c r="E1609" t="s">
        <v>83</v>
      </c>
      <c r="F1609" t="s">
        <v>16</v>
      </c>
      <c r="H1609" t="s">
        <v>16</v>
      </c>
      <c r="J1609" t="s">
        <v>16</v>
      </c>
      <c r="L1609" t="s">
        <v>16</v>
      </c>
      <c r="N1609" t="s">
        <v>77</v>
      </c>
      <c r="P1609" t="s">
        <v>188</v>
      </c>
      <c r="R1609" t="s">
        <v>61</v>
      </c>
    </row>
    <row r="1610" spans="1:18">
      <c r="A1610" t="s">
        <v>35</v>
      </c>
      <c r="B1610" t="s">
        <v>10</v>
      </c>
      <c r="C1610">
        <v>0</v>
      </c>
      <c r="D1610" t="s">
        <v>70</v>
      </c>
      <c r="E1610" t="s">
        <v>70</v>
      </c>
      <c r="F1610" t="s">
        <v>16</v>
      </c>
      <c r="H1610" t="s">
        <v>12</v>
      </c>
      <c r="J1610" t="s">
        <v>12</v>
      </c>
      <c r="L1610" t="s">
        <v>12</v>
      </c>
      <c r="N1610" t="s">
        <v>94</v>
      </c>
      <c r="P1610" t="s">
        <v>359</v>
      </c>
      <c r="R1610" t="s">
        <v>61</v>
      </c>
    </row>
    <row r="1611" spans="1:18">
      <c r="A1611" t="s">
        <v>35</v>
      </c>
      <c r="B1611" t="s">
        <v>10</v>
      </c>
      <c r="C1611">
        <v>2</v>
      </c>
      <c r="D1611" t="s">
        <v>95</v>
      </c>
      <c r="F1611" t="s">
        <v>16</v>
      </c>
      <c r="H1611" t="s">
        <v>16</v>
      </c>
      <c r="J1611" t="s">
        <v>16</v>
      </c>
      <c r="L1611" t="s">
        <v>16</v>
      </c>
      <c r="N1611" t="s">
        <v>77</v>
      </c>
      <c r="P1611" t="s">
        <v>112</v>
      </c>
      <c r="R1611" t="s">
        <v>61</v>
      </c>
    </row>
    <row r="1612" spans="1:18">
      <c r="A1612" t="s">
        <v>35</v>
      </c>
      <c r="B1612" t="s">
        <v>10</v>
      </c>
      <c r="C1612">
        <v>1</v>
      </c>
      <c r="D1612" t="s">
        <v>62</v>
      </c>
      <c r="E1612" t="s">
        <v>62</v>
      </c>
      <c r="F1612" t="s">
        <v>16</v>
      </c>
      <c r="H1612" t="s">
        <v>16</v>
      </c>
      <c r="J1612" t="s">
        <v>15</v>
      </c>
      <c r="K1612" t="s">
        <v>1367</v>
      </c>
      <c r="L1612" t="s">
        <v>16</v>
      </c>
      <c r="N1612" t="s">
        <v>484</v>
      </c>
      <c r="P1612" t="s">
        <v>195</v>
      </c>
      <c r="R1612" t="s">
        <v>69</v>
      </c>
    </row>
    <row r="1613" spans="1:18">
      <c r="A1613" t="s">
        <v>35</v>
      </c>
      <c r="B1613" t="s">
        <v>10</v>
      </c>
      <c r="C1613">
        <v>0.1</v>
      </c>
      <c r="D1613" t="s">
        <v>70</v>
      </c>
      <c r="E1613" t="s">
        <v>62</v>
      </c>
      <c r="F1613" t="s">
        <v>16</v>
      </c>
      <c r="H1613" t="s">
        <v>16</v>
      </c>
      <c r="J1613" t="s">
        <v>16</v>
      </c>
      <c r="L1613" t="s">
        <v>16</v>
      </c>
      <c r="N1613" t="s">
        <v>77</v>
      </c>
      <c r="P1613" t="s">
        <v>65</v>
      </c>
      <c r="R1613" t="s">
        <v>61</v>
      </c>
    </row>
    <row r="1614" spans="1:18">
      <c r="A1614" t="s">
        <v>35</v>
      </c>
      <c r="B1614" t="s">
        <v>10</v>
      </c>
      <c r="C1614">
        <v>1.2</v>
      </c>
      <c r="D1614" t="s">
        <v>62</v>
      </c>
      <c r="E1614" t="s">
        <v>62</v>
      </c>
      <c r="F1614" t="s">
        <v>16</v>
      </c>
      <c r="H1614" t="s">
        <v>16</v>
      </c>
      <c r="J1614" t="s">
        <v>16</v>
      </c>
      <c r="L1614" t="s">
        <v>16</v>
      </c>
      <c r="R1614" t="s">
        <v>61</v>
      </c>
    </row>
    <row r="1615" spans="1:18">
      <c r="A1615" t="s">
        <v>35</v>
      </c>
      <c r="B1615" t="s">
        <v>10</v>
      </c>
      <c r="C1615">
        <v>0.8</v>
      </c>
      <c r="D1615" t="s">
        <v>62</v>
      </c>
      <c r="E1615" t="s">
        <v>62</v>
      </c>
      <c r="F1615" t="s">
        <v>16</v>
      </c>
      <c r="H1615" t="s">
        <v>16</v>
      </c>
      <c r="J1615" t="s">
        <v>12</v>
      </c>
      <c r="L1615" t="s">
        <v>16</v>
      </c>
      <c r="N1615" t="s">
        <v>94</v>
      </c>
      <c r="R1615" t="s">
        <v>61</v>
      </c>
    </row>
    <row r="1616" spans="1:18">
      <c r="A1616" t="s">
        <v>35</v>
      </c>
      <c r="B1616" t="s">
        <v>10</v>
      </c>
      <c r="C1616">
        <v>0.5</v>
      </c>
      <c r="D1616" t="s">
        <v>70</v>
      </c>
      <c r="F1616" t="s">
        <v>16</v>
      </c>
      <c r="H1616" t="s">
        <v>16</v>
      </c>
      <c r="J1616" t="s">
        <v>16</v>
      </c>
      <c r="L1616" t="s">
        <v>16</v>
      </c>
      <c r="N1616" t="s">
        <v>971</v>
      </c>
      <c r="P1616" t="s">
        <v>440</v>
      </c>
      <c r="R1616" t="s">
        <v>69</v>
      </c>
    </row>
    <row r="1617" spans="1:18">
      <c r="A1617" t="s">
        <v>35</v>
      </c>
      <c r="B1617" t="s">
        <v>10</v>
      </c>
      <c r="C1617">
        <v>1.2</v>
      </c>
      <c r="D1617" t="s">
        <v>62</v>
      </c>
      <c r="E1617" t="s">
        <v>62</v>
      </c>
      <c r="F1617" t="s">
        <v>16</v>
      </c>
      <c r="H1617" t="s">
        <v>16</v>
      </c>
      <c r="J1617" t="s">
        <v>12</v>
      </c>
      <c r="L1617" t="s">
        <v>12</v>
      </c>
      <c r="N1617" t="s">
        <v>67</v>
      </c>
      <c r="P1617" t="s">
        <v>75</v>
      </c>
      <c r="R1617" t="s">
        <v>69</v>
      </c>
    </row>
    <row r="1618" spans="1:18">
      <c r="A1618" t="s">
        <v>35</v>
      </c>
      <c r="B1618" t="s">
        <v>10</v>
      </c>
      <c r="C1618">
        <v>0</v>
      </c>
      <c r="D1618" t="s">
        <v>62</v>
      </c>
      <c r="F1618" t="s">
        <v>16</v>
      </c>
      <c r="H1618" t="s">
        <v>16</v>
      </c>
      <c r="J1618" t="s">
        <v>16</v>
      </c>
      <c r="L1618" t="s">
        <v>16</v>
      </c>
      <c r="N1618" t="s">
        <v>484</v>
      </c>
      <c r="P1618" t="s">
        <v>269</v>
      </c>
      <c r="R1618" t="s">
        <v>61</v>
      </c>
    </row>
    <row r="1619" spans="1:18">
      <c r="A1619" t="s">
        <v>35</v>
      </c>
      <c r="B1619" t="s">
        <v>10</v>
      </c>
      <c r="C1619">
        <v>2</v>
      </c>
      <c r="D1619" t="s">
        <v>70</v>
      </c>
      <c r="E1619" t="s">
        <v>70</v>
      </c>
      <c r="F1619" t="s">
        <v>16</v>
      </c>
      <c r="H1619" t="s">
        <v>16</v>
      </c>
      <c r="J1619" t="s">
        <v>16</v>
      </c>
      <c r="L1619" t="s">
        <v>16</v>
      </c>
      <c r="N1619" t="s">
        <v>74</v>
      </c>
      <c r="P1619" t="s">
        <v>188</v>
      </c>
      <c r="R1619" t="s">
        <v>69</v>
      </c>
    </row>
    <row r="1620" spans="1:18">
      <c r="A1620" t="s">
        <v>35</v>
      </c>
      <c r="B1620" t="s">
        <v>10</v>
      </c>
      <c r="C1620">
        <v>0</v>
      </c>
      <c r="F1620" t="s">
        <v>16</v>
      </c>
      <c r="H1620" t="s">
        <v>16</v>
      </c>
      <c r="J1620" t="s">
        <v>16</v>
      </c>
      <c r="L1620" t="s">
        <v>16</v>
      </c>
      <c r="N1620" t="s">
        <v>15</v>
      </c>
      <c r="O1620" t="s">
        <v>1368</v>
      </c>
      <c r="R1620" t="s">
        <v>61</v>
      </c>
    </row>
    <row r="1621" spans="1:18">
      <c r="A1621" t="s">
        <v>35</v>
      </c>
      <c r="B1621" t="s">
        <v>10</v>
      </c>
      <c r="C1621">
        <v>0.3</v>
      </c>
      <c r="D1621" t="s">
        <v>62</v>
      </c>
      <c r="F1621" t="s">
        <v>16</v>
      </c>
      <c r="H1621" t="s">
        <v>16</v>
      </c>
      <c r="J1621" t="s">
        <v>16</v>
      </c>
      <c r="L1621" t="s">
        <v>16</v>
      </c>
      <c r="N1621" t="s">
        <v>437</v>
      </c>
      <c r="P1621" t="s">
        <v>195</v>
      </c>
      <c r="R1621" t="s">
        <v>61</v>
      </c>
    </row>
    <row r="1622" spans="1:18">
      <c r="A1622" t="s">
        <v>35</v>
      </c>
      <c r="B1622" t="s">
        <v>10</v>
      </c>
      <c r="C1622">
        <v>2</v>
      </c>
      <c r="D1622" t="s">
        <v>57</v>
      </c>
      <c r="F1622" t="s">
        <v>16</v>
      </c>
      <c r="H1622" t="s">
        <v>16</v>
      </c>
      <c r="J1622" t="s">
        <v>13</v>
      </c>
      <c r="L1622" t="s">
        <v>16</v>
      </c>
      <c r="N1622" t="s">
        <v>94</v>
      </c>
      <c r="P1622" t="s">
        <v>113</v>
      </c>
      <c r="R1622" t="s">
        <v>61</v>
      </c>
    </row>
    <row r="1623" spans="1:18">
      <c r="A1623" t="s">
        <v>35</v>
      </c>
      <c r="B1623" t="s">
        <v>10</v>
      </c>
      <c r="C1623">
        <v>0</v>
      </c>
      <c r="D1623" t="s">
        <v>70</v>
      </c>
      <c r="F1623" t="s">
        <v>16</v>
      </c>
      <c r="H1623" t="s">
        <v>16</v>
      </c>
      <c r="J1623" t="s">
        <v>16</v>
      </c>
      <c r="L1623" t="s">
        <v>16</v>
      </c>
      <c r="N1623" t="s">
        <v>138</v>
      </c>
      <c r="P1623" t="s">
        <v>195</v>
      </c>
      <c r="R1623" t="s">
        <v>61</v>
      </c>
    </row>
    <row r="1624" spans="1:18">
      <c r="A1624" t="s">
        <v>35</v>
      </c>
      <c r="B1624" t="s">
        <v>10</v>
      </c>
      <c r="C1624">
        <v>0</v>
      </c>
      <c r="F1624" t="s">
        <v>16</v>
      </c>
      <c r="H1624" t="s">
        <v>16</v>
      </c>
      <c r="J1624" t="s">
        <v>16</v>
      </c>
      <c r="L1624" t="s">
        <v>16</v>
      </c>
      <c r="P1624" t="s">
        <v>75</v>
      </c>
      <c r="R1624" t="s">
        <v>61</v>
      </c>
    </row>
    <row r="1625" spans="1:18">
      <c r="A1625" t="s">
        <v>35</v>
      </c>
      <c r="B1625" t="s">
        <v>10</v>
      </c>
      <c r="C1625">
        <v>0.5</v>
      </c>
      <c r="D1625" t="s">
        <v>62</v>
      </c>
      <c r="E1625" t="s">
        <v>66</v>
      </c>
      <c r="F1625" t="s">
        <v>16</v>
      </c>
      <c r="H1625" t="s">
        <v>16</v>
      </c>
      <c r="J1625" t="s">
        <v>16</v>
      </c>
      <c r="L1625" t="s">
        <v>16</v>
      </c>
      <c r="N1625" t="s">
        <v>1369</v>
      </c>
      <c r="P1625" t="s">
        <v>231</v>
      </c>
      <c r="R1625" t="s">
        <v>61</v>
      </c>
    </row>
    <row r="1626" spans="1:18">
      <c r="A1626" t="s">
        <v>35</v>
      </c>
      <c r="B1626" t="s">
        <v>10</v>
      </c>
      <c r="C1626">
        <v>0</v>
      </c>
      <c r="D1626" t="s">
        <v>62</v>
      </c>
      <c r="F1626" t="s">
        <v>16</v>
      </c>
      <c r="H1626" t="s">
        <v>16</v>
      </c>
      <c r="J1626" t="s">
        <v>16</v>
      </c>
      <c r="L1626" t="s">
        <v>16</v>
      </c>
      <c r="N1626" t="s">
        <v>15</v>
      </c>
      <c r="O1626" t="s">
        <v>1370</v>
      </c>
      <c r="P1626" t="s">
        <v>15</v>
      </c>
      <c r="Q1626" t="s">
        <v>1371</v>
      </c>
      <c r="R1626" t="s">
        <v>61</v>
      </c>
    </row>
    <row r="1627" spans="1:18">
      <c r="A1627" t="s">
        <v>35</v>
      </c>
      <c r="B1627" t="s">
        <v>10</v>
      </c>
      <c r="C1627">
        <v>0.7</v>
      </c>
      <c r="D1627" t="s">
        <v>62</v>
      </c>
      <c r="F1627" t="s">
        <v>16</v>
      </c>
      <c r="H1627" t="s">
        <v>16</v>
      </c>
      <c r="J1627" t="s">
        <v>12</v>
      </c>
      <c r="L1627" t="s">
        <v>12</v>
      </c>
      <c r="N1627" t="s">
        <v>1035</v>
      </c>
      <c r="P1627" t="s">
        <v>359</v>
      </c>
      <c r="R1627" t="s">
        <v>61</v>
      </c>
    </row>
    <row r="1628" spans="1:18">
      <c r="A1628" t="s">
        <v>35</v>
      </c>
      <c r="B1628" t="s">
        <v>10</v>
      </c>
      <c r="C1628" t="s">
        <v>1372</v>
      </c>
      <c r="D1628" t="s">
        <v>62</v>
      </c>
      <c r="E1628" t="s">
        <v>66</v>
      </c>
      <c r="F1628" t="s">
        <v>16</v>
      </c>
      <c r="H1628" t="s">
        <v>16</v>
      </c>
      <c r="J1628" t="s">
        <v>16</v>
      </c>
      <c r="L1628" t="s">
        <v>16</v>
      </c>
      <c r="N1628" t="s">
        <v>67</v>
      </c>
      <c r="P1628" t="s">
        <v>100</v>
      </c>
      <c r="R1628" t="s">
        <v>61</v>
      </c>
    </row>
    <row r="1629" spans="1:18">
      <c r="A1629" t="s">
        <v>35</v>
      </c>
      <c r="B1629" t="s">
        <v>10</v>
      </c>
      <c r="C1629">
        <v>0.3</v>
      </c>
      <c r="D1629" t="s">
        <v>62</v>
      </c>
      <c r="F1629" t="s">
        <v>16</v>
      </c>
      <c r="H1629" t="s">
        <v>16</v>
      </c>
      <c r="J1629" t="s">
        <v>16</v>
      </c>
      <c r="L1629" t="s">
        <v>16</v>
      </c>
      <c r="N1629" t="s">
        <v>484</v>
      </c>
      <c r="P1629" t="s">
        <v>1373</v>
      </c>
      <c r="Q1629" t="s">
        <v>1374</v>
      </c>
      <c r="R1629" t="s">
        <v>61</v>
      </c>
    </row>
    <row r="1630" spans="1:18">
      <c r="A1630" t="s">
        <v>35</v>
      </c>
      <c r="B1630" t="s">
        <v>10</v>
      </c>
      <c r="C1630">
        <v>0</v>
      </c>
      <c r="P1630" t="s">
        <v>290</v>
      </c>
      <c r="R1630" t="s">
        <v>61</v>
      </c>
    </row>
    <row r="1631" spans="1:18">
      <c r="A1631" t="s">
        <v>35</v>
      </c>
      <c r="B1631" t="s">
        <v>10</v>
      </c>
      <c r="C1631">
        <v>0</v>
      </c>
      <c r="H1631" t="s">
        <v>16</v>
      </c>
      <c r="L1631" t="s">
        <v>16</v>
      </c>
      <c r="N1631" t="s">
        <v>58</v>
      </c>
      <c r="O1631" t="s">
        <v>1375</v>
      </c>
      <c r="R1631" t="s">
        <v>61</v>
      </c>
    </row>
    <row r="1632" spans="1:18">
      <c r="A1632" t="s">
        <v>35</v>
      </c>
      <c r="B1632" t="s">
        <v>10</v>
      </c>
      <c r="C1632">
        <v>0</v>
      </c>
      <c r="N1632" t="s">
        <v>307</v>
      </c>
      <c r="P1632" t="s">
        <v>87</v>
      </c>
      <c r="Q1632" t="s">
        <v>1376</v>
      </c>
      <c r="R1632" t="s">
        <v>61</v>
      </c>
    </row>
    <row r="1633" spans="1:18">
      <c r="A1633" t="s">
        <v>35</v>
      </c>
      <c r="B1633" t="s">
        <v>10</v>
      </c>
      <c r="C1633">
        <v>0</v>
      </c>
      <c r="D1633" t="s">
        <v>70</v>
      </c>
      <c r="R1633" t="s">
        <v>61</v>
      </c>
    </row>
    <row r="1634" spans="1:18">
      <c r="A1634" t="s">
        <v>35</v>
      </c>
      <c r="B1634" t="s">
        <v>10</v>
      </c>
      <c r="C1634">
        <v>0</v>
      </c>
      <c r="H1634" t="s">
        <v>16</v>
      </c>
      <c r="L1634" t="s">
        <v>16</v>
      </c>
      <c r="N1634" t="s">
        <v>1377</v>
      </c>
      <c r="P1634" t="s">
        <v>1202</v>
      </c>
      <c r="R1634" t="s">
        <v>61</v>
      </c>
    </row>
    <row r="1635" spans="1:18">
      <c r="A1635" t="s">
        <v>35</v>
      </c>
      <c r="B1635" t="s">
        <v>10</v>
      </c>
      <c r="C1635">
        <v>0</v>
      </c>
      <c r="N1635" t="s">
        <v>94</v>
      </c>
      <c r="P1635" t="s">
        <v>1067</v>
      </c>
      <c r="R1635" t="s">
        <v>61</v>
      </c>
    </row>
    <row r="1636" spans="1:18">
      <c r="A1636" t="s">
        <v>35</v>
      </c>
      <c r="B1636" t="s">
        <v>10</v>
      </c>
      <c r="H1636" t="s">
        <v>16</v>
      </c>
      <c r="L1636" t="s">
        <v>16</v>
      </c>
      <c r="R1636" t="s">
        <v>61</v>
      </c>
    </row>
    <row r="1637" spans="1:18">
      <c r="A1637" t="s">
        <v>35</v>
      </c>
      <c r="B1637" t="s">
        <v>10</v>
      </c>
      <c r="C1637">
        <v>0</v>
      </c>
    </row>
    <row r="1638" spans="1:18">
      <c r="A1638" t="s">
        <v>35</v>
      </c>
      <c r="B1638" t="s">
        <v>10</v>
      </c>
      <c r="C1638">
        <v>0</v>
      </c>
      <c r="H1638" t="s">
        <v>16</v>
      </c>
      <c r="L1638" t="s">
        <v>16</v>
      </c>
      <c r="N1638" t="s">
        <v>1108</v>
      </c>
      <c r="P1638" t="s">
        <v>1378</v>
      </c>
      <c r="R1638" t="s">
        <v>61</v>
      </c>
    </row>
    <row r="1639" spans="1:18">
      <c r="A1639" t="s">
        <v>35</v>
      </c>
      <c r="B1639" t="s">
        <v>10</v>
      </c>
      <c r="C1639">
        <v>0</v>
      </c>
    </row>
    <row r="1640" spans="1:18">
      <c r="A1640" t="s">
        <v>35</v>
      </c>
      <c r="B1640" t="s">
        <v>10</v>
      </c>
      <c r="C1640">
        <v>0</v>
      </c>
      <c r="H1640" t="s">
        <v>16</v>
      </c>
      <c r="L1640" t="s">
        <v>16</v>
      </c>
      <c r="N1640" t="s">
        <v>94</v>
      </c>
      <c r="R1640" t="s">
        <v>61</v>
      </c>
    </row>
    <row r="1641" spans="1:18">
      <c r="A1641" t="s">
        <v>35</v>
      </c>
      <c r="B1641" t="s">
        <v>10</v>
      </c>
      <c r="C1641">
        <v>0</v>
      </c>
      <c r="H1641" t="s">
        <v>16</v>
      </c>
      <c r="J1641" t="s">
        <v>16</v>
      </c>
      <c r="L1641" t="s">
        <v>16</v>
      </c>
      <c r="N1641" t="s">
        <v>402</v>
      </c>
      <c r="R1641" t="s">
        <v>61</v>
      </c>
    </row>
    <row r="1642" spans="1:18">
      <c r="A1642" t="s">
        <v>35</v>
      </c>
      <c r="B1642" t="s">
        <v>10</v>
      </c>
      <c r="C1642">
        <v>0</v>
      </c>
      <c r="D1642" t="s">
        <v>70</v>
      </c>
      <c r="H1642" t="s">
        <v>16</v>
      </c>
      <c r="J1642" t="s">
        <v>16</v>
      </c>
      <c r="L1642" t="s">
        <v>16</v>
      </c>
      <c r="N1642" t="s">
        <v>77</v>
      </c>
      <c r="P1642" t="s">
        <v>15</v>
      </c>
      <c r="Q1642" t="s">
        <v>1379</v>
      </c>
      <c r="R1642" t="s">
        <v>61</v>
      </c>
    </row>
    <row r="1643" spans="1:18">
      <c r="A1643" t="s">
        <v>35</v>
      </c>
      <c r="B1643" t="s">
        <v>10</v>
      </c>
      <c r="C1643">
        <v>0</v>
      </c>
      <c r="H1643" t="s">
        <v>16</v>
      </c>
      <c r="L1643" t="s">
        <v>16</v>
      </c>
      <c r="N1643" t="s">
        <v>77</v>
      </c>
      <c r="R1643" t="s">
        <v>61</v>
      </c>
    </row>
    <row r="1644" spans="1:18">
      <c r="A1644" t="s">
        <v>35</v>
      </c>
      <c r="B1644" t="s">
        <v>10</v>
      </c>
      <c r="C1644">
        <v>0</v>
      </c>
      <c r="H1644" t="s">
        <v>16</v>
      </c>
      <c r="J1644" t="s">
        <v>13</v>
      </c>
      <c r="L1644" t="s">
        <v>16</v>
      </c>
      <c r="R1644" t="s">
        <v>61</v>
      </c>
    </row>
    <row r="1645" spans="1:18">
      <c r="A1645" t="s">
        <v>35</v>
      </c>
      <c r="B1645" t="s">
        <v>10</v>
      </c>
      <c r="C1645">
        <v>0</v>
      </c>
      <c r="N1645" t="s">
        <v>15</v>
      </c>
      <c r="O1645" t="s">
        <v>1380</v>
      </c>
    </row>
    <row r="1646" spans="1:18">
      <c r="A1646" t="s">
        <v>9</v>
      </c>
      <c r="B1646" t="s">
        <v>19</v>
      </c>
      <c r="C1646" t="s">
        <v>1381</v>
      </c>
      <c r="D1646" t="s">
        <v>62</v>
      </c>
      <c r="E1646" t="s">
        <v>66</v>
      </c>
      <c r="F1646" t="s">
        <v>14</v>
      </c>
      <c r="H1646" t="s">
        <v>16</v>
      </c>
      <c r="J1646" t="s">
        <v>14</v>
      </c>
      <c r="L1646" t="s">
        <v>14</v>
      </c>
      <c r="N1646" t="s">
        <v>395</v>
      </c>
      <c r="P1646" t="s">
        <v>15</v>
      </c>
      <c r="Q1646" t="s">
        <v>1382</v>
      </c>
      <c r="R1646" t="s">
        <v>61</v>
      </c>
    </row>
    <row r="1647" spans="1:18">
      <c r="A1647" t="s">
        <v>9</v>
      </c>
      <c r="B1647" t="s">
        <v>19</v>
      </c>
      <c r="C1647">
        <v>37</v>
      </c>
      <c r="D1647" t="s">
        <v>57</v>
      </c>
      <c r="F1647" t="s">
        <v>14</v>
      </c>
      <c r="H1647" t="s">
        <v>16</v>
      </c>
      <c r="J1647" t="s">
        <v>16</v>
      </c>
      <c r="L1647" t="s">
        <v>16</v>
      </c>
      <c r="N1647" t="s">
        <v>15</v>
      </c>
      <c r="O1647" t="s">
        <v>1383</v>
      </c>
      <c r="R1647" t="s">
        <v>61</v>
      </c>
    </row>
    <row r="1648" spans="1:18">
      <c r="A1648" t="s">
        <v>9</v>
      </c>
      <c r="B1648" t="s">
        <v>19</v>
      </c>
      <c r="C1648">
        <v>48</v>
      </c>
      <c r="D1648" t="s">
        <v>57</v>
      </c>
      <c r="E1648" t="s">
        <v>95</v>
      </c>
      <c r="F1648" t="s">
        <v>14</v>
      </c>
      <c r="H1648" t="s">
        <v>14</v>
      </c>
      <c r="J1648" t="s">
        <v>14</v>
      </c>
      <c r="L1648" t="s">
        <v>14</v>
      </c>
      <c r="N1648" t="s">
        <v>15</v>
      </c>
      <c r="O1648" t="s">
        <v>667</v>
      </c>
      <c r="R1648" t="s">
        <v>61</v>
      </c>
    </row>
    <row r="1649" spans="1:18">
      <c r="A1649" t="s">
        <v>9</v>
      </c>
      <c r="B1649" t="s">
        <v>19</v>
      </c>
      <c r="C1649">
        <v>8</v>
      </c>
      <c r="D1649" t="s">
        <v>95</v>
      </c>
      <c r="E1649" t="s">
        <v>95</v>
      </c>
      <c r="F1649" t="s">
        <v>14</v>
      </c>
      <c r="H1649" t="s">
        <v>14</v>
      </c>
      <c r="J1649" t="s">
        <v>14</v>
      </c>
      <c r="L1649" t="s">
        <v>14</v>
      </c>
      <c r="N1649" t="s">
        <v>15</v>
      </c>
      <c r="O1649" t="s">
        <v>1384</v>
      </c>
      <c r="R1649" t="s">
        <v>61</v>
      </c>
    </row>
    <row r="1650" spans="1:18">
      <c r="A1650" t="s">
        <v>9</v>
      </c>
      <c r="B1650" t="s">
        <v>19</v>
      </c>
      <c r="C1650">
        <v>50</v>
      </c>
      <c r="D1650" t="s">
        <v>57</v>
      </c>
      <c r="E1650" t="s">
        <v>95</v>
      </c>
      <c r="F1650" t="s">
        <v>14</v>
      </c>
      <c r="H1650" t="s">
        <v>16</v>
      </c>
      <c r="J1650" t="s">
        <v>14</v>
      </c>
      <c r="L1650" t="s">
        <v>16</v>
      </c>
      <c r="N1650" t="s">
        <v>67</v>
      </c>
      <c r="P1650" t="s">
        <v>112</v>
      </c>
      <c r="R1650" t="s">
        <v>61</v>
      </c>
    </row>
    <row r="1651" spans="1:18">
      <c r="A1651" t="s">
        <v>9</v>
      </c>
      <c r="B1651" t="s">
        <v>19</v>
      </c>
      <c r="C1651">
        <v>13</v>
      </c>
      <c r="D1651" t="s">
        <v>95</v>
      </c>
      <c r="F1651" t="s">
        <v>15</v>
      </c>
      <c r="G1651" t="s">
        <v>1385</v>
      </c>
      <c r="H1651" t="s">
        <v>15</v>
      </c>
      <c r="I1651" t="s">
        <v>1385</v>
      </c>
      <c r="J1651" t="s">
        <v>14</v>
      </c>
      <c r="L1651" t="s">
        <v>14</v>
      </c>
      <c r="N1651" t="s">
        <v>74</v>
      </c>
      <c r="P1651" t="s">
        <v>100</v>
      </c>
      <c r="R1651" t="s">
        <v>69</v>
      </c>
    </row>
    <row r="1652" spans="1:18">
      <c r="A1652" t="s">
        <v>33</v>
      </c>
      <c r="B1652" t="s">
        <v>19</v>
      </c>
      <c r="C1652">
        <v>60</v>
      </c>
      <c r="D1652" t="s">
        <v>83</v>
      </c>
      <c r="F1652" t="s">
        <v>14</v>
      </c>
      <c r="H1652" t="s">
        <v>16</v>
      </c>
      <c r="J1652" t="s">
        <v>14</v>
      </c>
      <c r="L1652" t="s">
        <v>16</v>
      </c>
      <c r="N1652" t="s">
        <v>401</v>
      </c>
      <c r="R1652" t="s">
        <v>61</v>
      </c>
    </row>
    <row r="1653" spans="1:18">
      <c r="A1653" t="s">
        <v>33</v>
      </c>
      <c r="B1653" t="s">
        <v>19</v>
      </c>
      <c r="C1653">
        <v>5</v>
      </c>
      <c r="D1653" t="s">
        <v>62</v>
      </c>
      <c r="E1653" t="s">
        <v>62</v>
      </c>
      <c r="F1653" t="s">
        <v>14</v>
      </c>
      <c r="H1653" t="s">
        <v>16</v>
      </c>
      <c r="J1653" t="s">
        <v>14</v>
      </c>
      <c r="L1653" t="s">
        <v>16</v>
      </c>
      <c r="N1653" t="s">
        <v>77</v>
      </c>
      <c r="P1653" t="s">
        <v>65</v>
      </c>
      <c r="R1653" t="s">
        <v>61</v>
      </c>
    </row>
    <row r="1654" spans="1:18">
      <c r="A1654" t="s">
        <v>33</v>
      </c>
      <c r="B1654" t="s">
        <v>19</v>
      </c>
      <c r="C1654">
        <v>1</v>
      </c>
      <c r="D1654" t="s">
        <v>62</v>
      </c>
      <c r="E1654" t="s">
        <v>62</v>
      </c>
      <c r="F1654" t="s">
        <v>14</v>
      </c>
      <c r="H1654" t="s">
        <v>16</v>
      </c>
      <c r="J1654" t="s">
        <v>16</v>
      </c>
      <c r="L1654" t="s">
        <v>16</v>
      </c>
      <c r="N1654" t="s">
        <v>77</v>
      </c>
      <c r="R1654" t="s">
        <v>69</v>
      </c>
    </row>
    <row r="1655" spans="1:18">
      <c r="A1655" t="s">
        <v>35</v>
      </c>
      <c r="B1655" t="s">
        <v>19</v>
      </c>
      <c r="F1655" t="s">
        <v>12</v>
      </c>
      <c r="H1655" t="s">
        <v>12</v>
      </c>
      <c r="J1655" t="s">
        <v>12</v>
      </c>
      <c r="L1655" t="s">
        <v>12</v>
      </c>
      <c r="N1655" t="s">
        <v>138</v>
      </c>
      <c r="P1655" t="s">
        <v>15</v>
      </c>
      <c r="Q1655" t="s">
        <v>1386</v>
      </c>
      <c r="R1655" t="s">
        <v>61</v>
      </c>
    </row>
    <row r="1656" spans="1:18">
      <c r="A1656" t="s">
        <v>35</v>
      </c>
      <c r="B1656" t="s">
        <v>19</v>
      </c>
      <c r="C1656">
        <v>1.5</v>
      </c>
      <c r="D1656" t="s">
        <v>66</v>
      </c>
      <c r="E1656" t="s">
        <v>83</v>
      </c>
      <c r="F1656" t="s">
        <v>12</v>
      </c>
      <c r="H1656" t="s">
        <v>16</v>
      </c>
      <c r="J1656" t="s">
        <v>12</v>
      </c>
      <c r="L1656" t="s">
        <v>16</v>
      </c>
    </row>
    <row r="1657" spans="1:18">
      <c r="A1657" t="s">
        <v>35</v>
      </c>
      <c r="B1657" t="s">
        <v>19</v>
      </c>
      <c r="C1657">
        <v>15</v>
      </c>
      <c r="D1657" t="s">
        <v>62</v>
      </c>
      <c r="F1657" t="s">
        <v>13</v>
      </c>
      <c r="H1657" t="s">
        <v>16</v>
      </c>
      <c r="J1657" t="s">
        <v>13</v>
      </c>
      <c r="L1657" t="s">
        <v>16</v>
      </c>
      <c r="N1657" t="s">
        <v>67</v>
      </c>
      <c r="P1657" t="s">
        <v>112</v>
      </c>
      <c r="R1657" t="s">
        <v>69</v>
      </c>
    </row>
    <row r="1658" spans="1:18">
      <c r="A1658" t="s">
        <v>35</v>
      </c>
      <c r="B1658" t="s">
        <v>19</v>
      </c>
      <c r="C1658">
        <v>11</v>
      </c>
      <c r="D1658" t="s">
        <v>57</v>
      </c>
      <c r="E1658" t="s">
        <v>83</v>
      </c>
      <c r="F1658" t="s">
        <v>13</v>
      </c>
      <c r="H1658" t="s">
        <v>16</v>
      </c>
      <c r="J1658" t="s">
        <v>13</v>
      </c>
      <c r="L1658" t="s">
        <v>16</v>
      </c>
      <c r="N1658" t="s">
        <v>94</v>
      </c>
      <c r="P1658" t="s">
        <v>75</v>
      </c>
      <c r="R1658" t="s">
        <v>61</v>
      </c>
    </row>
    <row r="1659" spans="1:18">
      <c r="A1659" t="s">
        <v>35</v>
      </c>
      <c r="B1659" t="s">
        <v>19</v>
      </c>
      <c r="C1659">
        <v>46.3</v>
      </c>
      <c r="D1659" t="s">
        <v>57</v>
      </c>
      <c r="E1659" t="s">
        <v>95</v>
      </c>
      <c r="F1659" t="s">
        <v>13</v>
      </c>
      <c r="H1659" t="s">
        <v>13</v>
      </c>
      <c r="J1659" t="s">
        <v>13</v>
      </c>
      <c r="L1659" t="s">
        <v>13</v>
      </c>
      <c r="N1659" t="s">
        <v>67</v>
      </c>
      <c r="P1659" t="s">
        <v>15</v>
      </c>
      <c r="Q1659" t="s">
        <v>1387</v>
      </c>
      <c r="R1659" t="s">
        <v>69</v>
      </c>
    </row>
    <row r="1660" spans="1:18">
      <c r="A1660" t="s">
        <v>35</v>
      </c>
      <c r="B1660" t="s">
        <v>19</v>
      </c>
      <c r="C1660">
        <v>28.5</v>
      </c>
      <c r="D1660" t="s">
        <v>57</v>
      </c>
      <c r="F1660" t="s">
        <v>13</v>
      </c>
      <c r="H1660" t="s">
        <v>13</v>
      </c>
      <c r="J1660" t="s">
        <v>13</v>
      </c>
      <c r="L1660" t="s">
        <v>13</v>
      </c>
      <c r="N1660" t="s">
        <v>1102</v>
      </c>
      <c r="P1660" t="s">
        <v>269</v>
      </c>
      <c r="R1660" t="s">
        <v>61</v>
      </c>
    </row>
    <row r="1661" spans="1:18">
      <c r="A1661" t="s">
        <v>35</v>
      </c>
      <c r="B1661" t="s">
        <v>19</v>
      </c>
      <c r="C1661">
        <v>5</v>
      </c>
      <c r="D1661" t="s">
        <v>57</v>
      </c>
      <c r="F1661" t="s">
        <v>14</v>
      </c>
      <c r="H1661" t="s">
        <v>16</v>
      </c>
      <c r="J1661" t="s">
        <v>14</v>
      </c>
      <c r="L1661" t="s">
        <v>16</v>
      </c>
      <c r="N1661" t="s">
        <v>93</v>
      </c>
      <c r="P1661" t="s">
        <v>489</v>
      </c>
      <c r="R1661" t="s">
        <v>61</v>
      </c>
    </row>
    <row r="1662" spans="1:18">
      <c r="A1662" t="s">
        <v>35</v>
      </c>
      <c r="B1662" t="s">
        <v>19</v>
      </c>
      <c r="C1662">
        <v>5</v>
      </c>
      <c r="D1662" t="s">
        <v>66</v>
      </c>
      <c r="F1662" t="s">
        <v>14</v>
      </c>
      <c r="H1662" t="s">
        <v>16</v>
      </c>
      <c r="J1662" t="s">
        <v>14</v>
      </c>
      <c r="L1662" t="s">
        <v>16</v>
      </c>
      <c r="N1662" t="s">
        <v>15</v>
      </c>
      <c r="O1662" t="s">
        <v>1388</v>
      </c>
      <c r="P1662" t="s">
        <v>65</v>
      </c>
      <c r="R1662" t="s">
        <v>69</v>
      </c>
    </row>
    <row r="1663" spans="1:18">
      <c r="A1663" t="s">
        <v>35</v>
      </c>
      <c r="B1663" t="s">
        <v>19</v>
      </c>
      <c r="C1663">
        <v>25</v>
      </c>
      <c r="D1663" t="s">
        <v>66</v>
      </c>
      <c r="E1663" t="s">
        <v>66</v>
      </c>
      <c r="F1663" t="s">
        <v>14</v>
      </c>
      <c r="H1663" t="s">
        <v>16</v>
      </c>
      <c r="J1663" t="s">
        <v>14</v>
      </c>
      <c r="L1663" t="s">
        <v>16</v>
      </c>
      <c r="N1663" t="s">
        <v>172</v>
      </c>
      <c r="O1663" t="s">
        <v>1389</v>
      </c>
      <c r="P1663" t="s">
        <v>107</v>
      </c>
      <c r="R1663" t="s">
        <v>61</v>
      </c>
    </row>
    <row r="1664" spans="1:18">
      <c r="A1664" t="s">
        <v>35</v>
      </c>
      <c r="B1664" t="s">
        <v>19</v>
      </c>
      <c r="C1664">
        <v>31</v>
      </c>
      <c r="D1664" t="s">
        <v>95</v>
      </c>
      <c r="E1664" t="s">
        <v>95</v>
      </c>
      <c r="F1664" t="s">
        <v>14</v>
      </c>
      <c r="H1664" t="s">
        <v>14</v>
      </c>
      <c r="J1664" t="s">
        <v>14</v>
      </c>
      <c r="L1664" t="s">
        <v>14</v>
      </c>
      <c r="N1664" t="s">
        <v>67</v>
      </c>
      <c r="P1664" t="s">
        <v>15</v>
      </c>
      <c r="Q1664" t="s">
        <v>593</v>
      </c>
      <c r="R1664" t="s">
        <v>69</v>
      </c>
    </row>
    <row r="1665" spans="1:18">
      <c r="A1665" t="s">
        <v>35</v>
      </c>
      <c r="B1665" t="s">
        <v>19</v>
      </c>
      <c r="C1665">
        <v>8</v>
      </c>
      <c r="D1665" t="s">
        <v>66</v>
      </c>
      <c r="E1665" t="s">
        <v>83</v>
      </c>
      <c r="F1665" t="s">
        <v>14</v>
      </c>
      <c r="H1665" t="s">
        <v>14</v>
      </c>
      <c r="J1665" t="s">
        <v>14</v>
      </c>
      <c r="L1665" t="s">
        <v>14</v>
      </c>
      <c r="N1665" t="s">
        <v>67</v>
      </c>
      <c r="P1665" t="s">
        <v>75</v>
      </c>
      <c r="R1665" t="s">
        <v>69</v>
      </c>
    </row>
    <row r="1666" spans="1:18">
      <c r="A1666" t="s">
        <v>35</v>
      </c>
      <c r="B1666" t="s">
        <v>19</v>
      </c>
      <c r="C1666">
        <v>15</v>
      </c>
      <c r="D1666" t="s">
        <v>66</v>
      </c>
      <c r="E1666" t="s">
        <v>95</v>
      </c>
      <c r="F1666" t="s">
        <v>14</v>
      </c>
      <c r="H1666" t="s">
        <v>14</v>
      </c>
      <c r="J1666" t="s">
        <v>14</v>
      </c>
      <c r="L1666" t="s">
        <v>14</v>
      </c>
      <c r="N1666" t="s">
        <v>15</v>
      </c>
      <c r="O1666" t="s">
        <v>1390</v>
      </c>
      <c r="R1666" t="s">
        <v>61</v>
      </c>
    </row>
    <row r="1667" spans="1:18">
      <c r="A1667" t="s">
        <v>35</v>
      </c>
      <c r="B1667" t="s">
        <v>19</v>
      </c>
      <c r="C1667">
        <v>20</v>
      </c>
      <c r="D1667" t="s">
        <v>57</v>
      </c>
      <c r="E1667" t="s">
        <v>95</v>
      </c>
      <c r="F1667" t="s">
        <v>14</v>
      </c>
      <c r="H1667" t="s">
        <v>14</v>
      </c>
      <c r="J1667" t="s">
        <v>14</v>
      </c>
      <c r="L1667" t="s">
        <v>14</v>
      </c>
      <c r="N1667" t="s">
        <v>77</v>
      </c>
      <c r="P1667" t="s">
        <v>188</v>
      </c>
      <c r="R1667" t="s">
        <v>61</v>
      </c>
    </row>
    <row r="1668" spans="1:18">
      <c r="A1668" t="s">
        <v>35</v>
      </c>
      <c r="B1668" t="s">
        <v>19</v>
      </c>
      <c r="C1668">
        <v>5</v>
      </c>
      <c r="D1668" t="s">
        <v>66</v>
      </c>
      <c r="E1668" t="s">
        <v>66</v>
      </c>
      <c r="F1668" t="s">
        <v>14</v>
      </c>
      <c r="H1668" t="s">
        <v>14</v>
      </c>
      <c r="J1668" t="s">
        <v>14</v>
      </c>
      <c r="L1668" t="s">
        <v>14</v>
      </c>
      <c r="N1668" t="s">
        <v>15</v>
      </c>
      <c r="O1668" t="s">
        <v>1391</v>
      </c>
      <c r="P1668" t="s">
        <v>15</v>
      </c>
      <c r="Q1668" t="s">
        <v>1392</v>
      </c>
      <c r="R1668" t="s">
        <v>69</v>
      </c>
    </row>
    <row r="1669" spans="1:18">
      <c r="A1669" t="s">
        <v>35</v>
      </c>
      <c r="B1669" t="s">
        <v>19</v>
      </c>
      <c r="C1669">
        <v>15</v>
      </c>
      <c r="D1669" t="s">
        <v>57</v>
      </c>
      <c r="F1669" t="s">
        <v>14</v>
      </c>
      <c r="H1669" t="s">
        <v>14</v>
      </c>
      <c r="J1669" t="s">
        <v>14</v>
      </c>
      <c r="L1669" t="s">
        <v>14</v>
      </c>
      <c r="N1669" t="s">
        <v>93</v>
      </c>
      <c r="R1669" t="s">
        <v>69</v>
      </c>
    </row>
    <row r="1670" spans="1:18">
      <c r="A1670" t="s">
        <v>35</v>
      </c>
      <c r="B1670" t="s">
        <v>19</v>
      </c>
      <c r="C1670">
        <v>15</v>
      </c>
      <c r="D1670" t="s">
        <v>57</v>
      </c>
      <c r="E1670" t="s">
        <v>66</v>
      </c>
      <c r="F1670" t="s">
        <v>14</v>
      </c>
      <c r="H1670" t="s">
        <v>14</v>
      </c>
      <c r="J1670" t="s">
        <v>14</v>
      </c>
      <c r="L1670" t="s">
        <v>14</v>
      </c>
      <c r="N1670" t="s">
        <v>216</v>
      </c>
      <c r="P1670" t="s">
        <v>15</v>
      </c>
      <c r="Q1670" t="s">
        <v>1393</v>
      </c>
      <c r="R1670" t="s">
        <v>69</v>
      </c>
    </row>
    <row r="1671" spans="1:18">
      <c r="A1671" t="s">
        <v>35</v>
      </c>
      <c r="B1671" t="s">
        <v>19</v>
      </c>
      <c r="C1671">
        <v>5.3</v>
      </c>
      <c r="D1671" t="s">
        <v>66</v>
      </c>
      <c r="E1671" t="s">
        <v>95</v>
      </c>
      <c r="F1671" t="s">
        <v>14</v>
      </c>
      <c r="H1671" t="s">
        <v>16</v>
      </c>
      <c r="J1671" t="s">
        <v>14</v>
      </c>
      <c r="L1671" t="s">
        <v>16</v>
      </c>
      <c r="N1671" t="s">
        <v>77</v>
      </c>
      <c r="P1671" t="s">
        <v>65</v>
      </c>
      <c r="R1671" t="s">
        <v>61</v>
      </c>
    </row>
    <row r="1672" spans="1:18">
      <c r="A1672" t="s">
        <v>35</v>
      </c>
      <c r="B1672" t="s">
        <v>19</v>
      </c>
      <c r="C1672">
        <v>35</v>
      </c>
      <c r="D1672" t="s">
        <v>57</v>
      </c>
      <c r="F1672" t="s">
        <v>14</v>
      </c>
      <c r="H1672" t="s">
        <v>14</v>
      </c>
      <c r="J1672" t="s">
        <v>14</v>
      </c>
      <c r="L1672" t="s">
        <v>13</v>
      </c>
      <c r="N1672" t="s">
        <v>67</v>
      </c>
      <c r="P1672" t="s">
        <v>188</v>
      </c>
      <c r="R1672" t="s">
        <v>61</v>
      </c>
    </row>
    <row r="1673" spans="1:18">
      <c r="A1673" t="s">
        <v>35</v>
      </c>
      <c r="B1673" t="s">
        <v>19</v>
      </c>
      <c r="C1673">
        <v>30</v>
      </c>
      <c r="D1673" t="s">
        <v>62</v>
      </c>
      <c r="F1673" t="s">
        <v>14</v>
      </c>
      <c r="H1673" t="s">
        <v>14</v>
      </c>
      <c r="J1673" t="s">
        <v>14</v>
      </c>
      <c r="L1673" t="s">
        <v>14</v>
      </c>
      <c r="N1673" t="s">
        <v>833</v>
      </c>
      <c r="O1673" t="s">
        <v>1394</v>
      </c>
      <c r="R1673" t="s">
        <v>61</v>
      </c>
    </row>
    <row r="1674" spans="1:18">
      <c r="A1674" t="s">
        <v>35</v>
      </c>
      <c r="B1674" t="s">
        <v>19</v>
      </c>
      <c r="C1674">
        <v>0.5</v>
      </c>
      <c r="D1674" t="s">
        <v>57</v>
      </c>
      <c r="E1674" t="s">
        <v>83</v>
      </c>
      <c r="F1674" t="s">
        <v>14</v>
      </c>
      <c r="H1674" t="s">
        <v>16</v>
      </c>
      <c r="J1674" t="s">
        <v>14</v>
      </c>
      <c r="L1674" t="s">
        <v>16</v>
      </c>
      <c r="N1674" t="s">
        <v>15</v>
      </c>
      <c r="O1674" t="s">
        <v>1395</v>
      </c>
      <c r="P1674" t="s">
        <v>100</v>
      </c>
      <c r="R1674" t="s">
        <v>61</v>
      </c>
    </row>
    <row r="1675" spans="1:18">
      <c r="A1675" t="s">
        <v>35</v>
      </c>
      <c r="B1675" t="s">
        <v>19</v>
      </c>
      <c r="C1675">
        <v>54</v>
      </c>
      <c r="D1675" t="s">
        <v>66</v>
      </c>
      <c r="E1675" t="s">
        <v>66</v>
      </c>
      <c r="F1675" t="s">
        <v>14</v>
      </c>
      <c r="H1675" t="s">
        <v>14</v>
      </c>
      <c r="J1675" t="s">
        <v>14</v>
      </c>
      <c r="L1675" t="s">
        <v>14</v>
      </c>
      <c r="N1675" t="s">
        <v>172</v>
      </c>
      <c r="O1675" t="s">
        <v>1396</v>
      </c>
      <c r="P1675" t="s">
        <v>188</v>
      </c>
      <c r="R1675" t="s">
        <v>61</v>
      </c>
    </row>
    <row r="1676" spans="1:18">
      <c r="A1676" t="s">
        <v>35</v>
      </c>
      <c r="B1676" t="s">
        <v>19</v>
      </c>
      <c r="C1676">
        <v>15</v>
      </c>
      <c r="D1676" t="s">
        <v>57</v>
      </c>
      <c r="F1676" t="s">
        <v>14</v>
      </c>
      <c r="H1676" t="s">
        <v>16</v>
      </c>
      <c r="J1676" t="s">
        <v>14</v>
      </c>
      <c r="L1676" t="s">
        <v>16</v>
      </c>
      <c r="N1676" t="s">
        <v>1397</v>
      </c>
      <c r="P1676" t="s">
        <v>1023</v>
      </c>
      <c r="R1676" t="s">
        <v>61</v>
      </c>
    </row>
    <row r="1677" spans="1:18">
      <c r="A1677" t="s">
        <v>35</v>
      </c>
      <c r="B1677" t="s">
        <v>19</v>
      </c>
      <c r="C1677">
        <v>7</v>
      </c>
      <c r="D1677" t="s">
        <v>57</v>
      </c>
      <c r="F1677" t="s">
        <v>14</v>
      </c>
      <c r="H1677" t="s">
        <v>16</v>
      </c>
      <c r="J1677" t="s">
        <v>14</v>
      </c>
      <c r="L1677" t="s">
        <v>16</v>
      </c>
      <c r="N1677" t="s">
        <v>15</v>
      </c>
      <c r="O1677" t="s">
        <v>1398</v>
      </c>
      <c r="P1677" t="s">
        <v>65</v>
      </c>
      <c r="R1677" t="s">
        <v>61</v>
      </c>
    </row>
    <row r="1678" spans="1:18">
      <c r="A1678" t="s">
        <v>35</v>
      </c>
      <c r="B1678" t="s">
        <v>19</v>
      </c>
      <c r="C1678">
        <v>7</v>
      </c>
      <c r="D1678" t="s">
        <v>57</v>
      </c>
      <c r="F1678" t="s">
        <v>14</v>
      </c>
      <c r="H1678" t="s">
        <v>14</v>
      </c>
      <c r="J1678" t="s">
        <v>14</v>
      </c>
      <c r="L1678" t="s">
        <v>14</v>
      </c>
      <c r="N1678" t="s">
        <v>94</v>
      </c>
      <c r="P1678" t="s">
        <v>548</v>
      </c>
      <c r="R1678" t="s">
        <v>61</v>
      </c>
    </row>
    <row r="1679" spans="1:18">
      <c r="A1679" t="s">
        <v>35</v>
      </c>
      <c r="B1679" t="s">
        <v>19</v>
      </c>
      <c r="C1679">
        <v>25.5</v>
      </c>
      <c r="D1679" t="s">
        <v>66</v>
      </c>
      <c r="F1679" t="s">
        <v>14</v>
      </c>
      <c r="H1679" t="s">
        <v>14</v>
      </c>
      <c r="J1679" t="s">
        <v>13</v>
      </c>
      <c r="L1679" t="s">
        <v>13</v>
      </c>
      <c r="N1679" t="s">
        <v>297</v>
      </c>
      <c r="P1679" t="s">
        <v>255</v>
      </c>
      <c r="R1679" t="s">
        <v>69</v>
      </c>
    </row>
    <row r="1680" spans="1:18">
      <c r="A1680" t="s">
        <v>35</v>
      </c>
      <c r="B1680" t="s">
        <v>19</v>
      </c>
      <c r="C1680">
        <v>7</v>
      </c>
      <c r="D1680" t="s">
        <v>83</v>
      </c>
      <c r="F1680" t="s">
        <v>14</v>
      </c>
      <c r="H1680" t="s">
        <v>14</v>
      </c>
      <c r="J1680" t="s">
        <v>14</v>
      </c>
      <c r="L1680" t="s">
        <v>14</v>
      </c>
      <c r="N1680" t="s">
        <v>67</v>
      </c>
      <c r="P1680" t="s">
        <v>65</v>
      </c>
      <c r="R1680" t="s">
        <v>61</v>
      </c>
    </row>
    <row r="1681" spans="1:18">
      <c r="A1681" t="s">
        <v>35</v>
      </c>
      <c r="B1681" t="s">
        <v>19</v>
      </c>
      <c r="C1681">
        <v>2</v>
      </c>
      <c r="D1681" t="s">
        <v>62</v>
      </c>
      <c r="E1681" t="s">
        <v>57</v>
      </c>
      <c r="F1681" t="s">
        <v>14</v>
      </c>
      <c r="H1681" t="s">
        <v>14</v>
      </c>
      <c r="J1681" t="s">
        <v>14</v>
      </c>
      <c r="L1681" t="s">
        <v>14</v>
      </c>
      <c r="N1681" t="s">
        <v>216</v>
      </c>
      <c r="P1681" t="s">
        <v>639</v>
      </c>
      <c r="R1681" t="s">
        <v>61</v>
      </c>
    </row>
    <row r="1682" spans="1:18">
      <c r="A1682" t="s">
        <v>35</v>
      </c>
      <c r="B1682" t="s">
        <v>19</v>
      </c>
      <c r="C1682">
        <v>19</v>
      </c>
      <c r="D1682" t="s">
        <v>57</v>
      </c>
      <c r="F1682" t="s">
        <v>14</v>
      </c>
      <c r="H1682" t="s">
        <v>16</v>
      </c>
      <c r="J1682" t="s">
        <v>14</v>
      </c>
      <c r="L1682" t="s">
        <v>16</v>
      </c>
      <c r="N1682" t="s">
        <v>15</v>
      </c>
      <c r="O1682" t="s">
        <v>1399</v>
      </c>
      <c r="P1682" t="s">
        <v>639</v>
      </c>
      <c r="R1682" t="s">
        <v>69</v>
      </c>
    </row>
    <row r="1683" spans="1:18">
      <c r="A1683" t="s">
        <v>35</v>
      </c>
      <c r="B1683" t="s">
        <v>19</v>
      </c>
      <c r="C1683">
        <v>48</v>
      </c>
      <c r="F1683" t="s">
        <v>14</v>
      </c>
      <c r="H1683" t="s">
        <v>14</v>
      </c>
      <c r="J1683" t="s">
        <v>14</v>
      </c>
      <c r="L1683" t="s">
        <v>14</v>
      </c>
      <c r="N1683" t="s">
        <v>15</v>
      </c>
      <c r="O1683" t="s">
        <v>1400</v>
      </c>
      <c r="P1683" t="s">
        <v>15</v>
      </c>
      <c r="Q1683" t="s">
        <v>1401</v>
      </c>
      <c r="R1683" t="s">
        <v>69</v>
      </c>
    </row>
    <row r="1684" spans="1:18">
      <c r="A1684" t="s">
        <v>35</v>
      </c>
      <c r="B1684" t="s">
        <v>19</v>
      </c>
      <c r="C1684">
        <v>10</v>
      </c>
      <c r="D1684" t="s">
        <v>95</v>
      </c>
      <c r="F1684" t="s">
        <v>14</v>
      </c>
      <c r="H1684" t="s">
        <v>15</v>
      </c>
      <c r="I1684" t="s">
        <v>1402</v>
      </c>
      <c r="J1684" t="s">
        <v>14</v>
      </c>
      <c r="L1684" t="s">
        <v>15</v>
      </c>
      <c r="M1684" t="s">
        <v>1402</v>
      </c>
      <c r="N1684" t="s">
        <v>67</v>
      </c>
      <c r="P1684" t="s">
        <v>112</v>
      </c>
      <c r="R1684" t="s">
        <v>61</v>
      </c>
    </row>
    <row r="1685" spans="1:18">
      <c r="A1685" t="s">
        <v>35</v>
      </c>
      <c r="B1685" t="s">
        <v>19</v>
      </c>
      <c r="C1685" t="s">
        <v>1403</v>
      </c>
      <c r="D1685" t="s">
        <v>57</v>
      </c>
      <c r="E1685" t="s">
        <v>57</v>
      </c>
      <c r="F1685" t="s">
        <v>14</v>
      </c>
      <c r="H1685" t="s">
        <v>16</v>
      </c>
      <c r="J1685" t="s">
        <v>14</v>
      </c>
      <c r="L1685" t="s">
        <v>16</v>
      </c>
      <c r="N1685" t="s">
        <v>216</v>
      </c>
      <c r="P1685" t="s">
        <v>65</v>
      </c>
      <c r="R1685" t="s">
        <v>61</v>
      </c>
    </row>
    <row r="1686" spans="1:18">
      <c r="A1686" t="s">
        <v>35</v>
      </c>
      <c r="B1686" t="s">
        <v>19</v>
      </c>
      <c r="C1686" t="s">
        <v>1404</v>
      </c>
      <c r="D1686" t="s">
        <v>66</v>
      </c>
      <c r="F1686" t="s">
        <v>14</v>
      </c>
      <c r="H1686" t="s">
        <v>13</v>
      </c>
      <c r="J1686" t="s">
        <v>13</v>
      </c>
      <c r="L1686" t="s">
        <v>13</v>
      </c>
      <c r="N1686" t="s">
        <v>1046</v>
      </c>
      <c r="P1686" t="s">
        <v>689</v>
      </c>
      <c r="R1686" t="s">
        <v>69</v>
      </c>
    </row>
    <row r="1687" spans="1:18">
      <c r="A1687" t="s">
        <v>35</v>
      </c>
      <c r="B1687" t="s">
        <v>19</v>
      </c>
      <c r="C1687">
        <v>2</v>
      </c>
      <c r="D1687" t="s">
        <v>57</v>
      </c>
      <c r="E1687" t="s">
        <v>57</v>
      </c>
      <c r="F1687" t="s">
        <v>14</v>
      </c>
      <c r="H1687" t="s">
        <v>14</v>
      </c>
      <c r="J1687" t="s">
        <v>14</v>
      </c>
      <c r="L1687" t="s">
        <v>14</v>
      </c>
      <c r="N1687" t="s">
        <v>1345</v>
      </c>
      <c r="P1687" t="s">
        <v>1023</v>
      </c>
      <c r="R1687" t="s">
        <v>61</v>
      </c>
    </row>
    <row r="1688" spans="1:18">
      <c r="A1688" t="s">
        <v>35</v>
      </c>
      <c r="B1688" t="s">
        <v>19</v>
      </c>
      <c r="C1688">
        <v>40</v>
      </c>
      <c r="D1688" t="s">
        <v>57</v>
      </c>
      <c r="E1688" t="s">
        <v>95</v>
      </c>
      <c r="F1688" t="s">
        <v>14</v>
      </c>
      <c r="H1688" t="s">
        <v>16</v>
      </c>
      <c r="J1688" t="s">
        <v>14</v>
      </c>
      <c r="L1688" t="s">
        <v>16</v>
      </c>
      <c r="N1688" t="s">
        <v>111</v>
      </c>
      <c r="P1688" t="s">
        <v>261</v>
      </c>
      <c r="R1688" t="s">
        <v>61</v>
      </c>
    </row>
    <row r="1689" spans="1:18">
      <c r="A1689" t="s">
        <v>35</v>
      </c>
      <c r="B1689" t="s">
        <v>19</v>
      </c>
      <c r="C1689">
        <v>42.5</v>
      </c>
      <c r="D1689" t="s">
        <v>66</v>
      </c>
      <c r="F1689" t="s">
        <v>14</v>
      </c>
      <c r="H1689" t="s">
        <v>16</v>
      </c>
      <c r="J1689" t="s">
        <v>14</v>
      </c>
      <c r="L1689" t="s">
        <v>16</v>
      </c>
      <c r="N1689" t="s">
        <v>67</v>
      </c>
      <c r="P1689" t="s">
        <v>75</v>
      </c>
      <c r="R1689" t="s">
        <v>61</v>
      </c>
    </row>
    <row r="1690" spans="1:18">
      <c r="A1690" t="s">
        <v>35</v>
      </c>
      <c r="B1690" t="s">
        <v>19</v>
      </c>
      <c r="C1690">
        <v>35</v>
      </c>
      <c r="D1690" t="s">
        <v>57</v>
      </c>
      <c r="F1690" t="s">
        <v>14</v>
      </c>
      <c r="H1690" t="s">
        <v>16</v>
      </c>
      <c r="J1690" t="s">
        <v>16</v>
      </c>
      <c r="L1690" t="s">
        <v>16</v>
      </c>
      <c r="N1690" t="s">
        <v>67</v>
      </c>
      <c r="P1690" t="s">
        <v>112</v>
      </c>
      <c r="R1690" t="s">
        <v>61</v>
      </c>
    </row>
    <row r="1691" spans="1:18">
      <c r="A1691" t="s">
        <v>35</v>
      </c>
      <c r="B1691" t="s">
        <v>19</v>
      </c>
      <c r="C1691">
        <v>7</v>
      </c>
      <c r="D1691" t="s">
        <v>57</v>
      </c>
      <c r="F1691" t="s">
        <v>14</v>
      </c>
      <c r="H1691" t="s">
        <v>16</v>
      </c>
      <c r="J1691" t="s">
        <v>14</v>
      </c>
      <c r="L1691" t="s">
        <v>16</v>
      </c>
      <c r="N1691" t="s">
        <v>1215</v>
      </c>
      <c r="P1691" t="s">
        <v>489</v>
      </c>
      <c r="R1691" t="s">
        <v>61</v>
      </c>
    </row>
    <row r="1692" spans="1:18">
      <c r="A1692" t="s">
        <v>35</v>
      </c>
      <c r="B1692" t="s">
        <v>19</v>
      </c>
      <c r="C1692">
        <v>2</v>
      </c>
      <c r="D1692" t="s">
        <v>66</v>
      </c>
      <c r="E1692" t="s">
        <v>83</v>
      </c>
      <c r="F1692" t="s">
        <v>14</v>
      </c>
      <c r="H1692" t="s">
        <v>16</v>
      </c>
      <c r="J1692" t="s">
        <v>14</v>
      </c>
      <c r="L1692" t="s">
        <v>16</v>
      </c>
      <c r="N1692" t="s">
        <v>15</v>
      </c>
      <c r="O1692" t="s">
        <v>1405</v>
      </c>
      <c r="P1692" t="s">
        <v>188</v>
      </c>
      <c r="R1692" t="s">
        <v>61</v>
      </c>
    </row>
    <row r="1693" spans="1:18">
      <c r="A1693" t="s">
        <v>35</v>
      </c>
      <c r="B1693" t="s">
        <v>19</v>
      </c>
      <c r="C1693">
        <v>5.9</v>
      </c>
      <c r="D1693" t="s">
        <v>57</v>
      </c>
      <c r="E1693" t="s">
        <v>57</v>
      </c>
      <c r="F1693" t="s">
        <v>14</v>
      </c>
      <c r="H1693" t="s">
        <v>14</v>
      </c>
      <c r="J1693" t="s">
        <v>14</v>
      </c>
      <c r="L1693" t="s">
        <v>14</v>
      </c>
      <c r="N1693" t="s">
        <v>15</v>
      </c>
      <c r="O1693" t="s">
        <v>1406</v>
      </c>
      <c r="P1693" t="s">
        <v>65</v>
      </c>
      <c r="R1693" t="s">
        <v>61</v>
      </c>
    </row>
    <row r="1694" spans="1:18">
      <c r="A1694" t="s">
        <v>35</v>
      </c>
      <c r="B1694" t="s">
        <v>19</v>
      </c>
      <c r="C1694">
        <v>15</v>
      </c>
      <c r="D1694" t="s">
        <v>57</v>
      </c>
      <c r="E1694" t="s">
        <v>95</v>
      </c>
      <c r="F1694" t="s">
        <v>14</v>
      </c>
      <c r="H1694" t="s">
        <v>16</v>
      </c>
      <c r="J1694" t="s">
        <v>14</v>
      </c>
      <c r="L1694" t="s">
        <v>16</v>
      </c>
      <c r="N1694" t="s">
        <v>172</v>
      </c>
      <c r="O1694" t="s">
        <v>1407</v>
      </c>
      <c r="P1694" t="s">
        <v>15</v>
      </c>
      <c r="Q1694" t="s">
        <v>1408</v>
      </c>
      <c r="R1694" t="s">
        <v>61</v>
      </c>
    </row>
    <row r="1695" spans="1:18">
      <c r="A1695" t="s">
        <v>35</v>
      </c>
      <c r="B1695" t="s">
        <v>19</v>
      </c>
      <c r="C1695">
        <v>14</v>
      </c>
      <c r="D1695" t="s">
        <v>57</v>
      </c>
      <c r="F1695" t="s">
        <v>14</v>
      </c>
      <c r="H1695" t="s">
        <v>14</v>
      </c>
      <c r="J1695" t="s">
        <v>14</v>
      </c>
      <c r="L1695" t="s">
        <v>16</v>
      </c>
      <c r="N1695" t="s">
        <v>93</v>
      </c>
      <c r="P1695" t="s">
        <v>75</v>
      </c>
      <c r="R1695" t="s">
        <v>61</v>
      </c>
    </row>
    <row r="1696" spans="1:18">
      <c r="A1696" t="s">
        <v>35</v>
      </c>
      <c r="B1696" t="s">
        <v>19</v>
      </c>
      <c r="C1696">
        <v>0</v>
      </c>
      <c r="D1696" t="s">
        <v>57</v>
      </c>
      <c r="E1696" t="s">
        <v>83</v>
      </c>
      <c r="F1696" t="s">
        <v>14</v>
      </c>
      <c r="H1696" t="s">
        <v>14</v>
      </c>
      <c r="J1696" t="s">
        <v>14</v>
      </c>
      <c r="L1696" t="s">
        <v>14</v>
      </c>
      <c r="N1696" t="s">
        <v>77</v>
      </c>
      <c r="P1696" t="s">
        <v>75</v>
      </c>
      <c r="R1696" t="s">
        <v>61</v>
      </c>
    </row>
    <row r="1697" spans="1:18">
      <c r="A1697" t="s">
        <v>35</v>
      </c>
      <c r="B1697" t="s">
        <v>19</v>
      </c>
      <c r="C1697">
        <v>10</v>
      </c>
      <c r="D1697" t="s">
        <v>57</v>
      </c>
      <c r="F1697" t="s">
        <v>14</v>
      </c>
      <c r="H1697" t="s">
        <v>14</v>
      </c>
      <c r="J1697" t="s">
        <v>14</v>
      </c>
      <c r="L1697" t="s">
        <v>14</v>
      </c>
      <c r="N1697" t="s">
        <v>94</v>
      </c>
      <c r="R1697" t="s">
        <v>61</v>
      </c>
    </row>
    <row r="1698" spans="1:18">
      <c r="A1698" t="s">
        <v>35</v>
      </c>
      <c r="B1698" t="s">
        <v>19</v>
      </c>
      <c r="C1698">
        <v>3</v>
      </c>
      <c r="D1698" t="s">
        <v>62</v>
      </c>
      <c r="E1698" t="s">
        <v>62</v>
      </c>
      <c r="F1698" t="s">
        <v>14</v>
      </c>
      <c r="H1698" t="s">
        <v>16</v>
      </c>
      <c r="J1698" t="s">
        <v>14</v>
      </c>
      <c r="L1698" t="s">
        <v>16</v>
      </c>
      <c r="N1698" t="s">
        <v>67</v>
      </c>
      <c r="P1698" t="s">
        <v>65</v>
      </c>
      <c r="R1698" t="s">
        <v>61</v>
      </c>
    </row>
    <row r="1699" spans="1:18">
      <c r="A1699" t="s">
        <v>35</v>
      </c>
      <c r="B1699" t="s">
        <v>19</v>
      </c>
      <c r="C1699">
        <v>20</v>
      </c>
      <c r="D1699" t="s">
        <v>57</v>
      </c>
      <c r="F1699" t="s">
        <v>14</v>
      </c>
      <c r="H1699" t="s">
        <v>14</v>
      </c>
      <c r="J1699" t="s">
        <v>14</v>
      </c>
      <c r="L1699" t="s">
        <v>14</v>
      </c>
      <c r="N1699" t="s">
        <v>77</v>
      </c>
      <c r="P1699" t="s">
        <v>65</v>
      </c>
      <c r="R1699" t="s">
        <v>69</v>
      </c>
    </row>
    <row r="1700" spans="1:18">
      <c r="A1700" t="s">
        <v>35</v>
      </c>
      <c r="B1700" t="s">
        <v>19</v>
      </c>
      <c r="C1700">
        <v>18</v>
      </c>
      <c r="D1700" t="s">
        <v>79</v>
      </c>
      <c r="E1700" t="s">
        <v>57</v>
      </c>
      <c r="F1700" t="s">
        <v>14</v>
      </c>
      <c r="H1700" t="s">
        <v>14</v>
      </c>
      <c r="J1700" t="s">
        <v>14</v>
      </c>
      <c r="L1700" t="s">
        <v>14</v>
      </c>
      <c r="N1700" t="s">
        <v>349</v>
      </c>
      <c r="P1700" t="s">
        <v>143</v>
      </c>
      <c r="R1700" t="s">
        <v>61</v>
      </c>
    </row>
    <row r="1701" spans="1:18">
      <c r="A1701" t="s">
        <v>35</v>
      </c>
      <c r="B1701" t="s">
        <v>19</v>
      </c>
      <c r="C1701">
        <v>26</v>
      </c>
      <c r="D1701" t="s">
        <v>57</v>
      </c>
      <c r="E1701" t="s">
        <v>83</v>
      </c>
      <c r="F1701" t="s">
        <v>14</v>
      </c>
      <c r="H1701" t="s">
        <v>14</v>
      </c>
      <c r="J1701" t="s">
        <v>14</v>
      </c>
      <c r="L1701" t="s">
        <v>14</v>
      </c>
      <c r="N1701" t="s">
        <v>1409</v>
      </c>
      <c r="P1701" t="s">
        <v>737</v>
      </c>
      <c r="R1701" t="s">
        <v>61</v>
      </c>
    </row>
    <row r="1702" spans="1:18">
      <c r="A1702" t="s">
        <v>35</v>
      </c>
      <c r="B1702" t="s">
        <v>19</v>
      </c>
      <c r="C1702">
        <v>32</v>
      </c>
      <c r="D1702" t="s">
        <v>66</v>
      </c>
      <c r="E1702" t="s">
        <v>95</v>
      </c>
      <c r="F1702" t="s">
        <v>14</v>
      </c>
      <c r="H1702" t="s">
        <v>14</v>
      </c>
      <c r="J1702" t="s">
        <v>14</v>
      </c>
      <c r="L1702" t="s">
        <v>14</v>
      </c>
      <c r="N1702" t="s">
        <v>341</v>
      </c>
      <c r="O1702" t="s">
        <v>1410</v>
      </c>
      <c r="P1702" t="s">
        <v>15</v>
      </c>
      <c r="Q1702" t="s">
        <v>1411</v>
      </c>
      <c r="R1702" t="s">
        <v>69</v>
      </c>
    </row>
    <row r="1703" spans="1:18">
      <c r="A1703" t="s">
        <v>35</v>
      </c>
      <c r="B1703" t="s">
        <v>19</v>
      </c>
      <c r="C1703">
        <v>17</v>
      </c>
      <c r="D1703" t="s">
        <v>66</v>
      </c>
      <c r="F1703" t="s">
        <v>14</v>
      </c>
      <c r="H1703" t="s">
        <v>14</v>
      </c>
      <c r="J1703" t="s">
        <v>14</v>
      </c>
      <c r="L1703" t="s">
        <v>14</v>
      </c>
      <c r="N1703" t="s">
        <v>687</v>
      </c>
      <c r="P1703" t="s">
        <v>973</v>
      </c>
      <c r="R1703" t="s">
        <v>61</v>
      </c>
    </row>
    <row r="1704" spans="1:18">
      <c r="A1704" t="s">
        <v>35</v>
      </c>
      <c r="B1704" t="s">
        <v>19</v>
      </c>
      <c r="C1704">
        <v>40</v>
      </c>
      <c r="D1704" t="s">
        <v>57</v>
      </c>
      <c r="E1704" t="s">
        <v>83</v>
      </c>
      <c r="F1704" t="s">
        <v>14</v>
      </c>
      <c r="H1704" t="s">
        <v>16</v>
      </c>
      <c r="J1704" t="s">
        <v>14</v>
      </c>
      <c r="L1704" t="s">
        <v>16</v>
      </c>
      <c r="N1704" t="s">
        <v>15</v>
      </c>
      <c r="O1704" t="s">
        <v>1412</v>
      </c>
      <c r="P1704" t="s">
        <v>15</v>
      </c>
      <c r="Q1704" t="s">
        <v>1413</v>
      </c>
      <c r="R1704" t="s">
        <v>61</v>
      </c>
    </row>
    <row r="1705" spans="1:18">
      <c r="A1705" t="s">
        <v>35</v>
      </c>
      <c r="B1705" t="s">
        <v>19</v>
      </c>
      <c r="C1705">
        <v>25</v>
      </c>
      <c r="D1705" t="s">
        <v>57</v>
      </c>
      <c r="E1705" t="s">
        <v>95</v>
      </c>
      <c r="F1705" t="s">
        <v>14</v>
      </c>
      <c r="H1705" t="s">
        <v>16</v>
      </c>
      <c r="J1705" t="s">
        <v>14</v>
      </c>
      <c r="L1705" t="s">
        <v>16</v>
      </c>
      <c r="N1705" t="s">
        <v>15</v>
      </c>
      <c r="O1705" t="s">
        <v>1414</v>
      </c>
      <c r="P1705" t="s">
        <v>15</v>
      </c>
      <c r="Q1705" t="s">
        <v>1415</v>
      </c>
      <c r="R1705" t="s">
        <v>61</v>
      </c>
    </row>
    <row r="1706" spans="1:18">
      <c r="A1706" t="s">
        <v>35</v>
      </c>
      <c r="B1706" t="s">
        <v>19</v>
      </c>
      <c r="C1706">
        <v>37</v>
      </c>
      <c r="D1706" t="s">
        <v>57</v>
      </c>
      <c r="F1706" t="s">
        <v>14</v>
      </c>
      <c r="H1706" t="s">
        <v>14</v>
      </c>
      <c r="J1706" t="s">
        <v>14</v>
      </c>
      <c r="L1706" t="s">
        <v>14</v>
      </c>
      <c r="N1706" t="s">
        <v>15</v>
      </c>
      <c r="O1706" t="s">
        <v>1416</v>
      </c>
      <c r="R1706" t="s">
        <v>61</v>
      </c>
    </row>
    <row r="1707" spans="1:18">
      <c r="A1707" t="s">
        <v>35</v>
      </c>
      <c r="B1707" t="s">
        <v>19</v>
      </c>
      <c r="C1707">
        <v>36</v>
      </c>
      <c r="D1707" t="s">
        <v>66</v>
      </c>
      <c r="E1707" t="s">
        <v>95</v>
      </c>
      <c r="F1707" t="s">
        <v>14</v>
      </c>
      <c r="H1707" t="s">
        <v>16</v>
      </c>
      <c r="J1707" t="s">
        <v>14</v>
      </c>
      <c r="L1707" t="s">
        <v>16</v>
      </c>
      <c r="N1707" t="s">
        <v>232</v>
      </c>
      <c r="O1707" t="s">
        <v>1417</v>
      </c>
      <c r="P1707" t="s">
        <v>431</v>
      </c>
      <c r="R1707" t="s">
        <v>61</v>
      </c>
    </row>
    <row r="1708" spans="1:18">
      <c r="A1708" t="s">
        <v>35</v>
      </c>
      <c r="B1708" t="s">
        <v>19</v>
      </c>
      <c r="C1708">
        <v>25</v>
      </c>
      <c r="D1708" t="s">
        <v>62</v>
      </c>
      <c r="E1708" t="s">
        <v>62</v>
      </c>
      <c r="F1708" t="s">
        <v>14</v>
      </c>
      <c r="H1708" t="s">
        <v>16</v>
      </c>
      <c r="J1708" t="s">
        <v>14</v>
      </c>
      <c r="L1708" t="s">
        <v>16</v>
      </c>
      <c r="N1708" t="s">
        <v>15</v>
      </c>
      <c r="O1708" t="s">
        <v>1418</v>
      </c>
      <c r="P1708" t="s">
        <v>15</v>
      </c>
      <c r="Q1708" t="s">
        <v>1419</v>
      </c>
      <c r="R1708" t="s">
        <v>61</v>
      </c>
    </row>
    <row r="1709" spans="1:18">
      <c r="A1709" t="s">
        <v>35</v>
      </c>
      <c r="B1709" t="s">
        <v>19</v>
      </c>
      <c r="C1709">
        <v>5.0999999999999996</v>
      </c>
      <c r="D1709" t="s">
        <v>95</v>
      </c>
      <c r="F1709" t="s">
        <v>15</v>
      </c>
      <c r="G1709" t="s">
        <v>1420</v>
      </c>
      <c r="H1709" t="s">
        <v>15</v>
      </c>
      <c r="I1709" t="s">
        <v>1420</v>
      </c>
      <c r="J1709" t="s">
        <v>15</v>
      </c>
      <c r="K1709" t="s">
        <v>1420</v>
      </c>
      <c r="L1709" t="s">
        <v>15</v>
      </c>
      <c r="M1709" t="s">
        <v>1420</v>
      </c>
      <c r="N1709" t="s">
        <v>568</v>
      </c>
      <c r="P1709" t="s">
        <v>15</v>
      </c>
      <c r="Q1709" t="s">
        <v>1421</v>
      </c>
      <c r="R1709" t="s">
        <v>61</v>
      </c>
    </row>
    <row r="1710" spans="1:18">
      <c r="A1710" t="s">
        <v>9</v>
      </c>
      <c r="B1710" t="s">
        <v>21</v>
      </c>
      <c r="C1710">
        <v>6.2</v>
      </c>
      <c r="D1710" t="s">
        <v>62</v>
      </c>
      <c r="E1710" t="s">
        <v>62</v>
      </c>
      <c r="F1710" t="s">
        <v>14</v>
      </c>
      <c r="H1710" t="s">
        <v>14</v>
      </c>
      <c r="J1710" t="s">
        <v>14</v>
      </c>
      <c r="L1710" t="s">
        <v>14</v>
      </c>
      <c r="N1710" t="s">
        <v>494</v>
      </c>
      <c r="P1710" t="s">
        <v>65</v>
      </c>
      <c r="R1710" t="s">
        <v>69</v>
      </c>
    </row>
    <row r="1711" spans="1:18">
      <c r="A1711" t="s">
        <v>33</v>
      </c>
      <c r="B1711" t="s">
        <v>21</v>
      </c>
      <c r="C1711">
        <v>9</v>
      </c>
      <c r="D1711" t="s">
        <v>62</v>
      </c>
      <c r="E1711" t="s">
        <v>62</v>
      </c>
      <c r="F1711" t="s">
        <v>14</v>
      </c>
      <c r="H1711" t="s">
        <v>16</v>
      </c>
      <c r="J1711" t="s">
        <v>14</v>
      </c>
      <c r="L1711" t="s">
        <v>16</v>
      </c>
      <c r="N1711" t="s">
        <v>15</v>
      </c>
      <c r="O1711" t="s">
        <v>1422</v>
      </c>
      <c r="P1711" t="s">
        <v>65</v>
      </c>
      <c r="R1711" t="s">
        <v>61</v>
      </c>
    </row>
    <row r="1712" spans="1:18">
      <c r="A1712" t="s">
        <v>33</v>
      </c>
      <c r="B1712" t="s">
        <v>21</v>
      </c>
      <c r="C1712">
        <v>32</v>
      </c>
      <c r="D1712" t="s">
        <v>62</v>
      </c>
      <c r="E1712" t="s">
        <v>62</v>
      </c>
      <c r="F1712" t="s">
        <v>14</v>
      </c>
      <c r="H1712" t="s">
        <v>16</v>
      </c>
      <c r="J1712" t="s">
        <v>14</v>
      </c>
      <c r="L1712" t="s">
        <v>16</v>
      </c>
      <c r="N1712" t="s">
        <v>15</v>
      </c>
      <c r="O1712" t="s">
        <v>1423</v>
      </c>
      <c r="P1712" t="s">
        <v>65</v>
      </c>
    </row>
    <row r="1713" spans="1:18">
      <c r="A1713" t="s">
        <v>33</v>
      </c>
      <c r="B1713" t="s">
        <v>21</v>
      </c>
      <c r="C1713">
        <v>35</v>
      </c>
      <c r="D1713" t="s">
        <v>57</v>
      </c>
      <c r="E1713" t="s">
        <v>66</v>
      </c>
      <c r="F1713" t="s">
        <v>14</v>
      </c>
      <c r="H1713" t="s">
        <v>16</v>
      </c>
      <c r="J1713" t="s">
        <v>14</v>
      </c>
      <c r="L1713" t="s">
        <v>16</v>
      </c>
      <c r="N1713" t="s">
        <v>15</v>
      </c>
      <c r="O1713" t="s">
        <v>1424</v>
      </c>
      <c r="P1713" t="s">
        <v>15</v>
      </c>
      <c r="Q1713" t="s">
        <v>1425</v>
      </c>
      <c r="R1713" t="s">
        <v>61</v>
      </c>
    </row>
    <row r="1714" spans="1:18">
      <c r="A1714" t="s">
        <v>33</v>
      </c>
      <c r="B1714" t="s">
        <v>21</v>
      </c>
      <c r="C1714">
        <v>13.5</v>
      </c>
      <c r="D1714" t="s">
        <v>62</v>
      </c>
      <c r="E1714" t="s">
        <v>62</v>
      </c>
      <c r="F1714" t="s">
        <v>14</v>
      </c>
      <c r="H1714" t="s">
        <v>14</v>
      </c>
      <c r="J1714" t="s">
        <v>14</v>
      </c>
      <c r="L1714" t="s">
        <v>14</v>
      </c>
      <c r="N1714" t="s">
        <v>67</v>
      </c>
      <c r="P1714" t="s">
        <v>15</v>
      </c>
      <c r="Q1714" t="s">
        <v>110</v>
      </c>
      <c r="R1714" t="s">
        <v>69</v>
      </c>
    </row>
    <row r="1715" spans="1:18">
      <c r="A1715" t="s">
        <v>33</v>
      </c>
      <c r="B1715" t="s">
        <v>21</v>
      </c>
      <c r="C1715">
        <v>16</v>
      </c>
      <c r="D1715" t="s">
        <v>57</v>
      </c>
      <c r="E1715" t="s">
        <v>66</v>
      </c>
      <c r="F1715" t="s">
        <v>14</v>
      </c>
      <c r="H1715" t="s">
        <v>14</v>
      </c>
      <c r="J1715" t="s">
        <v>14</v>
      </c>
      <c r="L1715" t="s">
        <v>14</v>
      </c>
      <c r="N1715" t="s">
        <v>341</v>
      </c>
      <c r="O1715" t="s">
        <v>1426</v>
      </c>
      <c r="P1715" t="s">
        <v>15</v>
      </c>
      <c r="Q1715" t="s">
        <v>1427</v>
      </c>
      <c r="R1715" t="s">
        <v>61</v>
      </c>
    </row>
    <row r="1716" spans="1:18">
      <c r="A1716" t="s">
        <v>33</v>
      </c>
      <c r="B1716" t="s">
        <v>21</v>
      </c>
      <c r="C1716">
        <v>15</v>
      </c>
      <c r="D1716" t="s">
        <v>62</v>
      </c>
      <c r="E1716" t="s">
        <v>62</v>
      </c>
      <c r="F1716" t="s">
        <v>14</v>
      </c>
      <c r="H1716" t="s">
        <v>16</v>
      </c>
      <c r="J1716" t="s">
        <v>14</v>
      </c>
      <c r="L1716" t="s">
        <v>16</v>
      </c>
      <c r="N1716" t="s">
        <v>172</v>
      </c>
      <c r="O1716" t="s">
        <v>1428</v>
      </c>
      <c r="R1716" t="s">
        <v>61</v>
      </c>
    </row>
    <row r="1717" spans="1:18">
      <c r="A1717" t="s">
        <v>33</v>
      </c>
      <c r="B1717" t="s">
        <v>21</v>
      </c>
      <c r="C1717">
        <v>4.0999999999999996</v>
      </c>
      <c r="D1717" t="s">
        <v>62</v>
      </c>
      <c r="E1717" t="s">
        <v>62</v>
      </c>
      <c r="F1717" t="s">
        <v>14</v>
      </c>
      <c r="H1717" t="s">
        <v>16</v>
      </c>
      <c r="J1717" t="s">
        <v>14</v>
      </c>
      <c r="L1717" t="s">
        <v>16</v>
      </c>
      <c r="N1717" t="s">
        <v>212</v>
      </c>
      <c r="P1717" t="s">
        <v>100</v>
      </c>
      <c r="R1717" t="s">
        <v>61</v>
      </c>
    </row>
    <row r="1718" spans="1:18">
      <c r="A1718" t="s">
        <v>35</v>
      </c>
      <c r="B1718" t="s">
        <v>21</v>
      </c>
      <c r="C1718">
        <v>5.4</v>
      </c>
      <c r="D1718" t="s">
        <v>62</v>
      </c>
      <c r="E1718" t="s">
        <v>79</v>
      </c>
      <c r="F1718" t="s">
        <v>13</v>
      </c>
      <c r="H1718" t="s">
        <v>16</v>
      </c>
      <c r="J1718" t="s">
        <v>14</v>
      </c>
      <c r="L1718" t="s">
        <v>16</v>
      </c>
      <c r="N1718" t="s">
        <v>492</v>
      </c>
      <c r="P1718" t="s">
        <v>1104</v>
      </c>
      <c r="R1718" t="s">
        <v>61</v>
      </c>
    </row>
    <row r="1719" spans="1:18">
      <c r="A1719" t="s">
        <v>35</v>
      </c>
      <c r="B1719" t="s">
        <v>21</v>
      </c>
      <c r="C1719">
        <v>11.2</v>
      </c>
      <c r="D1719" t="s">
        <v>83</v>
      </c>
      <c r="E1719" t="s">
        <v>83</v>
      </c>
      <c r="F1719" t="s">
        <v>14</v>
      </c>
      <c r="H1719" t="s">
        <v>14</v>
      </c>
      <c r="J1719" t="s">
        <v>14</v>
      </c>
      <c r="L1719" t="s">
        <v>14</v>
      </c>
      <c r="N1719" t="s">
        <v>167</v>
      </c>
      <c r="P1719" t="s">
        <v>100</v>
      </c>
      <c r="R1719" t="s">
        <v>69</v>
      </c>
    </row>
    <row r="1720" spans="1:18">
      <c r="A1720" t="s">
        <v>35</v>
      </c>
      <c r="B1720" t="s">
        <v>21</v>
      </c>
      <c r="C1720">
        <v>10</v>
      </c>
      <c r="D1720" t="s">
        <v>62</v>
      </c>
      <c r="E1720" t="s">
        <v>66</v>
      </c>
      <c r="F1720" t="s">
        <v>14</v>
      </c>
      <c r="H1720" t="s">
        <v>14</v>
      </c>
      <c r="J1720" t="s">
        <v>14</v>
      </c>
      <c r="L1720" t="s">
        <v>14</v>
      </c>
      <c r="N1720" t="s">
        <v>1429</v>
      </c>
      <c r="P1720" t="s">
        <v>557</v>
      </c>
      <c r="R1720" t="s">
        <v>69</v>
      </c>
    </row>
    <row r="1721" spans="1:18">
      <c r="A1721" t="s">
        <v>35</v>
      </c>
      <c r="B1721" t="s">
        <v>21</v>
      </c>
      <c r="C1721">
        <v>6.5</v>
      </c>
      <c r="D1721" t="s">
        <v>62</v>
      </c>
      <c r="F1721" t="s">
        <v>14</v>
      </c>
      <c r="H1721" t="s">
        <v>16</v>
      </c>
      <c r="J1721" t="s">
        <v>14</v>
      </c>
      <c r="L1721" t="s">
        <v>16</v>
      </c>
      <c r="N1721" t="s">
        <v>1118</v>
      </c>
      <c r="P1721" t="s">
        <v>165</v>
      </c>
      <c r="R1721" t="s">
        <v>61</v>
      </c>
    </row>
    <row r="1722" spans="1:18">
      <c r="A1722" t="s">
        <v>35</v>
      </c>
      <c r="B1722" t="s">
        <v>21</v>
      </c>
      <c r="C1722">
        <v>21</v>
      </c>
      <c r="D1722" t="s">
        <v>62</v>
      </c>
      <c r="E1722" t="s">
        <v>83</v>
      </c>
      <c r="F1722" t="s">
        <v>14</v>
      </c>
      <c r="H1722" t="s">
        <v>16</v>
      </c>
      <c r="J1722" t="s">
        <v>14</v>
      </c>
      <c r="L1722" t="s">
        <v>16</v>
      </c>
      <c r="N1722" t="s">
        <v>67</v>
      </c>
      <c r="P1722" t="s">
        <v>195</v>
      </c>
      <c r="R1722" t="s">
        <v>61</v>
      </c>
    </row>
    <row r="1723" spans="1:18">
      <c r="A1723" t="s">
        <v>35</v>
      </c>
      <c r="B1723" t="s">
        <v>21</v>
      </c>
      <c r="C1723">
        <v>1</v>
      </c>
      <c r="D1723" t="s">
        <v>62</v>
      </c>
      <c r="E1723" t="s">
        <v>83</v>
      </c>
      <c r="F1723" t="s">
        <v>14</v>
      </c>
      <c r="H1723" t="s">
        <v>16</v>
      </c>
      <c r="J1723" t="s">
        <v>14</v>
      </c>
      <c r="L1723" t="s">
        <v>16</v>
      </c>
      <c r="N1723" t="s">
        <v>15</v>
      </c>
      <c r="O1723" t="s">
        <v>1430</v>
      </c>
      <c r="P1723" t="s">
        <v>65</v>
      </c>
      <c r="R1723" t="s">
        <v>69</v>
      </c>
    </row>
    <row r="1724" spans="1:18">
      <c r="A1724" t="s">
        <v>35</v>
      </c>
      <c r="B1724" t="s">
        <v>21</v>
      </c>
      <c r="C1724">
        <v>5</v>
      </c>
      <c r="D1724" t="s">
        <v>79</v>
      </c>
      <c r="E1724" t="s">
        <v>66</v>
      </c>
      <c r="F1724" t="s">
        <v>14</v>
      </c>
      <c r="H1724" t="s">
        <v>14</v>
      </c>
      <c r="J1724" t="s">
        <v>14</v>
      </c>
      <c r="L1724" t="s">
        <v>14</v>
      </c>
      <c r="N1724" t="s">
        <v>395</v>
      </c>
      <c r="P1724" t="s">
        <v>65</v>
      </c>
      <c r="R1724" t="s">
        <v>61</v>
      </c>
    </row>
    <row r="1725" spans="1:18">
      <c r="A1725" t="s">
        <v>35</v>
      </c>
      <c r="B1725" t="s">
        <v>21</v>
      </c>
      <c r="C1725">
        <v>30</v>
      </c>
      <c r="D1725" t="s">
        <v>70</v>
      </c>
      <c r="F1725" t="s">
        <v>14</v>
      </c>
      <c r="H1725" t="s">
        <v>14</v>
      </c>
      <c r="J1725" t="s">
        <v>14</v>
      </c>
      <c r="L1725" t="s">
        <v>14</v>
      </c>
      <c r="N1725" t="s">
        <v>67</v>
      </c>
      <c r="P1725" t="s">
        <v>15</v>
      </c>
      <c r="Q1725" t="s">
        <v>1431</v>
      </c>
      <c r="R1725" t="s">
        <v>61</v>
      </c>
    </row>
    <row r="1726" spans="1:18">
      <c r="A1726" t="s">
        <v>35</v>
      </c>
      <c r="B1726" t="s">
        <v>21</v>
      </c>
      <c r="C1726">
        <v>23</v>
      </c>
      <c r="D1726" t="s">
        <v>83</v>
      </c>
      <c r="E1726" t="s">
        <v>83</v>
      </c>
      <c r="F1726" t="s">
        <v>14</v>
      </c>
      <c r="H1726" t="s">
        <v>16</v>
      </c>
      <c r="J1726" t="s">
        <v>14</v>
      </c>
      <c r="L1726" t="s">
        <v>16</v>
      </c>
      <c r="N1726" t="s">
        <v>833</v>
      </c>
      <c r="O1726" t="s">
        <v>1432</v>
      </c>
      <c r="R1726" t="s">
        <v>61</v>
      </c>
    </row>
    <row r="1727" spans="1:18">
      <c r="A1727" t="s">
        <v>35</v>
      </c>
      <c r="B1727" t="s">
        <v>21</v>
      </c>
      <c r="C1727">
        <v>7</v>
      </c>
      <c r="D1727" t="s">
        <v>62</v>
      </c>
      <c r="F1727" t="s">
        <v>14</v>
      </c>
      <c r="H1727" t="s">
        <v>14</v>
      </c>
      <c r="J1727" t="s">
        <v>14</v>
      </c>
      <c r="L1727" t="s">
        <v>14</v>
      </c>
      <c r="N1727" t="s">
        <v>1433</v>
      </c>
      <c r="P1727" t="s">
        <v>165</v>
      </c>
      <c r="R1727" t="s">
        <v>61</v>
      </c>
    </row>
    <row r="1728" spans="1:18">
      <c r="A1728" t="s">
        <v>35</v>
      </c>
      <c r="B1728" t="s">
        <v>21</v>
      </c>
      <c r="C1728">
        <v>18</v>
      </c>
      <c r="D1728" t="s">
        <v>83</v>
      </c>
      <c r="E1728" t="s">
        <v>83</v>
      </c>
      <c r="F1728" t="s">
        <v>14</v>
      </c>
      <c r="H1728" t="s">
        <v>14</v>
      </c>
      <c r="J1728" t="s">
        <v>14</v>
      </c>
      <c r="L1728" t="s">
        <v>14</v>
      </c>
      <c r="N1728" t="s">
        <v>494</v>
      </c>
      <c r="P1728" t="s">
        <v>1089</v>
      </c>
      <c r="R1728" t="s">
        <v>61</v>
      </c>
    </row>
    <row r="1729" spans="1:18">
      <c r="A1729" t="s">
        <v>9</v>
      </c>
      <c r="B1729" t="s">
        <v>23</v>
      </c>
      <c r="C1729">
        <v>11.1</v>
      </c>
      <c r="D1729" t="s">
        <v>62</v>
      </c>
      <c r="E1729" t="s">
        <v>57</v>
      </c>
      <c r="F1729" t="s">
        <v>14</v>
      </c>
      <c r="H1729" t="s">
        <v>16</v>
      </c>
      <c r="J1729" t="s">
        <v>14</v>
      </c>
      <c r="L1729" t="s">
        <v>16</v>
      </c>
      <c r="N1729" t="s">
        <v>254</v>
      </c>
      <c r="R1729" t="s">
        <v>61</v>
      </c>
    </row>
    <row r="1730" spans="1:18">
      <c r="A1730" t="s">
        <v>9</v>
      </c>
      <c r="B1730" t="s">
        <v>23</v>
      </c>
      <c r="C1730">
        <v>5</v>
      </c>
      <c r="D1730" t="s">
        <v>62</v>
      </c>
      <c r="E1730" t="s">
        <v>95</v>
      </c>
      <c r="F1730" t="s">
        <v>14</v>
      </c>
      <c r="H1730" t="s">
        <v>16</v>
      </c>
      <c r="J1730" t="s">
        <v>14</v>
      </c>
      <c r="L1730" t="s">
        <v>16</v>
      </c>
      <c r="N1730" t="s">
        <v>1434</v>
      </c>
      <c r="P1730" t="s">
        <v>489</v>
      </c>
    </row>
    <row r="1731" spans="1:18">
      <c r="A1731" t="s">
        <v>9</v>
      </c>
      <c r="B1731" t="s">
        <v>23</v>
      </c>
      <c r="C1731">
        <v>1.5</v>
      </c>
      <c r="D1731" t="s">
        <v>57</v>
      </c>
      <c r="E1731" t="s">
        <v>83</v>
      </c>
      <c r="F1731" t="s">
        <v>14</v>
      </c>
      <c r="H1731" t="s">
        <v>16</v>
      </c>
      <c r="J1731" t="s">
        <v>14</v>
      </c>
      <c r="L1731" t="s">
        <v>16</v>
      </c>
      <c r="N1731" t="s">
        <v>313</v>
      </c>
      <c r="O1731" t="s">
        <v>1435</v>
      </c>
      <c r="P1731" t="s">
        <v>65</v>
      </c>
      <c r="R1731" t="s">
        <v>69</v>
      </c>
    </row>
    <row r="1732" spans="1:18">
      <c r="A1732" t="s">
        <v>9</v>
      </c>
      <c r="B1732" t="s">
        <v>23</v>
      </c>
      <c r="C1732">
        <v>7</v>
      </c>
      <c r="D1732" t="s">
        <v>62</v>
      </c>
      <c r="E1732" t="s">
        <v>66</v>
      </c>
      <c r="F1732" t="s">
        <v>14</v>
      </c>
      <c r="H1732" t="s">
        <v>16</v>
      </c>
      <c r="J1732" t="s">
        <v>14</v>
      </c>
      <c r="L1732" t="s">
        <v>16</v>
      </c>
      <c r="N1732" t="s">
        <v>74</v>
      </c>
      <c r="R1732" t="s">
        <v>61</v>
      </c>
    </row>
    <row r="1733" spans="1:18">
      <c r="A1733" t="s">
        <v>9</v>
      </c>
      <c r="B1733" t="s">
        <v>23</v>
      </c>
      <c r="C1733">
        <v>125</v>
      </c>
      <c r="D1733" t="s">
        <v>83</v>
      </c>
      <c r="F1733" t="s">
        <v>14</v>
      </c>
      <c r="H1733" t="s">
        <v>16</v>
      </c>
      <c r="J1733" t="s">
        <v>14</v>
      </c>
      <c r="L1733" t="s">
        <v>16</v>
      </c>
      <c r="R1733" t="s">
        <v>61</v>
      </c>
    </row>
    <row r="1734" spans="1:18">
      <c r="A1734" t="s">
        <v>33</v>
      </c>
      <c r="B1734" t="s">
        <v>23</v>
      </c>
      <c r="C1734">
        <v>5</v>
      </c>
      <c r="D1734" t="s">
        <v>62</v>
      </c>
      <c r="E1734" t="s">
        <v>62</v>
      </c>
      <c r="F1734" t="s">
        <v>14</v>
      </c>
      <c r="H1734" t="s">
        <v>14</v>
      </c>
      <c r="J1734" t="s">
        <v>14</v>
      </c>
      <c r="L1734" t="s">
        <v>14</v>
      </c>
      <c r="N1734" t="s">
        <v>67</v>
      </c>
      <c r="P1734" t="s">
        <v>188</v>
      </c>
      <c r="R1734" t="s">
        <v>61</v>
      </c>
    </row>
    <row r="1735" spans="1:18">
      <c r="A1735" t="s">
        <v>33</v>
      </c>
      <c r="B1735" t="s">
        <v>23</v>
      </c>
      <c r="C1735" t="s">
        <v>1436</v>
      </c>
      <c r="D1735" t="s">
        <v>79</v>
      </c>
      <c r="E1735" t="s">
        <v>62</v>
      </c>
      <c r="F1735" t="s">
        <v>14</v>
      </c>
      <c r="H1735" t="s">
        <v>16</v>
      </c>
      <c r="J1735" t="s">
        <v>14</v>
      </c>
      <c r="L1735" t="s">
        <v>16</v>
      </c>
      <c r="N1735" t="s">
        <v>67</v>
      </c>
      <c r="P1735" t="s">
        <v>188</v>
      </c>
      <c r="R1735" t="s">
        <v>61</v>
      </c>
    </row>
    <row r="1736" spans="1:18">
      <c r="A1736" t="s">
        <v>33</v>
      </c>
      <c r="B1736" t="s">
        <v>23</v>
      </c>
      <c r="C1736">
        <v>25</v>
      </c>
      <c r="D1736" t="s">
        <v>57</v>
      </c>
      <c r="E1736" t="s">
        <v>57</v>
      </c>
      <c r="F1736" t="s">
        <v>14</v>
      </c>
      <c r="H1736" t="s">
        <v>16</v>
      </c>
      <c r="J1736" t="s">
        <v>14</v>
      </c>
      <c r="L1736" t="s">
        <v>16</v>
      </c>
      <c r="N1736" t="s">
        <v>15</v>
      </c>
      <c r="O1736" t="s">
        <v>1437</v>
      </c>
      <c r="P1736" t="s">
        <v>188</v>
      </c>
      <c r="R1736" t="s">
        <v>61</v>
      </c>
    </row>
    <row r="1737" spans="1:18">
      <c r="A1737" t="s">
        <v>33</v>
      </c>
      <c r="B1737" t="s">
        <v>23</v>
      </c>
      <c r="C1737">
        <v>12</v>
      </c>
      <c r="D1737" t="s">
        <v>62</v>
      </c>
      <c r="E1737" t="s">
        <v>62</v>
      </c>
      <c r="F1737" t="s">
        <v>14</v>
      </c>
      <c r="H1737" t="s">
        <v>14</v>
      </c>
      <c r="J1737" t="s">
        <v>14</v>
      </c>
      <c r="L1737" t="s">
        <v>14</v>
      </c>
    </row>
    <row r="1738" spans="1:18">
      <c r="A1738" t="s">
        <v>33</v>
      </c>
      <c r="B1738" t="s">
        <v>23</v>
      </c>
      <c r="C1738">
        <v>1</v>
      </c>
      <c r="D1738" t="s">
        <v>62</v>
      </c>
      <c r="E1738" t="s">
        <v>62</v>
      </c>
      <c r="F1738" t="s">
        <v>14</v>
      </c>
      <c r="H1738" t="s">
        <v>16</v>
      </c>
      <c r="J1738" t="s">
        <v>14</v>
      </c>
      <c r="L1738" t="s">
        <v>14</v>
      </c>
      <c r="N1738" t="s">
        <v>15</v>
      </c>
      <c r="O1738" t="s">
        <v>1438</v>
      </c>
      <c r="R1738" t="s">
        <v>61</v>
      </c>
    </row>
    <row r="1739" spans="1:18">
      <c r="A1739" t="s">
        <v>35</v>
      </c>
      <c r="B1739" t="s">
        <v>23</v>
      </c>
      <c r="C1739">
        <v>20</v>
      </c>
      <c r="D1739" t="s">
        <v>57</v>
      </c>
      <c r="F1739" t="s">
        <v>14</v>
      </c>
      <c r="H1739" t="s">
        <v>16</v>
      </c>
      <c r="J1739" t="s">
        <v>14</v>
      </c>
      <c r="L1739" t="s">
        <v>16</v>
      </c>
      <c r="N1739" t="s">
        <v>67</v>
      </c>
      <c r="R1739" t="s">
        <v>69</v>
      </c>
    </row>
    <row r="1740" spans="1:18">
      <c r="A1740" t="s">
        <v>35</v>
      </c>
      <c r="B1740" t="s">
        <v>23</v>
      </c>
      <c r="C1740">
        <v>40</v>
      </c>
      <c r="D1740" t="s">
        <v>57</v>
      </c>
      <c r="F1740" t="s">
        <v>14</v>
      </c>
      <c r="H1740" t="s">
        <v>14</v>
      </c>
      <c r="J1740" t="s">
        <v>14</v>
      </c>
      <c r="L1740" t="s">
        <v>14</v>
      </c>
      <c r="N1740" t="s">
        <v>67</v>
      </c>
      <c r="P1740" t="s">
        <v>100</v>
      </c>
      <c r="R1740" t="s">
        <v>69</v>
      </c>
    </row>
    <row r="1741" spans="1:18">
      <c r="A1741" t="s">
        <v>35</v>
      </c>
      <c r="B1741" t="s">
        <v>23</v>
      </c>
      <c r="C1741">
        <v>100</v>
      </c>
      <c r="D1741" t="s">
        <v>57</v>
      </c>
      <c r="F1741" t="s">
        <v>14</v>
      </c>
      <c r="H1741" t="s">
        <v>16</v>
      </c>
      <c r="J1741" t="s">
        <v>14</v>
      </c>
      <c r="L1741" t="s">
        <v>16</v>
      </c>
      <c r="N1741" t="s">
        <v>94</v>
      </c>
      <c r="P1741" t="s">
        <v>98</v>
      </c>
      <c r="R1741" t="s">
        <v>61</v>
      </c>
    </row>
    <row r="1742" spans="1:18">
      <c r="A1742" t="s">
        <v>35</v>
      </c>
      <c r="B1742" t="s">
        <v>23</v>
      </c>
      <c r="C1742">
        <v>20</v>
      </c>
      <c r="D1742" t="s">
        <v>57</v>
      </c>
      <c r="F1742" t="s">
        <v>14</v>
      </c>
      <c r="H1742" t="s">
        <v>16</v>
      </c>
      <c r="J1742" t="s">
        <v>14</v>
      </c>
      <c r="L1742" t="s">
        <v>16</v>
      </c>
      <c r="N1742" t="s">
        <v>67</v>
      </c>
      <c r="R1742" t="s">
        <v>61</v>
      </c>
    </row>
    <row r="1743" spans="1:18">
      <c r="A1743" t="s">
        <v>35</v>
      </c>
      <c r="B1743" t="s">
        <v>23</v>
      </c>
      <c r="C1743">
        <v>23</v>
      </c>
      <c r="D1743" t="s">
        <v>95</v>
      </c>
      <c r="F1743" t="s">
        <v>14</v>
      </c>
      <c r="H1743" t="s">
        <v>14</v>
      </c>
      <c r="J1743" t="s">
        <v>14</v>
      </c>
      <c r="L1743" t="s">
        <v>16</v>
      </c>
      <c r="N1743" t="s">
        <v>1439</v>
      </c>
      <c r="P1743" t="s">
        <v>65</v>
      </c>
      <c r="R1743" t="s">
        <v>61</v>
      </c>
    </row>
    <row r="1744" spans="1:18">
      <c r="A1744" t="s">
        <v>35</v>
      </c>
      <c r="B1744" t="s">
        <v>23</v>
      </c>
      <c r="C1744">
        <v>11</v>
      </c>
      <c r="D1744" t="s">
        <v>57</v>
      </c>
      <c r="F1744" t="s">
        <v>14</v>
      </c>
      <c r="H1744" t="s">
        <v>14</v>
      </c>
      <c r="J1744" t="s">
        <v>14</v>
      </c>
      <c r="L1744" t="s">
        <v>14</v>
      </c>
      <c r="N1744" t="s">
        <v>67</v>
      </c>
      <c r="P1744" t="s">
        <v>195</v>
      </c>
      <c r="R1744" t="s">
        <v>61</v>
      </c>
    </row>
    <row r="1745" spans="1:18">
      <c r="A1745" t="s">
        <v>35</v>
      </c>
      <c r="B1745" t="s">
        <v>23</v>
      </c>
      <c r="C1745">
        <v>4.0999999999999996</v>
      </c>
      <c r="D1745" t="s">
        <v>57</v>
      </c>
      <c r="E1745" t="s">
        <v>57</v>
      </c>
      <c r="F1745" t="s">
        <v>14</v>
      </c>
      <c r="H1745" t="s">
        <v>16</v>
      </c>
      <c r="J1745" t="s">
        <v>14</v>
      </c>
      <c r="L1745" t="s">
        <v>16</v>
      </c>
      <c r="N1745" t="s">
        <v>15</v>
      </c>
      <c r="O1745" t="s">
        <v>1440</v>
      </c>
      <c r="P1745" t="s">
        <v>15</v>
      </c>
      <c r="Q1745" t="s">
        <v>593</v>
      </c>
      <c r="R1745" t="s">
        <v>61</v>
      </c>
    </row>
    <row r="1746" spans="1:18">
      <c r="A1746" t="s">
        <v>35</v>
      </c>
      <c r="B1746" t="s">
        <v>23</v>
      </c>
      <c r="C1746">
        <v>25</v>
      </c>
      <c r="D1746" t="s">
        <v>95</v>
      </c>
      <c r="F1746" t="s">
        <v>14</v>
      </c>
      <c r="H1746" t="s">
        <v>16</v>
      </c>
      <c r="J1746" t="s">
        <v>14</v>
      </c>
      <c r="L1746" t="s">
        <v>16</v>
      </c>
      <c r="N1746" t="s">
        <v>94</v>
      </c>
      <c r="P1746" t="s">
        <v>188</v>
      </c>
      <c r="R1746" t="s">
        <v>61</v>
      </c>
    </row>
    <row r="1747" spans="1:18">
      <c r="A1747" t="s">
        <v>35</v>
      </c>
      <c r="B1747" t="s">
        <v>23</v>
      </c>
      <c r="C1747">
        <v>12</v>
      </c>
      <c r="D1747" t="s">
        <v>57</v>
      </c>
      <c r="F1747" t="s">
        <v>14</v>
      </c>
      <c r="H1747" t="s">
        <v>14</v>
      </c>
      <c r="J1747" t="s">
        <v>14</v>
      </c>
      <c r="L1747" t="s">
        <v>14</v>
      </c>
      <c r="N1747" t="s">
        <v>1162</v>
      </c>
      <c r="P1747" t="s">
        <v>1441</v>
      </c>
      <c r="R1747" t="s">
        <v>61</v>
      </c>
    </row>
    <row r="1748" spans="1:18">
      <c r="A1748" t="s">
        <v>35</v>
      </c>
      <c r="B1748" t="s">
        <v>23</v>
      </c>
      <c r="C1748">
        <v>8.8000000000000007</v>
      </c>
      <c r="D1748" t="s">
        <v>62</v>
      </c>
      <c r="F1748" t="s">
        <v>14</v>
      </c>
      <c r="H1748" t="s">
        <v>16</v>
      </c>
      <c r="J1748" t="s">
        <v>14</v>
      </c>
      <c r="L1748" t="s">
        <v>16</v>
      </c>
      <c r="N1748" t="s">
        <v>151</v>
      </c>
      <c r="O1748" t="s">
        <v>258</v>
      </c>
      <c r="R1748" t="s">
        <v>61</v>
      </c>
    </row>
    <row r="1749" spans="1:18">
      <c r="A1749" t="s">
        <v>35</v>
      </c>
      <c r="B1749" t="s">
        <v>23</v>
      </c>
      <c r="C1749" t="s">
        <v>1442</v>
      </c>
      <c r="D1749" t="s">
        <v>57</v>
      </c>
      <c r="F1749" t="s">
        <v>14</v>
      </c>
      <c r="H1749" t="s">
        <v>14</v>
      </c>
      <c r="J1749" t="s">
        <v>14</v>
      </c>
      <c r="L1749" t="s">
        <v>14</v>
      </c>
      <c r="N1749" t="s">
        <v>67</v>
      </c>
      <c r="P1749" t="s">
        <v>100</v>
      </c>
      <c r="R1749" t="s">
        <v>61</v>
      </c>
    </row>
    <row r="1750" spans="1:18">
      <c r="A1750" t="s">
        <v>35</v>
      </c>
      <c r="B1750" t="s">
        <v>23</v>
      </c>
      <c r="C1750">
        <v>9.3000000000000007</v>
      </c>
      <c r="D1750" t="s">
        <v>62</v>
      </c>
      <c r="F1750" t="s">
        <v>14</v>
      </c>
      <c r="H1750" t="s">
        <v>16</v>
      </c>
      <c r="J1750" t="s">
        <v>14</v>
      </c>
      <c r="L1750" t="s">
        <v>16</v>
      </c>
      <c r="R1750" t="s">
        <v>61</v>
      </c>
    </row>
    <row r="1751" spans="1:18">
      <c r="A1751" t="s">
        <v>35</v>
      </c>
      <c r="B1751" t="s">
        <v>23</v>
      </c>
      <c r="C1751">
        <v>21</v>
      </c>
      <c r="D1751" t="s">
        <v>57</v>
      </c>
      <c r="F1751" t="s">
        <v>14</v>
      </c>
      <c r="H1751" t="s">
        <v>16</v>
      </c>
      <c r="J1751" t="s">
        <v>14</v>
      </c>
      <c r="L1751" t="s">
        <v>16</v>
      </c>
      <c r="N1751" t="s">
        <v>254</v>
      </c>
      <c r="P1751" t="s">
        <v>65</v>
      </c>
      <c r="R1751" t="s">
        <v>61</v>
      </c>
    </row>
    <row r="1752" spans="1:18">
      <c r="A1752" t="s">
        <v>35</v>
      </c>
      <c r="B1752" t="s">
        <v>23</v>
      </c>
      <c r="C1752">
        <v>20</v>
      </c>
      <c r="D1752" t="s">
        <v>66</v>
      </c>
      <c r="F1752" t="s">
        <v>14</v>
      </c>
      <c r="H1752" t="s">
        <v>16</v>
      </c>
      <c r="J1752" t="s">
        <v>14</v>
      </c>
      <c r="L1752" t="s">
        <v>16</v>
      </c>
      <c r="N1752" t="s">
        <v>172</v>
      </c>
      <c r="O1752" t="s">
        <v>1443</v>
      </c>
      <c r="R1752" t="s">
        <v>61</v>
      </c>
    </row>
    <row r="1753" spans="1:18">
      <c r="A1753" t="s">
        <v>9</v>
      </c>
      <c r="B1753" t="s">
        <v>25</v>
      </c>
      <c r="C1753">
        <v>50</v>
      </c>
      <c r="D1753" t="s">
        <v>57</v>
      </c>
      <c r="F1753" t="s">
        <v>14</v>
      </c>
      <c r="H1753" t="s">
        <v>14</v>
      </c>
      <c r="J1753" t="s">
        <v>14</v>
      </c>
      <c r="L1753" t="s">
        <v>14</v>
      </c>
      <c r="N1753" t="s">
        <v>232</v>
      </c>
      <c r="O1753" t="s">
        <v>1444</v>
      </c>
      <c r="R1753" t="s">
        <v>69</v>
      </c>
    </row>
    <row r="1754" spans="1:18">
      <c r="A1754" t="s">
        <v>9</v>
      </c>
      <c r="B1754" t="s">
        <v>25</v>
      </c>
      <c r="C1754">
        <v>3</v>
      </c>
      <c r="D1754" t="s">
        <v>66</v>
      </c>
      <c r="E1754" t="s">
        <v>83</v>
      </c>
      <c r="F1754" t="s">
        <v>14</v>
      </c>
      <c r="H1754" t="s">
        <v>16</v>
      </c>
      <c r="J1754" t="s">
        <v>14</v>
      </c>
      <c r="L1754" t="s">
        <v>16</v>
      </c>
      <c r="N1754" t="s">
        <v>138</v>
      </c>
      <c r="R1754" t="s">
        <v>69</v>
      </c>
    </row>
    <row r="1755" spans="1:18">
      <c r="A1755" t="s">
        <v>9</v>
      </c>
      <c r="B1755" t="s">
        <v>25</v>
      </c>
      <c r="C1755">
        <v>38</v>
      </c>
      <c r="D1755" t="s">
        <v>95</v>
      </c>
      <c r="F1755" t="s">
        <v>14</v>
      </c>
      <c r="H1755" t="s">
        <v>16</v>
      </c>
      <c r="J1755" t="s">
        <v>14</v>
      </c>
      <c r="L1755" t="s">
        <v>16</v>
      </c>
      <c r="R1755" t="s">
        <v>61</v>
      </c>
    </row>
    <row r="1756" spans="1:18">
      <c r="A1756" t="s">
        <v>9</v>
      </c>
      <c r="B1756" t="s">
        <v>25</v>
      </c>
      <c r="C1756">
        <v>25.5</v>
      </c>
      <c r="D1756" t="s">
        <v>83</v>
      </c>
      <c r="F1756" t="s">
        <v>14</v>
      </c>
      <c r="H1756" t="s">
        <v>16</v>
      </c>
      <c r="J1756" t="s">
        <v>14</v>
      </c>
      <c r="L1756" t="s">
        <v>16</v>
      </c>
      <c r="N1756" t="s">
        <v>240</v>
      </c>
      <c r="R1756" t="s">
        <v>61</v>
      </c>
    </row>
    <row r="1757" spans="1:18">
      <c r="A1757" t="s">
        <v>9</v>
      </c>
      <c r="B1757" t="s">
        <v>25</v>
      </c>
      <c r="C1757">
        <v>15</v>
      </c>
      <c r="D1757" t="s">
        <v>95</v>
      </c>
      <c r="E1757" t="s">
        <v>95</v>
      </c>
      <c r="F1757" t="s">
        <v>14</v>
      </c>
      <c r="H1757" t="s">
        <v>16</v>
      </c>
      <c r="J1757" t="s">
        <v>14</v>
      </c>
      <c r="L1757" t="s">
        <v>16</v>
      </c>
      <c r="N1757" t="s">
        <v>15</v>
      </c>
      <c r="O1757" t="s">
        <v>1445</v>
      </c>
      <c r="P1757" t="s">
        <v>325</v>
      </c>
      <c r="R1757" t="s">
        <v>61</v>
      </c>
    </row>
    <row r="1758" spans="1:18">
      <c r="A1758" t="s">
        <v>9</v>
      </c>
      <c r="B1758" t="s">
        <v>25</v>
      </c>
      <c r="C1758">
        <v>24</v>
      </c>
      <c r="D1758" t="s">
        <v>83</v>
      </c>
      <c r="E1758" t="s">
        <v>83</v>
      </c>
      <c r="F1758" t="s">
        <v>14</v>
      </c>
      <c r="H1758" t="s">
        <v>16</v>
      </c>
      <c r="J1758" t="s">
        <v>14</v>
      </c>
      <c r="L1758" t="s">
        <v>16</v>
      </c>
      <c r="N1758" t="s">
        <v>15</v>
      </c>
      <c r="O1758" t="s">
        <v>1446</v>
      </c>
      <c r="P1758" t="s">
        <v>15</v>
      </c>
      <c r="Q1758" t="s">
        <v>1447</v>
      </c>
      <c r="R1758" t="s">
        <v>61</v>
      </c>
    </row>
    <row r="1759" spans="1:18">
      <c r="A1759" t="s">
        <v>9</v>
      </c>
      <c r="B1759" t="s">
        <v>25</v>
      </c>
      <c r="C1759">
        <v>50</v>
      </c>
      <c r="D1759" t="s">
        <v>83</v>
      </c>
      <c r="F1759" t="s">
        <v>14</v>
      </c>
      <c r="H1759" t="s">
        <v>14</v>
      </c>
      <c r="J1759" t="s">
        <v>14</v>
      </c>
      <c r="L1759" t="s">
        <v>14</v>
      </c>
      <c r="N1759" t="s">
        <v>67</v>
      </c>
      <c r="R1759" t="s">
        <v>61</v>
      </c>
    </row>
    <row r="1760" spans="1:18">
      <c r="A1760" t="s">
        <v>9</v>
      </c>
      <c r="B1760" t="s">
        <v>25</v>
      </c>
      <c r="C1760">
        <v>3.4</v>
      </c>
      <c r="D1760" t="s">
        <v>95</v>
      </c>
      <c r="F1760" t="s">
        <v>14</v>
      </c>
      <c r="H1760" t="s">
        <v>16</v>
      </c>
      <c r="J1760" t="s">
        <v>16</v>
      </c>
      <c r="L1760" t="s">
        <v>16</v>
      </c>
      <c r="N1760" t="s">
        <v>1448</v>
      </c>
      <c r="P1760" t="s">
        <v>300</v>
      </c>
      <c r="R1760" t="s">
        <v>69</v>
      </c>
    </row>
    <row r="1761" spans="1:18">
      <c r="A1761" t="s">
        <v>9</v>
      </c>
      <c r="B1761" t="s">
        <v>25</v>
      </c>
      <c r="C1761">
        <v>22</v>
      </c>
      <c r="D1761" t="s">
        <v>66</v>
      </c>
      <c r="E1761" t="s">
        <v>83</v>
      </c>
      <c r="F1761" t="s">
        <v>14</v>
      </c>
      <c r="H1761" t="s">
        <v>16</v>
      </c>
      <c r="J1761" t="s">
        <v>14</v>
      </c>
      <c r="L1761" t="s">
        <v>16</v>
      </c>
      <c r="R1761" t="s">
        <v>61</v>
      </c>
    </row>
    <row r="1762" spans="1:18">
      <c r="A1762" t="s">
        <v>9</v>
      </c>
      <c r="B1762" t="s">
        <v>25</v>
      </c>
      <c r="C1762" t="s">
        <v>1449</v>
      </c>
      <c r="D1762" t="s">
        <v>57</v>
      </c>
      <c r="E1762" t="s">
        <v>83</v>
      </c>
      <c r="F1762" t="s">
        <v>14</v>
      </c>
      <c r="H1762" t="s">
        <v>16</v>
      </c>
      <c r="J1762" t="s">
        <v>14</v>
      </c>
      <c r="L1762" t="s">
        <v>16</v>
      </c>
      <c r="N1762" t="s">
        <v>1450</v>
      </c>
      <c r="R1762" t="s">
        <v>61</v>
      </c>
    </row>
    <row r="1763" spans="1:18">
      <c r="A1763" t="s">
        <v>33</v>
      </c>
      <c r="B1763" t="s">
        <v>25</v>
      </c>
      <c r="C1763">
        <v>4</v>
      </c>
      <c r="D1763" t="s">
        <v>62</v>
      </c>
      <c r="E1763" t="s">
        <v>62</v>
      </c>
      <c r="F1763" t="s">
        <v>14</v>
      </c>
      <c r="H1763" t="s">
        <v>11</v>
      </c>
      <c r="J1763" t="s">
        <v>14</v>
      </c>
      <c r="L1763" t="s">
        <v>16</v>
      </c>
      <c r="N1763" t="s">
        <v>15</v>
      </c>
      <c r="O1763" t="s">
        <v>1451</v>
      </c>
      <c r="P1763" t="s">
        <v>222</v>
      </c>
      <c r="R1763" t="s">
        <v>61</v>
      </c>
    </row>
    <row r="1764" spans="1:18">
      <c r="A1764" t="s">
        <v>33</v>
      </c>
      <c r="B1764" t="s">
        <v>25</v>
      </c>
      <c r="C1764">
        <v>17.2</v>
      </c>
      <c r="D1764" t="s">
        <v>62</v>
      </c>
      <c r="E1764" t="s">
        <v>62</v>
      </c>
      <c r="F1764" t="s">
        <v>14</v>
      </c>
      <c r="H1764" t="s">
        <v>16</v>
      </c>
      <c r="J1764" t="s">
        <v>14</v>
      </c>
      <c r="L1764" t="s">
        <v>16</v>
      </c>
      <c r="N1764" t="s">
        <v>1452</v>
      </c>
      <c r="O1764" t="s">
        <v>1453</v>
      </c>
      <c r="P1764" t="s">
        <v>123</v>
      </c>
      <c r="Q1764" t="s">
        <v>1454</v>
      </c>
      <c r="R1764" t="s">
        <v>61</v>
      </c>
    </row>
    <row r="1765" spans="1:18">
      <c r="A1765" t="s">
        <v>33</v>
      </c>
      <c r="B1765" t="s">
        <v>25</v>
      </c>
      <c r="C1765">
        <v>23</v>
      </c>
      <c r="D1765" t="s">
        <v>62</v>
      </c>
      <c r="E1765" t="s">
        <v>62</v>
      </c>
      <c r="F1765" t="s">
        <v>14</v>
      </c>
      <c r="H1765" t="s">
        <v>16</v>
      </c>
      <c r="J1765" t="s">
        <v>14</v>
      </c>
      <c r="L1765" t="s">
        <v>16</v>
      </c>
      <c r="N1765" t="s">
        <v>67</v>
      </c>
      <c r="P1765" t="s">
        <v>15</v>
      </c>
      <c r="Q1765" t="s">
        <v>1455</v>
      </c>
      <c r="R1765" t="s">
        <v>61</v>
      </c>
    </row>
    <row r="1766" spans="1:18">
      <c r="A1766" t="s">
        <v>33</v>
      </c>
      <c r="B1766" t="s">
        <v>25</v>
      </c>
      <c r="C1766">
        <v>1.5</v>
      </c>
      <c r="D1766" t="s">
        <v>62</v>
      </c>
      <c r="E1766" t="s">
        <v>62</v>
      </c>
      <c r="F1766" t="s">
        <v>14</v>
      </c>
      <c r="H1766" t="s">
        <v>14</v>
      </c>
      <c r="J1766" t="s">
        <v>14</v>
      </c>
      <c r="L1766" t="s">
        <v>16</v>
      </c>
      <c r="N1766" t="s">
        <v>15</v>
      </c>
      <c r="O1766" t="s">
        <v>1456</v>
      </c>
      <c r="P1766" t="s">
        <v>65</v>
      </c>
      <c r="R1766" t="s">
        <v>61</v>
      </c>
    </row>
    <row r="1767" spans="1:18">
      <c r="A1767" t="s">
        <v>33</v>
      </c>
      <c r="B1767" t="s">
        <v>25</v>
      </c>
      <c r="C1767">
        <v>5</v>
      </c>
      <c r="D1767" t="s">
        <v>62</v>
      </c>
      <c r="E1767" t="s">
        <v>62</v>
      </c>
      <c r="F1767" t="s">
        <v>14</v>
      </c>
      <c r="H1767" t="s">
        <v>16</v>
      </c>
      <c r="J1767" t="s">
        <v>14</v>
      </c>
      <c r="L1767" t="s">
        <v>16</v>
      </c>
      <c r="N1767" t="s">
        <v>307</v>
      </c>
      <c r="P1767" t="s">
        <v>255</v>
      </c>
      <c r="R1767" t="s">
        <v>61</v>
      </c>
    </row>
    <row r="1768" spans="1:18">
      <c r="A1768" t="s">
        <v>33</v>
      </c>
      <c r="B1768" t="s">
        <v>25</v>
      </c>
      <c r="C1768" t="s">
        <v>1457</v>
      </c>
      <c r="D1768" t="s">
        <v>83</v>
      </c>
      <c r="E1768" t="s">
        <v>83</v>
      </c>
      <c r="F1768" t="s">
        <v>14</v>
      </c>
      <c r="H1768" t="s">
        <v>14</v>
      </c>
      <c r="J1768" t="s">
        <v>14</v>
      </c>
      <c r="L1768" t="s">
        <v>14</v>
      </c>
      <c r="N1768" t="s">
        <v>94</v>
      </c>
      <c r="P1768" t="s">
        <v>15</v>
      </c>
      <c r="Q1768" t="s">
        <v>1458</v>
      </c>
      <c r="R1768" t="s">
        <v>61</v>
      </c>
    </row>
    <row r="1769" spans="1:18">
      <c r="A1769" t="s">
        <v>33</v>
      </c>
      <c r="B1769" t="s">
        <v>25</v>
      </c>
      <c r="C1769">
        <v>15</v>
      </c>
      <c r="D1769" t="s">
        <v>62</v>
      </c>
      <c r="E1769" t="s">
        <v>62</v>
      </c>
      <c r="F1769" t="s">
        <v>14</v>
      </c>
      <c r="H1769" t="s">
        <v>16</v>
      </c>
      <c r="J1769" t="s">
        <v>14</v>
      </c>
      <c r="L1769" t="s">
        <v>16</v>
      </c>
      <c r="N1769" t="s">
        <v>15</v>
      </c>
      <c r="O1769" t="s">
        <v>1459</v>
      </c>
      <c r="P1769" t="s">
        <v>15</v>
      </c>
      <c r="Q1769" t="s">
        <v>1460</v>
      </c>
      <c r="R1769" t="s">
        <v>61</v>
      </c>
    </row>
    <row r="1770" spans="1:18">
      <c r="A1770" t="s">
        <v>33</v>
      </c>
      <c r="B1770" t="s">
        <v>25</v>
      </c>
      <c r="C1770">
        <v>7</v>
      </c>
      <c r="D1770" t="s">
        <v>62</v>
      </c>
      <c r="E1770" t="s">
        <v>62</v>
      </c>
      <c r="F1770" t="s">
        <v>14</v>
      </c>
      <c r="H1770" t="s">
        <v>14</v>
      </c>
      <c r="J1770" t="s">
        <v>14</v>
      </c>
      <c r="L1770" t="s">
        <v>15</v>
      </c>
      <c r="M1770" t="s">
        <v>1461</v>
      </c>
      <c r="N1770" t="s">
        <v>1462</v>
      </c>
      <c r="R1770" t="s">
        <v>61</v>
      </c>
    </row>
    <row r="1771" spans="1:18">
      <c r="A1771" t="s">
        <v>33</v>
      </c>
      <c r="B1771" t="s">
        <v>25</v>
      </c>
      <c r="C1771">
        <v>25</v>
      </c>
      <c r="D1771" t="s">
        <v>62</v>
      </c>
      <c r="E1771" t="s">
        <v>62</v>
      </c>
      <c r="F1771" t="s">
        <v>14</v>
      </c>
      <c r="H1771" t="s">
        <v>16</v>
      </c>
      <c r="J1771" t="s">
        <v>14</v>
      </c>
      <c r="L1771" t="s">
        <v>16</v>
      </c>
      <c r="N1771" t="s">
        <v>74</v>
      </c>
      <c r="R1771" t="s">
        <v>69</v>
      </c>
    </row>
    <row r="1772" spans="1:18">
      <c r="A1772" t="s">
        <v>33</v>
      </c>
      <c r="B1772" t="s">
        <v>25</v>
      </c>
      <c r="C1772">
        <v>25</v>
      </c>
      <c r="D1772" t="s">
        <v>62</v>
      </c>
      <c r="E1772" t="s">
        <v>57</v>
      </c>
      <c r="F1772" t="s">
        <v>14</v>
      </c>
      <c r="H1772" t="s">
        <v>14</v>
      </c>
      <c r="J1772" t="s">
        <v>14</v>
      </c>
      <c r="L1772" t="s">
        <v>14</v>
      </c>
      <c r="N1772" t="s">
        <v>74</v>
      </c>
      <c r="P1772" t="s">
        <v>15</v>
      </c>
      <c r="Q1772" t="s">
        <v>1463</v>
      </c>
      <c r="R1772" t="s">
        <v>69</v>
      </c>
    </row>
    <row r="1773" spans="1:18">
      <c r="A1773" t="s">
        <v>33</v>
      </c>
      <c r="B1773" t="s">
        <v>25</v>
      </c>
      <c r="C1773">
        <v>25</v>
      </c>
      <c r="D1773" t="s">
        <v>62</v>
      </c>
      <c r="E1773" t="s">
        <v>62</v>
      </c>
      <c r="F1773" t="s">
        <v>14</v>
      </c>
      <c r="H1773" t="s">
        <v>16</v>
      </c>
      <c r="J1773" t="s">
        <v>14</v>
      </c>
      <c r="L1773" t="s">
        <v>16</v>
      </c>
      <c r="N1773" t="s">
        <v>172</v>
      </c>
      <c r="O1773" t="s">
        <v>157</v>
      </c>
      <c r="P1773" t="s">
        <v>15</v>
      </c>
      <c r="Q1773" t="s">
        <v>1464</v>
      </c>
      <c r="R1773" t="s">
        <v>61</v>
      </c>
    </row>
    <row r="1774" spans="1:18">
      <c r="A1774" t="s">
        <v>35</v>
      </c>
      <c r="B1774" t="s">
        <v>25</v>
      </c>
      <c r="C1774">
        <v>4.5</v>
      </c>
      <c r="D1774" t="s">
        <v>57</v>
      </c>
      <c r="E1774" t="s">
        <v>95</v>
      </c>
      <c r="F1774" t="s">
        <v>13</v>
      </c>
      <c r="H1774" t="s">
        <v>16</v>
      </c>
      <c r="J1774" t="s">
        <v>13</v>
      </c>
      <c r="L1774" t="s">
        <v>16</v>
      </c>
      <c r="N1774" t="s">
        <v>1465</v>
      </c>
      <c r="P1774" t="s">
        <v>1085</v>
      </c>
      <c r="R1774" t="s">
        <v>61</v>
      </c>
    </row>
    <row r="1775" spans="1:18">
      <c r="A1775" t="s">
        <v>35</v>
      </c>
      <c r="B1775" t="s">
        <v>25</v>
      </c>
      <c r="C1775">
        <v>18</v>
      </c>
      <c r="D1775" t="s">
        <v>57</v>
      </c>
      <c r="F1775" t="s">
        <v>13</v>
      </c>
      <c r="H1775" t="s">
        <v>13</v>
      </c>
      <c r="J1775" t="s">
        <v>13</v>
      </c>
      <c r="L1775" t="s">
        <v>13</v>
      </c>
      <c r="N1775" t="s">
        <v>67</v>
      </c>
      <c r="P1775" t="s">
        <v>15</v>
      </c>
      <c r="R1775" t="s">
        <v>69</v>
      </c>
    </row>
    <row r="1776" spans="1:18">
      <c r="A1776" t="s">
        <v>35</v>
      </c>
      <c r="B1776" t="s">
        <v>25</v>
      </c>
      <c r="C1776">
        <v>45</v>
      </c>
      <c r="D1776" t="s">
        <v>95</v>
      </c>
      <c r="F1776" t="s">
        <v>14</v>
      </c>
      <c r="H1776" t="s">
        <v>14</v>
      </c>
      <c r="J1776" t="s">
        <v>14</v>
      </c>
      <c r="L1776" t="s">
        <v>14</v>
      </c>
      <c r="N1776" t="s">
        <v>437</v>
      </c>
      <c r="P1776" t="s">
        <v>15</v>
      </c>
      <c r="Q1776" t="s">
        <v>1466</v>
      </c>
      <c r="R1776" t="s">
        <v>61</v>
      </c>
    </row>
    <row r="1777" spans="1:18">
      <c r="A1777" t="s">
        <v>35</v>
      </c>
      <c r="B1777" t="s">
        <v>25</v>
      </c>
      <c r="C1777">
        <v>22</v>
      </c>
      <c r="D1777" t="s">
        <v>57</v>
      </c>
      <c r="F1777" t="s">
        <v>14</v>
      </c>
      <c r="H1777" t="s">
        <v>13</v>
      </c>
      <c r="J1777" t="s">
        <v>14</v>
      </c>
      <c r="L1777" t="s">
        <v>13</v>
      </c>
    </row>
    <row r="1778" spans="1:18">
      <c r="A1778" t="s">
        <v>35</v>
      </c>
      <c r="B1778" t="s">
        <v>25</v>
      </c>
      <c r="C1778">
        <v>7</v>
      </c>
      <c r="D1778" t="s">
        <v>57</v>
      </c>
      <c r="F1778" t="s">
        <v>14</v>
      </c>
      <c r="H1778" t="s">
        <v>16</v>
      </c>
      <c r="J1778" t="s">
        <v>14</v>
      </c>
      <c r="L1778" t="s">
        <v>16</v>
      </c>
      <c r="N1778" t="s">
        <v>104</v>
      </c>
      <c r="R1778" t="s">
        <v>61</v>
      </c>
    </row>
    <row r="1779" spans="1:18">
      <c r="A1779" t="s">
        <v>35</v>
      </c>
      <c r="B1779" t="s">
        <v>25</v>
      </c>
      <c r="C1779">
        <v>7</v>
      </c>
      <c r="D1779" t="s">
        <v>83</v>
      </c>
      <c r="F1779" t="s">
        <v>14</v>
      </c>
      <c r="H1779" t="s">
        <v>16</v>
      </c>
      <c r="J1779" t="s">
        <v>14</v>
      </c>
      <c r="L1779" t="s">
        <v>14</v>
      </c>
      <c r="N1779" t="s">
        <v>77</v>
      </c>
      <c r="P1779" t="s">
        <v>65</v>
      </c>
      <c r="R1779" t="s">
        <v>61</v>
      </c>
    </row>
    <row r="1780" spans="1:18">
      <c r="A1780" t="s">
        <v>35</v>
      </c>
      <c r="B1780" t="s">
        <v>25</v>
      </c>
      <c r="C1780">
        <v>30</v>
      </c>
      <c r="D1780" t="s">
        <v>95</v>
      </c>
      <c r="F1780" t="s">
        <v>14</v>
      </c>
      <c r="H1780" t="s">
        <v>16</v>
      </c>
      <c r="J1780" t="s">
        <v>14</v>
      </c>
      <c r="L1780" t="s">
        <v>16</v>
      </c>
      <c r="N1780" t="s">
        <v>77</v>
      </c>
      <c r="P1780" t="s">
        <v>269</v>
      </c>
      <c r="R1780" t="s">
        <v>61</v>
      </c>
    </row>
    <row r="1781" spans="1:18">
      <c r="A1781" t="s">
        <v>35</v>
      </c>
      <c r="B1781" t="s">
        <v>25</v>
      </c>
      <c r="C1781">
        <v>7.4</v>
      </c>
      <c r="D1781" t="s">
        <v>57</v>
      </c>
      <c r="F1781" t="s">
        <v>14</v>
      </c>
      <c r="H1781" t="s">
        <v>16</v>
      </c>
      <c r="J1781" t="s">
        <v>14</v>
      </c>
      <c r="L1781" t="s">
        <v>16</v>
      </c>
      <c r="N1781" t="s">
        <v>67</v>
      </c>
      <c r="P1781" t="s">
        <v>65</v>
      </c>
      <c r="R1781" t="s">
        <v>61</v>
      </c>
    </row>
    <row r="1782" spans="1:18">
      <c r="A1782" t="s">
        <v>35</v>
      </c>
      <c r="B1782" t="s">
        <v>25</v>
      </c>
      <c r="C1782">
        <v>13</v>
      </c>
      <c r="D1782" t="s">
        <v>62</v>
      </c>
      <c r="F1782" t="s">
        <v>14</v>
      </c>
      <c r="H1782" t="s">
        <v>14</v>
      </c>
      <c r="J1782" t="s">
        <v>14</v>
      </c>
      <c r="L1782" t="s">
        <v>14</v>
      </c>
      <c r="N1782" t="s">
        <v>74</v>
      </c>
      <c r="R1782" t="s">
        <v>61</v>
      </c>
    </row>
    <row r="1783" spans="1:18">
      <c r="A1783" t="s">
        <v>35</v>
      </c>
      <c r="B1783" t="s">
        <v>25</v>
      </c>
      <c r="C1783">
        <v>25</v>
      </c>
      <c r="D1783" t="s">
        <v>95</v>
      </c>
      <c r="F1783" t="s">
        <v>14</v>
      </c>
      <c r="H1783" t="s">
        <v>14</v>
      </c>
      <c r="J1783" t="s">
        <v>14</v>
      </c>
      <c r="L1783" t="s">
        <v>14</v>
      </c>
      <c r="N1783" t="s">
        <v>1189</v>
      </c>
      <c r="O1783" t="s">
        <v>1467</v>
      </c>
      <c r="P1783" t="s">
        <v>123</v>
      </c>
      <c r="Q1783" t="s">
        <v>1468</v>
      </c>
      <c r="R1783" t="s">
        <v>69</v>
      </c>
    </row>
    <row r="1784" spans="1:18">
      <c r="A1784" t="s">
        <v>35</v>
      </c>
      <c r="B1784" t="s">
        <v>25</v>
      </c>
      <c r="C1784">
        <v>54</v>
      </c>
      <c r="D1784" t="s">
        <v>57</v>
      </c>
      <c r="F1784" t="s">
        <v>14</v>
      </c>
      <c r="H1784" t="s">
        <v>16</v>
      </c>
      <c r="J1784" t="s">
        <v>14</v>
      </c>
      <c r="L1784" t="s">
        <v>16</v>
      </c>
      <c r="N1784" t="s">
        <v>15</v>
      </c>
      <c r="O1784" t="s">
        <v>1469</v>
      </c>
      <c r="P1784" t="s">
        <v>15</v>
      </c>
      <c r="Q1784" t="s">
        <v>1470</v>
      </c>
      <c r="R1784" t="s">
        <v>61</v>
      </c>
    </row>
    <row r="1785" spans="1:18">
      <c r="A1785" t="s">
        <v>35</v>
      </c>
      <c r="B1785" t="s">
        <v>25</v>
      </c>
      <c r="C1785">
        <v>5</v>
      </c>
      <c r="D1785" t="s">
        <v>57</v>
      </c>
      <c r="F1785" t="s">
        <v>14</v>
      </c>
      <c r="H1785" t="s">
        <v>14</v>
      </c>
      <c r="J1785" t="s">
        <v>14</v>
      </c>
      <c r="L1785" t="s">
        <v>14</v>
      </c>
      <c r="N1785" t="s">
        <v>93</v>
      </c>
      <c r="P1785" t="s">
        <v>65</v>
      </c>
      <c r="R1785" t="s">
        <v>61</v>
      </c>
    </row>
    <row r="1786" spans="1:18">
      <c r="A1786" t="s">
        <v>35</v>
      </c>
      <c r="B1786" t="s">
        <v>25</v>
      </c>
      <c r="C1786">
        <v>1.8</v>
      </c>
      <c r="D1786" t="s">
        <v>62</v>
      </c>
      <c r="F1786" t="s">
        <v>14</v>
      </c>
      <c r="H1786" t="s">
        <v>14</v>
      </c>
      <c r="J1786" t="s">
        <v>14</v>
      </c>
      <c r="L1786" t="s">
        <v>14</v>
      </c>
      <c r="N1786" t="s">
        <v>67</v>
      </c>
      <c r="P1786" t="s">
        <v>112</v>
      </c>
      <c r="R1786" t="s">
        <v>61</v>
      </c>
    </row>
    <row r="1787" spans="1:18">
      <c r="A1787" t="s">
        <v>35</v>
      </c>
      <c r="B1787" t="s">
        <v>25</v>
      </c>
      <c r="C1787">
        <v>20</v>
      </c>
      <c r="D1787" t="s">
        <v>66</v>
      </c>
      <c r="F1787" t="s">
        <v>14</v>
      </c>
      <c r="H1787" t="s">
        <v>14</v>
      </c>
      <c r="J1787" t="s">
        <v>14</v>
      </c>
      <c r="L1787" t="s">
        <v>14</v>
      </c>
      <c r="N1787" t="s">
        <v>151</v>
      </c>
      <c r="O1787" t="s">
        <v>1471</v>
      </c>
      <c r="P1787" t="s">
        <v>188</v>
      </c>
      <c r="R1787" t="s">
        <v>61</v>
      </c>
    </row>
    <row r="1788" spans="1:18">
      <c r="A1788" t="s">
        <v>35</v>
      </c>
      <c r="B1788" t="s">
        <v>25</v>
      </c>
      <c r="C1788">
        <v>30</v>
      </c>
      <c r="D1788" t="s">
        <v>83</v>
      </c>
      <c r="F1788" t="s">
        <v>14</v>
      </c>
      <c r="H1788" t="s">
        <v>14</v>
      </c>
      <c r="J1788" t="s">
        <v>14</v>
      </c>
      <c r="L1788" t="s">
        <v>14</v>
      </c>
      <c r="N1788" t="s">
        <v>67</v>
      </c>
      <c r="P1788" t="s">
        <v>15</v>
      </c>
      <c r="Q1788" t="s">
        <v>1472</v>
      </c>
      <c r="R1788" t="s">
        <v>69</v>
      </c>
    </row>
    <row r="1789" spans="1:18">
      <c r="A1789" t="s">
        <v>35</v>
      </c>
      <c r="B1789" t="s">
        <v>25</v>
      </c>
      <c r="C1789">
        <v>30</v>
      </c>
      <c r="D1789" t="s">
        <v>57</v>
      </c>
      <c r="F1789" t="s">
        <v>14</v>
      </c>
      <c r="H1789" t="s">
        <v>14</v>
      </c>
      <c r="J1789" t="s">
        <v>14</v>
      </c>
      <c r="L1789" t="s">
        <v>14</v>
      </c>
      <c r="N1789" t="s">
        <v>67</v>
      </c>
      <c r="P1789" t="s">
        <v>188</v>
      </c>
      <c r="R1789" t="s">
        <v>69</v>
      </c>
    </row>
    <row r="1790" spans="1:18">
      <c r="A1790" t="s">
        <v>35</v>
      </c>
      <c r="B1790" t="s">
        <v>25</v>
      </c>
      <c r="C1790">
        <v>30</v>
      </c>
      <c r="D1790" t="s">
        <v>57</v>
      </c>
      <c r="F1790" t="s">
        <v>14</v>
      </c>
      <c r="H1790" t="s">
        <v>14</v>
      </c>
      <c r="J1790" t="s">
        <v>14</v>
      </c>
      <c r="L1790" t="s">
        <v>14</v>
      </c>
      <c r="N1790" t="s">
        <v>15</v>
      </c>
      <c r="O1790" t="s">
        <v>1473</v>
      </c>
      <c r="P1790" t="s">
        <v>188</v>
      </c>
      <c r="R1790" t="s">
        <v>61</v>
      </c>
    </row>
    <row r="1791" spans="1:18">
      <c r="A1791" t="s">
        <v>35</v>
      </c>
      <c r="B1791" t="s">
        <v>25</v>
      </c>
      <c r="C1791">
        <v>15</v>
      </c>
      <c r="D1791" t="s">
        <v>83</v>
      </c>
      <c r="F1791" t="s">
        <v>14</v>
      </c>
      <c r="H1791" t="s">
        <v>16</v>
      </c>
      <c r="J1791" t="s">
        <v>14</v>
      </c>
      <c r="L1791" t="s">
        <v>16</v>
      </c>
      <c r="N1791" t="s">
        <v>15</v>
      </c>
      <c r="O1791" t="s">
        <v>258</v>
      </c>
      <c r="P1791" t="s">
        <v>15</v>
      </c>
      <c r="Q1791" t="s">
        <v>1474</v>
      </c>
      <c r="R1791" t="s">
        <v>61</v>
      </c>
    </row>
    <row r="1792" spans="1:18">
      <c r="A1792" t="s">
        <v>35</v>
      </c>
      <c r="B1792" t="s">
        <v>25</v>
      </c>
      <c r="C1792">
        <v>19</v>
      </c>
      <c r="D1792" t="s">
        <v>57</v>
      </c>
      <c r="F1792" t="s">
        <v>14</v>
      </c>
      <c r="H1792" t="s">
        <v>14</v>
      </c>
      <c r="J1792" t="s">
        <v>14</v>
      </c>
      <c r="L1792" t="s">
        <v>14</v>
      </c>
      <c r="N1792" t="s">
        <v>15</v>
      </c>
      <c r="O1792" t="s">
        <v>719</v>
      </c>
      <c r="P1792" t="s">
        <v>188</v>
      </c>
      <c r="R1792" t="s">
        <v>61</v>
      </c>
    </row>
    <row r="1793" spans="1:18">
      <c r="A1793" t="s">
        <v>35</v>
      </c>
      <c r="B1793" t="s">
        <v>25</v>
      </c>
      <c r="C1793">
        <v>4.5</v>
      </c>
      <c r="D1793" t="s">
        <v>66</v>
      </c>
      <c r="F1793" t="s">
        <v>14</v>
      </c>
      <c r="H1793" t="s">
        <v>16</v>
      </c>
      <c r="J1793" t="s">
        <v>14</v>
      </c>
      <c r="L1793" t="s">
        <v>16</v>
      </c>
      <c r="N1793" t="s">
        <v>67</v>
      </c>
      <c r="P1793" t="s">
        <v>1475</v>
      </c>
      <c r="R1793" t="s">
        <v>61</v>
      </c>
    </row>
    <row r="1794" spans="1:18">
      <c r="A1794" t="s">
        <v>35</v>
      </c>
      <c r="B1794" t="s">
        <v>25</v>
      </c>
      <c r="C1794">
        <v>18</v>
      </c>
      <c r="D1794" t="s">
        <v>95</v>
      </c>
      <c r="F1794" t="s">
        <v>14</v>
      </c>
      <c r="H1794" t="s">
        <v>14</v>
      </c>
      <c r="J1794" t="s">
        <v>14</v>
      </c>
      <c r="L1794" t="s">
        <v>14</v>
      </c>
      <c r="N1794" t="s">
        <v>172</v>
      </c>
      <c r="O1794" t="s">
        <v>258</v>
      </c>
      <c r="P1794" t="s">
        <v>100</v>
      </c>
      <c r="R1794" t="s">
        <v>61</v>
      </c>
    </row>
    <row r="1795" spans="1:18">
      <c r="A1795" t="s">
        <v>35</v>
      </c>
      <c r="B1795" t="s">
        <v>25</v>
      </c>
      <c r="C1795">
        <v>8</v>
      </c>
      <c r="D1795" t="s">
        <v>95</v>
      </c>
      <c r="E1795" t="s">
        <v>95</v>
      </c>
      <c r="F1795" t="s">
        <v>14</v>
      </c>
      <c r="H1795" t="s">
        <v>14</v>
      </c>
      <c r="J1795" t="s">
        <v>14</v>
      </c>
      <c r="L1795" t="s">
        <v>14</v>
      </c>
      <c r="N1795" t="s">
        <v>77</v>
      </c>
      <c r="P1795" t="s">
        <v>112</v>
      </c>
      <c r="R1795" t="s">
        <v>61</v>
      </c>
    </row>
    <row r="1796" spans="1:18">
      <c r="A1796" t="s">
        <v>35</v>
      </c>
      <c r="B1796" t="s">
        <v>25</v>
      </c>
      <c r="C1796">
        <v>30</v>
      </c>
      <c r="D1796" t="s">
        <v>57</v>
      </c>
      <c r="E1796" t="s">
        <v>95</v>
      </c>
      <c r="F1796" t="s">
        <v>14</v>
      </c>
      <c r="H1796" t="s">
        <v>16</v>
      </c>
      <c r="J1796" t="s">
        <v>14</v>
      </c>
      <c r="L1796" t="s">
        <v>16</v>
      </c>
      <c r="N1796" t="s">
        <v>77</v>
      </c>
      <c r="P1796" t="s">
        <v>188</v>
      </c>
      <c r="R1796" t="s">
        <v>61</v>
      </c>
    </row>
    <row r="1797" spans="1:18">
      <c r="A1797" t="s">
        <v>35</v>
      </c>
      <c r="B1797" t="s">
        <v>25</v>
      </c>
      <c r="C1797">
        <v>2.6</v>
      </c>
      <c r="D1797" t="s">
        <v>95</v>
      </c>
      <c r="F1797" t="s">
        <v>14</v>
      </c>
      <c r="H1797" t="s">
        <v>14</v>
      </c>
      <c r="J1797" t="s">
        <v>14</v>
      </c>
      <c r="L1797" t="s">
        <v>14</v>
      </c>
      <c r="N1797" t="s">
        <v>67</v>
      </c>
      <c r="R1797" t="s">
        <v>61</v>
      </c>
    </row>
    <row r="1798" spans="1:18">
      <c r="A1798" t="s">
        <v>35</v>
      </c>
      <c r="B1798" t="s">
        <v>25</v>
      </c>
      <c r="C1798">
        <v>2.6</v>
      </c>
      <c r="D1798" t="s">
        <v>66</v>
      </c>
      <c r="F1798" t="s">
        <v>14</v>
      </c>
      <c r="H1798" t="s">
        <v>16</v>
      </c>
      <c r="J1798" t="s">
        <v>14</v>
      </c>
      <c r="L1798" t="s">
        <v>16</v>
      </c>
      <c r="N1798" t="s">
        <v>1476</v>
      </c>
      <c r="P1798" t="s">
        <v>1023</v>
      </c>
      <c r="R1798" t="s">
        <v>61</v>
      </c>
    </row>
    <row r="1799" spans="1:18">
      <c r="A1799" t="s">
        <v>35</v>
      </c>
      <c r="B1799" t="s">
        <v>25</v>
      </c>
      <c r="C1799">
        <v>8.1999999999999993</v>
      </c>
      <c r="D1799" t="s">
        <v>57</v>
      </c>
      <c r="F1799" t="s">
        <v>14</v>
      </c>
      <c r="H1799" t="s">
        <v>14</v>
      </c>
      <c r="J1799" t="s">
        <v>14</v>
      </c>
      <c r="L1799" t="s">
        <v>14</v>
      </c>
      <c r="N1799" t="s">
        <v>15</v>
      </c>
      <c r="O1799" t="s">
        <v>1477</v>
      </c>
      <c r="R1799" t="s">
        <v>61</v>
      </c>
    </row>
    <row r="1800" spans="1:18">
      <c r="A1800" t="s">
        <v>35</v>
      </c>
      <c r="B1800" t="s">
        <v>25</v>
      </c>
      <c r="C1800">
        <v>35</v>
      </c>
      <c r="D1800" t="s">
        <v>95</v>
      </c>
      <c r="F1800" t="s">
        <v>14</v>
      </c>
      <c r="H1800" t="s">
        <v>16</v>
      </c>
      <c r="J1800" t="s">
        <v>14</v>
      </c>
      <c r="L1800" t="s">
        <v>16</v>
      </c>
      <c r="N1800" t="s">
        <v>15</v>
      </c>
      <c r="O1800" t="s">
        <v>258</v>
      </c>
      <c r="P1800" t="s">
        <v>15</v>
      </c>
      <c r="Q1800" t="s">
        <v>1478</v>
      </c>
      <c r="R1800" t="s">
        <v>69</v>
      </c>
    </row>
    <row r="1801" spans="1:18">
      <c r="A1801" t="s">
        <v>35</v>
      </c>
      <c r="B1801" t="s">
        <v>25</v>
      </c>
      <c r="C1801">
        <v>25</v>
      </c>
      <c r="D1801" t="s">
        <v>95</v>
      </c>
      <c r="E1801" t="s">
        <v>95</v>
      </c>
      <c r="F1801" t="s">
        <v>14</v>
      </c>
      <c r="H1801" t="s">
        <v>16</v>
      </c>
      <c r="J1801" t="s">
        <v>16</v>
      </c>
      <c r="L1801" t="s">
        <v>16</v>
      </c>
      <c r="N1801" t="s">
        <v>379</v>
      </c>
      <c r="O1801" t="s">
        <v>1479</v>
      </c>
      <c r="P1801" t="s">
        <v>15</v>
      </c>
      <c r="Q1801" t="s">
        <v>1480</v>
      </c>
      <c r="R1801" t="s">
        <v>61</v>
      </c>
    </row>
    <row r="1802" spans="1:18">
      <c r="A1802" t="s">
        <v>35</v>
      </c>
      <c r="B1802" t="s">
        <v>25</v>
      </c>
      <c r="C1802">
        <v>3.4</v>
      </c>
      <c r="D1802" t="s">
        <v>57</v>
      </c>
      <c r="E1802" t="s">
        <v>83</v>
      </c>
      <c r="F1802" t="s">
        <v>14</v>
      </c>
      <c r="H1802" t="s">
        <v>16</v>
      </c>
      <c r="J1802" t="s">
        <v>14</v>
      </c>
      <c r="L1802" t="s">
        <v>16</v>
      </c>
      <c r="N1802" t="s">
        <v>67</v>
      </c>
      <c r="P1802" t="s">
        <v>65</v>
      </c>
      <c r="R1802" t="s">
        <v>61</v>
      </c>
    </row>
    <row r="1803" spans="1:18">
      <c r="A1803" t="s">
        <v>35</v>
      </c>
      <c r="B1803" t="s">
        <v>25</v>
      </c>
      <c r="C1803">
        <v>3.1</v>
      </c>
      <c r="D1803" t="s">
        <v>57</v>
      </c>
      <c r="F1803" t="s">
        <v>14</v>
      </c>
      <c r="H1803" t="s">
        <v>14</v>
      </c>
      <c r="J1803" t="s">
        <v>14</v>
      </c>
      <c r="L1803" t="s">
        <v>14</v>
      </c>
      <c r="N1803" t="s">
        <v>169</v>
      </c>
      <c r="P1803" t="s">
        <v>65</v>
      </c>
      <c r="R1803" t="s">
        <v>61</v>
      </c>
    </row>
    <row r="1804" spans="1:18">
      <c r="A1804" t="s">
        <v>35</v>
      </c>
      <c r="B1804" t="s">
        <v>25</v>
      </c>
      <c r="C1804">
        <v>9.9</v>
      </c>
      <c r="D1804" t="s">
        <v>57</v>
      </c>
      <c r="E1804" t="s">
        <v>66</v>
      </c>
      <c r="F1804" t="s">
        <v>14</v>
      </c>
      <c r="H1804" t="s">
        <v>16</v>
      </c>
      <c r="J1804" t="s">
        <v>14</v>
      </c>
      <c r="L1804" t="s">
        <v>16</v>
      </c>
      <c r="N1804" t="s">
        <v>15</v>
      </c>
      <c r="O1804" t="s">
        <v>1481</v>
      </c>
      <c r="P1804" t="s">
        <v>15</v>
      </c>
      <c r="Q1804" t="s">
        <v>1482</v>
      </c>
      <c r="R1804" t="s">
        <v>69</v>
      </c>
    </row>
    <row r="1805" spans="1:18">
      <c r="A1805" t="s">
        <v>35</v>
      </c>
      <c r="B1805" t="s">
        <v>25</v>
      </c>
      <c r="C1805">
        <v>23</v>
      </c>
      <c r="D1805" t="s">
        <v>57</v>
      </c>
      <c r="F1805" t="s">
        <v>14</v>
      </c>
      <c r="H1805" t="s">
        <v>15</v>
      </c>
      <c r="I1805" t="s">
        <v>1483</v>
      </c>
      <c r="J1805" t="s">
        <v>14</v>
      </c>
      <c r="L1805" t="s">
        <v>15</v>
      </c>
      <c r="M1805" t="s">
        <v>1484</v>
      </c>
      <c r="N1805" t="s">
        <v>247</v>
      </c>
      <c r="P1805" t="s">
        <v>123</v>
      </c>
      <c r="Q1805" t="s">
        <v>1485</v>
      </c>
      <c r="R1805" t="s">
        <v>61</v>
      </c>
    </row>
    <row r="1806" spans="1:18">
      <c r="A1806" t="s">
        <v>35</v>
      </c>
      <c r="B1806" t="s">
        <v>25</v>
      </c>
      <c r="C1806">
        <v>5.0999999999999996</v>
      </c>
      <c r="D1806" t="s">
        <v>62</v>
      </c>
      <c r="F1806" t="s">
        <v>14</v>
      </c>
      <c r="H1806" t="s">
        <v>16</v>
      </c>
      <c r="J1806" t="s">
        <v>14</v>
      </c>
      <c r="L1806" t="s">
        <v>16</v>
      </c>
      <c r="P1806" t="s">
        <v>188</v>
      </c>
      <c r="R1806" t="s">
        <v>61</v>
      </c>
    </row>
    <row r="1807" spans="1:18">
      <c r="A1807" t="s">
        <v>35</v>
      </c>
      <c r="B1807" t="s">
        <v>25</v>
      </c>
      <c r="C1807">
        <v>10.3</v>
      </c>
      <c r="D1807" t="s">
        <v>57</v>
      </c>
      <c r="F1807" t="s">
        <v>14</v>
      </c>
      <c r="H1807" t="s">
        <v>16</v>
      </c>
      <c r="J1807" t="s">
        <v>14</v>
      </c>
      <c r="L1807" t="s">
        <v>16</v>
      </c>
      <c r="N1807" t="s">
        <v>15</v>
      </c>
      <c r="O1807" t="s">
        <v>1486</v>
      </c>
      <c r="P1807" t="s">
        <v>65</v>
      </c>
      <c r="R1807" t="s">
        <v>61</v>
      </c>
    </row>
    <row r="1808" spans="1:18">
      <c r="A1808" t="s">
        <v>35</v>
      </c>
      <c r="B1808" t="s">
        <v>25</v>
      </c>
      <c r="C1808">
        <v>7</v>
      </c>
      <c r="D1808" t="s">
        <v>66</v>
      </c>
      <c r="F1808" t="s">
        <v>14</v>
      </c>
      <c r="H1808" t="s">
        <v>14</v>
      </c>
      <c r="J1808" t="s">
        <v>14</v>
      </c>
      <c r="L1808" t="s">
        <v>16</v>
      </c>
      <c r="N1808" t="s">
        <v>77</v>
      </c>
      <c r="P1808" t="s">
        <v>15</v>
      </c>
      <c r="Q1808" t="s">
        <v>1487</v>
      </c>
      <c r="R1808" t="s">
        <v>61</v>
      </c>
    </row>
    <row r="1809" spans="1:18">
      <c r="A1809" t="s">
        <v>35</v>
      </c>
      <c r="B1809" t="s">
        <v>25</v>
      </c>
      <c r="C1809">
        <v>25</v>
      </c>
      <c r="D1809" t="s">
        <v>95</v>
      </c>
      <c r="E1809" t="s">
        <v>83</v>
      </c>
      <c r="F1809" t="s">
        <v>14</v>
      </c>
      <c r="H1809" t="s">
        <v>16</v>
      </c>
      <c r="J1809" t="s">
        <v>14</v>
      </c>
      <c r="L1809" t="s">
        <v>16</v>
      </c>
      <c r="N1809" t="s">
        <v>216</v>
      </c>
      <c r="P1809" t="s">
        <v>112</v>
      </c>
      <c r="R1809" t="s">
        <v>61</v>
      </c>
    </row>
    <row r="1810" spans="1:18">
      <c r="A1810" t="s">
        <v>35</v>
      </c>
      <c r="B1810" t="s">
        <v>25</v>
      </c>
      <c r="D1810" t="s">
        <v>57</v>
      </c>
      <c r="F1810" t="s">
        <v>14</v>
      </c>
      <c r="H1810" t="s">
        <v>14</v>
      </c>
      <c r="J1810" t="s">
        <v>14</v>
      </c>
      <c r="L1810" t="s">
        <v>14</v>
      </c>
      <c r="N1810" t="s">
        <v>67</v>
      </c>
      <c r="P1810" t="s">
        <v>188</v>
      </c>
      <c r="R1810" t="s">
        <v>61</v>
      </c>
    </row>
    <row r="1811" spans="1:18">
      <c r="A1811" t="s">
        <v>35</v>
      </c>
      <c r="B1811" t="s">
        <v>25</v>
      </c>
      <c r="C1811">
        <v>18.5</v>
      </c>
      <c r="D1811" t="s">
        <v>62</v>
      </c>
      <c r="E1811" t="s">
        <v>83</v>
      </c>
      <c r="F1811" t="s">
        <v>14</v>
      </c>
      <c r="H1811" t="s">
        <v>16</v>
      </c>
      <c r="J1811" t="s">
        <v>14</v>
      </c>
      <c r="L1811" t="s">
        <v>16</v>
      </c>
      <c r="N1811" t="s">
        <v>1488</v>
      </c>
      <c r="P1811" t="s">
        <v>165</v>
      </c>
      <c r="R1811" t="s">
        <v>61</v>
      </c>
    </row>
    <row r="1812" spans="1:18">
      <c r="A1812" t="s">
        <v>35</v>
      </c>
      <c r="B1812" t="s">
        <v>25</v>
      </c>
      <c r="C1812">
        <v>37.5</v>
      </c>
      <c r="D1812" t="s">
        <v>57</v>
      </c>
      <c r="F1812" t="s">
        <v>14</v>
      </c>
      <c r="J1812" t="s">
        <v>14</v>
      </c>
      <c r="L1812" t="s">
        <v>14</v>
      </c>
      <c r="N1812" t="s">
        <v>94</v>
      </c>
      <c r="R1812" t="s">
        <v>61</v>
      </c>
    </row>
    <row r="1813" spans="1:18">
      <c r="A1813" t="s">
        <v>35</v>
      </c>
      <c r="B1813" t="s">
        <v>25</v>
      </c>
      <c r="C1813">
        <v>2.7</v>
      </c>
      <c r="D1813" t="s">
        <v>57</v>
      </c>
      <c r="F1813" t="s">
        <v>14</v>
      </c>
      <c r="H1813" t="s">
        <v>16</v>
      </c>
      <c r="J1813" t="s">
        <v>14</v>
      </c>
      <c r="L1813" t="s">
        <v>16</v>
      </c>
      <c r="N1813" t="s">
        <v>169</v>
      </c>
      <c r="P1813" t="s">
        <v>548</v>
      </c>
      <c r="R1813" t="s">
        <v>61</v>
      </c>
    </row>
    <row r="1814" spans="1:18">
      <c r="A1814" t="s">
        <v>35</v>
      </c>
      <c r="B1814" t="s">
        <v>25</v>
      </c>
      <c r="C1814">
        <v>4.0999999999999996</v>
      </c>
      <c r="D1814" t="s">
        <v>83</v>
      </c>
      <c r="F1814" t="s">
        <v>14</v>
      </c>
      <c r="H1814" t="s">
        <v>16</v>
      </c>
      <c r="J1814" t="s">
        <v>14</v>
      </c>
      <c r="L1814" t="s">
        <v>16</v>
      </c>
      <c r="N1814" t="s">
        <v>172</v>
      </c>
      <c r="O1814" t="s">
        <v>1489</v>
      </c>
      <c r="R1814" t="s">
        <v>61</v>
      </c>
    </row>
    <row r="1815" spans="1:18">
      <c r="A1815" t="s">
        <v>35</v>
      </c>
      <c r="B1815" t="s">
        <v>25</v>
      </c>
      <c r="C1815">
        <v>2.1</v>
      </c>
      <c r="D1815" t="s">
        <v>95</v>
      </c>
      <c r="F1815" t="s">
        <v>14</v>
      </c>
      <c r="H1815" t="s">
        <v>16</v>
      </c>
      <c r="J1815" t="s">
        <v>14</v>
      </c>
      <c r="L1815" t="s">
        <v>16</v>
      </c>
      <c r="N1815" t="s">
        <v>1490</v>
      </c>
      <c r="P1815" t="s">
        <v>65</v>
      </c>
      <c r="R1815" t="s">
        <v>61</v>
      </c>
    </row>
    <row r="1816" spans="1:18">
      <c r="A1816" t="s">
        <v>35</v>
      </c>
      <c r="B1816" t="s">
        <v>25</v>
      </c>
      <c r="C1816">
        <v>4</v>
      </c>
      <c r="D1816" t="s">
        <v>95</v>
      </c>
      <c r="F1816" t="s">
        <v>14</v>
      </c>
      <c r="H1816" t="s">
        <v>16</v>
      </c>
      <c r="J1816" t="s">
        <v>14</v>
      </c>
      <c r="L1816" t="s">
        <v>16</v>
      </c>
    </row>
    <row r="1817" spans="1:18">
      <c r="A1817" t="s">
        <v>35</v>
      </c>
      <c r="B1817" t="s">
        <v>25</v>
      </c>
      <c r="C1817">
        <v>7.6</v>
      </c>
      <c r="D1817" t="s">
        <v>95</v>
      </c>
      <c r="E1817" t="s">
        <v>83</v>
      </c>
      <c r="F1817" t="s">
        <v>14</v>
      </c>
      <c r="H1817" t="s">
        <v>14</v>
      </c>
      <c r="J1817" t="s">
        <v>14</v>
      </c>
      <c r="L1817" t="s">
        <v>14</v>
      </c>
      <c r="N1817" t="s">
        <v>151</v>
      </c>
      <c r="O1817" t="s">
        <v>258</v>
      </c>
      <c r="R1817" t="s">
        <v>61</v>
      </c>
    </row>
    <row r="1818" spans="1:18">
      <c r="A1818" t="s">
        <v>35</v>
      </c>
      <c r="B1818" t="s">
        <v>25</v>
      </c>
      <c r="C1818">
        <v>20</v>
      </c>
      <c r="D1818" t="s">
        <v>95</v>
      </c>
      <c r="F1818" t="s">
        <v>14</v>
      </c>
      <c r="H1818" t="s">
        <v>16</v>
      </c>
      <c r="J1818" t="s">
        <v>14</v>
      </c>
      <c r="L1818" t="s">
        <v>16</v>
      </c>
      <c r="N1818" t="s">
        <v>74</v>
      </c>
      <c r="R1818" t="s">
        <v>61</v>
      </c>
    </row>
    <row r="1819" spans="1:18">
      <c r="A1819" t="s">
        <v>35</v>
      </c>
      <c r="B1819" t="s">
        <v>25</v>
      </c>
      <c r="C1819">
        <v>2</v>
      </c>
      <c r="D1819" t="s">
        <v>57</v>
      </c>
      <c r="E1819" t="s">
        <v>83</v>
      </c>
      <c r="F1819" t="s">
        <v>14</v>
      </c>
      <c r="H1819" t="s">
        <v>14</v>
      </c>
      <c r="J1819" t="s">
        <v>14</v>
      </c>
      <c r="L1819" t="s">
        <v>14</v>
      </c>
      <c r="N1819" t="s">
        <v>484</v>
      </c>
      <c r="P1819" t="s">
        <v>1173</v>
      </c>
      <c r="R1819" t="s">
        <v>69</v>
      </c>
    </row>
    <row r="1820" spans="1:18">
      <c r="A1820" t="s">
        <v>35</v>
      </c>
      <c r="B1820" t="s">
        <v>25</v>
      </c>
      <c r="C1820">
        <v>10</v>
      </c>
      <c r="D1820" t="s">
        <v>57</v>
      </c>
      <c r="E1820" t="s">
        <v>83</v>
      </c>
      <c r="F1820" t="s">
        <v>14</v>
      </c>
      <c r="H1820" t="s">
        <v>16</v>
      </c>
      <c r="J1820" t="s">
        <v>14</v>
      </c>
      <c r="L1820" t="s">
        <v>16</v>
      </c>
      <c r="N1820" t="s">
        <v>15</v>
      </c>
      <c r="O1820" t="s">
        <v>1491</v>
      </c>
      <c r="P1820" t="s">
        <v>65</v>
      </c>
      <c r="R1820" t="s">
        <v>61</v>
      </c>
    </row>
    <row r="1821" spans="1:18">
      <c r="A1821" t="s">
        <v>35</v>
      </c>
      <c r="B1821" t="s">
        <v>25</v>
      </c>
      <c r="C1821">
        <v>23</v>
      </c>
      <c r="D1821" t="s">
        <v>57</v>
      </c>
      <c r="E1821" t="s">
        <v>83</v>
      </c>
      <c r="F1821" t="s">
        <v>14</v>
      </c>
      <c r="H1821" t="s">
        <v>16</v>
      </c>
      <c r="J1821" t="s">
        <v>14</v>
      </c>
      <c r="L1821" t="s">
        <v>16</v>
      </c>
      <c r="N1821" t="s">
        <v>67</v>
      </c>
      <c r="P1821" t="s">
        <v>15</v>
      </c>
      <c r="Q1821" t="s">
        <v>1492</v>
      </c>
      <c r="R1821" t="s">
        <v>61</v>
      </c>
    </row>
    <row r="1822" spans="1:18">
      <c r="A1822" t="s">
        <v>35</v>
      </c>
      <c r="B1822" t="s">
        <v>25</v>
      </c>
      <c r="C1822">
        <v>15</v>
      </c>
      <c r="D1822" t="s">
        <v>95</v>
      </c>
      <c r="F1822" t="s">
        <v>14</v>
      </c>
      <c r="H1822" t="s">
        <v>16</v>
      </c>
      <c r="J1822" t="s">
        <v>14</v>
      </c>
      <c r="L1822" t="s">
        <v>16</v>
      </c>
      <c r="N1822" t="s">
        <v>1035</v>
      </c>
      <c r="R1822" t="s">
        <v>61</v>
      </c>
    </row>
    <row r="1823" spans="1:18">
      <c r="A1823" t="s">
        <v>35</v>
      </c>
      <c r="B1823" t="s">
        <v>25</v>
      </c>
      <c r="C1823">
        <v>20</v>
      </c>
      <c r="D1823" t="s">
        <v>57</v>
      </c>
      <c r="F1823" t="s">
        <v>14</v>
      </c>
      <c r="H1823" t="s">
        <v>14</v>
      </c>
      <c r="J1823" t="s">
        <v>14</v>
      </c>
      <c r="L1823" t="s">
        <v>14</v>
      </c>
      <c r="N1823" t="s">
        <v>199</v>
      </c>
      <c r="O1823" t="s">
        <v>1493</v>
      </c>
      <c r="P1823" t="s">
        <v>15</v>
      </c>
      <c r="Q1823" t="s">
        <v>1494</v>
      </c>
      <c r="R1823" t="s">
        <v>61</v>
      </c>
    </row>
    <row r="1824" spans="1:18">
      <c r="A1824" t="s">
        <v>35</v>
      </c>
      <c r="B1824" t="s">
        <v>25</v>
      </c>
      <c r="C1824">
        <v>20</v>
      </c>
      <c r="D1824" t="s">
        <v>95</v>
      </c>
      <c r="F1824" t="s">
        <v>14</v>
      </c>
      <c r="H1824" t="s">
        <v>14</v>
      </c>
      <c r="J1824" t="s">
        <v>14</v>
      </c>
      <c r="L1824" t="s">
        <v>14</v>
      </c>
      <c r="N1824" t="s">
        <v>67</v>
      </c>
      <c r="P1824" t="s">
        <v>15</v>
      </c>
      <c r="Q1824" t="s">
        <v>1495</v>
      </c>
      <c r="R1824" t="s">
        <v>61</v>
      </c>
    </row>
    <row r="1825" spans="1:18">
      <c r="A1825" t="s">
        <v>35</v>
      </c>
      <c r="B1825" t="s">
        <v>25</v>
      </c>
      <c r="C1825">
        <v>2</v>
      </c>
      <c r="F1825" t="s">
        <v>14</v>
      </c>
      <c r="H1825" t="s">
        <v>16</v>
      </c>
      <c r="J1825" t="s">
        <v>14</v>
      </c>
      <c r="L1825" t="s">
        <v>16</v>
      </c>
      <c r="N1825" t="s">
        <v>1102</v>
      </c>
      <c r="P1825" t="s">
        <v>1234</v>
      </c>
      <c r="R1825" t="s">
        <v>61</v>
      </c>
    </row>
    <row r="1826" spans="1:18">
      <c r="A1826" t="s">
        <v>35</v>
      </c>
      <c r="B1826" t="s">
        <v>25</v>
      </c>
      <c r="C1826">
        <v>16</v>
      </c>
      <c r="D1826" t="s">
        <v>95</v>
      </c>
      <c r="F1826" t="s">
        <v>14</v>
      </c>
      <c r="H1826" t="s">
        <v>14</v>
      </c>
      <c r="J1826" t="s">
        <v>14</v>
      </c>
      <c r="L1826" t="s">
        <v>14</v>
      </c>
      <c r="N1826" t="s">
        <v>1496</v>
      </c>
      <c r="O1826" t="s">
        <v>1497</v>
      </c>
      <c r="R1826" t="s">
        <v>61</v>
      </c>
    </row>
    <row r="1827" spans="1:18">
      <c r="A1827" t="s">
        <v>35</v>
      </c>
      <c r="B1827" t="s">
        <v>36</v>
      </c>
      <c r="C1827">
        <v>1.7</v>
      </c>
      <c r="D1827" t="s">
        <v>83</v>
      </c>
      <c r="E1827" t="s">
        <v>83</v>
      </c>
      <c r="F1827" t="s">
        <v>14</v>
      </c>
      <c r="H1827" t="s">
        <v>14</v>
      </c>
      <c r="J1827" t="s">
        <v>14</v>
      </c>
      <c r="L1827" t="s">
        <v>14</v>
      </c>
      <c r="N1827" t="s">
        <v>116</v>
      </c>
      <c r="P1827" t="s">
        <v>325</v>
      </c>
      <c r="R1827" t="s">
        <v>61</v>
      </c>
    </row>
    <row r="1828" spans="1:18">
      <c r="A1828" t="s">
        <v>35</v>
      </c>
      <c r="B1828" t="s">
        <v>36</v>
      </c>
      <c r="C1828">
        <v>9</v>
      </c>
      <c r="D1828" t="s">
        <v>57</v>
      </c>
      <c r="F1828" t="s">
        <v>14</v>
      </c>
      <c r="H1828" t="s">
        <v>14</v>
      </c>
      <c r="J1828" t="s">
        <v>14</v>
      </c>
      <c r="L1828" t="s">
        <v>14</v>
      </c>
      <c r="N1828" t="s">
        <v>993</v>
      </c>
      <c r="P1828" t="s">
        <v>1094</v>
      </c>
      <c r="R1828" t="s">
        <v>61</v>
      </c>
    </row>
    <row r="1829" spans="1:18">
      <c r="A1829" t="s">
        <v>35</v>
      </c>
      <c r="B1829" t="s">
        <v>36</v>
      </c>
      <c r="C1829">
        <v>120</v>
      </c>
      <c r="D1829" t="s">
        <v>83</v>
      </c>
      <c r="E1829" t="s">
        <v>83</v>
      </c>
      <c r="F1829" t="s">
        <v>14</v>
      </c>
      <c r="H1829" t="s">
        <v>14</v>
      </c>
      <c r="J1829" t="s">
        <v>14</v>
      </c>
      <c r="L1829" t="s">
        <v>14</v>
      </c>
      <c r="N1829" t="s">
        <v>15</v>
      </c>
      <c r="O1829" t="s">
        <v>258</v>
      </c>
      <c r="P1829" t="s">
        <v>15</v>
      </c>
      <c r="Q1829" t="s">
        <v>1498</v>
      </c>
      <c r="R1829" t="s">
        <v>61</v>
      </c>
    </row>
    <row r="1830" spans="1:18">
      <c r="A1830" t="s">
        <v>35</v>
      </c>
      <c r="B1830" t="s">
        <v>38</v>
      </c>
      <c r="C1830">
        <v>15</v>
      </c>
      <c r="D1830" t="s">
        <v>95</v>
      </c>
      <c r="F1830" t="s">
        <v>12</v>
      </c>
      <c r="H1830" t="s">
        <v>12</v>
      </c>
      <c r="J1830" t="s">
        <v>13</v>
      </c>
      <c r="L1830" t="s">
        <v>13</v>
      </c>
      <c r="N1830" t="s">
        <v>1162</v>
      </c>
      <c r="P1830" t="s">
        <v>188</v>
      </c>
      <c r="R1830" t="s">
        <v>61</v>
      </c>
    </row>
    <row r="1831" spans="1:18">
      <c r="A1831" t="s">
        <v>35</v>
      </c>
      <c r="B1831" t="s">
        <v>38</v>
      </c>
      <c r="C1831" t="s">
        <v>1499</v>
      </c>
      <c r="D1831" t="s">
        <v>57</v>
      </c>
      <c r="F1831" t="s">
        <v>14</v>
      </c>
      <c r="H1831" t="s">
        <v>16</v>
      </c>
      <c r="J1831" t="s">
        <v>16</v>
      </c>
      <c r="L1831" t="s">
        <v>16</v>
      </c>
      <c r="N1831" t="s">
        <v>116</v>
      </c>
      <c r="P1831" t="s">
        <v>743</v>
      </c>
      <c r="R1831" t="s">
        <v>61</v>
      </c>
    </row>
    <row r="1832" spans="1:18">
      <c r="A1832" t="s">
        <v>35</v>
      </c>
      <c r="B1832" t="s">
        <v>38</v>
      </c>
      <c r="C1832">
        <v>7</v>
      </c>
      <c r="D1832" t="s">
        <v>62</v>
      </c>
      <c r="E1832" t="s">
        <v>62</v>
      </c>
      <c r="F1832" t="s">
        <v>14</v>
      </c>
      <c r="H1832" t="s">
        <v>14</v>
      </c>
      <c r="J1832" t="s">
        <v>14</v>
      </c>
      <c r="L1832" t="s">
        <v>14</v>
      </c>
      <c r="N1832" t="s">
        <v>93</v>
      </c>
      <c r="P1832" t="s">
        <v>15</v>
      </c>
      <c r="Q1832" t="s">
        <v>1500</v>
      </c>
      <c r="R1832" t="s">
        <v>69</v>
      </c>
    </row>
    <row r="1833" spans="1:18">
      <c r="A1833" t="s">
        <v>35</v>
      </c>
      <c r="B1833" t="s">
        <v>38</v>
      </c>
      <c r="C1833">
        <v>13.3</v>
      </c>
      <c r="D1833" t="s">
        <v>95</v>
      </c>
      <c r="E1833" t="s">
        <v>66</v>
      </c>
      <c r="F1833" t="s">
        <v>14</v>
      </c>
      <c r="H1833" t="s">
        <v>14</v>
      </c>
      <c r="J1833" t="s">
        <v>14</v>
      </c>
      <c r="L1833" t="s">
        <v>14</v>
      </c>
      <c r="N1833" t="s">
        <v>74</v>
      </c>
      <c r="R1833" t="s">
        <v>61</v>
      </c>
    </row>
    <row r="1834" spans="1:18">
      <c r="A1834" t="s">
        <v>35</v>
      </c>
      <c r="B1834" t="s">
        <v>38</v>
      </c>
      <c r="C1834">
        <v>5</v>
      </c>
      <c r="D1834" t="s">
        <v>83</v>
      </c>
      <c r="F1834" t="s">
        <v>14</v>
      </c>
      <c r="H1834" t="s">
        <v>14</v>
      </c>
      <c r="J1834" t="s">
        <v>14</v>
      </c>
      <c r="L1834" t="s">
        <v>14</v>
      </c>
      <c r="N1834" t="s">
        <v>1501</v>
      </c>
      <c r="P1834" t="s">
        <v>1145</v>
      </c>
      <c r="R1834" t="s">
        <v>61</v>
      </c>
    </row>
    <row r="1835" spans="1:18">
      <c r="A1835" t="s">
        <v>9</v>
      </c>
      <c r="B1835" t="s">
        <v>27</v>
      </c>
      <c r="C1835">
        <v>7</v>
      </c>
      <c r="D1835" t="s">
        <v>57</v>
      </c>
      <c r="F1835" t="s">
        <v>14</v>
      </c>
      <c r="H1835" t="s">
        <v>14</v>
      </c>
      <c r="J1835" t="s">
        <v>14</v>
      </c>
      <c r="L1835" t="s">
        <v>14</v>
      </c>
      <c r="N1835" t="s">
        <v>74</v>
      </c>
      <c r="P1835" t="s">
        <v>112</v>
      </c>
      <c r="R1835" t="s">
        <v>61</v>
      </c>
    </row>
    <row r="1836" spans="1:18">
      <c r="A1836" t="s">
        <v>9</v>
      </c>
      <c r="B1836" t="s">
        <v>27</v>
      </c>
      <c r="C1836">
        <v>4.2</v>
      </c>
      <c r="D1836" t="s">
        <v>62</v>
      </c>
      <c r="E1836" t="s">
        <v>83</v>
      </c>
      <c r="F1836" t="s">
        <v>14</v>
      </c>
      <c r="H1836" t="s">
        <v>16</v>
      </c>
      <c r="J1836" t="s">
        <v>16</v>
      </c>
      <c r="L1836" t="s">
        <v>16</v>
      </c>
      <c r="N1836" t="s">
        <v>15</v>
      </c>
      <c r="O1836" t="s">
        <v>1502</v>
      </c>
      <c r="P1836" t="s">
        <v>65</v>
      </c>
      <c r="R1836" t="s">
        <v>61</v>
      </c>
    </row>
    <row r="1837" spans="1:18">
      <c r="A1837" t="s">
        <v>9</v>
      </c>
      <c r="B1837" t="s">
        <v>27</v>
      </c>
      <c r="C1837">
        <v>5</v>
      </c>
      <c r="D1837" t="s">
        <v>66</v>
      </c>
      <c r="E1837" t="s">
        <v>83</v>
      </c>
      <c r="F1837" t="s">
        <v>14</v>
      </c>
      <c r="H1837" t="s">
        <v>14</v>
      </c>
      <c r="J1837" t="s">
        <v>14</v>
      </c>
      <c r="L1837" t="s">
        <v>14</v>
      </c>
      <c r="N1837" t="s">
        <v>67</v>
      </c>
      <c r="P1837" t="s">
        <v>195</v>
      </c>
      <c r="R1837" t="s">
        <v>61</v>
      </c>
    </row>
    <row r="1838" spans="1:18">
      <c r="A1838" t="s">
        <v>9</v>
      </c>
      <c r="B1838" t="s">
        <v>27</v>
      </c>
      <c r="C1838">
        <v>12</v>
      </c>
      <c r="D1838" t="s">
        <v>62</v>
      </c>
      <c r="E1838" t="s">
        <v>57</v>
      </c>
      <c r="F1838" t="s">
        <v>14</v>
      </c>
      <c r="H1838" t="s">
        <v>14</v>
      </c>
      <c r="J1838" t="s">
        <v>14</v>
      </c>
      <c r="L1838" t="s">
        <v>14</v>
      </c>
      <c r="N1838" t="s">
        <v>1503</v>
      </c>
      <c r="P1838" t="s">
        <v>65</v>
      </c>
      <c r="R1838" t="s">
        <v>61</v>
      </c>
    </row>
    <row r="1839" spans="1:18">
      <c r="A1839" t="s">
        <v>9</v>
      </c>
      <c r="B1839" t="s">
        <v>27</v>
      </c>
      <c r="C1839">
        <v>10</v>
      </c>
      <c r="D1839" t="s">
        <v>62</v>
      </c>
      <c r="E1839" t="s">
        <v>66</v>
      </c>
      <c r="F1839" t="s">
        <v>14</v>
      </c>
      <c r="H1839" t="s">
        <v>16</v>
      </c>
      <c r="J1839" t="s">
        <v>14</v>
      </c>
      <c r="L1839" t="s">
        <v>16</v>
      </c>
      <c r="N1839" t="s">
        <v>67</v>
      </c>
      <c r="P1839" t="s">
        <v>15</v>
      </c>
      <c r="Q1839" t="s">
        <v>1504</v>
      </c>
      <c r="R1839" t="s">
        <v>61</v>
      </c>
    </row>
    <row r="1840" spans="1:18">
      <c r="A1840" t="s">
        <v>9</v>
      </c>
      <c r="B1840" t="s">
        <v>27</v>
      </c>
      <c r="C1840" t="s">
        <v>1505</v>
      </c>
      <c r="D1840" t="s">
        <v>57</v>
      </c>
      <c r="E1840" t="s">
        <v>95</v>
      </c>
      <c r="F1840" t="s">
        <v>14</v>
      </c>
      <c r="H1840" t="s">
        <v>16</v>
      </c>
      <c r="J1840" t="s">
        <v>14</v>
      </c>
      <c r="L1840" t="s">
        <v>16</v>
      </c>
      <c r="N1840" t="s">
        <v>67</v>
      </c>
      <c r="R1840" t="s">
        <v>61</v>
      </c>
    </row>
    <row r="1841" spans="1:18">
      <c r="A1841" t="s">
        <v>9</v>
      </c>
      <c r="B1841" t="s">
        <v>27</v>
      </c>
      <c r="C1841">
        <v>25</v>
      </c>
      <c r="D1841" t="s">
        <v>66</v>
      </c>
      <c r="E1841" t="s">
        <v>83</v>
      </c>
      <c r="F1841" t="s">
        <v>14</v>
      </c>
      <c r="H1841" t="s">
        <v>14</v>
      </c>
      <c r="J1841" t="s">
        <v>14</v>
      </c>
      <c r="L1841" t="s">
        <v>16</v>
      </c>
      <c r="N1841" t="s">
        <v>67</v>
      </c>
      <c r="P1841" t="s">
        <v>15</v>
      </c>
      <c r="Q1841" t="s">
        <v>1506</v>
      </c>
      <c r="R1841" t="s">
        <v>61</v>
      </c>
    </row>
    <row r="1842" spans="1:18">
      <c r="A1842" t="s">
        <v>9</v>
      </c>
      <c r="B1842" t="s">
        <v>27</v>
      </c>
      <c r="C1842">
        <v>15</v>
      </c>
      <c r="D1842" t="s">
        <v>83</v>
      </c>
      <c r="F1842" t="s">
        <v>14</v>
      </c>
      <c r="H1842" t="s">
        <v>16</v>
      </c>
      <c r="J1842" t="s">
        <v>14</v>
      </c>
      <c r="L1842" t="s">
        <v>16</v>
      </c>
      <c r="N1842" t="s">
        <v>1507</v>
      </c>
      <c r="R1842" t="s">
        <v>61</v>
      </c>
    </row>
    <row r="1843" spans="1:18">
      <c r="A1843" t="s">
        <v>9</v>
      </c>
      <c r="B1843" t="s">
        <v>27</v>
      </c>
      <c r="C1843">
        <v>8.8000000000000007</v>
      </c>
      <c r="D1843" t="s">
        <v>66</v>
      </c>
      <c r="E1843" t="s">
        <v>83</v>
      </c>
      <c r="F1843" t="s">
        <v>14</v>
      </c>
      <c r="H1843" t="s">
        <v>16</v>
      </c>
      <c r="J1843" t="s">
        <v>14</v>
      </c>
      <c r="L1843" t="s">
        <v>16</v>
      </c>
      <c r="N1843" t="s">
        <v>437</v>
      </c>
      <c r="P1843" t="s">
        <v>65</v>
      </c>
      <c r="R1843" t="s">
        <v>61</v>
      </c>
    </row>
    <row r="1844" spans="1:18">
      <c r="A1844" t="s">
        <v>33</v>
      </c>
      <c r="B1844" t="s">
        <v>27</v>
      </c>
      <c r="C1844">
        <v>6</v>
      </c>
      <c r="D1844" t="s">
        <v>62</v>
      </c>
      <c r="E1844" t="s">
        <v>62</v>
      </c>
      <c r="F1844" t="s">
        <v>14</v>
      </c>
      <c r="H1844" t="s">
        <v>14</v>
      </c>
      <c r="J1844" t="s">
        <v>14</v>
      </c>
      <c r="L1844" t="s">
        <v>14</v>
      </c>
      <c r="R1844" t="s">
        <v>61</v>
      </c>
    </row>
    <row r="1845" spans="1:18">
      <c r="A1845" t="s">
        <v>33</v>
      </c>
      <c r="B1845" t="s">
        <v>27</v>
      </c>
      <c r="C1845">
        <v>0.5</v>
      </c>
      <c r="D1845" t="s">
        <v>62</v>
      </c>
      <c r="E1845" t="s">
        <v>62</v>
      </c>
      <c r="F1845" t="s">
        <v>14</v>
      </c>
      <c r="H1845" t="s">
        <v>16</v>
      </c>
      <c r="J1845" t="s">
        <v>14</v>
      </c>
      <c r="L1845" t="s">
        <v>16</v>
      </c>
      <c r="N1845" t="s">
        <v>15</v>
      </c>
      <c r="O1845" t="s">
        <v>1508</v>
      </c>
      <c r="R1845" t="s">
        <v>69</v>
      </c>
    </row>
    <row r="1846" spans="1:18">
      <c r="A1846" t="s">
        <v>33</v>
      </c>
      <c r="B1846" t="s">
        <v>27</v>
      </c>
      <c r="C1846">
        <v>5.2</v>
      </c>
      <c r="D1846" t="s">
        <v>62</v>
      </c>
      <c r="E1846" t="s">
        <v>62</v>
      </c>
      <c r="F1846" t="s">
        <v>14</v>
      </c>
      <c r="H1846" t="s">
        <v>16</v>
      </c>
      <c r="J1846" t="s">
        <v>14</v>
      </c>
      <c r="L1846" t="s">
        <v>16</v>
      </c>
      <c r="N1846" t="s">
        <v>1509</v>
      </c>
      <c r="R1846" t="s">
        <v>61</v>
      </c>
    </row>
    <row r="1847" spans="1:18">
      <c r="A1847" t="s">
        <v>33</v>
      </c>
      <c r="B1847" t="s">
        <v>27</v>
      </c>
      <c r="C1847">
        <v>5</v>
      </c>
      <c r="D1847" t="s">
        <v>62</v>
      </c>
      <c r="E1847" t="s">
        <v>62</v>
      </c>
      <c r="F1847" t="s">
        <v>14</v>
      </c>
      <c r="H1847" t="s">
        <v>14</v>
      </c>
      <c r="J1847" t="s">
        <v>14</v>
      </c>
      <c r="L1847" t="s">
        <v>14</v>
      </c>
      <c r="N1847" t="s">
        <v>15</v>
      </c>
      <c r="O1847" t="s">
        <v>1319</v>
      </c>
      <c r="P1847" t="s">
        <v>15</v>
      </c>
      <c r="Q1847" t="s">
        <v>1510</v>
      </c>
      <c r="R1847" t="s">
        <v>61</v>
      </c>
    </row>
    <row r="1848" spans="1:18">
      <c r="A1848" t="s">
        <v>33</v>
      </c>
      <c r="B1848" t="s">
        <v>27</v>
      </c>
      <c r="C1848">
        <v>3</v>
      </c>
      <c r="D1848" t="s">
        <v>62</v>
      </c>
      <c r="E1848" t="s">
        <v>62</v>
      </c>
      <c r="F1848" t="s">
        <v>14</v>
      </c>
      <c r="H1848" t="s">
        <v>16</v>
      </c>
      <c r="J1848" t="s">
        <v>14</v>
      </c>
      <c r="L1848" t="s">
        <v>16</v>
      </c>
      <c r="N1848" t="s">
        <v>138</v>
      </c>
      <c r="P1848" t="s">
        <v>65</v>
      </c>
      <c r="R1848" t="s">
        <v>61</v>
      </c>
    </row>
    <row r="1849" spans="1:18">
      <c r="A1849" t="s">
        <v>33</v>
      </c>
      <c r="B1849" t="s">
        <v>27</v>
      </c>
      <c r="C1849">
        <v>5</v>
      </c>
      <c r="D1849" t="s">
        <v>62</v>
      </c>
      <c r="E1849" t="s">
        <v>62</v>
      </c>
      <c r="F1849" t="s">
        <v>14</v>
      </c>
      <c r="H1849" t="s">
        <v>14</v>
      </c>
      <c r="J1849" t="s">
        <v>14</v>
      </c>
      <c r="L1849" t="s">
        <v>14</v>
      </c>
      <c r="N1849" t="s">
        <v>67</v>
      </c>
      <c r="R1849" t="s">
        <v>61</v>
      </c>
    </row>
    <row r="1850" spans="1:18">
      <c r="A1850" t="s">
        <v>35</v>
      </c>
      <c r="B1850" t="s">
        <v>27</v>
      </c>
      <c r="C1850">
        <v>1</v>
      </c>
      <c r="D1850" t="s">
        <v>57</v>
      </c>
      <c r="F1850" t="s">
        <v>11</v>
      </c>
      <c r="H1850" t="s">
        <v>16</v>
      </c>
      <c r="J1850" t="s">
        <v>11</v>
      </c>
      <c r="L1850" t="s">
        <v>16</v>
      </c>
      <c r="P1850" t="s">
        <v>15</v>
      </c>
      <c r="Q1850" t="s">
        <v>1511</v>
      </c>
      <c r="R1850" t="s">
        <v>61</v>
      </c>
    </row>
    <row r="1851" spans="1:18">
      <c r="A1851" t="s">
        <v>35</v>
      </c>
      <c r="B1851" t="s">
        <v>27</v>
      </c>
      <c r="C1851">
        <v>13</v>
      </c>
      <c r="D1851" t="s">
        <v>66</v>
      </c>
      <c r="F1851" t="s">
        <v>13</v>
      </c>
      <c r="H1851" t="s">
        <v>16</v>
      </c>
      <c r="J1851" t="s">
        <v>13</v>
      </c>
      <c r="L1851" t="s">
        <v>16</v>
      </c>
      <c r="N1851" t="s">
        <v>67</v>
      </c>
      <c r="P1851" t="s">
        <v>65</v>
      </c>
      <c r="R1851" t="s">
        <v>61</v>
      </c>
    </row>
    <row r="1852" spans="1:18">
      <c r="A1852" t="s">
        <v>35</v>
      </c>
      <c r="B1852" t="s">
        <v>27</v>
      </c>
      <c r="C1852">
        <v>15</v>
      </c>
      <c r="D1852" t="s">
        <v>57</v>
      </c>
      <c r="E1852" t="s">
        <v>83</v>
      </c>
      <c r="F1852" t="s">
        <v>13</v>
      </c>
      <c r="H1852" t="s">
        <v>13</v>
      </c>
      <c r="J1852" t="s">
        <v>13</v>
      </c>
      <c r="L1852" t="s">
        <v>13</v>
      </c>
      <c r="N1852" t="s">
        <v>93</v>
      </c>
      <c r="P1852" t="s">
        <v>65</v>
      </c>
      <c r="R1852" t="s">
        <v>69</v>
      </c>
    </row>
    <row r="1853" spans="1:18">
      <c r="A1853" t="s">
        <v>35</v>
      </c>
      <c r="B1853" t="s">
        <v>27</v>
      </c>
      <c r="C1853">
        <v>18</v>
      </c>
      <c r="D1853" t="s">
        <v>66</v>
      </c>
      <c r="F1853" t="s">
        <v>14</v>
      </c>
      <c r="H1853" t="s">
        <v>15</v>
      </c>
      <c r="I1853" t="s">
        <v>1512</v>
      </c>
      <c r="J1853" t="s">
        <v>14</v>
      </c>
      <c r="L1853" t="s">
        <v>14</v>
      </c>
      <c r="N1853" t="s">
        <v>15</v>
      </c>
      <c r="O1853" t="s">
        <v>1513</v>
      </c>
      <c r="P1853" t="s">
        <v>15</v>
      </c>
      <c r="Q1853" t="s">
        <v>1514</v>
      </c>
      <c r="R1853" t="s">
        <v>61</v>
      </c>
    </row>
    <row r="1854" spans="1:18">
      <c r="A1854" t="s">
        <v>35</v>
      </c>
      <c r="B1854" t="s">
        <v>27</v>
      </c>
      <c r="C1854">
        <v>35</v>
      </c>
      <c r="D1854" t="s">
        <v>83</v>
      </c>
      <c r="E1854" t="s">
        <v>83</v>
      </c>
      <c r="F1854" t="s">
        <v>14</v>
      </c>
      <c r="H1854" t="s">
        <v>16</v>
      </c>
      <c r="J1854" t="s">
        <v>14</v>
      </c>
      <c r="L1854" t="s">
        <v>16</v>
      </c>
      <c r="N1854" t="s">
        <v>15</v>
      </c>
      <c r="O1854" t="s">
        <v>1515</v>
      </c>
      <c r="P1854" t="s">
        <v>100</v>
      </c>
      <c r="R1854" t="s">
        <v>69</v>
      </c>
    </row>
    <row r="1855" spans="1:18">
      <c r="A1855" t="s">
        <v>35</v>
      </c>
      <c r="B1855" t="s">
        <v>27</v>
      </c>
      <c r="C1855">
        <v>1.5</v>
      </c>
      <c r="D1855" t="s">
        <v>57</v>
      </c>
      <c r="F1855" t="s">
        <v>14</v>
      </c>
      <c r="H1855" t="s">
        <v>16</v>
      </c>
      <c r="J1855" t="s">
        <v>14</v>
      </c>
      <c r="L1855" t="s">
        <v>16</v>
      </c>
      <c r="N1855" t="s">
        <v>395</v>
      </c>
      <c r="P1855" t="s">
        <v>65</v>
      </c>
      <c r="R1855" t="s">
        <v>61</v>
      </c>
    </row>
    <row r="1856" spans="1:18">
      <c r="A1856" t="s">
        <v>35</v>
      </c>
      <c r="B1856" t="s">
        <v>27</v>
      </c>
      <c r="C1856">
        <v>15</v>
      </c>
      <c r="D1856" t="s">
        <v>57</v>
      </c>
      <c r="E1856" t="s">
        <v>83</v>
      </c>
      <c r="F1856" t="s">
        <v>14</v>
      </c>
      <c r="H1856" t="s">
        <v>14</v>
      </c>
      <c r="J1856" t="s">
        <v>14</v>
      </c>
      <c r="L1856" t="s">
        <v>14</v>
      </c>
      <c r="N1856" t="s">
        <v>67</v>
      </c>
      <c r="P1856" t="s">
        <v>548</v>
      </c>
      <c r="R1856" t="s">
        <v>61</v>
      </c>
    </row>
    <row r="1857" spans="1:18">
      <c r="A1857" t="s">
        <v>35</v>
      </c>
      <c r="B1857" t="s">
        <v>27</v>
      </c>
      <c r="C1857">
        <v>25</v>
      </c>
      <c r="D1857" t="s">
        <v>57</v>
      </c>
      <c r="F1857" t="s">
        <v>14</v>
      </c>
      <c r="H1857" t="s">
        <v>16</v>
      </c>
      <c r="J1857" t="s">
        <v>14</v>
      </c>
      <c r="L1857" t="s">
        <v>16</v>
      </c>
      <c r="N1857" t="s">
        <v>67</v>
      </c>
      <c r="R1857" t="s">
        <v>61</v>
      </c>
    </row>
    <row r="1858" spans="1:18">
      <c r="A1858" t="s">
        <v>35</v>
      </c>
      <c r="B1858" t="s">
        <v>27</v>
      </c>
      <c r="C1858">
        <v>20.5</v>
      </c>
      <c r="D1858" t="s">
        <v>57</v>
      </c>
      <c r="E1858" t="s">
        <v>83</v>
      </c>
      <c r="F1858" t="s">
        <v>14</v>
      </c>
      <c r="H1858" t="s">
        <v>16</v>
      </c>
      <c r="J1858" t="s">
        <v>14</v>
      </c>
      <c r="L1858" t="s">
        <v>16</v>
      </c>
      <c r="N1858" t="s">
        <v>15</v>
      </c>
      <c r="O1858" t="s">
        <v>1516</v>
      </c>
      <c r="R1858" t="s">
        <v>61</v>
      </c>
    </row>
    <row r="1859" spans="1:18">
      <c r="A1859" t="s">
        <v>35</v>
      </c>
      <c r="B1859" t="s">
        <v>27</v>
      </c>
      <c r="C1859">
        <v>20</v>
      </c>
      <c r="D1859" t="s">
        <v>95</v>
      </c>
      <c r="E1859" t="s">
        <v>83</v>
      </c>
      <c r="F1859" t="s">
        <v>14</v>
      </c>
      <c r="H1859" t="s">
        <v>16</v>
      </c>
      <c r="J1859" t="s">
        <v>14</v>
      </c>
      <c r="L1859" t="s">
        <v>16</v>
      </c>
      <c r="N1859" t="s">
        <v>67</v>
      </c>
      <c r="R1859" t="s">
        <v>61</v>
      </c>
    </row>
    <row r="1860" spans="1:18">
      <c r="A1860" t="s">
        <v>35</v>
      </c>
      <c r="B1860" t="s">
        <v>27</v>
      </c>
      <c r="C1860">
        <v>0</v>
      </c>
      <c r="D1860" t="s">
        <v>57</v>
      </c>
      <c r="F1860" t="s">
        <v>14</v>
      </c>
      <c r="H1860" t="s">
        <v>14</v>
      </c>
      <c r="J1860" t="s">
        <v>14</v>
      </c>
      <c r="L1860" t="s">
        <v>14</v>
      </c>
      <c r="N1860" t="s">
        <v>58</v>
      </c>
      <c r="R1860" t="s">
        <v>69</v>
      </c>
    </row>
    <row r="1861" spans="1:18">
      <c r="A1861" t="s">
        <v>35</v>
      </c>
      <c r="B1861" t="s">
        <v>27</v>
      </c>
      <c r="C1861">
        <v>12</v>
      </c>
      <c r="D1861" t="s">
        <v>95</v>
      </c>
      <c r="F1861" t="s">
        <v>14</v>
      </c>
      <c r="H1861" t="s">
        <v>16</v>
      </c>
      <c r="J1861" t="s">
        <v>14</v>
      </c>
      <c r="L1861" t="s">
        <v>16</v>
      </c>
      <c r="N1861" t="s">
        <v>15</v>
      </c>
      <c r="O1861" t="s">
        <v>667</v>
      </c>
      <c r="P1861" t="s">
        <v>188</v>
      </c>
      <c r="R1861" t="s">
        <v>61</v>
      </c>
    </row>
    <row r="1862" spans="1:18">
      <c r="A1862" t="s">
        <v>35</v>
      </c>
      <c r="B1862" t="s">
        <v>27</v>
      </c>
      <c r="C1862">
        <v>10</v>
      </c>
      <c r="D1862" t="s">
        <v>95</v>
      </c>
      <c r="F1862" t="s">
        <v>14</v>
      </c>
      <c r="H1862" t="s">
        <v>16</v>
      </c>
      <c r="J1862" t="s">
        <v>14</v>
      </c>
      <c r="L1862" t="s">
        <v>16</v>
      </c>
      <c r="N1862" t="s">
        <v>395</v>
      </c>
      <c r="P1862" t="s">
        <v>639</v>
      </c>
      <c r="R1862" t="s">
        <v>61</v>
      </c>
    </row>
    <row r="1863" spans="1:18">
      <c r="A1863" t="s">
        <v>35</v>
      </c>
      <c r="B1863" t="s">
        <v>27</v>
      </c>
      <c r="C1863">
        <v>21</v>
      </c>
      <c r="D1863" t="s">
        <v>66</v>
      </c>
      <c r="F1863" t="s">
        <v>14</v>
      </c>
      <c r="H1863" t="s">
        <v>14</v>
      </c>
      <c r="J1863" t="s">
        <v>14</v>
      </c>
      <c r="L1863" t="s">
        <v>14</v>
      </c>
      <c r="N1863" t="s">
        <v>93</v>
      </c>
      <c r="P1863" t="s">
        <v>65</v>
      </c>
      <c r="R1863" t="s">
        <v>61</v>
      </c>
    </row>
    <row r="1864" spans="1:18">
      <c r="A1864" t="s">
        <v>35</v>
      </c>
      <c r="B1864" t="s">
        <v>27</v>
      </c>
      <c r="C1864">
        <v>5.2</v>
      </c>
      <c r="D1864" t="s">
        <v>57</v>
      </c>
      <c r="E1864" t="s">
        <v>95</v>
      </c>
      <c r="F1864" t="s">
        <v>14</v>
      </c>
      <c r="H1864" t="s">
        <v>16</v>
      </c>
      <c r="J1864" t="s">
        <v>14</v>
      </c>
      <c r="L1864" t="s">
        <v>16</v>
      </c>
      <c r="N1864" t="s">
        <v>762</v>
      </c>
      <c r="O1864" t="s">
        <v>258</v>
      </c>
      <c r="P1864" t="s">
        <v>100</v>
      </c>
      <c r="R1864" t="s">
        <v>69</v>
      </c>
    </row>
    <row r="1865" spans="1:18">
      <c r="A1865" t="s">
        <v>35</v>
      </c>
      <c r="B1865" t="s">
        <v>27</v>
      </c>
      <c r="C1865">
        <v>6.6</v>
      </c>
      <c r="D1865" t="s">
        <v>95</v>
      </c>
      <c r="F1865" t="s">
        <v>14</v>
      </c>
      <c r="H1865" t="s">
        <v>16</v>
      </c>
      <c r="J1865" t="s">
        <v>14</v>
      </c>
      <c r="L1865" t="s">
        <v>16</v>
      </c>
      <c r="N1865" t="s">
        <v>1365</v>
      </c>
      <c r="P1865" t="s">
        <v>689</v>
      </c>
      <c r="R1865" t="s">
        <v>61</v>
      </c>
    </row>
    <row r="1866" spans="1:18">
      <c r="A1866" t="s">
        <v>35</v>
      </c>
      <c r="B1866" t="s">
        <v>27</v>
      </c>
      <c r="C1866">
        <v>24</v>
      </c>
      <c r="D1866" t="s">
        <v>57</v>
      </c>
      <c r="F1866" t="s">
        <v>14</v>
      </c>
      <c r="H1866" t="s">
        <v>14</v>
      </c>
      <c r="J1866" t="s">
        <v>14</v>
      </c>
      <c r="L1866" t="s">
        <v>14</v>
      </c>
      <c r="N1866" t="s">
        <v>151</v>
      </c>
      <c r="O1866" t="s">
        <v>258</v>
      </c>
      <c r="R1866" t="s">
        <v>61</v>
      </c>
    </row>
    <row r="1867" spans="1:18">
      <c r="A1867" t="s">
        <v>35</v>
      </c>
      <c r="B1867" t="s">
        <v>27</v>
      </c>
      <c r="C1867">
        <v>41</v>
      </c>
      <c r="D1867" t="s">
        <v>57</v>
      </c>
      <c r="F1867" t="s">
        <v>14</v>
      </c>
      <c r="H1867" t="s">
        <v>14</v>
      </c>
      <c r="J1867" t="s">
        <v>14</v>
      </c>
      <c r="L1867" t="s">
        <v>14</v>
      </c>
      <c r="N1867" t="s">
        <v>1517</v>
      </c>
      <c r="O1867" t="s">
        <v>258</v>
      </c>
      <c r="P1867" t="s">
        <v>681</v>
      </c>
      <c r="R1867" t="s">
        <v>61</v>
      </c>
    </row>
    <row r="1868" spans="1:18">
      <c r="A1868" t="s">
        <v>35</v>
      </c>
      <c r="B1868" t="s">
        <v>27</v>
      </c>
      <c r="C1868">
        <v>16</v>
      </c>
      <c r="D1868" t="s">
        <v>57</v>
      </c>
      <c r="E1868" t="s">
        <v>66</v>
      </c>
      <c r="F1868" t="s">
        <v>14</v>
      </c>
      <c r="H1868" t="s">
        <v>14</v>
      </c>
      <c r="J1868" t="s">
        <v>14</v>
      </c>
      <c r="L1868" t="s">
        <v>14</v>
      </c>
      <c r="N1868" t="s">
        <v>687</v>
      </c>
      <c r="R1868" t="s">
        <v>61</v>
      </c>
    </row>
    <row r="1869" spans="1:18">
      <c r="A1869" t="s">
        <v>35</v>
      </c>
      <c r="B1869" t="s">
        <v>27</v>
      </c>
      <c r="C1869">
        <v>1</v>
      </c>
      <c r="D1869" t="s">
        <v>62</v>
      </c>
      <c r="E1869" t="s">
        <v>83</v>
      </c>
      <c r="F1869" t="s">
        <v>14</v>
      </c>
      <c r="H1869" t="s">
        <v>16</v>
      </c>
      <c r="J1869" t="s">
        <v>14</v>
      </c>
      <c r="L1869" t="s">
        <v>16</v>
      </c>
      <c r="N1869" t="s">
        <v>77</v>
      </c>
      <c r="P1869" t="s">
        <v>65</v>
      </c>
      <c r="R1869" t="s">
        <v>61</v>
      </c>
    </row>
    <row r="1870" spans="1:18">
      <c r="A1870" t="s">
        <v>35</v>
      </c>
      <c r="B1870" t="s">
        <v>27</v>
      </c>
      <c r="C1870">
        <v>5</v>
      </c>
      <c r="D1870" t="s">
        <v>83</v>
      </c>
      <c r="F1870" t="s">
        <v>14</v>
      </c>
      <c r="H1870" t="s">
        <v>16</v>
      </c>
      <c r="J1870" t="s">
        <v>14</v>
      </c>
      <c r="N1870" t="s">
        <v>1043</v>
      </c>
      <c r="R1870" t="s">
        <v>61</v>
      </c>
    </row>
    <row r="1871" spans="1:18">
      <c r="A1871" t="s">
        <v>35</v>
      </c>
      <c r="B1871" t="s">
        <v>27</v>
      </c>
      <c r="C1871">
        <v>10</v>
      </c>
      <c r="D1871" t="s">
        <v>95</v>
      </c>
      <c r="F1871" t="s">
        <v>14</v>
      </c>
      <c r="H1871" t="s">
        <v>14</v>
      </c>
      <c r="J1871" t="s">
        <v>14</v>
      </c>
      <c r="L1871" t="s">
        <v>14</v>
      </c>
      <c r="N1871" t="s">
        <v>94</v>
      </c>
      <c r="P1871" t="s">
        <v>65</v>
      </c>
      <c r="R1871" t="s">
        <v>61</v>
      </c>
    </row>
    <row r="1872" spans="1:18">
      <c r="A1872" t="s">
        <v>35</v>
      </c>
      <c r="B1872" t="s">
        <v>27</v>
      </c>
      <c r="C1872">
        <v>40.5</v>
      </c>
      <c r="D1872" t="s">
        <v>57</v>
      </c>
      <c r="F1872" t="s">
        <v>14</v>
      </c>
      <c r="H1872" t="s">
        <v>14</v>
      </c>
      <c r="J1872" t="s">
        <v>14</v>
      </c>
      <c r="L1872" t="s">
        <v>14</v>
      </c>
      <c r="N1872" t="s">
        <v>15</v>
      </c>
      <c r="O1872" t="s">
        <v>1518</v>
      </c>
      <c r="P1872" t="s">
        <v>15</v>
      </c>
      <c r="Q1872" t="s">
        <v>1519</v>
      </c>
      <c r="R1872" t="s">
        <v>61</v>
      </c>
    </row>
    <row r="1873" spans="1:18">
      <c r="A1873" t="s">
        <v>35</v>
      </c>
      <c r="B1873" t="s">
        <v>27</v>
      </c>
      <c r="C1873">
        <v>3</v>
      </c>
      <c r="D1873" t="s">
        <v>66</v>
      </c>
      <c r="E1873" t="s">
        <v>66</v>
      </c>
      <c r="F1873" t="s">
        <v>14</v>
      </c>
      <c r="H1873" t="s">
        <v>14</v>
      </c>
      <c r="J1873" t="s">
        <v>14</v>
      </c>
      <c r="L1873" t="s">
        <v>14</v>
      </c>
      <c r="N1873" t="s">
        <v>1520</v>
      </c>
      <c r="R1873" t="s">
        <v>61</v>
      </c>
    </row>
    <row r="1874" spans="1:18">
      <c r="A1874" t="s">
        <v>35</v>
      </c>
      <c r="B1874" t="s">
        <v>27</v>
      </c>
      <c r="C1874">
        <v>4.7</v>
      </c>
      <c r="D1874" t="s">
        <v>62</v>
      </c>
      <c r="E1874" t="s">
        <v>66</v>
      </c>
      <c r="F1874" t="s">
        <v>14</v>
      </c>
      <c r="H1874" t="s">
        <v>16</v>
      </c>
      <c r="J1874" t="s">
        <v>14</v>
      </c>
      <c r="L1874" t="s">
        <v>16</v>
      </c>
      <c r="N1874" t="s">
        <v>15</v>
      </c>
      <c r="O1874" t="s">
        <v>1521</v>
      </c>
      <c r="R1874" t="s">
        <v>61</v>
      </c>
    </row>
    <row r="1875" spans="1:18">
      <c r="A1875" t="s">
        <v>35</v>
      </c>
      <c r="B1875" t="s">
        <v>27</v>
      </c>
      <c r="C1875" t="s">
        <v>1192</v>
      </c>
      <c r="D1875" t="s">
        <v>57</v>
      </c>
      <c r="E1875" t="s">
        <v>66</v>
      </c>
      <c r="F1875" t="s">
        <v>14</v>
      </c>
      <c r="H1875" t="s">
        <v>16</v>
      </c>
      <c r="J1875" t="s">
        <v>14</v>
      </c>
      <c r="L1875" t="s">
        <v>16</v>
      </c>
      <c r="N1875" t="s">
        <v>114</v>
      </c>
      <c r="P1875" t="s">
        <v>100</v>
      </c>
      <c r="R1875" t="s">
        <v>61</v>
      </c>
    </row>
    <row r="1876" spans="1:18">
      <c r="A1876" t="s">
        <v>35</v>
      </c>
      <c r="B1876" t="s">
        <v>27</v>
      </c>
      <c r="C1876">
        <v>22</v>
      </c>
      <c r="D1876" t="s">
        <v>95</v>
      </c>
      <c r="F1876" t="s">
        <v>14</v>
      </c>
      <c r="H1876" t="s">
        <v>14</v>
      </c>
      <c r="J1876" t="s">
        <v>14</v>
      </c>
      <c r="L1876" t="s">
        <v>16</v>
      </c>
      <c r="N1876" t="s">
        <v>90</v>
      </c>
      <c r="P1876" t="s">
        <v>112</v>
      </c>
      <c r="R1876" t="s">
        <v>61</v>
      </c>
    </row>
    <row r="1877" spans="1:18">
      <c r="A1877" t="s">
        <v>35</v>
      </c>
      <c r="B1877" t="s">
        <v>27</v>
      </c>
      <c r="C1877">
        <v>7.4</v>
      </c>
      <c r="D1877" t="s">
        <v>57</v>
      </c>
      <c r="F1877" t="s">
        <v>14</v>
      </c>
      <c r="H1877" t="s">
        <v>16</v>
      </c>
      <c r="J1877" t="s">
        <v>14</v>
      </c>
      <c r="L1877" t="s">
        <v>16</v>
      </c>
      <c r="N1877" t="s">
        <v>67</v>
      </c>
      <c r="P1877" t="s">
        <v>188</v>
      </c>
      <c r="R1877" t="s">
        <v>61</v>
      </c>
    </row>
    <row r="1878" spans="1:18">
      <c r="A1878" t="s">
        <v>35</v>
      </c>
      <c r="B1878" t="s">
        <v>27</v>
      </c>
      <c r="C1878">
        <v>40.299999999999997</v>
      </c>
      <c r="D1878" t="s">
        <v>95</v>
      </c>
      <c r="E1878" t="s">
        <v>83</v>
      </c>
      <c r="F1878" t="s">
        <v>14</v>
      </c>
      <c r="H1878" t="s">
        <v>14</v>
      </c>
      <c r="J1878" t="s">
        <v>14</v>
      </c>
      <c r="L1878" t="s">
        <v>14</v>
      </c>
      <c r="N1878" t="s">
        <v>15</v>
      </c>
      <c r="O1878" t="s">
        <v>258</v>
      </c>
      <c r="R1878" t="s">
        <v>69</v>
      </c>
    </row>
    <row r="1879" spans="1:18">
      <c r="A1879" t="s">
        <v>35</v>
      </c>
      <c r="B1879" t="s">
        <v>27</v>
      </c>
      <c r="C1879">
        <v>15.3</v>
      </c>
      <c r="D1879" t="s">
        <v>95</v>
      </c>
      <c r="F1879" t="s">
        <v>15</v>
      </c>
      <c r="G1879" t="s">
        <v>1522</v>
      </c>
      <c r="H1879" t="s">
        <v>16</v>
      </c>
      <c r="J1879" t="s">
        <v>15</v>
      </c>
      <c r="K1879" t="s">
        <v>1523</v>
      </c>
      <c r="L1879" t="s">
        <v>16</v>
      </c>
      <c r="N1879" t="s">
        <v>94</v>
      </c>
      <c r="P1879" t="s">
        <v>15</v>
      </c>
      <c r="Q1879" t="s">
        <v>1524</v>
      </c>
      <c r="R1879" t="s">
        <v>61</v>
      </c>
    </row>
    <row r="1880" spans="1:18">
      <c r="A1880" t="s">
        <v>35</v>
      </c>
      <c r="B1880" t="s">
        <v>27</v>
      </c>
      <c r="C1880">
        <v>0.7</v>
      </c>
      <c r="D1880" t="s">
        <v>57</v>
      </c>
      <c r="E1880" t="s">
        <v>57</v>
      </c>
      <c r="F1880" t="s">
        <v>16</v>
      </c>
      <c r="H1880" t="s">
        <v>16</v>
      </c>
      <c r="J1880" t="s">
        <v>16</v>
      </c>
      <c r="L1880" t="s">
        <v>16</v>
      </c>
      <c r="N1880" t="s">
        <v>15</v>
      </c>
      <c r="O1880" t="s">
        <v>1525</v>
      </c>
      <c r="P1880" t="s">
        <v>65</v>
      </c>
      <c r="R1880" t="s">
        <v>69</v>
      </c>
    </row>
    <row r="1881" spans="1:18">
      <c r="A1881" t="s">
        <v>35</v>
      </c>
      <c r="B1881" t="s">
        <v>27</v>
      </c>
      <c r="C1881">
        <v>0.5</v>
      </c>
      <c r="D1881" t="s">
        <v>95</v>
      </c>
      <c r="F1881" t="s">
        <v>16</v>
      </c>
      <c r="H1881" t="s">
        <v>16</v>
      </c>
      <c r="J1881" t="s">
        <v>14</v>
      </c>
      <c r="L1881" t="s">
        <v>16</v>
      </c>
      <c r="N1881" t="s">
        <v>67</v>
      </c>
      <c r="P1881" t="s">
        <v>195</v>
      </c>
      <c r="R1881" t="s">
        <v>61</v>
      </c>
    </row>
    <row r="1882" spans="1:18">
      <c r="A1882" t="s">
        <v>9</v>
      </c>
      <c r="B1882" t="s">
        <v>29</v>
      </c>
      <c r="C1882">
        <v>55</v>
      </c>
      <c r="D1882" t="s">
        <v>83</v>
      </c>
      <c r="F1882" t="s">
        <v>13</v>
      </c>
      <c r="H1882" t="s">
        <v>16</v>
      </c>
      <c r="J1882" t="s">
        <v>13</v>
      </c>
      <c r="L1882" t="s">
        <v>16</v>
      </c>
      <c r="N1882" t="s">
        <v>116</v>
      </c>
      <c r="P1882" t="s">
        <v>522</v>
      </c>
      <c r="Q1882" t="s">
        <v>1526</v>
      </c>
      <c r="R1882" t="s">
        <v>61</v>
      </c>
    </row>
    <row r="1883" spans="1:18">
      <c r="A1883" t="s">
        <v>9</v>
      </c>
      <c r="B1883" t="s">
        <v>29</v>
      </c>
      <c r="C1883">
        <v>3</v>
      </c>
      <c r="D1883" t="s">
        <v>95</v>
      </c>
      <c r="E1883" t="s">
        <v>83</v>
      </c>
      <c r="F1883" t="s">
        <v>13</v>
      </c>
      <c r="H1883" t="s">
        <v>16</v>
      </c>
      <c r="J1883" t="s">
        <v>13</v>
      </c>
      <c r="L1883" t="s">
        <v>16</v>
      </c>
      <c r="N1883" t="s">
        <v>170</v>
      </c>
      <c r="P1883" t="s">
        <v>65</v>
      </c>
      <c r="R1883" t="s">
        <v>61</v>
      </c>
    </row>
    <row r="1884" spans="1:18">
      <c r="A1884" t="s">
        <v>9</v>
      </c>
      <c r="B1884" t="s">
        <v>29</v>
      </c>
      <c r="C1884">
        <v>40</v>
      </c>
      <c r="D1884" t="s">
        <v>66</v>
      </c>
      <c r="F1884" t="s">
        <v>14</v>
      </c>
      <c r="H1884" t="s">
        <v>16</v>
      </c>
      <c r="J1884" t="s">
        <v>14</v>
      </c>
      <c r="L1884" t="s">
        <v>16</v>
      </c>
      <c r="N1884" t="s">
        <v>246</v>
      </c>
      <c r="P1884" t="s">
        <v>150</v>
      </c>
      <c r="R1884" t="s">
        <v>69</v>
      </c>
    </row>
    <row r="1885" spans="1:18">
      <c r="A1885" t="s">
        <v>9</v>
      </c>
      <c r="B1885" t="s">
        <v>29</v>
      </c>
      <c r="C1885">
        <v>10</v>
      </c>
      <c r="D1885" t="s">
        <v>83</v>
      </c>
      <c r="F1885" t="s">
        <v>14</v>
      </c>
      <c r="H1885" t="s">
        <v>14</v>
      </c>
      <c r="J1885" t="s">
        <v>14</v>
      </c>
      <c r="L1885" t="s">
        <v>14</v>
      </c>
      <c r="N1885" t="s">
        <v>15</v>
      </c>
      <c r="O1885" t="s">
        <v>258</v>
      </c>
      <c r="P1885" t="s">
        <v>15</v>
      </c>
      <c r="Q1885" t="s">
        <v>1527</v>
      </c>
      <c r="R1885" t="s">
        <v>61</v>
      </c>
    </row>
    <row r="1886" spans="1:18">
      <c r="A1886" t="s">
        <v>9</v>
      </c>
      <c r="B1886" t="s">
        <v>29</v>
      </c>
      <c r="C1886">
        <v>37</v>
      </c>
      <c r="D1886" t="s">
        <v>95</v>
      </c>
      <c r="F1886" t="s">
        <v>14</v>
      </c>
      <c r="H1886" t="s">
        <v>16</v>
      </c>
      <c r="J1886" t="s">
        <v>14</v>
      </c>
      <c r="L1886" t="s">
        <v>16</v>
      </c>
      <c r="N1886" t="s">
        <v>15</v>
      </c>
      <c r="O1886" t="s">
        <v>1528</v>
      </c>
      <c r="P1886" t="s">
        <v>15</v>
      </c>
      <c r="Q1886" t="s">
        <v>1529</v>
      </c>
      <c r="R1886" t="s">
        <v>61</v>
      </c>
    </row>
    <row r="1887" spans="1:18">
      <c r="A1887" t="s">
        <v>9</v>
      </c>
      <c r="B1887" t="s">
        <v>29</v>
      </c>
      <c r="C1887">
        <v>50</v>
      </c>
      <c r="D1887" t="s">
        <v>57</v>
      </c>
      <c r="E1887" t="s">
        <v>83</v>
      </c>
      <c r="F1887" t="s">
        <v>15</v>
      </c>
      <c r="G1887" t="s">
        <v>1530</v>
      </c>
      <c r="H1887" t="s">
        <v>15</v>
      </c>
      <c r="I1887" t="s">
        <v>1530</v>
      </c>
      <c r="J1887" t="s">
        <v>15</v>
      </c>
      <c r="K1887" t="s">
        <v>1530</v>
      </c>
      <c r="L1887" t="s">
        <v>15</v>
      </c>
      <c r="M1887" t="s">
        <v>1530</v>
      </c>
      <c r="N1887" t="s">
        <v>15</v>
      </c>
      <c r="O1887" t="s">
        <v>1531</v>
      </c>
      <c r="P1887" t="s">
        <v>75</v>
      </c>
      <c r="R1887" t="s">
        <v>61</v>
      </c>
    </row>
    <row r="1888" spans="1:18">
      <c r="A1888" t="s">
        <v>9</v>
      </c>
      <c r="B1888" t="s">
        <v>29</v>
      </c>
      <c r="C1888">
        <v>0.5</v>
      </c>
      <c r="D1888" t="s">
        <v>57</v>
      </c>
      <c r="E1888" t="s">
        <v>83</v>
      </c>
      <c r="F1888" t="s">
        <v>16</v>
      </c>
      <c r="H1888" t="s">
        <v>16</v>
      </c>
      <c r="J1888" t="s">
        <v>16</v>
      </c>
      <c r="L1888" t="s">
        <v>16</v>
      </c>
      <c r="N1888" t="s">
        <v>74</v>
      </c>
      <c r="P1888" t="s">
        <v>15</v>
      </c>
      <c r="Q1888" t="s">
        <v>1532</v>
      </c>
      <c r="R1888" t="s">
        <v>61</v>
      </c>
    </row>
    <row r="1889" spans="1:18">
      <c r="A1889" t="s">
        <v>33</v>
      </c>
      <c r="B1889" t="s">
        <v>29</v>
      </c>
      <c r="C1889">
        <v>4</v>
      </c>
      <c r="D1889" t="s">
        <v>62</v>
      </c>
      <c r="E1889" t="s">
        <v>62</v>
      </c>
      <c r="F1889" t="s">
        <v>14</v>
      </c>
      <c r="H1889" t="s">
        <v>16</v>
      </c>
      <c r="J1889" t="s">
        <v>14</v>
      </c>
      <c r="L1889" t="s">
        <v>16</v>
      </c>
      <c r="N1889" t="s">
        <v>784</v>
      </c>
      <c r="P1889" t="s">
        <v>548</v>
      </c>
      <c r="R1889" t="s">
        <v>61</v>
      </c>
    </row>
    <row r="1890" spans="1:18">
      <c r="A1890" t="s">
        <v>33</v>
      </c>
      <c r="B1890" t="s">
        <v>29</v>
      </c>
      <c r="C1890">
        <v>8</v>
      </c>
      <c r="D1890" t="s">
        <v>62</v>
      </c>
      <c r="E1890" t="s">
        <v>62</v>
      </c>
      <c r="F1890" t="s">
        <v>14</v>
      </c>
      <c r="H1890" t="s">
        <v>16</v>
      </c>
      <c r="J1890" t="s">
        <v>14</v>
      </c>
      <c r="L1890" t="s">
        <v>16</v>
      </c>
      <c r="N1890" t="s">
        <v>126</v>
      </c>
      <c r="R1890" t="s">
        <v>61</v>
      </c>
    </row>
    <row r="1891" spans="1:18">
      <c r="A1891" t="s">
        <v>33</v>
      </c>
      <c r="B1891" t="s">
        <v>29</v>
      </c>
      <c r="C1891">
        <v>43</v>
      </c>
      <c r="D1891" t="s">
        <v>62</v>
      </c>
      <c r="E1891" t="s">
        <v>62</v>
      </c>
      <c r="F1891" t="s">
        <v>14</v>
      </c>
      <c r="H1891" t="s">
        <v>14</v>
      </c>
      <c r="J1891" t="s">
        <v>14</v>
      </c>
      <c r="L1891" t="s">
        <v>14</v>
      </c>
      <c r="N1891" t="s">
        <v>833</v>
      </c>
      <c r="O1891" t="s">
        <v>1533</v>
      </c>
      <c r="P1891" t="s">
        <v>15</v>
      </c>
      <c r="Q1891" t="s">
        <v>1534</v>
      </c>
      <c r="R1891" t="s">
        <v>69</v>
      </c>
    </row>
    <row r="1892" spans="1:18">
      <c r="A1892" t="s">
        <v>33</v>
      </c>
      <c r="B1892" t="s">
        <v>29</v>
      </c>
      <c r="C1892">
        <v>12</v>
      </c>
      <c r="D1892" t="s">
        <v>62</v>
      </c>
      <c r="E1892" t="s">
        <v>62</v>
      </c>
      <c r="F1892" t="s">
        <v>14</v>
      </c>
      <c r="H1892" t="s">
        <v>16</v>
      </c>
      <c r="J1892" t="s">
        <v>14</v>
      </c>
      <c r="L1892" t="s">
        <v>16</v>
      </c>
      <c r="N1892" t="s">
        <v>94</v>
      </c>
      <c r="R1892" t="s">
        <v>61</v>
      </c>
    </row>
    <row r="1893" spans="1:18">
      <c r="A1893" t="s">
        <v>35</v>
      </c>
      <c r="B1893" t="s">
        <v>29</v>
      </c>
      <c r="C1893">
        <v>15</v>
      </c>
      <c r="D1893" t="s">
        <v>57</v>
      </c>
      <c r="F1893" t="s">
        <v>13</v>
      </c>
      <c r="H1893" t="s">
        <v>13</v>
      </c>
      <c r="J1893" t="s">
        <v>13</v>
      </c>
      <c r="L1893" t="s">
        <v>13</v>
      </c>
      <c r="N1893" t="s">
        <v>1462</v>
      </c>
      <c r="P1893" t="s">
        <v>112</v>
      </c>
      <c r="R1893" t="s">
        <v>61</v>
      </c>
    </row>
    <row r="1894" spans="1:18">
      <c r="A1894" t="s">
        <v>35</v>
      </c>
      <c r="B1894" t="s">
        <v>29</v>
      </c>
      <c r="C1894">
        <v>135</v>
      </c>
      <c r="D1894" t="s">
        <v>95</v>
      </c>
      <c r="E1894" t="s">
        <v>95</v>
      </c>
      <c r="F1894" t="s">
        <v>13</v>
      </c>
      <c r="H1894" t="s">
        <v>13</v>
      </c>
      <c r="J1894" t="s">
        <v>13</v>
      </c>
      <c r="L1894" t="s">
        <v>13</v>
      </c>
      <c r="N1894" t="s">
        <v>1535</v>
      </c>
      <c r="P1894" t="s">
        <v>1173</v>
      </c>
      <c r="R1894" t="s">
        <v>61</v>
      </c>
    </row>
    <row r="1895" spans="1:18">
      <c r="A1895" t="s">
        <v>35</v>
      </c>
      <c r="B1895" t="s">
        <v>29</v>
      </c>
      <c r="C1895">
        <v>12</v>
      </c>
      <c r="D1895" t="s">
        <v>57</v>
      </c>
      <c r="F1895" t="s">
        <v>13</v>
      </c>
      <c r="H1895" t="s">
        <v>13</v>
      </c>
      <c r="J1895" t="s">
        <v>13</v>
      </c>
      <c r="L1895" t="s">
        <v>13</v>
      </c>
      <c r="N1895" t="s">
        <v>67</v>
      </c>
      <c r="P1895" t="s">
        <v>107</v>
      </c>
      <c r="R1895" t="s">
        <v>61</v>
      </c>
    </row>
    <row r="1896" spans="1:18">
      <c r="A1896" t="s">
        <v>35</v>
      </c>
      <c r="B1896" t="s">
        <v>29</v>
      </c>
      <c r="C1896">
        <v>10</v>
      </c>
      <c r="D1896" t="s">
        <v>62</v>
      </c>
      <c r="E1896" t="s">
        <v>83</v>
      </c>
      <c r="F1896" t="s">
        <v>14</v>
      </c>
      <c r="H1896" t="s">
        <v>14</v>
      </c>
      <c r="J1896" t="s">
        <v>14</v>
      </c>
      <c r="L1896" t="s">
        <v>14</v>
      </c>
      <c r="N1896" t="s">
        <v>138</v>
      </c>
      <c r="P1896" t="s">
        <v>188</v>
      </c>
      <c r="R1896" t="s">
        <v>69</v>
      </c>
    </row>
    <row r="1897" spans="1:18">
      <c r="A1897" t="s">
        <v>35</v>
      </c>
      <c r="B1897" t="s">
        <v>29</v>
      </c>
      <c r="C1897">
        <v>7</v>
      </c>
      <c r="D1897" t="s">
        <v>57</v>
      </c>
      <c r="F1897" t="s">
        <v>14</v>
      </c>
      <c r="H1897" t="s">
        <v>14</v>
      </c>
      <c r="J1897" t="s">
        <v>14</v>
      </c>
      <c r="L1897" t="s">
        <v>14</v>
      </c>
      <c r="N1897" t="s">
        <v>77</v>
      </c>
      <c r="R1897" t="s">
        <v>69</v>
      </c>
    </row>
    <row r="1898" spans="1:18">
      <c r="A1898" t="s">
        <v>35</v>
      </c>
      <c r="B1898" t="s">
        <v>29</v>
      </c>
      <c r="C1898">
        <v>25</v>
      </c>
      <c r="D1898" t="s">
        <v>66</v>
      </c>
      <c r="F1898" t="s">
        <v>14</v>
      </c>
      <c r="H1898" t="s">
        <v>16</v>
      </c>
      <c r="J1898" t="s">
        <v>14</v>
      </c>
      <c r="L1898" t="s">
        <v>16</v>
      </c>
      <c r="N1898" t="s">
        <v>172</v>
      </c>
      <c r="O1898" t="s">
        <v>1217</v>
      </c>
      <c r="R1898" t="s">
        <v>61</v>
      </c>
    </row>
    <row r="1899" spans="1:18">
      <c r="A1899" t="s">
        <v>35</v>
      </c>
      <c r="B1899" t="s">
        <v>29</v>
      </c>
      <c r="C1899">
        <v>3</v>
      </c>
      <c r="D1899" t="s">
        <v>57</v>
      </c>
      <c r="E1899" t="s">
        <v>83</v>
      </c>
      <c r="F1899" t="s">
        <v>14</v>
      </c>
      <c r="H1899" t="s">
        <v>16</v>
      </c>
      <c r="J1899" t="s">
        <v>14</v>
      </c>
      <c r="L1899" t="s">
        <v>16</v>
      </c>
      <c r="N1899" t="s">
        <v>104</v>
      </c>
      <c r="P1899" t="s">
        <v>112</v>
      </c>
      <c r="R1899" t="s">
        <v>61</v>
      </c>
    </row>
    <row r="1900" spans="1:18">
      <c r="A1900" t="s">
        <v>35</v>
      </c>
      <c r="B1900" t="s">
        <v>29</v>
      </c>
      <c r="C1900">
        <v>21</v>
      </c>
      <c r="D1900" t="s">
        <v>57</v>
      </c>
      <c r="F1900" t="s">
        <v>14</v>
      </c>
      <c r="H1900" t="s">
        <v>16</v>
      </c>
      <c r="J1900" t="s">
        <v>14</v>
      </c>
      <c r="L1900" t="s">
        <v>16</v>
      </c>
      <c r="N1900" t="s">
        <v>94</v>
      </c>
      <c r="P1900" t="s">
        <v>195</v>
      </c>
      <c r="R1900" t="s">
        <v>61</v>
      </c>
    </row>
    <row r="1901" spans="1:18">
      <c r="A1901" t="s">
        <v>35</v>
      </c>
      <c r="B1901" t="s">
        <v>29</v>
      </c>
      <c r="C1901">
        <v>25</v>
      </c>
      <c r="D1901" t="s">
        <v>57</v>
      </c>
      <c r="F1901" t="s">
        <v>14</v>
      </c>
      <c r="H1901" t="s">
        <v>14</v>
      </c>
      <c r="J1901" t="s">
        <v>14</v>
      </c>
      <c r="L1901" t="s">
        <v>14</v>
      </c>
      <c r="N1901" t="s">
        <v>93</v>
      </c>
      <c r="P1901" t="s">
        <v>444</v>
      </c>
      <c r="R1901" t="s">
        <v>61</v>
      </c>
    </row>
    <row r="1902" spans="1:18">
      <c r="A1902" t="s">
        <v>35</v>
      </c>
      <c r="B1902" t="s">
        <v>29</v>
      </c>
      <c r="C1902">
        <v>20</v>
      </c>
      <c r="D1902" t="s">
        <v>62</v>
      </c>
      <c r="F1902" t="s">
        <v>14</v>
      </c>
      <c r="H1902" t="s">
        <v>16</v>
      </c>
      <c r="J1902" t="s">
        <v>14</v>
      </c>
      <c r="L1902" t="s">
        <v>16</v>
      </c>
      <c r="N1902" t="s">
        <v>15</v>
      </c>
      <c r="O1902" t="s">
        <v>1536</v>
      </c>
      <c r="P1902" t="s">
        <v>15</v>
      </c>
      <c r="Q1902" t="s">
        <v>1537</v>
      </c>
      <c r="R1902" t="s">
        <v>61</v>
      </c>
    </row>
    <row r="1903" spans="1:18">
      <c r="A1903" t="s">
        <v>35</v>
      </c>
      <c r="B1903" t="s">
        <v>29</v>
      </c>
      <c r="C1903">
        <v>13</v>
      </c>
      <c r="D1903" t="s">
        <v>57</v>
      </c>
      <c r="F1903" t="s">
        <v>14</v>
      </c>
      <c r="H1903" t="s">
        <v>16</v>
      </c>
      <c r="J1903" t="s">
        <v>14</v>
      </c>
      <c r="L1903" t="s">
        <v>16</v>
      </c>
      <c r="N1903" t="s">
        <v>77</v>
      </c>
      <c r="P1903" t="s">
        <v>112</v>
      </c>
      <c r="R1903" t="s">
        <v>69</v>
      </c>
    </row>
    <row r="1904" spans="1:18">
      <c r="A1904" t="s">
        <v>35</v>
      </c>
      <c r="B1904" t="s">
        <v>29</v>
      </c>
      <c r="C1904">
        <v>7.9</v>
      </c>
      <c r="D1904" t="s">
        <v>57</v>
      </c>
      <c r="E1904" t="s">
        <v>83</v>
      </c>
      <c r="F1904" t="s">
        <v>14</v>
      </c>
      <c r="H1904" t="s">
        <v>14</v>
      </c>
      <c r="J1904" t="s">
        <v>14</v>
      </c>
      <c r="L1904" t="s">
        <v>14</v>
      </c>
      <c r="N1904" t="s">
        <v>313</v>
      </c>
      <c r="O1904" t="s">
        <v>1538</v>
      </c>
      <c r="P1904" t="s">
        <v>1441</v>
      </c>
      <c r="R1904" t="s">
        <v>61</v>
      </c>
    </row>
    <row r="1905" spans="1:18" ht="15.75" customHeight="1">
      <c r="A1905" t="s">
        <v>35</v>
      </c>
      <c r="B1905" t="s">
        <v>29</v>
      </c>
      <c r="C1905">
        <v>10</v>
      </c>
      <c r="D1905" t="s">
        <v>57</v>
      </c>
      <c r="E1905" t="s">
        <v>57</v>
      </c>
      <c r="F1905" t="s">
        <v>14</v>
      </c>
      <c r="H1905" t="s">
        <v>14</v>
      </c>
      <c r="J1905" t="s">
        <v>14</v>
      </c>
      <c r="L1905" t="s">
        <v>14</v>
      </c>
      <c r="N1905" t="s">
        <v>1048</v>
      </c>
      <c r="P1905" t="s">
        <v>188</v>
      </c>
      <c r="R1905" t="s">
        <v>69</v>
      </c>
    </row>
    <row r="1906" spans="1:18">
      <c r="A1906" t="s">
        <v>35</v>
      </c>
      <c r="B1906" t="s">
        <v>29</v>
      </c>
      <c r="C1906">
        <v>6.5</v>
      </c>
      <c r="D1906" t="s">
        <v>62</v>
      </c>
      <c r="F1906" t="s">
        <v>14</v>
      </c>
      <c r="H1906" t="s">
        <v>16</v>
      </c>
      <c r="J1906" t="s">
        <v>14</v>
      </c>
      <c r="L1906" t="s">
        <v>16</v>
      </c>
      <c r="N1906" t="s">
        <v>15</v>
      </c>
      <c r="O1906" t="s">
        <v>1539</v>
      </c>
      <c r="P1906" t="s">
        <v>65</v>
      </c>
      <c r="R1906" t="s">
        <v>61</v>
      </c>
    </row>
    <row r="1907" spans="1:18">
      <c r="A1907" t="s">
        <v>35</v>
      </c>
      <c r="B1907" t="s">
        <v>29</v>
      </c>
      <c r="C1907">
        <v>25</v>
      </c>
      <c r="D1907" t="s">
        <v>95</v>
      </c>
      <c r="E1907" t="s">
        <v>95</v>
      </c>
      <c r="F1907" t="s">
        <v>14</v>
      </c>
      <c r="H1907" t="s">
        <v>14</v>
      </c>
      <c r="J1907" t="s">
        <v>14</v>
      </c>
      <c r="L1907" t="s">
        <v>14</v>
      </c>
      <c r="N1907" t="s">
        <v>67</v>
      </c>
      <c r="P1907" t="s">
        <v>75</v>
      </c>
      <c r="R1907" t="s">
        <v>61</v>
      </c>
    </row>
    <row r="1908" spans="1:18">
      <c r="A1908" t="s">
        <v>35</v>
      </c>
      <c r="B1908" t="s">
        <v>29</v>
      </c>
      <c r="C1908">
        <v>6.1</v>
      </c>
      <c r="D1908" t="s">
        <v>66</v>
      </c>
      <c r="E1908" t="s">
        <v>95</v>
      </c>
      <c r="F1908" t="s">
        <v>14</v>
      </c>
      <c r="H1908" t="s">
        <v>14</v>
      </c>
      <c r="J1908" t="s">
        <v>14</v>
      </c>
      <c r="L1908" t="s">
        <v>14</v>
      </c>
      <c r="N1908" t="s">
        <v>67</v>
      </c>
      <c r="P1908" t="s">
        <v>188</v>
      </c>
      <c r="R1908" t="s">
        <v>61</v>
      </c>
    </row>
    <row r="1909" spans="1:18">
      <c r="A1909" t="s">
        <v>35</v>
      </c>
      <c r="B1909" t="s">
        <v>29</v>
      </c>
      <c r="C1909">
        <v>65</v>
      </c>
      <c r="D1909" t="s">
        <v>83</v>
      </c>
      <c r="F1909" t="s">
        <v>14</v>
      </c>
      <c r="H1909" t="s">
        <v>14</v>
      </c>
      <c r="J1909" t="s">
        <v>14</v>
      </c>
      <c r="L1909" t="s">
        <v>14</v>
      </c>
      <c r="N1909" t="s">
        <v>67</v>
      </c>
      <c r="R1909" t="s">
        <v>61</v>
      </c>
    </row>
    <row r="1910" spans="1:18">
      <c r="A1910" t="s">
        <v>35</v>
      </c>
      <c r="B1910" t="s">
        <v>29</v>
      </c>
      <c r="C1910">
        <v>7</v>
      </c>
      <c r="D1910" t="s">
        <v>95</v>
      </c>
      <c r="F1910" t="s">
        <v>14</v>
      </c>
      <c r="H1910" t="s">
        <v>14</v>
      </c>
      <c r="J1910" t="s">
        <v>14</v>
      </c>
      <c r="L1910" t="s">
        <v>16</v>
      </c>
      <c r="N1910" t="s">
        <v>67</v>
      </c>
      <c r="R1910" t="s">
        <v>61</v>
      </c>
    </row>
    <row r="1911" spans="1:18">
      <c r="A1911" t="s">
        <v>35</v>
      </c>
      <c r="B1911" t="s">
        <v>29</v>
      </c>
      <c r="C1911">
        <v>52</v>
      </c>
      <c r="D1911" t="s">
        <v>57</v>
      </c>
      <c r="F1911" t="s">
        <v>14</v>
      </c>
      <c r="H1911" t="s">
        <v>16</v>
      </c>
      <c r="J1911" t="s">
        <v>14</v>
      </c>
      <c r="L1911" t="s">
        <v>16</v>
      </c>
      <c r="N1911" t="s">
        <v>67</v>
      </c>
      <c r="R1911" t="s">
        <v>61</v>
      </c>
    </row>
    <row r="1912" spans="1:18">
      <c r="A1912" t="s">
        <v>35</v>
      </c>
      <c r="B1912" t="s">
        <v>29</v>
      </c>
      <c r="C1912">
        <v>25</v>
      </c>
      <c r="D1912" t="s">
        <v>66</v>
      </c>
      <c r="F1912" t="s">
        <v>14</v>
      </c>
      <c r="H1912" t="s">
        <v>14</v>
      </c>
      <c r="J1912" t="s">
        <v>14</v>
      </c>
      <c r="L1912" t="s">
        <v>14</v>
      </c>
      <c r="N1912" t="s">
        <v>74</v>
      </c>
      <c r="P1912" t="s">
        <v>195</v>
      </c>
      <c r="R1912" t="s">
        <v>61</v>
      </c>
    </row>
    <row r="1913" spans="1:18">
      <c r="A1913" t="s">
        <v>35</v>
      </c>
      <c r="B1913" t="s">
        <v>29</v>
      </c>
      <c r="C1913">
        <v>15</v>
      </c>
      <c r="D1913" t="s">
        <v>57</v>
      </c>
      <c r="F1913" t="s">
        <v>14</v>
      </c>
      <c r="H1913" t="s">
        <v>14</v>
      </c>
      <c r="J1913" t="s">
        <v>14</v>
      </c>
      <c r="L1913" t="s">
        <v>14</v>
      </c>
      <c r="N1913" t="s">
        <v>313</v>
      </c>
      <c r="O1913" t="s">
        <v>511</v>
      </c>
      <c r="P1913" t="s">
        <v>325</v>
      </c>
      <c r="R1913" t="s">
        <v>69</v>
      </c>
    </row>
    <row r="1914" spans="1:18">
      <c r="A1914" t="s">
        <v>35</v>
      </c>
      <c r="B1914" t="s">
        <v>29</v>
      </c>
      <c r="C1914">
        <v>31</v>
      </c>
      <c r="D1914" t="s">
        <v>66</v>
      </c>
      <c r="E1914" t="s">
        <v>83</v>
      </c>
      <c r="F1914" t="s">
        <v>14</v>
      </c>
      <c r="H1914" t="s">
        <v>14</v>
      </c>
      <c r="J1914" t="s">
        <v>14</v>
      </c>
      <c r="L1914" t="s">
        <v>14</v>
      </c>
      <c r="N1914" t="s">
        <v>94</v>
      </c>
      <c r="P1914" t="s">
        <v>100</v>
      </c>
      <c r="R1914" t="s">
        <v>69</v>
      </c>
    </row>
    <row r="1915" spans="1:18">
      <c r="A1915" t="s">
        <v>35</v>
      </c>
      <c r="B1915" t="s">
        <v>29</v>
      </c>
      <c r="C1915">
        <v>20</v>
      </c>
      <c r="D1915" t="s">
        <v>95</v>
      </c>
      <c r="E1915" t="s">
        <v>95</v>
      </c>
      <c r="F1915" t="s">
        <v>14</v>
      </c>
      <c r="H1915" t="s">
        <v>16</v>
      </c>
      <c r="J1915" t="s">
        <v>14</v>
      </c>
      <c r="L1915" t="s">
        <v>16</v>
      </c>
      <c r="N1915" t="s">
        <v>15</v>
      </c>
      <c r="O1915" t="s">
        <v>1540</v>
      </c>
      <c r="P1915" t="s">
        <v>15</v>
      </c>
      <c r="Q1915" t="s">
        <v>1541</v>
      </c>
      <c r="R1915" t="s">
        <v>61</v>
      </c>
    </row>
    <row r="1916" spans="1:18">
      <c r="A1916" t="s">
        <v>35</v>
      </c>
      <c r="B1916" t="s">
        <v>29</v>
      </c>
      <c r="C1916">
        <v>21</v>
      </c>
      <c r="D1916" t="s">
        <v>57</v>
      </c>
      <c r="E1916" t="s">
        <v>66</v>
      </c>
      <c r="F1916" t="s">
        <v>14</v>
      </c>
      <c r="H1916" t="s">
        <v>16</v>
      </c>
      <c r="J1916" t="s">
        <v>14</v>
      </c>
      <c r="L1916" t="s">
        <v>16</v>
      </c>
      <c r="N1916" t="s">
        <v>803</v>
      </c>
      <c r="R1916" t="s">
        <v>61</v>
      </c>
    </row>
    <row r="1917" spans="1:18">
      <c r="A1917" t="s">
        <v>35</v>
      </c>
      <c r="B1917" t="s">
        <v>29</v>
      </c>
      <c r="C1917">
        <v>5</v>
      </c>
      <c r="D1917" t="s">
        <v>66</v>
      </c>
      <c r="F1917" t="s">
        <v>14</v>
      </c>
      <c r="H1917" t="s">
        <v>14</v>
      </c>
      <c r="J1917" t="s">
        <v>14</v>
      </c>
      <c r="L1917" t="s">
        <v>14</v>
      </c>
      <c r="N1917" t="s">
        <v>67</v>
      </c>
      <c r="P1917" t="s">
        <v>112</v>
      </c>
      <c r="R1917" t="s">
        <v>61</v>
      </c>
    </row>
    <row r="1918" spans="1:18">
      <c r="A1918" t="s">
        <v>35</v>
      </c>
      <c r="B1918" t="s">
        <v>29</v>
      </c>
      <c r="C1918">
        <v>14</v>
      </c>
      <c r="D1918" t="s">
        <v>66</v>
      </c>
      <c r="F1918" t="s">
        <v>14</v>
      </c>
      <c r="H1918" t="s">
        <v>14</v>
      </c>
      <c r="J1918" t="s">
        <v>14</v>
      </c>
      <c r="L1918" t="s">
        <v>14</v>
      </c>
      <c r="N1918" t="s">
        <v>67</v>
      </c>
      <c r="R1918" t="s">
        <v>61</v>
      </c>
    </row>
    <row r="1919" spans="1:18">
      <c r="A1919" t="s">
        <v>35</v>
      </c>
      <c r="B1919" t="s">
        <v>29</v>
      </c>
      <c r="C1919">
        <v>15</v>
      </c>
      <c r="D1919" t="s">
        <v>83</v>
      </c>
      <c r="E1919" t="s">
        <v>83</v>
      </c>
      <c r="F1919" t="s">
        <v>14</v>
      </c>
      <c r="H1919" t="s">
        <v>14</v>
      </c>
      <c r="J1919" t="s">
        <v>14</v>
      </c>
      <c r="L1919" t="s">
        <v>14</v>
      </c>
      <c r="N1919" t="s">
        <v>151</v>
      </c>
      <c r="O1919" t="s">
        <v>1542</v>
      </c>
      <c r="P1919" t="s">
        <v>15</v>
      </c>
      <c r="Q1919" t="s">
        <v>1543</v>
      </c>
      <c r="R1919" t="s">
        <v>69</v>
      </c>
    </row>
    <row r="1920" spans="1:18">
      <c r="A1920" t="s">
        <v>35</v>
      </c>
      <c r="B1920" t="s">
        <v>29</v>
      </c>
      <c r="C1920">
        <v>27</v>
      </c>
      <c r="D1920" t="s">
        <v>57</v>
      </c>
      <c r="F1920" t="s">
        <v>14</v>
      </c>
      <c r="H1920" t="s">
        <v>14</v>
      </c>
      <c r="J1920" t="s">
        <v>14</v>
      </c>
      <c r="L1920" t="s">
        <v>14</v>
      </c>
      <c r="N1920" t="s">
        <v>67</v>
      </c>
      <c r="R1920" t="s">
        <v>61</v>
      </c>
    </row>
    <row r="1921" spans="1:18">
      <c r="A1921" t="s">
        <v>35</v>
      </c>
      <c r="B1921" t="s">
        <v>29</v>
      </c>
      <c r="C1921">
        <v>34</v>
      </c>
      <c r="D1921" t="s">
        <v>57</v>
      </c>
      <c r="F1921" t="s">
        <v>14</v>
      </c>
      <c r="H1921" t="s">
        <v>14</v>
      </c>
      <c r="J1921" t="s">
        <v>14</v>
      </c>
      <c r="L1921" t="s">
        <v>14</v>
      </c>
      <c r="N1921" t="s">
        <v>77</v>
      </c>
      <c r="P1921" t="s">
        <v>100</v>
      </c>
      <c r="R1921" t="s">
        <v>69</v>
      </c>
    </row>
    <row r="1922" spans="1:18">
      <c r="A1922" t="s">
        <v>35</v>
      </c>
      <c r="B1922" t="s">
        <v>29</v>
      </c>
      <c r="C1922">
        <v>9.9</v>
      </c>
      <c r="D1922" t="s">
        <v>66</v>
      </c>
      <c r="F1922" t="s">
        <v>14</v>
      </c>
      <c r="H1922" t="s">
        <v>14</v>
      </c>
      <c r="J1922" t="s">
        <v>14</v>
      </c>
      <c r="L1922" t="s">
        <v>14</v>
      </c>
      <c r="N1922" t="s">
        <v>307</v>
      </c>
      <c r="P1922" t="s">
        <v>681</v>
      </c>
      <c r="R1922" t="s">
        <v>61</v>
      </c>
    </row>
    <row r="1923" spans="1:18">
      <c r="A1923" t="s">
        <v>35</v>
      </c>
      <c r="B1923" t="s">
        <v>29</v>
      </c>
      <c r="C1923">
        <v>30</v>
      </c>
      <c r="D1923" t="s">
        <v>62</v>
      </c>
      <c r="F1923" t="s">
        <v>14</v>
      </c>
      <c r="H1923" t="s">
        <v>14</v>
      </c>
      <c r="J1923" t="s">
        <v>14</v>
      </c>
      <c r="L1923" t="s">
        <v>14</v>
      </c>
      <c r="N1923" t="s">
        <v>67</v>
      </c>
      <c r="P1923" t="s">
        <v>1441</v>
      </c>
      <c r="R1923" t="s">
        <v>61</v>
      </c>
    </row>
    <row r="1924" spans="1:18">
      <c r="A1924" t="s">
        <v>35</v>
      </c>
      <c r="B1924" t="s">
        <v>29</v>
      </c>
      <c r="C1924">
        <v>33</v>
      </c>
      <c r="D1924" t="s">
        <v>66</v>
      </c>
      <c r="E1924" t="s">
        <v>83</v>
      </c>
      <c r="F1924" t="s">
        <v>14</v>
      </c>
      <c r="H1924" t="s">
        <v>14</v>
      </c>
      <c r="J1924" t="s">
        <v>14</v>
      </c>
      <c r="L1924" t="s">
        <v>14</v>
      </c>
      <c r="N1924" t="s">
        <v>15</v>
      </c>
      <c r="O1924" t="s">
        <v>1544</v>
      </c>
      <c r="P1924" t="s">
        <v>188</v>
      </c>
      <c r="R1924" t="s">
        <v>61</v>
      </c>
    </row>
    <row r="1925" spans="1:18">
      <c r="A1925" t="s">
        <v>35</v>
      </c>
      <c r="B1925" t="s">
        <v>29</v>
      </c>
      <c r="C1925">
        <v>55</v>
      </c>
      <c r="D1925" t="s">
        <v>95</v>
      </c>
      <c r="E1925" t="s">
        <v>57</v>
      </c>
      <c r="F1925" t="s">
        <v>14</v>
      </c>
      <c r="H1925" t="s">
        <v>14</v>
      </c>
      <c r="J1925" t="s">
        <v>14</v>
      </c>
      <c r="L1925" t="s">
        <v>16</v>
      </c>
      <c r="N1925" t="s">
        <v>77</v>
      </c>
      <c r="P1925" t="s">
        <v>112</v>
      </c>
      <c r="R1925" t="s">
        <v>61</v>
      </c>
    </row>
    <row r="1926" spans="1:18">
      <c r="A1926" t="s">
        <v>35</v>
      </c>
      <c r="B1926" t="s">
        <v>29</v>
      </c>
      <c r="C1926">
        <v>2.1</v>
      </c>
      <c r="D1926" t="s">
        <v>66</v>
      </c>
      <c r="E1926" t="s">
        <v>83</v>
      </c>
      <c r="F1926" t="s">
        <v>14</v>
      </c>
      <c r="H1926" t="s">
        <v>16</v>
      </c>
      <c r="J1926" t="s">
        <v>14</v>
      </c>
      <c r="L1926" t="s">
        <v>16</v>
      </c>
      <c r="N1926" t="s">
        <v>94</v>
      </c>
      <c r="P1926" t="s">
        <v>100</v>
      </c>
      <c r="R1926" t="s">
        <v>69</v>
      </c>
    </row>
    <row r="1927" spans="1:18">
      <c r="A1927" t="s">
        <v>35</v>
      </c>
      <c r="B1927" t="s">
        <v>29</v>
      </c>
      <c r="C1927">
        <v>28</v>
      </c>
      <c r="D1927" t="s">
        <v>95</v>
      </c>
      <c r="F1927" t="s">
        <v>14</v>
      </c>
      <c r="H1927" t="s">
        <v>16</v>
      </c>
      <c r="J1927" t="s">
        <v>14</v>
      </c>
      <c r="L1927" t="s">
        <v>16</v>
      </c>
      <c r="N1927" t="s">
        <v>15</v>
      </c>
      <c r="O1927" t="s">
        <v>258</v>
      </c>
      <c r="R1927" t="s">
        <v>61</v>
      </c>
    </row>
    <row r="1928" spans="1:18" ht="14.25" customHeight="1">
      <c r="A1928" t="s">
        <v>35</v>
      </c>
      <c r="B1928" t="s">
        <v>29</v>
      </c>
      <c r="C1928">
        <v>20</v>
      </c>
      <c r="D1928" t="s">
        <v>57</v>
      </c>
      <c r="E1928" t="s">
        <v>83</v>
      </c>
      <c r="F1928" t="s">
        <v>14</v>
      </c>
      <c r="H1928" t="s">
        <v>16</v>
      </c>
      <c r="J1928" t="s">
        <v>14</v>
      </c>
      <c r="L1928" t="s">
        <v>16</v>
      </c>
      <c r="N1928" t="s">
        <v>15</v>
      </c>
      <c r="O1928" t="s">
        <v>1545</v>
      </c>
      <c r="P1928" t="s">
        <v>112</v>
      </c>
      <c r="R1928" t="s">
        <v>61</v>
      </c>
    </row>
    <row r="1929" spans="1:18">
      <c r="A1929" t="s">
        <v>35</v>
      </c>
      <c r="B1929" t="s">
        <v>29</v>
      </c>
      <c r="C1929">
        <v>9.4</v>
      </c>
      <c r="D1929" t="s">
        <v>57</v>
      </c>
      <c r="E1929" t="s">
        <v>57</v>
      </c>
      <c r="F1929" t="s">
        <v>14</v>
      </c>
      <c r="H1929" t="s">
        <v>16</v>
      </c>
      <c r="J1929" t="s">
        <v>14</v>
      </c>
      <c r="L1929" t="s">
        <v>16</v>
      </c>
      <c r="N1929" t="s">
        <v>520</v>
      </c>
      <c r="O1929" t="s">
        <v>1546</v>
      </c>
      <c r="R1929" t="s">
        <v>61</v>
      </c>
    </row>
    <row r="1930" spans="1:18">
      <c r="A1930" t="s">
        <v>35</v>
      </c>
      <c r="B1930" t="s">
        <v>29</v>
      </c>
      <c r="C1930">
        <v>0</v>
      </c>
      <c r="D1930" t="s">
        <v>57</v>
      </c>
      <c r="E1930" t="s">
        <v>83</v>
      </c>
      <c r="F1930" t="s">
        <v>16</v>
      </c>
      <c r="H1930" t="s">
        <v>16</v>
      </c>
      <c r="J1930" t="s">
        <v>16</v>
      </c>
      <c r="L1930" t="s">
        <v>16</v>
      </c>
      <c r="N1930" t="s">
        <v>1547</v>
      </c>
      <c r="P1930" t="s">
        <v>557</v>
      </c>
      <c r="R1930" t="s">
        <v>61</v>
      </c>
    </row>
    <row r="1931" spans="1:18">
      <c r="A1931" t="s">
        <v>9</v>
      </c>
      <c r="C1931">
        <v>41</v>
      </c>
      <c r="D1931" t="s">
        <v>57</v>
      </c>
      <c r="E1931" t="s">
        <v>95</v>
      </c>
      <c r="F1931" t="s">
        <v>14</v>
      </c>
      <c r="H1931" t="s">
        <v>14</v>
      </c>
      <c r="J1931" t="s">
        <v>14</v>
      </c>
      <c r="L1931" t="s">
        <v>14</v>
      </c>
      <c r="N1931" t="s">
        <v>15</v>
      </c>
      <c r="O1931" t="s">
        <v>1548</v>
      </c>
      <c r="P1931" t="s">
        <v>15</v>
      </c>
      <c r="Q1931" t="s">
        <v>1549</v>
      </c>
      <c r="R1931" t="s">
        <v>69</v>
      </c>
    </row>
    <row r="1932" spans="1:18">
      <c r="A1932" t="s">
        <v>35</v>
      </c>
      <c r="C1932">
        <v>141</v>
      </c>
      <c r="F1932" t="s">
        <v>14</v>
      </c>
      <c r="H1932" t="s">
        <v>16</v>
      </c>
      <c r="J1932" t="s">
        <v>16</v>
      </c>
      <c r="L1932" t="s">
        <v>16</v>
      </c>
      <c r="N1932" t="s">
        <v>15</v>
      </c>
      <c r="O1932" t="s">
        <v>1550</v>
      </c>
      <c r="P1932" t="s">
        <v>75</v>
      </c>
      <c r="R1932" t="s">
        <v>61</v>
      </c>
    </row>
    <row r="1933" spans="1:18">
      <c r="A1933" t="s">
        <v>35</v>
      </c>
      <c r="C1933">
        <v>31.9</v>
      </c>
      <c r="D1933" t="s">
        <v>62</v>
      </c>
      <c r="E1933" t="s">
        <v>83</v>
      </c>
      <c r="F1933" t="s">
        <v>14</v>
      </c>
      <c r="H1933" t="s">
        <v>16</v>
      </c>
      <c r="J1933" t="s">
        <v>14</v>
      </c>
      <c r="L1933" t="s">
        <v>16</v>
      </c>
      <c r="N1933" t="s">
        <v>1551</v>
      </c>
      <c r="O1933" t="s">
        <v>1552</v>
      </c>
      <c r="P1933" t="s">
        <v>175</v>
      </c>
      <c r="Q1933" t="s">
        <v>1553</v>
      </c>
      <c r="R1933" t="s">
        <v>61</v>
      </c>
    </row>
    <row r="1935" spans="1:18">
      <c r="A1935" s="6" t="s">
        <v>1554</v>
      </c>
    </row>
    <row r="1936" spans="1:18">
      <c r="B1936" t="s">
        <v>1555</v>
      </c>
      <c r="C1936" t="s">
        <v>11</v>
      </c>
      <c r="D1936" t="s">
        <v>12</v>
      </c>
      <c r="E1936" t="s">
        <v>1556</v>
      </c>
      <c r="F1936" t="s">
        <v>1557</v>
      </c>
      <c r="G1936" t="s">
        <v>1558</v>
      </c>
      <c r="H1936" t="s">
        <v>1559</v>
      </c>
      <c r="I1936" t="s">
        <v>1560</v>
      </c>
    </row>
    <row r="1937" spans="1:9">
      <c r="A1937" t="s">
        <v>9</v>
      </c>
      <c r="B1937">
        <f>COUNTIFS(A2:A1933, "Faculty", F2:F1933, "Walking or running")</f>
        <v>24</v>
      </c>
      <c r="C1937">
        <f>COUNTIFS(A2:A1933, "Faculty", F2:F1933, "Bicycle, skateboard or other human-powered device")</f>
        <v>21</v>
      </c>
      <c r="D1937">
        <f>COUNTIFS(A2:A1933, "Faculty", F2:F1933, "Bus")</f>
        <v>6</v>
      </c>
      <c r="E1937">
        <f>COUNTIFS(A2:A1933, "Faculty", F2:F1933, "Carpooling")</f>
        <v>22</v>
      </c>
      <c r="F1937">
        <f>COUNTIFS(A2:A1933, "Faculty", F2:F1933, "Driving alone")</f>
        <v>230</v>
      </c>
      <c r="G1937">
        <f>COUNTIFS(A2:A1933, "Faculty", F2:F1933, "Other (please explain)")</f>
        <v>8</v>
      </c>
      <c r="H1937">
        <f>COUNTIFS(A2:A1933, "Faculty", F2:F1933, "")</f>
        <v>1</v>
      </c>
      <c r="I1937">
        <f>SUM(B1937:H1937)</f>
        <v>312</v>
      </c>
    </row>
    <row r="1938" spans="1:9">
      <c r="A1938" t="s">
        <v>1561</v>
      </c>
      <c r="B1938">
        <f>COUNTIFS(A2:A1933, "Staff or Administrator", F2:F1933, "Walking or running")</f>
        <v>16</v>
      </c>
      <c r="C1938">
        <f>COUNTIFS(A2:A1933, "Staff or Administrator", F2:F1933, "Bicycle, skateboard or other human-powered device")</f>
        <v>17</v>
      </c>
      <c r="D1938">
        <f>COUNTIFS(A2:A1933, "Staff or Administrator", F2:F1933, "Bus")</f>
        <v>8</v>
      </c>
      <c r="E1938">
        <f>COUNTIFS(A2:A1933, "Staff or Administrator", F2:F1933, "Carpooling")</f>
        <v>34</v>
      </c>
      <c r="F1938">
        <f>COUNTIFS(A2:A1933, "Staff or Administrator", F2:F1933, "Driving alone")</f>
        <v>513</v>
      </c>
      <c r="G1938">
        <f>COUNTIFS(A2:A1933, "Staff or Administrator", F2:F1933, "Other (please explain)")</f>
        <v>12</v>
      </c>
      <c r="H1938">
        <f>COUNTIFS(A2:A1933, "Staff or Administrator", F2:F1933, "")</f>
        <v>1</v>
      </c>
      <c r="I1938">
        <f t="shared" ref="I1938:I1939" si="0">SUM(B1938:H1938)</f>
        <v>601</v>
      </c>
    </row>
    <row r="1939" spans="1:9">
      <c r="A1939" t="s">
        <v>35</v>
      </c>
      <c r="B1939">
        <f>COUNTIFS(A2:A1933, "Student", F2:F1933, "Walking or running")</f>
        <v>213</v>
      </c>
      <c r="C1939">
        <f>COUNTIFS(A2:A1933, "Student", F2:F1933, "Bicycle, skateboard or other human-powered device")</f>
        <v>50</v>
      </c>
      <c r="D1939">
        <f>COUNTIFS(A2:A1933, "Student", F2:F1933, "Bus")</f>
        <v>114</v>
      </c>
      <c r="E1939">
        <f>COUNTIFS(A2:A1933, "Student", F2:F1933, "Carpooling")</f>
        <v>106</v>
      </c>
      <c r="F1939">
        <f>COUNTIFS(A2:A1933, "Student", F2:F1933, "Driving alone")</f>
        <v>486</v>
      </c>
      <c r="G1939">
        <f>COUNTIFS(A2:A1933, "Student", F2:F1933, "Other (please explain)")</f>
        <v>34</v>
      </c>
      <c r="H1939">
        <f>COUNTIFS(A2:A1933, "Student", F2:F1933, "")</f>
        <v>16</v>
      </c>
      <c r="I1939">
        <f t="shared" si="0"/>
        <v>1019</v>
      </c>
    </row>
    <row r="1940" spans="1:9">
      <c r="A1940" t="s">
        <v>1562</v>
      </c>
      <c r="B1940" s="5">
        <f>B1937/$I$1937</f>
        <v>7.6923076923076927E-2</v>
      </c>
      <c r="C1940" s="5">
        <f t="shared" ref="C1940:H1940" si="1">C1937/$I$1937</f>
        <v>6.7307692307692304E-2</v>
      </c>
      <c r="D1940" s="5">
        <f t="shared" si="1"/>
        <v>1.9230769230769232E-2</v>
      </c>
      <c r="E1940" s="5">
        <f t="shared" si="1"/>
        <v>7.0512820512820512E-2</v>
      </c>
      <c r="F1940" s="5">
        <f t="shared" si="1"/>
        <v>0.73717948717948723</v>
      </c>
      <c r="G1940" s="5">
        <f t="shared" si="1"/>
        <v>2.564102564102564E-2</v>
      </c>
      <c r="H1940" s="5">
        <f t="shared" si="1"/>
        <v>3.205128205128205E-3</v>
      </c>
      <c r="I1940">
        <f>SUM(I1937:I1939)</f>
        <v>1932</v>
      </c>
    </row>
    <row r="1941" spans="1:9">
      <c r="A1941" t="s">
        <v>1563</v>
      </c>
      <c r="B1941" s="5">
        <f>B1938/$I$1938</f>
        <v>2.6622296173044926E-2</v>
      </c>
      <c r="C1941" s="5">
        <f t="shared" ref="C1941:H1941" si="2">C1938/$I$1938</f>
        <v>2.8286189683860232E-2</v>
      </c>
      <c r="D1941" s="5">
        <f t="shared" si="2"/>
        <v>1.3311148086522463E-2</v>
      </c>
      <c r="E1941" s="5">
        <f t="shared" si="2"/>
        <v>5.6572379367720464E-2</v>
      </c>
      <c r="F1941" s="5">
        <f t="shared" si="2"/>
        <v>0.85357737104825293</v>
      </c>
      <c r="G1941" s="5">
        <f t="shared" si="2"/>
        <v>1.9966722129783693E-2</v>
      </c>
      <c r="H1941" s="5">
        <f t="shared" si="2"/>
        <v>1.6638935108153079E-3</v>
      </c>
    </row>
    <row r="1942" spans="1:9">
      <c r="A1942" t="s">
        <v>1564</v>
      </c>
      <c r="B1942" s="5">
        <f>B1939/$I$1939</f>
        <v>0.20902845927379785</v>
      </c>
      <c r="C1942" s="5">
        <f t="shared" ref="C1942:H1942" si="3">C1939/$I$1939</f>
        <v>4.9067713444553483E-2</v>
      </c>
      <c r="D1942" s="5">
        <f t="shared" si="3"/>
        <v>0.11187438665358194</v>
      </c>
      <c r="E1942" s="5">
        <f t="shared" si="3"/>
        <v>0.10402355250245339</v>
      </c>
      <c r="F1942" s="5">
        <f t="shared" si="3"/>
        <v>0.47693817468105987</v>
      </c>
      <c r="G1942" s="5">
        <f t="shared" si="3"/>
        <v>3.3366045142296366E-2</v>
      </c>
      <c r="H1942" s="5">
        <f t="shared" si="3"/>
        <v>1.5701668302257114E-2</v>
      </c>
      <c r="I1942" s="5"/>
    </row>
    <row r="1944" spans="1:9">
      <c r="A1944" t="s">
        <v>1565</v>
      </c>
    </row>
    <row r="1945" spans="1:9">
      <c r="A1945" t="s">
        <v>10</v>
      </c>
      <c r="B1945">
        <f>COUNTIFS( F2:F1645, "Walking or running")</f>
        <v>249</v>
      </c>
      <c r="C1945">
        <f>COUNTIFS(  F2:F1645,"Bicycle, skateboard or other human-powered device")</f>
        <v>87</v>
      </c>
      <c r="D1945">
        <f>COUNTIFS(  F2:F1645,"Bus")</f>
        <v>125</v>
      </c>
      <c r="E1945">
        <f>COUNTIFS(  F2:F1645, "Carpooling")</f>
        <v>148</v>
      </c>
      <c r="F1945">
        <f>COUNTIFS(  F2:F1645, "Driving alone")</f>
        <v>967</v>
      </c>
      <c r="G1945">
        <f>COUNTIFS(  F2:F1645, "Other (please explain)")</f>
        <v>50</v>
      </c>
      <c r="H1945">
        <f>COUNTIFS(  F2:F1645, "")</f>
        <v>18</v>
      </c>
      <c r="I1945">
        <f>SUM(B1945:H1945)</f>
        <v>1644</v>
      </c>
    </row>
    <row r="1946" spans="1:9">
      <c r="A1946" t="s">
        <v>9</v>
      </c>
      <c r="B1946">
        <f>COUNTIFS(A2:A1645, "Faculty", F2:F1645, "Walking or running")</f>
        <v>23</v>
      </c>
      <c r="C1946">
        <f>COUNTIFS(A2:A1645, "Faculty", F2:F1645, "Bicycle, skateboard or other human-powered device")</f>
        <v>21</v>
      </c>
      <c r="D1946">
        <f>COUNTIFS(A2:A1645, "Faculty", F2:F1645, "Bus")</f>
        <v>6</v>
      </c>
      <c r="E1946">
        <f>COUNTIFS(A2:A1645, "Faculty", F2:F1645, "Carpooling")</f>
        <v>20</v>
      </c>
      <c r="F1946">
        <f>COUNTIFS(A2:A1645, "Faculty", F2:F1645, "Driving alone")</f>
        <v>196</v>
      </c>
      <c r="G1946">
        <f>COUNTIFS(A2:A1645, "Faculty", F2:F1645, "Other (please explain)")</f>
        <v>6</v>
      </c>
      <c r="H1946">
        <f>COUNTIFS(A2:A1645, "Faculty", F2:F1645, "")</f>
        <v>1</v>
      </c>
      <c r="I1946">
        <f>SUM(B1946:H1946)</f>
        <v>273</v>
      </c>
    </row>
    <row r="1947" spans="1:9">
      <c r="A1947" t="s">
        <v>1561</v>
      </c>
      <c r="B1947">
        <f>COUNTIFS(A2:A1645, "Staff or Administrator", F2:F1645, "Walking or running")</f>
        <v>16</v>
      </c>
      <c r="C1947">
        <f>COUNTIFS(A2:A1645, "Staff or Administrator", F2:F1645, "Bicycle, skateboard or other human-powered device")</f>
        <v>17</v>
      </c>
      <c r="D1947">
        <f>COUNTIFS(A2:A1645, "Staff or Administrator", F2:F1645, "Bus")</f>
        <v>8</v>
      </c>
      <c r="E1947">
        <f>COUNTIFS(A2:A1645, "Staff or Administrator", F2:F1645, "Carpooling")</f>
        <v>34</v>
      </c>
      <c r="F1947">
        <f>COUNTIFS(A2:A1645, "Staff or Administrator", F2:F1645, "Driving alone")</f>
        <v>477</v>
      </c>
      <c r="G1947">
        <f>COUNTIFS(A2:A1645, "Staff or Administrator", F2:F1645, "Other (please explain)")</f>
        <v>12</v>
      </c>
      <c r="H1947">
        <f>COUNTIFS(A2:A1645, "Staff or Administrator", F2:F1645, "")</f>
        <v>1</v>
      </c>
      <c r="I1947">
        <f>SUM(B1947:H1947)</f>
        <v>565</v>
      </c>
    </row>
    <row r="1948" spans="1:9">
      <c r="A1948" t="s">
        <v>35</v>
      </c>
      <c r="B1948">
        <f>COUNTIFS(A2:A1645, "Student", F2:F1645, "Walking or running")</f>
        <v>210</v>
      </c>
      <c r="C1948">
        <f>COUNTIFS(A2:A1645, "Student", F2:F1645, "Bicycle, skateboard or other human-powered device")</f>
        <v>49</v>
      </c>
      <c r="D1948">
        <f>COUNTIFS(A2:A1645, "Student", F2:F1645, "Bus")</f>
        <v>111</v>
      </c>
      <c r="E1948">
        <f>COUNTIFS(A2:A1645, "Student", F2:F1645, "Carpooling")</f>
        <v>94</v>
      </c>
      <c r="F1948">
        <f>COUNTIFS(A2:A1645, "Student", F2:F1645, "Driving alone")</f>
        <v>294</v>
      </c>
      <c r="G1948">
        <f>COUNTIFS(A2:A1645, "Student", F2:F1645, "Other (please explain)")</f>
        <v>32</v>
      </c>
      <c r="H1948">
        <f>COUNTIFS(A2:A1645, "Student", F2:F1645, "")</f>
        <v>16</v>
      </c>
      <c r="I1948">
        <f>SUM(B1948:H1948)</f>
        <v>806</v>
      </c>
    </row>
    <row r="1949" spans="1:9">
      <c r="A1949" t="s">
        <v>1566</v>
      </c>
      <c r="B1949" s="5">
        <f>B1945/I1945</f>
        <v>0.15145985401459855</v>
      </c>
      <c r="C1949" s="5">
        <f>C1945/I1945</f>
        <v>5.2919708029197078E-2</v>
      </c>
      <c r="D1949" s="5">
        <f>D1945/I1945</f>
        <v>7.6034063260340637E-2</v>
      </c>
      <c r="E1949" s="5">
        <f>E1945/I1945</f>
        <v>9.002433090024331E-2</v>
      </c>
      <c r="F1949" s="5">
        <f>F1945/I1945</f>
        <v>0.58819951338199516</v>
      </c>
      <c r="G1949" s="5">
        <f>G1945/I1945</f>
        <v>3.0413625304136254E-2</v>
      </c>
      <c r="H1949" s="5">
        <f>H1945/I1945</f>
        <v>1.0948905109489052E-2</v>
      </c>
    </row>
    <row r="1950" spans="1:9">
      <c r="A1950" t="s">
        <v>1562</v>
      </c>
      <c r="B1950" s="5">
        <f>B1946/I1946</f>
        <v>8.4249084249084255E-2</v>
      </c>
      <c r="C1950" s="5">
        <f>C1946/I1946</f>
        <v>7.6923076923076927E-2</v>
      </c>
      <c r="D1950" s="5">
        <f>D1946/I1946</f>
        <v>2.197802197802198E-2</v>
      </c>
      <c r="E1950" s="5">
        <f>E1946/I1946</f>
        <v>7.3260073260073263E-2</v>
      </c>
      <c r="F1950" s="5">
        <f>F1946/I1946</f>
        <v>0.71794871794871795</v>
      </c>
      <c r="G1950" s="5">
        <f>G1946/I1946</f>
        <v>2.197802197802198E-2</v>
      </c>
      <c r="H1950" s="5">
        <f>H1946/I1946</f>
        <v>3.663003663003663E-3</v>
      </c>
    </row>
    <row r="1951" spans="1:9">
      <c r="A1951" t="s">
        <v>1563</v>
      </c>
      <c r="B1951" s="5">
        <f>B1947/I1947</f>
        <v>2.831858407079646E-2</v>
      </c>
      <c r="C1951" s="5">
        <f>C1947/I1947</f>
        <v>3.0088495575221239E-2</v>
      </c>
      <c r="D1951" s="5">
        <f>D1947/I1947</f>
        <v>1.415929203539823E-2</v>
      </c>
      <c r="E1951" s="5">
        <f>E1947/I1947</f>
        <v>6.0176991150442477E-2</v>
      </c>
      <c r="F1951" s="5">
        <f>F1947/I1947</f>
        <v>0.84424778761061947</v>
      </c>
      <c r="G1951" s="5">
        <f>G1947/I1947</f>
        <v>2.1238938053097345E-2</v>
      </c>
      <c r="H1951" s="5">
        <f>H1947/I1947</f>
        <v>1.7699115044247787E-3</v>
      </c>
    </row>
    <row r="1952" spans="1:9">
      <c r="A1952" t="s">
        <v>1564</v>
      </c>
      <c r="B1952" s="5">
        <f>B1948/I1948</f>
        <v>0.26054590570719605</v>
      </c>
      <c r="C1952" s="5">
        <f>C1948/I1948</f>
        <v>6.0794044665012405E-2</v>
      </c>
      <c r="D1952" s="5">
        <f>D1948/I1948</f>
        <v>0.13771712158808933</v>
      </c>
      <c r="E1952" s="5">
        <f>E1948/I1948</f>
        <v>0.11662531017369727</v>
      </c>
      <c r="F1952" s="5">
        <f>F1948/I1948</f>
        <v>0.36476426799007444</v>
      </c>
      <c r="G1952" s="5">
        <f>G1948/I1948</f>
        <v>3.9702233250620347E-2</v>
      </c>
      <c r="H1952" s="5">
        <f>H1948/I1948</f>
        <v>1.9851116625310174E-2</v>
      </c>
    </row>
    <row r="1954" spans="1:16">
      <c r="A1954" t="s">
        <v>19</v>
      </c>
      <c r="B1954">
        <f>COUNTIFS( F1646:F1709, "Walking or running")</f>
        <v>0</v>
      </c>
      <c r="C1954">
        <f>COUNTIFS(  F1646:F1709,"Bicycle, skateboard or other human-powered device")</f>
        <v>0</v>
      </c>
      <c r="D1954">
        <f>COUNTIFS(  F1646:F1709,"Bus")</f>
        <v>2</v>
      </c>
      <c r="E1954">
        <f>COUNTIFS(  F1646:F1709, "Carpooling")</f>
        <v>4</v>
      </c>
      <c r="F1954">
        <f>COUNTIFS(  F1646:F1709, "Driving alone")</f>
        <v>56</v>
      </c>
      <c r="G1954">
        <f>COUNTIFS(  F1646:F1709, "Other (please explain)")</f>
        <v>2</v>
      </c>
      <c r="H1954">
        <f>COUNTIFS(  F1646:F1709, "")</f>
        <v>0</v>
      </c>
      <c r="I1954">
        <f>SUM(B1954:H1954)</f>
        <v>64</v>
      </c>
    </row>
    <row r="1955" spans="1:16">
      <c r="A1955" t="s">
        <v>9</v>
      </c>
      <c r="B1955">
        <f>COUNTIFS(A1646:A1709, "Faculty", F1646:F1709, "Walking or running")</f>
        <v>0</v>
      </c>
      <c r="C1955">
        <f>COUNTIFS(A1646:A1709, "Faculty", F1646:F1709, "Bicycle, skateboard or other human-powered device")</f>
        <v>0</v>
      </c>
      <c r="D1955">
        <f>COUNTIFS(A1646:A1709, "Faculty", F1646:F1709, "Bus")</f>
        <v>0</v>
      </c>
      <c r="E1955">
        <f>COUNTIFS(A1646:A1709, "Faculty", F1646:F1709, "Carpooling")</f>
        <v>0</v>
      </c>
      <c r="F1955">
        <f>COUNTIFS(A1646:A1709, "Faculty", F1646:F1709, "Driving alone")</f>
        <v>5</v>
      </c>
      <c r="G1955">
        <f>COUNTIFS(A1646:A1709, "Faculty", F1646:F1709, "Other (please explain)")</f>
        <v>1</v>
      </c>
      <c r="H1955">
        <f>COUNTIFS(A1646:A1709, "Faculty", F1646:F1709, "")</f>
        <v>0</v>
      </c>
      <c r="I1955">
        <f>SUM(B1955:H1955)</f>
        <v>6</v>
      </c>
    </row>
    <row r="1956" spans="1:16">
      <c r="A1956" t="s">
        <v>1561</v>
      </c>
      <c r="B1956">
        <f>COUNTIFS(A1646:A1709, "Staff or Administrator", F1646:F1709, "Walking or running")</f>
        <v>0</v>
      </c>
      <c r="C1956">
        <f>COUNTIFS(A1646:A1709, "Staff or Administrator", F1646:F1709, "Bicycle, skateboard or other human-powered device")</f>
        <v>0</v>
      </c>
      <c r="D1956">
        <f>COUNTIFS(A1646:A1709, "Staff or Administrator", F1646:F1709, "Bus")</f>
        <v>0</v>
      </c>
      <c r="E1956">
        <f>COUNTIFS(A1646:A1709, "Staff or Administrator", F1646:F1709, "Carpooling")</f>
        <v>0</v>
      </c>
      <c r="F1956">
        <f>COUNTIFS(A1646:A1709, "Staff or Administrator", F1646:F1709, "Driving alone")</f>
        <v>3</v>
      </c>
      <c r="G1956">
        <f>COUNTIFS(A1646:A1709, "Staff or Administrator", F1646:F1709, "Other (please explain)")</f>
        <v>0</v>
      </c>
      <c r="H1956">
        <f>COUNTIFS(A1646:A1709, "Staff or Administrator", F1646:F1709, "")</f>
        <v>0</v>
      </c>
      <c r="I1956">
        <f>SUM(B1956:H1956)</f>
        <v>3</v>
      </c>
    </row>
    <row r="1957" spans="1:16">
      <c r="A1957" t="s">
        <v>35</v>
      </c>
      <c r="B1957">
        <f>COUNTIFS(A1646:A1709, "Student", F1646:F1709, "Walking or running")</f>
        <v>0</v>
      </c>
      <c r="C1957">
        <f>COUNTIFS(A1646:A1709, "Student", F1646:F1709,"Bicycle, skateboard or other human-powered device")</f>
        <v>0</v>
      </c>
      <c r="D1957">
        <f>COUNTIFS(A1646:A1709, "Student", F1646:F1709, "Bus")</f>
        <v>2</v>
      </c>
      <c r="E1957">
        <f>COUNTIFS(A1646:A1709, "Student", F1646:F1709, "Carpooling")</f>
        <v>4</v>
      </c>
      <c r="F1957">
        <f>COUNTIFS(A1646:A1709, "Student", F1646:F1709, "Driving alone")</f>
        <v>48</v>
      </c>
      <c r="G1957">
        <f>COUNTIFS(A1646:A1709, "Student", F1646:F1709, "Other (please explain)")</f>
        <v>1</v>
      </c>
      <c r="H1957">
        <f>COUNTIFS(A1646:A1709, "Student", F1646:F1709, "")</f>
        <v>0</v>
      </c>
      <c r="I1957">
        <f>SUM(B1957:H1957)</f>
        <v>55</v>
      </c>
    </row>
    <row r="1958" spans="1:16">
      <c r="A1958" t="s">
        <v>1567</v>
      </c>
      <c r="B1958" s="5">
        <f>B1954/I1954</f>
        <v>0</v>
      </c>
      <c r="C1958" s="5">
        <f>C1954/I1954</f>
        <v>0</v>
      </c>
      <c r="D1958" s="5">
        <f>D1954/I1954</f>
        <v>3.125E-2</v>
      </c>
      <c r="E1958" s="5">
        <f>E1954/I1954</f>
        <v>6.25E-2</v>
      </c>
      <c r="F1958" s="5">
        <f>F1954/I1954</f>
        <v>0.875</v>
      </c>
      <c r="G1958" s="5">
        <f>G1954/I1954</f>
        <v>3.125E-2</v>
      </c>
      <c r="H1958" s="5">
        <f>H1954/I1954</f>
        <v>0</v>
      </c>
    </row>
    <row r="1959" spans="1:16">
      <c r="A1959" t="s">
        <v>1562</v>
      </c>
      <c r="B1959" s="5">
        <f>B1955/I1955</f>
        <v>0</v>
      </c>
      <c r="C1959" s="5">
        <f>C1955/I1955</f>
        <v>0</v>
      </c>
      <c r="D1959" s="5">
        <f>D1955/I1955</f>
        <v>0</v>
      </c>
      <c r="E1959" s="5">
        <f>E1955/I1955</f>
        <v>0</v>
      </c>
      <c r="F1959" s="5">
        <f>F1955/I1955</f>
        <v>0.83333333333333337</v>
      </c>
      <c r="G1959" s="5">
        <f>G1955/I1955</f>
        <v>0.16666666666666666</v>
      </c>
      <c r="H1959" s="5">
        <f>H1955/I1955</f>
        <v>0</v>
      </c>
    </row>
    <row r="1960" spans="1:16">
      <c r="A1960" t="s">
        <v>1563</v>
      </c>
      <c r="B1960" s="5">
        <f>B1956/I1956</f>
        <v>0</v>
      </c>
      <c r="C1960" s="5">
        <f>C1956/I1956</f>
        <v>0</v>
      </c>
      <c r="D1960" s="5">
        <f>D1956/I1956</f>
        <v>0</v>
      </c>
      <c r="E1960" s="5">
        <f>E1956/I1956</f>
        <v>0</v>
      </c>
      <c r="F1960" s="5">
        <f>F1956/I1956</f>
        <v>1</v>
      </c>
      <c r="G1960" s="5">
        <f>G1956/I1956</f>
        <v>0</v>
      </c>
      <c r="H1960" s="5">
        <f>H1956/I1956</f>
        <v>0</v>
      </c>
    </row>
    <row r="1961" spans="1:16">
      <c r="A1961" t="s">
        <v>1564</v>
      </c>
      <c r="B1961" s="5">
        <f>B1957/I1957</f>
        <v>0</v>
      </c>
      <c r="C1961" s="5">
        <f>C1957/I1957</f>
        <v>0</v>
      </c>
      <c r="D1961" s="5">
        <f>D1957/I1957</f>
        <v>3.6363636363636362E-2</v>
      </c>
      <c r="E1961" s="5">
        <f>E1957/I1957</f>
        <v>7.2727272727272724E-2</v>
      </c>
      <c r="F1961" s="5">
        <f>F1957/I1957</f>
        <v>0.87272727272727268</v>
      </c>
      <c r="G1961" s="5">
        <f>G1957/I1957</f>
        <v>1.8181818181818181E-2</v>
      </c>
      <c r="H1961" s="5">
        <f>H1957/I1957</f>
        <v>0</v>
      </c>
      <c r="J1961" s="5"/>
      <c r="K1961" s="5"/>
      <c r="L1961" s="5"/>
      <c r="M1961" s="5"/>
      <c r="N1961" s="5"/>
      <c r="O1961" s="5"/>
      <c r="P1961" s="5"/>
    </row>
    <row r="1963" spans="1:16">
      <c r="A1963" t="s">
        <v>21</v>
      </c>
      <c r="B1963">
        <f>COUNTIFS( F1710:F1728, "Walking or running")</f>
        <v>0</v>
      </c>
      <c r="C1963">
        <f>COUNTIFS(  F1710:F1728,"Bicycle, skateboard or other human-powered device")</f>
        <v>0</v>
      </c>
      <c r="D1963">
        <f>COUNTIFS(  F1710:F1728,"Bus")</f>
        <v>0</v>
      </c>
      <c r="E1963">
        <f>COUNTIFS(  F1710:F1728, "Carpooling")</f>
        <v>1</v>
      </c>
      <c r="F1963">
        <f>COUNTIFS(  F1710:F1728, "Driving alone")</f>
        <v>18</v>
      </c>
      <c r="G1963">
        <f>COUNTIFS(  F1710:F1728, "Other (please explain)")</f>
        <v>0</v>
      </c>
      <c r="H1963">
        <f>COUNTIFS(  F1710:F1728, "")</f>
        <v>0</v>
      </c>
      <c r="I1963">
        <f>SUM(B1963:H1963)</f>
        <v>19</v>
      </c>
    </row>
    <row r="1964" spans="1:16">
      <c r="A1964" t="s">
        <v>9</v>
      </c>
      <c r="B1964">
        <f>COUNTIFS(A1710:A1728, "Faculty", F1710:F1728, "Walking or running")</f>
        <v>0</v>
      </c>
      <c r="C1964">
        <f>COUNTIFS(A1710:A1728, "Faculty", F1710:F1728, "Bicycle, skateboard or other human-powered device")</f>
        <v>0</v>
      </c>
      <c r="D1964">
        <f>COUNTIFS(A1710:A1728, "Faculty", F1710:F1728, "Bus")</f>
        <v>0</v>
      </c>
      <c r="E1964">
        <f>COUNTIFS(A1710:A1728, "Faculty", F1710:F1728, "Carpooling")</f>
        <v>0</v>
      </c>
      <c r="F1964">
        <f>COUNTIFS(A1710:A1728, "Faculty", F1710:F1728, "Driving alone")</f>
        <v>1</v>
      </c>
      <c r="G1964">
        <f>COUNTIFS(A1710:A1728, "Faculty", F1710:F1728, "Other (please explain)")</f>
        <v>0</v>
      </c>
      <c r="H1964">
        <f>COUNTIFS(A1710:A1728, "Faculty", F1710:F1728, "")</f>
        <v>0</v>
      </c>
      <c r="I1964">
        <f>SUM(B1964:H1964)</f>
        <v>1</v>
      </c>
    </row>
    <row r="1965" spans="1:16">
      <c r="A1965" t="s">
        <v>1561</v>
      </c>
      <c r="B1965">
        <f>COUNTIFS(A1710:A1728, "Staff or Administrator", F1710:F1728, "Walking or running")</f>
        <v>0</v>
      </c>
      <c r="C1965">
        <f>COUNTIFS(A1710:A1728, "Staff or Administrator", F1710:F1728, "Bicycle, skateboard or other human-powered device")</f>
        <v>0</v>
      </c>
      <c r="D1965">
        <f>COUNTIFS(A1710:A1728, "Staff or Administrator", F1710:F1728, "Bus")</f>
        <v>0</v>
      </c>
      <c r="E1965">
        <f>COUNTIFS(A1710:A1728, "Staff or Administrator", F1710:F1728, "Carpooling")</f>
        <v>0</v>
      </c>
      <c r="F1965">
        <f>COUNTIFS(A1710:A1728, "Staff or Administrator", F1710:F1728, "Driving alone")</f>
        <v>7</v>
      </c>
      <c r="G1965">
        <f>COUNTIFS(A1710:A1728, "Staff or Administrator", F1710:F1728, "Other (please explain)")</f>
        <v>0</v>
      </c>
      <c r="H1965">
        <f>COUNTIFS(A1710:A1728, "Staff or Administrator", F1710:F1728, "")</f>
        <v>0</v>
      </c>
      <c r="I1965">
        <f>SUM(B1965:H1965)</f>
        <v>7</v>
      </c>
    </row>
    <row r="1966" spans="1:16">
      <c r="A1966" t="s">
        <v>35</v>
      </c>
      <c r="B1966">
        <f>COUNTIFS(A1710:A1728, "Student", F1710:F1728, "Walking or running")</f>
        <v>0</v>
      </c>
      <c r="C1966">
        <f>COUNTIFS(A1710:A1728, "Student", F1710:F1728, "Bicycle, skateboard or other human-powered device")</f>
        <v>0</v>
      </c>
      <c r="D1966">
        <f>COUNTIFS(A1710:A1728, "Student", F1710:F1728, "Bus")</f>
        <v>0</v>
      </c>
      <c r="E1966">
        <f>COUNTIFS(A1710:A1728, "Student", F1710:F1728, "Carpooling")</f>
        <v>1</v>
      </c>
      <c r="F1966">
        <f>COUNTIFS(A1710:A1728, "Student", F1710:F1728, "Driving alone")</f>
        <v>10</v>
      </c>
      <c r="G1966">
        <f>COUNTIFS(A1710:A1728, "Student", F1710:F1728,"Other (please explain)")</f>
        <v>0</v>
      </c>
      <c r="H1966">
        <f>COUNTIFS(A1710:A1728, "Student", F1710:F1728, "")</f>
        <v>0</v>
      </c>
      <c r="I1966">
        <f>SUM(B1966:H1966)</f>
        <v>11</v>
      </c>
    </row>
    <row r="1967" spans="1:16">
      <c r="A1967" t="s">
        <v>1568</v>
      </c>
      <c r="B1967" s="5">
        <f>B1963/I1963</f>
        <v>0</v>
      </c>
      <c r="C1967" s="5">
        <f>C1963/I1963</f>
        <v>0</v>
      </c>
      <c r="D1967" s="5">
        <f>D1963/I1963</f>
        <v>0</v>
      </c>
      <c r="E1967" s="5">
        <f>E1963/I1963</f>
        <v>5.2631578947368418E-2</v>
      </c>
      <c r="F1967" s="5">
        <f>F1963/I1963</f>
        <v>0.94736842105263153</v>
      </c>
      <c r="G1967" s="5">
        <f>G1963/I1963</f>
        <v>0</v>
      </c>
      <c r="H1967" s="5">
        <f>H1963/I1963</f>
        <v>0</v>
      </c>
    </row>
    <row r="1968" spans="1:16">
      <c r="A1968" t="s">
        <v>1562</v>
      </c>
      <c r="B1968" s="5">
        <f>B1964/I1964</f>
        <v>0</v>
      </c>
      <c r="C1968" s="5">
        <f>C1964/I1964</f>
        <v>0</v>
      </c>
      <c r="D1968" s="5">
        <f>D1964/I1964</f>
        <v>0</v>
      </c>
      <c r="E1968" s="5">
        <f>E1964/I1964</f>
        <v>0</v>
      </c>
      <c r="F1968" s="5">
        <f>F1964/I1964</f>
        <v>1</v>
      </c>
      <c r="G1968" s="5">
        <f>G1964/I1964</f>
        <v>0</v>
      </c>
      <c r="H1968" s="5">
        <f>H1964/I1964</f>
        <v>0</v>
      </c>
    </row>
    <row r="1969" spans="1:9">
      <c r="A1969" t="s">
        <v>1563</v>
      </c>
      <c r="B1969" s="5">
        <f>B1965/I1965</f>
        <v>0</v>
      </c>
      <c r="C1969" s="5">
        <f>C1965/I1965</f>
        <v>0</v>
      </c>
      <c r="D1969" s="5">
        <f>D1965/I1965</f>
        <v>0</v>
      </c>
      <c r="E1969" s="5">
        <f>E1965/I1965</f>
        <v>0</v>
      </c>
      <c r="F1969" s="5">
        <f>F1965/I1965</f>
        <v>1</v>
      </c>
      <c r="G1969" s="5">
        <f>G1965/I1965</f>
        <v>0</v>
      </c>
      <c r="H1969" s="5">
        <f>H1965/I1965</f>
        <v>0</v>
      </c>
    </row>
    <row r="1970" spans="1:9">
      <c r="A1970" t="s">
        <v>1564</v>
      </c>
      <c r="B1970" s="5">
        <f>B1966/I1966</f>
        <v>0</v>
      </c>
      <c r="C1970" s="5">
        <f>C1966/I1966</f>
        <v>0</v>
      </c>
      <c r="D1970" s="5">
        <f>D1966/I1966</f>
        <v>0</v>
      </c>
      <c r="E1970" s="5">
        <f>E1966/I1966</f>
        <v>9.0909090909090912E-2</v>
      </c>
      <c r="F1970" s="5">
        <f>F1966/I1966</f>
        <v>0.90909090909090906</v>
      </c>
      <c r="G1970" s="5">
        <f>G1966/I1966</f>
        <v>0</v>
      </c>
      <c r="H1970" s="5">
        <f>H1966/I1966</f>
        <v>0</v>
      </c>
    </row>
    <row r="1972" spans="1:9">
      <c r="A1972" t="s">
        <v>23</v>
      </c>
      <c r="B1972">
        <f>COUNTIFS( F1729:F1752, "Walking or running")</f>
        <v>0</v>
      </c>
      <c r="C1972">
        <f>COUNTIFS(  F1729:F1752,"Bicycle, skateboard or other human-powered device")</f>
        <v>0</v>
      </c>
      <c r="D1972">
        <f>COUNTIFS(  F1729:F1752,"Bus")</f>
        <v>0</v>
      </c>
      <c r="E1972">
        <f>COUNTIFS(  F1729:F1752, "Carpooling")</f>
        <v>0</v>
      </c>
      <c r="F1972">
        <f>COUNTIFS(   F1729:F1752, "Driving alone")</f>
        <v>24</v>
      </c>
      <c r="G1972">
        <f>COUNTIFS(  F1729:F1752, "Other (please explain)")</f>
        <v>0</v>
      </c>
      <c r="H1972">
        <f>COUNTIFS(  F1729:F1752, "")</f>
        <v>0</v>
      </c>
      <c r="I1972">
        <f>SUM(B1972:H1972)</f>
        <v>24</v>
      </c>
    </row>
    <row r="1973" spans="1:9">
      <c r="A1973" t="s">
        <v>9</v>
      </c>
      <c r="B1973">
        <f>COUNTIFS(A1729:A1752, "Faculty", F1729:F1752, "Walking or running")</f>
        <v>0</v>
      </c>
      <c r="C1973">
        <f>COUNTIFS(A1729:A1752, "Faculty", F1729:F1752, "Bicycle, skateboard or other human-powered device")</f>
        <v>0</v>
      </c>
      <c r="D1973">
        <f>COUNTIFS(A1729:A1752, "Faculty", F1729:F1752, "Bus")</f>
        <v>0</v>
      </c>
      <c r="E1973">
        <f>COUNTIFS(A1729:A1752, "Faculty", F1729:F1752, "Carpooling")</f>
        <v>0</v>
      </c>
      <c r="F1973">
        <f>COUNTIFS(A1729:A1752, "Faculty", F1729:F1752, "Driving alone")</f>
        <v>5</v>
      </c>
      <c r="G1973">
        <f>COUNTIFS(A1729:A1752, "Faculty", F1729:F1752, "Other (please explain)")</f>
        <v>0</v>
      </c>
      <c r="H1973">
        <f>COUNTIFS(A1729:A1752, "Faculty", F1729:F1752, "")</f>
        <v>0</v>
      </c>
      <c r="I1973">
        <f>SUM(B1973:H1973)</f>
        <v>5</v>
      </c>
    </row>
    <row r="1974" spans="1:9">
      <c r="A1974" t="s">
        <v>1561</v>
      </c>
      <c r="B1974">
        <f>COUNTIFS(A1729:A1752, "Staff or Administrator", F1729:F1752, "Walking or running")</f>
        <v>0</v>
      </c>
      <c r="C1974">
        <f>COUNTIFS(A1729:A1752, "Staff or Administrator", F1729:F1752,"Bicycle, skateboard or other human-powered device")</f>
        <v>0</v>
      </c>
      <c r="D1974">
        <f>COUNTIFS(A1729:A1752, "Staff or Administrator", F1729:F1752, "Bus")</f>
        <v>0</v>
      </c>
      <c r="E1974">
        <f>COUNTIFS(A1729:A1752, "Staff or Administrator", F1729:F1752, "Carpooling")</f>
        <v>0</v>
      </c>
      <c r="F1974">
        <f>COUNTIFS(A1729:A1752, "Staff or Administrator", F1729:F1752, "Driving alone")</f>
        <v>5</v>
      </c>
      <c r="G1974">
        <f>COUNTIFS(A1729:A1752, "Staff or Administrator", F1729:F1752,"Other (please explain)")</f>
        <v>0</v>
      </c>
      <c r="H1974">
        <f>COUNTIFS(A1729:A1752, "Staff or Administrator", F1729:F1752, "")</f>
        <v>0</v>
      </c>
      <c r="I1974">
        <f>SUM(B1974:H1974)</f>
        <v>5</v>
      </c>
    </row>
    <row r="1975" spans="1:9">
      <c r="A1975" t="s">
        <v>35</v>
      </c>
      <c r="B1975">
        <f>COUNTIFS(A1729:A1752, "Student", F1729:F1752, "Walking or running")</f>
        <v>0</v>
      </c>
      <c r="C1975">
        <f>COUNTIFS(A1729:A1752, "Student", F1729:F1752, "Bicycle, skateboard or other human-powered device")</f>
        <v>0</v>
      </c>
      <c r="D1975">
        <f>COUNTIFS(A1729:A1752, "Student", F1729:F1752, "Bus")</f>
        <v>0</v>
      </c>
      <c r="E1975">
        <f>COUNTIFS(A1729:A1752, "Student", F1729:F1752, "Carpooling")</f>
        <v>0</v>
      </c>
      <c r="F1975">
        <f>COUNTIFS(A1729:A1752, "Student", F1729:F1752, "Driving alone")</f>
        <v>14</v>
      </c>
      <c r="G1975">
        <f>COUNTIFS(A1729:A1752, "Student", F1729:F1752, "Other (please explain)")</f>
        <v>0</v>
      </c>
      <c r="H1975">
        <f>COUNTIFS(A1729:A1752, "Student", F1729:F1752, "")</f>
        <v>0</v>
      </c>
      <c r="I1975">
        <f>SUM(B1975:H1975)</f>
        <v>14</v>
      </c>
    </row>
    <row r="1976" spans="1:9">
      <c r="A1976" t="s">
        <v>1569</v>
      </c>
      <c r="B1976" s="5">
        <f>B1972/I1972</f>
        <v>0</v>
      </c>
      <c r="C1976" s="5">
        <f>C1972/I1972</f>
        <v>0</v>
      </c>
      <c r="D1976" s="5">
        <f>D1972/I1972</f>
        <v>0</v>
      </c>
      <c r="E1976" s="5">
        <f>E1972/I1972</f>
        <v>0</v>
      </c>
      <c r="F1976" s="5">
        <f>F1972/I1972</f>
        <v>1</v>
      </c>
      <c r="G1976" s="5">
        <f>G1972/I1972</f>
        <v>0</v>
      </c>
      <c r="H1976" s="5">
        <f>H1972/I1972</f>
        <v>0</v>
      </c>
    </row>
    <row r="1977" spans="1:9">
      <c r="A1977" t="s">
        <v>1562</v>
      </c>
      <c r="B1977" s="5">
        <f>B1973/I1973</f>
        <v>0</v>
      </c>
      <c r="C1977" s="5">
        <f>C1973/I1973</f>
        <v>0</v>
      </c>
      <c r="D1977" s="5">
        <f>D1973/I1973</f>
        <v>0</v>
      </c>
      <c r="E1977" s="5">
        <f>E1973/I1973</f>
        <v>0</v>
      </c>
      <c r="F1977" s="5">
        <f>F1973/I1973</f>
        <v>1</v>
      </c>
      <c r="G1977" s="5">
        <f>G1973/I1973</f>
        <v>0</v>
      </c>
      <c r="H1977" s="5">
        <f>H1973/I1973</f>
        <v>0</v>
      </c>
    </row>
    <row r="1978" spans="1:9">
      <c r="A1978" t="s">
        <v>1563</v>
      </c>
      <c r="B1978" s="5">
        <f>B1974/I1974</f>
        <v>0</v>
      </c>
      <c r="C1978" s="5">
        <f>C1974/I1974</f>
        <v>0</v>
      </c>
      <c r="D1978" s="5">
        <f>D1974/I1974</f>
        <v>0</v>
      </c>
      <c r="E1978" s="5">
        <f>E1974/I1974</f>
        <v>0</v>
      </c>
      <c r="F1978" s="5">
        <f>F1974/I1974</f>
        <v>1</v>
      </c>
      <c r="G1978" s="5">
        <f>G1974/I1974</f>
        <v>0</v>
      </c>
      <c r="H1978" s="5">
        <f>H1974/I1974</f>
        <v>0</v>
      </c>
    </row>
    <row r="1979" spans="1:9">
      <c r="A1979" t="s">
        <v>1564</v>
      </c>
      <c r="B1979" s="5">
        <f>B1975/I1975</f>
        <v>0</v>
      </c>
      <c r="C1979" s="5">
        <f>C1975/I1975</f>
        <v>0</v>
      </c>
      <c r="D1979" s="5">
        <f>D1975/I1975</f>
        <v>0</v>
      </c>
      <c r="E1979" s="5">
        <f>E1975/I1975</f>
        <v>0</v>
      </c>
      <c r="F1979" s="5">
        <f>F1975/I1975</f>
        <v>1</v>
      </c>
      <c r="G1979" s="5">
        <f>G1975/I1975</f>
        <v>0</v>
      </c>
      <c r="H1979" s="5">
        <f>H1975/I1975</f>
        <v>0</v>
      </c>
    </row>
    <row r="1981" spans="1:9">
      <c r="A1981" t="s">
        <v>25</v>
      </c>
      <c r="B1981">
        <f>COUNTIFS( F1753:F1826, "Walking or running")</f>
        <v>0</v>
      </c>
      <c r="C1981">
        <f>COUNTIFS(  F1753:F1826,"Bicycle, skateboard or other human-powered device")</f>
        <v>0</v>
      </c>
      <c r="D1981">
        <f>COUNTIFS(  F1753:F1826,"Bus")</f>
        <v>0</v>
      </c>
      <c r="E1981">
        <f>COUNTIFS(  F1753:F1826, "Carpooling")</f>
        <v>2</v>
      </c>
      <c r="F1981">
        <f>COUNTIFS(  F1753:F1826, "Driving alone")</f>
        <v>72</v>
      </c>
      <c r="G1981">
        <f>COUNTIFS(  F1753:F1826, "Other (please explain)")</f>
        <v>0</v>
      </c>
      <c r="H1981">
        <f>COUNTIFS(  F1753:F1826, "")</f>
        <v>0</v>
      </c>
      <c r="I1981">
        <f>SUM(B1981:H1981)</f>
        <v>74</v>
      </c>
    </row>
    <row r="1982" spans="1:9">
      <c r="A1982" t="s">
        <v>9</v>
      </c>
      <c r="B1982">
        <f>COUNTIFS(A1753:A1826, "Faculty", F1753:F1826, "Walking or running")</f>
        <v>0</v>
      </c>
      <c r="C1982">
        <f>COUNTIFS(A1753:A1826, "Faculty", F1753:F1826, "Bicycle, skateboard or other human-powered device")</f>
        <v>0</v>
      </c>
      <c r="D1982">
        <f>COUNTIFS(A1753:A1826, "Faculty", F1753:F1826, "Bus")</f>
        <v>0</v>
      </c>
      <c r="E1982">
        <f>COUNTIFS(A1753:A1826, "Faculty", F1753:F1826, "Carpooling")</f>
        <v>0</v>
      </c>
      <c r="F1982">
        <f>COUNTIFS(A1753:A1826, "Faculty", F1753:F1826, "Driving alone")</f>
        <v>10</v>
      </c>
      <c r="G1982">
        <f>COUNTIFS(A1753:A1826, "Faculty", F1753:F1826, "Other (please explain)")</f>
        <v>0</v>
      </c>
      <c r="H1982">
        <f>COUNTIFS(A1753:A1826, "Faculty", F1753:F1826, "")</f>
        <v>0</v>
      </c>
      <c r="I1982">
        <f>SUM(B1982:H1982)</f>
        <v>10</v>
      </c>
    </row>
    <row r="1983" spans="1:9">
      <c r="A1983" t="s">
        <v>1561</v>
      </c>
      <c r="B1983">
        <f>COUNTIFS(A1753:A1826, "Staff or Administrator", F1753:F1826, "Walking or running")</f>
        <v>0</v>
      </c>
      <c r="C1983">
        <f>COUNTIFS(A1753:A1826, "Staff or Administrator", F1753:F1826, "Bicycle, skateboard or other human-powered device")</f>
        <v>0</v>
      </c>
      <c r="D1983">
        <f>COUNTIFS(A1753:A1826, "Staff or Administrator", F1753:F1826, "Bus")</f>
        <v>0</v>
      </c>
      <c r="E1983">
        <f>COUNTIFS(A1753:A1826, "Staff or Administrator", F1753:F1826,"Carpooling")</f>
        <v>0</v>
      </c>
      <c r="F1983">
        <f>COUNTIFS(A1753:A1826, "Staff or Administrator", F1753:F1826, "Driving alone")</f>
        <v>11</v>
      </c>
      <c r="G1983">
        <f>COUNTIFS(A1753:A1826, "Staff or Administrator", F1753:F1826,"Other (please explain)")</f>
        <v>0</v>
      </c>
      <c r="H1983">
        <f>COUNTIFS(A1753:A1826, "Staff or Administrator", F1753:F1826, "")</f>
        <v>0</v>
      </c>
      <c r="I1983">
        <f>SUM(B1983:H1983)</f>
        <v>11</v>
      </c>
    </row>
    <row r="1984" spans="1:9">
      <c r="A1984" t="s">
        <v>35</v>
      </c>
      <c r="B1984">
        <f>COUNTIFS(A1753:A1826, "Student", F1753:F1826, "Walking or running")</f>
        <v>0</v>
      </c>
      <c r="C1984">
        <f>COUNTIFS(A1753:A1826, "Student", F1753:F1826, "Bicycle, skateboard or other human-powered device")</f>
        <v>0</v>
      </c>
      <c r="D1984">
        <f>COUNTIFS(A1753:A1826, "Student", F1753:F1826, "Bus")</f>
        <v>0</v>
      </c>
      <c r="E1984">
        <f>COUNTIFS(A1753:A1826, "Student", F1753:F1826,"Carpooling")</f>
        <v>2</v>
      </c>
      <c r="F1984">
        <f>COUNTIFS(A1753:A1826, "Student", F1753:F1826, "Driving alone")</f>
        <v>51</v>
      </c>
      <c r="G1984">
        <f>COUNTIFS(A1753:A1826, "Student", F1753:F1826,"Other (please explain)")</f>
        <v>0</v>
      </c>
      <c r="H1984">
        <f>COUNTIFS(A1753:A1826, "Student", F1753:F1826, "")</f>
        <v>0</v>
      </c>
      <c r="I1984">
        <f>SUM(B1984:H1984)</f>
        <v>53</v>
      </c>
    </row>
    <row r="1985" spans="1:9">
      <c r="A1985" t="s">
        <v>1570</v>
      </c>
      <c r="B1985" s="5">
        <f>B1981/I1981</f>
        <v>0</v>
      </c>
      <c r="C1985" s="5">
        <f>C1981/I1981</f>
        <v>0</v>
      </c>
      <c r="D1985" s="5">
        <f>D1981/I1981</f>
        <v>0</v>
      </c>
      <c r="E1985" s="5">
        <f>E1981/I1981</f>
        <v>2.7027027027027029E-2</v>
      </c>
      <c r="F1985" s="5">
        <f>F1981/I1981</f>
        <v>0.97297297297297303</v>
      </c>
      <c r="G1985" s="5">
        <f>G1981/I1981</f>
        <v>0</v>
      </c>
      <c r="H1985" s="5">
        <f>H1981/I1981</f>
        <v>0</v>
      </c>
    </row>
    <row r="1986" spans="1:9">
      <c r="A1986" t="s">
        <v>1562</v>
      </c>
      <c r="B1986" s="5">
        <f>B1982/I1982</f>
        <v>0</v>
      </c>
      <c r="C1986" s="5">
        <f>C1982/I1982</f>
        <v>0</v>
      </c>
      <c r="D1986" s="5">
        <f>D1982/I1982</f>
        <v>0</v>
      </c>
      <c r="E1986" s="5">
        <f>E1982/I1982</f>
        <v>0</v>
      </c>
      <c r="F1986" s="5">
        <f>F1982/I1982</f>
        <v>1</v>
      </c>
      <c r="G1986" s="5">
        <f>G1982/I1982</f>
        <v>0</v>
      </c>
      <c r="H1986" s="5">
        <f>H1982/I1982</f>
        <v>0</v>
      </c>
    </row>
    <row r="1987" spans="1:9">
      <c r="A1987" t="s">
        <v>1563</v>
      </c>
      <c r="B1987" s="5">
        <f>B1983/I1983</f>
        <v>0</v>
      </c>
      <c r="C1987" s="5">
        <f>C1983/I1983</f>
        <v>0</v>
      </c>
      <c r="D1987" s="5">
        <f>D1983/I1983</f>
        <v>0</v>
      </c>
      <c r="E1987" s="5">
        <f>E1983/I1983</f>
        <v>0</v>
      </c>
      <c r="F1987" s="5">
        <f>F1983/I1983</f>
        <v>1</v>
      </c>
      <c r="G1987" s="5">
        <f>G1983/I1983</f>
        <v>0</v>
      </c>
      <c r="H1987" s="5">
        <f>H1983/I1983</f>
        <v>0</v>
      </c>
    </row>
    <row r="1988" spans="1:9">
      <c r="A1988" t="s">
        <v>1564</v>
      </c>
      <c r="B1988" s="5">
        <f>B1984/I1984</f>
        <v>0</v>
      </c>
      <c r="C1988" s="5">
        <f>C1984/I1984</f>
        <v>0</v>
      </c>
      <c r="D1988" s="5">
        <f>D1984/I1984</f>
        <v>0</v>
      </c>
      <c r="E1988" s="5">
        <f>E1984/I1984</f>
        <v>3.7735849056603772E-2</v>
      </c>
      <c r="F1988" s="5">
        <f>F1984/I1984</f>
        <v>0.96226415094339623</v>
      </c>
      <c r="G1988" s="5">
        <f>G1984/I1984</f>
        <v>0</v>
      </c>
      <c r="H1988" s="5">
        <f>H1984/I1984</f>
        <v>0</v>
      </c>
    </row>
    <row r="1990" spans="1:9">
      <c r="A1990" t="s">
        <v>36</v>
      </c>
      <c r="B1990">
        <f>COUNTIFS( F1827:F1829, "Walking or running")</f>
        <v>0</v>
      </c>
      <c r="C1990">
        <f>COUNTIFS(  F1827:F1829,"Bicycle, skateboard or other human-powered device")</f>
        <v>0</v>
      </c>
      <c r="D1990">
        <f>COUNTIFS(  F1827:F1829,"Bus")</f>
        <v>0</v>
      </c>
      <c r="E1990">
        <f>COUNTIFS(  F1827:F1829, "Carpooling")</f>
        <v>0</v>
      </c>
      <c r="F1990">
        <f>COUNTIFS(  F1827:F1829, "Driving alone")</f>
        <v>3</v>
      </c>
      <c r="G1990">
        <f>COUNTIFS(  F1827:F1829, "Other (please explain)")</f>
        <v>0</v>
      </c>
      <c r="H1990">
        <f>COUNTIFS(  F1827:F1829, "")</f>
        <v>0</v>
      </c>
      <c r="I1990">
        <f>SUM(B1990:H1990)</f>
        <v>3</v>
      </c>
    </row>
    <row r="1991" spans="1:9">
      <c r="A1991" t="s">
        <v>9</v>
      </c>
      <c r="B1991">
        <f>COUNTIFS(A1827:A1829, "Faculty", F1827:F1829, "Walking or running")</f>
        <v>0</v>
      </c>
      <c r="C1991">
        <f>COUNTIFS(A1827:A1829, "Faculty", F1827:F1829, "Bicycle, skateboard or other human-powered device")</f>
        <v>0</v>
      </c>
      <c r="D1991">
        <f>COUNTIFS(A1827:A1829, "Faculty", F1827:F1829, "Bus")</f>
        <v>0</v>
      </c>
      <c r="E1991">
        <f>COUNTIFS(A1827:A1829, "Faculty", F1827:F1829, "Carpooling")</f>
        <v>0</v>
      </c>
      <c r="F1991">
        <f>COUNTIFS(A1827:A1829, "Faculty", F1827:F1829, "Driving alone")</f>
        <v>0</v>
      </c>
      <c r="G1991">
        <f>COUNTIFS(A1827:A1829, "Faculty", F1827:F1829, "Other (please explain)")</f>
        <v>0</v>
      </c>
      <c r="H1991">
        <f>COUNTIFS(A1827:A1829, "Faculty", F1827:F1829, "")</f>
        <v>0</v>
      </c>
      <c r="I1991">
        <f>SUM(B1991:H1991)</f>
        <v>0</v>
      </c>
    </row>
    <row r="1992" spans="1:9">
      <c r="A1992" t="s">
        <v>1561</v>
      </c>
      <c r="B1992">
        <f>COUNTIFS(A1827:A1829, "Staff or Administrator", F1827:F1829, "Walking or running")</f>
        <v>0</v>
      </c>
      <c r="C1992">
        <f>COUNTIFS(A1827:A1829, "Staff or Administrator", F1827:F1829, "Bicycle, skateboard or other human-powered device")</f>
        <v>0</v>
      </c>
      <c r="D1992">
        <f>COUNTIFS(A1827:A1829, "Staff or Administrator", F1827:F1829, "Bus")</f>
        <v>0</v>
      </c>
      <c r="E1992">
        <f>COUNTIFS(A1827:A1829, "Staff or Administrator", F1827:F1829, "Carpooling")</f>
        <v>0</v>
      </c>
      <c r="F1992">
        <f>COUNTIFS(A1827:A1829, "Staff or Administrator", F1827:F1829, "Driving alone")</f>
        <v>0</v>
      </c>
      <c r="G1992">
        <f>COUNTIFS(A1827:A1829, "Staff or Administrator", F1827:F1829, "Other (please explain)")</f>
        <v>0</v>
      </c>
      <c r="H1992">
        <f>COUNTIFS(A1827:A1829, "Staff or Administrator", F1827:F1829, "")</f>
        <v>0</v>
      </c>
      <c r="I1992">
        <f>SUM(B1992:H1992)</f>
        <v>0</v>
      </c>
    </row>
    <row r="1993" spans="1:9">
      <c r="A1993" t="s">
        <v>35</v>
      </c>
      <c r="B1993">
        <f>COUNTIFS(A1827:A1829, "Student", F1827:F1829, "Walking or running")</f>
        <v>0</v>
      </c>
      <c r="C1993">
        <f>COUNTIFS(A1827:A1829, "Student", F1827:F1829, "Bicycle, skateboard or other human-powered device")</f>
        <v>0</v>
      </c>
      <c r="D1993">
        <f>COUNTIFS(A1827:A1829, "Student", F1827:F1829, "Bus")</f>
        <v>0</v>
      </c>
      <c r="E1993">
        <f>COUNTIFS(A1827:A1829, "Student", F1827:F1829, "Carpooling")</f>
        <v>0</v>
      </c>
      <c r="F1993">
        <f>COUNTIFS(A1827:A1829, "Student", F1827:F1829, "Driving alone")</f>
        <v>3</v>
      </c>
      <c r="G1993">
        <f>COUNTIFS(A1827:A1829, "Student", F1827:F1829, "Other (please explain)")</f>
        <v>0</v>
      </c>
      <c r="H1993">
        <f>COUNTIFS(A1827:A1829, "Student", F1827:F1829, "")</f>
        <v>0</v>
      </c>
      <c r="I1993">
        <f>SUM(B1993:H1993)</f>
        <v>3</v>
      </c>
    </row>
    <row r="1994" spans="1:9">
      <c r="A1994" t="s">
        <v>1571</v>
      </c>
      <c r="B1994" s="5">
        <f>B1990/I1990</f>
        <v>0</v>
      </c>
      <c r="C1994" s="5">
        <f>C1990/I1990</f>
        <v>0</v>
      </c>
      <c r="D1994" s="5">
        <f>D1990/I1990</f>
        <v>0</v>
      </c>
      <c r="E1994" s="5">
        <f>E1990/I1990</f>
        <v>0</v>
      </c>
      <c r="F1994" s="5">
        <f>F1990/I1990</f>
        <v>1</v>
      </c>
      <c r="G1994" s="5">
        <f>G1990/I1990</f>
        <v>0</v>
      </c>
      <c r="H1994" s="5">
        <f>H1990/I1990</f>
        <v>0</v>
      </c>
    </row>
    <row r="1995" spans="1:9">
      <c r="A1995" t="s">
        <v>1562</v>
      </c>
      <c r="B1995" s="5" t="e">
        <f>B1991/I1991</f>
        <v>#DIV/0!</v>
      </c>
      <c r="C1995" s="5" t="e">
        <f>C1991/I1991</f>
        <v>#DIV/0!</v>
      </c>
      <c r="D1995" s="5" t="e">
        <f>D1991/I1991</f>
        <v>#DIV/0!</v>
      </c>
      <c r="E1995" s="5" t="e">
        <f>E1991/I1991</f>
        <v>#DIV/0!</v>
      </c>
      <c r="F1995" s="5" t="e">
        <f>F1991/I1991</f>
        <v>#DIV/0!</v>
      </c>
      <c r="G1995" s="5" t="e">
        <f>G1991/I1991</f>
        <v>#DIV/0!</v>
      </c>
      <c r="H1995" s="5" t="e">
        <f>H1991/I1991</f>
        <v>#DIV/0!</v>
      </c>
    </row>
    <row r="1996" spans="1:9">
      <c r="A1996" t="s">
        <v>1563</v>
      </c>
      <c r="B1996" s="5" t="e">
        <f>B1992/I1992</f>
        <v>#DIV/0!</v>
      </c>
      <c r="C1996" s="5" t="e">
        <f>C1992/I1992</f>
        <v>#DIV/0!</v>
      </c>
      <c r="D1996" s="5" t="e">
        <f>D1992/I1992</f>
        <v>#DIV/0!</v>
      </c>
      <c r="E1996" s="5" t="e">
        <f>E1992/I1992</f>
        <v>#DIV/0!</v>
      </c>
      <c r="F1996" s="5" t="e">
        <f>F1992/I1992</f>
        <v>#DIV/0!</v>
      </c>
      <c r="G1996" s="5" t="e">
        <f>G1992/I1992</f>
        <v>#DIV/0!</v>
      </c>
      <c r="H1996" s="5" t="e">
        <f>H1992/I1992</f>
        <v>#DIV/0!</v>
      </c>
    </row>
    <row r="1997" spans="1:9">
      <c r="A1997" t="s">
        <v>1564</v>
      </c>
      <c r="B1997" s="5">
        <f>B1993/I1993</f>
        <v>0</v>
      </c>
      <c r="C1997" s="5">
        <f>C1993/I1993</f>
        <v>0</v>
      </c>
      <c r="D1997" s="5">
        <f>D1993/I1993</f>
        <v>0</v>
      </c>
      <c r="E1997" s="5">
        <f>E1993/I1993</f>
        <v>0</v>
      </c>
      <c r="F1997" s="5">
        <f>F1993/I1993</f>
        <v>1</v>
      </c>
      <c r="G1997" s="5">
        <f>G1993/I1993</f>
        <v>0</v>
      </c>
      <c r="H1997" s="5">
        <f>H1993/I1993</f>
        <v>0</v>
      </c>
    </row>
    <row r="1999" spans="1:9">
      <c r="A1999" t="s">
        <v>38</v>
      </c>
      <c r="B1999">
        <f>COUNTIFS( F1830:F1834, "Walking or running")</f>
        <v>0</v>
      </c>
      <c r="C1999">
        <f>COUNTIFS(  F1830:F1834,"Bicycle, skateboard or other human-powered device")</f>
        <v>0</v>
      </c>
      <c r="D1999">
        <f>COUNTIFS(  F1830:F1834,"Bus")</f>
        <v>1</v>
      </c>
      <c r="E1999">
        <f>COUNTIFS(  F1830:F1834, "Carpooling")</f>
        <v>0</v>
      </c>
      <c r="F1999">
        <f>COUNTIFS(  F1830:F1834, "Driving alone")</f>
        <v>4</v>
      </c>
      <c r="G1999">
        <f>COUNTIFS(  F1830:F1834, "Other (please explain)")</f>
        <v>0</v>
      </c>
      <c r="H1999">
        <f>COUNTIFS(  F1830:F1834, "")</f>
        <v>0</v>
      </c>
      <c r="I1999">
        <f>SUM(B1999:H1999)</f>
        <v>5</v>
      </c>
    </row>
    <row r="2000" spans="1:9">
      <c r="A2000" t="s">
        <v>9</v>
      </c>
      <c r="B2000">
        <f>COUNTIFS(A1830:A1834, "Faculty", F1830:F1834, "Walking or running")</f>
        <v>0</v>
      </c>
      <c r="C2000">
        <f>COUNTIFS(A1830:A1834, "Faculty", F1830:F1834, "Bicycle, skateboard or other human-powered device")</f>
        <v>0</v>
      </c>
      <c r="D2000">
        <f>COUNTIFS(A1830:A1834, "Faculty", F1830:F1834, "Bus")</f>
        <v>0</v>
      </c>
      <c r="E2000">
        <f>COUNTIFS(A1830:A1834, "Faculty", F1830:F1834, "Carpooling")</f>
        <v>0</v>
      </c>
      <c r="F2000">
        <f>COUNTIFS(A1830:A1834, "Faculty", F1830:F1834, "Driving alone")</f>
        <v>0</v>
      </c>
      <c r="G2000">
        <f>COUNTIFS(A1830:A1834, "Faculty", F1830:F1834, "Other (please explain)")</f>
        <v>0</v>
      </c>
      <c r="H2000">
        <f>COUNTIFS(A1830:A1834, "Faculty", F1830:F1834, "")</f>
        <v>0</v>
      </c>
      <c r="I2000">
        <f>SUM(B2000:H2000)</f>
        <v>0</v>
      </c>
    </row>
    <row r="2001" spans="1:9">
      <c r="A2001" t="s">
        <v>1561</v>
      </c>
      <c r="B2001">
        <f>COUNTIFS(A1830:A1834, "Staff or Administrator", F1830:F1834, "Walking or running")</f>
        <v>0</v>
      </c>
      <c r="C2001">
        <f>COUNTIFS(A1830:A1834, "Staff or Administrator", F1830:F1834, "Bicycle, skateboard or other human-powered device")</f>
        <v>0</v>
      </c>
      <c r="D2001">
        <f>COUNTIFS(A1830:A1834, "Staff or Administrator", F1830:F1834,  "Bus")</f>
        <v>0</v>
      </c>
      <c r="E2001">
        <f>COUNTIFS(A1830:A1834, "Staff or Administrator", F1830:F1834, "Carpooling")</f>
        <v>0</v>
      </c>
      <c r="F2001">
        <f>COUNTIFS(A1830:A1834, "Staff or Administrator", F1830:F1834, "Driving alone")</f>
        <v>0</v>
      </c>
      <c r="G2001">
        <f>COUNTIFS(A1830:A1834, "Staff or Administrator", F1830:F1834, "Other (please explain)")</f>
        <v>0</v>
      </c>
      <c r="H2001">
        <f>COUNTIFS(A1830:A1834, "Staff or Administrator", F1830:F1834,  "")</f>
        <v>0</v>
      </c>
      <c r="I2001">
        <f>SUM(B2001:H2001)</f>
        <v>0</v>
      </c>
    </row>
    <row r="2002" spans="1:9">
      <c r="A2002" t="s">
        <v>35</v>
      </c>
      <c r="B2002">
        <f>COUNTIFS(A1830:A1834, "Student", F1830:F1834, "Walking or running")</f>
        <v>0</v>
      </c>
      <c r="C2002">
        <f>COUNTIFS(A1830:A1834, "Student", F1830:F1834, "Bicycle, skateboard or other human-powered device")</f>
        <v>0</v>
      </c>
      <c r="D2002">
        <f>COUNTIFS(A1830:A1834, "Student", F1830:F1834, "Bus")</f>
        <v>1</v>
      </c>
      <c r="E2002">
        <f>COUNTIFS(A1830:A1834, "Student", F1830:F1834, "Carpooling")</f>
        <v>0</v>
      </c>
      <c r="F2002">
        <f>COUNTIFS(A1830:A1834, "Student", F1830:F1834, "Driving alone")</f>
        <v>4</v>
      </c>
      <c r="G2002">
        <f>COUNTIFS(A1830:A1834, "Student", F1830:F1834, "Other (please explain)")</f>
        <v>0</v>
      </c>
      <c r="H2002">
        <f>COUNTIFS(A1830:A1834, "Student", F1830:F1834, "")</f>
        <v>0</v>
      </c>
      <c r="I2002">
        <f>SUM(B2002:H2002)</f>
        <v>5</v>
      </c>
    </row>
    <row r="2003" spans="1:9">
      <c r="A2003" t="s">
        <v>1572</v>
      </c>
      <c r="B2003" s="5">
        <f>B1999/I1999</f>
        <v>0</v>
      </c>
      <c r="C2003" s="5">
        <f>C1999/I1999</f>
        <v>0</v>
      </c>
      <c r="D2003" s="5">
        <f>D1999/I1999</f>
        <v>0.2</v>
      </c>
      <c r="E2003" s="5">
        <f>E1999/I1999</f>
        <v>0</v>
      </c>
      <c r="F2003" s="5">
        <f>F1999/I1999</f>
        <v>0.8</v>
      </c>
      <c r="G2003" s="5">
        <f>G1999/I1999</f>
        <v>0</v>
      </c>
      <c r="H2003" s="5">
        <f>H1999/I1999</f>
        <v>0</v>
      </c>
    </row>
    <row r="2004" spans="1:9">
      <c r="A2004" t="s">
        <v>1562</v>
      </c>
      <c r="B2004" s="5" t="e">
        <f>B2000/I2000</f>
        <v>#DIV/0!</v>
      </c>
      <c r="C2004" s="5" t="e">
        <f>C2000/I2000</f>
        <v>#DIV/0!</v>
      </c>
      <c r="D2004" s="5" t="e">
        <f>D2000/I2000</f>
        <v>#DIV/0!</v>
      </c>
      <c r="E2004" s="5" t="e">
        <f>E2000/I2000</f>
        <v>#DIV/0!</v>
      </c>
      <c r="F2004" s="5" t="e">
        <f>F2000/I2000</f>
        <v>#DIV/0!</v>
      </c>
      <c r="G2004" s="5" t="e">
        <f>G2000/I2000</f>
        <v>#DIV/0!</v>
      </c>
      <c r="H2004" s="5" t="e">
        <f>H2000/I2000</f>
        <v>#DIV/0!</v>
      </c>
    </row>
    <row r="2005" spans="1:9">
      <c r="A2005" t="s">
        <v>1563</v>
      </c>
      <c r="B2005" s="5" t="e">
        <f>B2001/I2001</f>
        <v>#DIV/0!</v>
      </c>
      <c r="C2005" s="5" t="e">
        <f>C2001/I2001</f>
        <v>#DIV/0!</v>
      </c>
      <c r="D2005" s="5" t="e">
        <f>D2001/I2001</f>
        <v>#DIV/0!</v>
      </c>
      <c r="E2005" s="5" t="e">
        <f>E2001/I2001</f>
        <v>#DIV/0!</v>
      </c>
      <c r="F2005" s="5" t="e">
        <f>F2001/I2001</f>
        <v>#DIV/0!</v>
      </c>
      <c r="G2005" s="5" t="e">
        <f>G2001/I2001</f>
        <v>#DIV/0!</v>
      </c>
      <c r="H2005" s="5" t="e">
        <f>H2001/I2001</f>
        <v>#DIV/0!</v>
      </c>
    </row>
    <row r="2006" spans="1:9">
      <c r="A2006" t="s">
        <v>1564</v>
      </c>
      <c r="B2006" s="5">
        <f>B2002/I2002</f>
        <v>0</v>
      </c>
      <c r="C2006" s="5">
        <f>C2002/I2002</f>
        <v>0</v>
      </c>
      <c r="D2006" s="5">
        <f>D2002/I2002</f>
        <v>0.2</v>
      </c>
      <c r="E2006" s="5">
        <f>E2002/I2002</f>
        <v>0</v>
      </c>
      <c r="F2006" s="5">
        <f>F2002/I2002</f>
        <v>0.8</v>
      </c>
      <c r="G2006" s="5">
        <f>G2002/I2002</f>
        <v>0</v>
      </c>
      <c r="H2006" s="5">
        <f>H2002/I2002</f>
        <v>0</v>
      </c>
    </row>
    <row r="2007" spans="1:9">
      <c r="B2007" s="5"/>
      <c r="C2007" s="5"/>
      <c r="D2007" s="5"/>
      <c r="E2007" s="5"/>
      <c r="F2007" s="5"/>
      <c r="G2007" s="5"/>
      <c r="H2007" s="5"/>
    </row>
    <row r="2008" spans="1:9">
      <c r="A2008" t="s">
        <v>27</v>
      </c>
      <c r="B2008">
        <f>COUNTIFS( F1835:F1881, "Walking or running")</f>
        <v>2</v>
      </c>
      <c r="C2008">
        <f>COUNTIFS(  F1835:F1881,"Bicycle, skateboard or other human-powered device")</f>
        <v>1</v>
      </c>
      <c r="D2008">
        <f>COUNTIFS(  F1835:F1881,"Bus")</f>
        <v>0</v>
      </c>
      <c r="E2008">
        <f>COUNTIFS(  F1835:F1881, "Carpooling")</f>
        <v>2</v>
      </c>
      <c r="F2008">
        <f>COUNTIFS(  F1835:F1881, "Driving alone")</f>
        <v>41</v>
      </c>
      <c r="G2008">
        <f>COUNTIFS(  F1835:F1881, "Other (please explain)")</f>
        <v>1</v>
      </c>
      <c r="H2008">
        <f>COUNTIFS(  F1835:F1881, "")</f>
        <v>0</v>
      </c>
      <c r="I2008">
        <f>SUM(B2008:H2008)</f>
        <v>47</v>
      </c>
    </row>
    <row r="2009" spans="1:9">
      <c r="A2009" t="s">
        <v>9</v>
      </c>
      <c r="B2009">
        <f>COUNTIFS(A1835:A1881, "Faculty", F1835:F1881, "Walking or running")</f>
        <v>0</v>
      </c>
      <c r="C2009">
        <f>COUNTIFS(A1835:A1881, "Faculty", F1835:F1881, "Bicycle, skateboard or other human-powered device")</f>
        <v>0</v>
      </c>
      <c r="D2009">
        <f>COUNTIFS(A1835:A1881, "Faculty", F1835:F1881, "Bus")</f>
        <v>0</v>
      </c>
      <c r="E2009">
        <f>COUNTIFS(A1835:A1881, "Faculty", F1835:F1881, "Carpooling")</f>
        <v>0</v>
      </c>
      <c r="F2009">
        <f>COUNTIFS(A1835:A1881, "Faculty", F1835:F1881,"Driving alone")</f>
        <v>9</v>
      </c>
      <c r="G2009">
        <f>COUNTIFS(A1835:A1881, "Faculty", F1835:F1881, "Other (please explain)")</f>
        <v>0</v>
      </c>
      <c r="H2009">
        <f>COUNTIFS(A1835:A1881, "Faculty", F1835:F1881, "")</f>
        <v>0</v>
      </c>
      <c r="I2009">
        <f>SUM(B2009:H2009)</f>
        <v>9</v>
      </c>
    </row>
    <row r="2010" spans="1:9">
      <c r="A2010" t="s">
        <v>1561</v>
      </c>
      <c r="B2010">
        <f>COUNTIFS(A1835:A1881, "Staff or Administrator", F1835:F1881, "Walking or running")</f>
        <v>0</v>
      </c>
      <c r="C2010">
        <f>COUNTIFS(A1835:A1881, "Staff or Administrator", F1835:F1881,"Bicycle, skateboard or other human-powered device")</f>
        <v>0</v>
      </c>
      <c r="D2010">
        <f>COUNTIFS(A1835:A1881, "Staff or Administrator", F1835:F1881, "Bus")</f>
        <v>0</v>
      </c>
      <c r="E2010">
        <f>COUNTIFS(A1835:A1881, "Staff or Administrator", F1835:F1881, "Carpooling")</f>
        <v>0</v>
      </c>
      <c r="F2010">
        <f>COUNTIFS(A1835:A1881, "Staff or Administrator", F1835:F1881, "Driving alone")</f>
        <v>6</v>
      </c>
      <c r="G2010">
        <f>COUNTIFS(A1835:A1881, "Staff or Administrator", F1835:F1881, "Other (please explain)")</f>
        <v>0</v>
      </c>
      <c r="H2010">
        <f>COUNTIFS(A1835:A1881, "Staff or Administrator", F1835:F1881,"")</f>
        <v>0</v>
      </c>
      <c r="I2010">
        <f>SUM(B2010:H2010)</f>
        <v>6</v>
      </c>
    </row>
    <row r="2011" spans="1:9">
      <c r="A2011" t="s">
        <v>35</v>
      </c>
      <c r="B2011">
        <f>COUNTIFS(A1835:A1881, "Student", F1835:F1881, "Walking or running")</f>
        <v>2</v>
      </c>
      <c r="C2011">
        <f>COUNTIFS(A1835:A1881, "Student", F1835:F1881,  "Bicycle, skateboard or other human-powered device")</f>
        <v>1</v>
      </c>
      <c r="D2011">
        <f>COUNTIFS(A1835:A1881, "Student", F1835:F1881,  "Bus")</f>
        <v>0</v>
      </c>
      <c r="E2011">
        <f>COUNTIFS(A1835:A1881, "Student", F1835:F1881,  "Carpooling")</f>
        <v>2</v>
      </c>
      <c r="F2011">
        <f>COUNTIFS(A1835:A1881, "Student", F1835:F1881,  "Driving alone")</f>
        <v>26</v>
      </c>
      <c r="G2011">
        <f>COUNTIFS(A1835:A1881, "Student", F1835:F1881, "Other (please explain)")</f>
        <v>1</v>
      </c>
      <c r="H2011">
        <f>COUNTIFS(A1835:A1881, "Student", F1835:F1881,  "")</f>
        <v>0</v>
      </c>
      <c r="I2011">
        <f>SUM(B2011:H2011)</f>
        <v>32</v>
      </c>
    </row>
    <row r="2012" spans="1:9">
      <c r="A2012" t="s">
        <v>1573</v>
      </c>
      <c r="B2012" s="5">
        <f>B2008/I2008</f>
        <v>4.2553191489361701E-2</v>
      </c>
      <c r="C2012" s="5">
        <f>C2008/I2008</f>
        <v>2.1276595744680851E-2</v>
      </c>
      <c r="D2012" s="5">
        <f>D2008/I2008</f>
        <v>0</v>
      </c>
      <c r="E2012" s="5">
        <f>E2008/I2008</f>
        <v>4.2553191489361701E-2</v>
      </c>
      <c r="F2012" s="5">
        <f>F2008/I2008</f>
        <v>0.87234042553191493</v>
      </c>
      <c r="G2012" s="5">
        <f>G2008/I2008</f>
        <v>2.1276595744680851E-2</v>
      </c>
      <c r="H2012" s="5">
        <f>H2008/I2008</f>
        <v>0</v>
      </c>
    </row>
    <row r="2013" spans="1:9">
      <c r="A2013" t="s">
        <v>1562</v>
      </c>
      <c r="B2013" s="5">
        <f>B2009/I2009</f>
        <v>0</v>
      </c>
      <c r="C2013" s="5">
        <f>C2009/I2009</f>
        <v>0</v>
      </c>
      <c r="D2013" s="5">
        <f>D2009/I2009</f>
        <v>0</v>
      </c>
      <c r="E2013" s="5">
        <f>E2009/I2009</f>
        <v>0</v>
      </c>
      <c r="F2013" s="5">
        <f>F2009/I2009</f>
        <v>1</v>
      </c>
      <c r="G2013" s="5">
        <f>G2009/I2009</f>
        <v>0</v>
      </c>
      <c r="H2013" s="5">
        <f>H2009/I2009</f>
        <v>0</v>
      </c>
    </row>
    <row r="2014" spans="1:9">
      <c r="A2014" t="s">
        <v>1563</v>
      </c>
      <c r="B2014" s="5">
        <f>B2010/I2010</f>
        <v>0</v>
      </c>
      <c r="C2014" s="5">
        <f>C2010/I2010</f>
        <v>0</v>
      </c>
      <c r="D2014" s="5">
        <f>D2010/I2010</f>
        <v>0</v>
      </c>
      <c r="E2014" s="5">
        <f>E2010/I2010</f>
        <v>0</v>
      </c>
      <c r="F2014" s="5">
        <f>F2010/I2010</f>
        <v>1</v>
      </c>
      <c r="G2014" s="5">
        <f>G2010/I2010</f>
        <v>0</v>
      </c>
      <c r="H2014" s="5">
        <f>H2010/I2010</f>
        <v>0</v>
      </c>
    </row>
    <row r="2015" spans="1:9">
      <c r="A2015" t="s">
        <v>1564</v>
      </c>
      <c r="B2015" s="5">
        <f>B2011/I2011</f>
        <v>6.25E-2</v>
      </c>
      <c r="C2015" s="5">
        <f>C2011/I2011</f>
        <v>3.125E-2</v>
      </c>
      <c r="D2015" s="5">
        <f>D2011/I2011</f>
        <v>0</v>
      </c>
      <c r="E2015" s="5">
        <f>E2011/I2011</f>
        <v>6.25E-2</v>
      </c>
      <c r="F2015" s="5">
        <f>F2011/I2011</f>
        <v>0.8125</v>
      </c>
      <c r="G2015" s="5">
        <f>G2011/I2011</f>
        <v>3.125E-2</v>
      </c>
      <c r="H2015" s="5">
        <f>H2011/I2011</f>
        <v>0</v>
      </c>
    </row>
    <row r="2017" spans="1:9">
      <c r="A2017" t="s">
        <v>29</v>
      </c>
      <c r="B2017">
        <f>COUNTIFS( F1882:F1933, "Walking or running")</f>
        <v>2</v>
      </c>
      <c r="C2017">
        <f>COUNTIFS(  F1882:F1933,"Bicycle, skateboard or other human-powered device")</f>
        <v>0</v>
      </c>
      <c r="D2017">
        <f>COUNTIFS(  F1882:F1933,"Bus")</f>
        <v>0</v>
      </c>
      <c r="E2017">
        <f>COUNTIFS(  F1882:F1933, "Carpooling")</f>
        <v>5</v>
      </c>
      <c r="F2017">
        <f>COUNTIFS(  F1882:F1933, "Driving alone")</f>
        <v>44</v>
      </c>
      <c r="G2017">
        <f>COUNTIFS(  F1882:F1933, "Other (please explain)")</f>
        <v>1</v>
      </c>
      <c r="H2017">
        <f>COUNTIFS( F1882:F1933, "")</f>
        <v>0</v>
      </c>
      <c r="I2017">
        <f>SUM(B2017:H2017)</f>
        <v>52</v>
      </c>
    </row>
    <row r="2018" spans="1:9">
      <c r="A2018" t="s">
        <v>9</v>
      </c>
      <c r="B2018">
        <f>COUNTIFS(A1882:A1933, "Faculty", F1882:F1933, "Walking or running")</f>
        <v>1</v>
      </c>
      <c r="C2018">
        <f>COUNTIFS(A1882:A1933, "Faculty", F1882:F1933, "Bicycle, skateboard or other human-powered device")</f>
        <v>0</v>
      </c>
      <c r="D2018">
        <f>COUNTIFS(A1882:A1933, "Faculty", F1882:F1933, "Bus")</f>
        <v>0</v>
      </c>
      <c r="E2018">
        <f>COUNTIFS(A1882:A1933, "Faculty", F1882:F1933, "Carpooling")</f>
        <v>2</v>
      </c>
      <c r="F2018">
        <f>COUNTIFS(A1882:A1933, "Faculty", F1882:F1933, "Driving alone")</f>
        <v>4</v>
      </c>
      <c r="G2018">
        <f>COUNTIFS(A1882:A1933, "Faculty", F1882:F1933, "Other (please explain)")</f>
        <v>1</v>
      </c>
      <c r="H2018">
        <f>COUNTIFS(A1882:A1933, "Faculty", F1882:F1933, "")</f>
        <v>0</v>
      </c>
      <c r="I2018">
        <f>SUM(B2018:H2018)</f>
        <v>8</v>
      </c>
    </row>
    <row r="2019" spans="1:9">
      <c r="A2019" t="s">
        <v>1561</v>
      </c>
      <c r="B2019">
        <f>COUNTIFS(A1882:A1933, "Staff or Administrator", F1882:F1933, "Walking or running")</f>
        <v>0</v>
      </c>
      <c r="C2019">
        <f>COUNTIFS(A1882:A1933, "Staff or Administrator", F1882:F1933,  "Bicycle, skateboard or other human-powered device")</f>
        <v>0</v>
      </c>
      <c r="D2019">
        <f>COUNTIFS(A1882:A1933, "Staff or Administrator", F1882:F1933, "Bus")</f>
        <v>0</v>
      </c>
      <c r="E2019">
        <f>COUNTIFS(A1882:A1933, "Staff or Administrator", F1882:F1933,  "Carpooling")</f>
        <v>0</v>
      </c>
      <c r="F2019">
        <f>COUNTIFS(A1882:A1933, "Staff or Administrator", F1882:F1933, "Driving alone")</f>
        <v>4</v>
      </c>
      <c r="G2019">
        <f>COUNTIFS(A1882:A1933, "Staff or Administrator", F1882:F1933, "Other (please explain)")</f>
        <v>0</v>
      </c>
      <c r="H2019">
        <f>COUNTIFS(A1882:A1933, "Staff or Administrator", F1882:F1933,  "")</f>
        <v>0</v>
      </c>
      <c r="I2019">
        <f>SUM(B2019:H2019)</f>
        <v>4</v>
      </c>
    </row>
    <row r="2020" spans="1:9">
      <c r="A2020" t="s">
        <v>35</v>
      </c>
      <c r="B2020">
        <f>COUNTIFS(A1882:A1933, "Student", F1882:F1933, "Walking or running")</f>
        <v>1</v>
      </c>
      <c r="C2020">
        <f>COUNTIFS(A1882:A1933, "Student", F1882:F1933,  "Bicycle, skateboard or other human-powered device")</f>
        <v>0</v>
      </c>
      <c r="D2020">
        <f>COUNTIFS(A1882:A1933, "Student", F1882:F1933,  "Bus")</f>
        <v>0</v>
      </c>
      <c r="E2020">
        <f>COUNTIFS(A1882:A1933, "Student", F1882:F1933, "Carpooling")</f>
        <v>3</v>
      </c>
      <c r="F2020">
        <f>COUNTIFS(A1882:A1933, "Student", F1882:F1933,  "Driving alone")</f>
        <v>36</v>
      </c>
      <c r="G2020">
        <f>COUNTIFS(A1882:A1933, "Student", F1882:F1933,  "Other (please explain)")</f>
        <v>0</v>
      </c>
      <c r="H2020">
        <f>COUNTIFS(A1882:A1933, "Student", F1882:F1933,  "")</f>
        <v>0</v>
      </c>
      <c r="I2020">
        <f>SUM(B2020:H2020)</f>
        <v>40</v>
      </c>
    </row>
    <row r="2021" spans="1:9">
      <c r="A2021" t="s">
        <v>1574</v>
      </c>
      <c r="B2021" s="5">
        <f>B2017/I2017</f>
        <v>3.8461538461538464E-2</v>
      </c>
      <c r="C2021" s="5">
        <f>C2017/I2017</f>
        <v>0</v>
      </c>
      <c r="D2021" s="5">
        <f>D2017/I2017</f>
        <v>0</v>
      </c>
      <c r="E2021" s="5">
        <f>E2017/I2017</f>
        <v>9.6153846153846159E-2</v>
      </c>
      <c r="F2021" s="5">
        <f>F2017/I2017</f>
        <v>0.84615384615384615</v>
      </c>
      <c r="G2021" s="5">
        <f>G2017/I2017</f>
        <v>1.9230769230769232E-2</v>
      </c>
      <c r="H2021" s="5">
        <f>H2017/I2017</f>
        <v>0</v>
      </c>
    </row>
    <row r="2022" spans="1:9">
      <c r="A2022" t="s">
        <v>1562</v>
      </c>
      <c r="B2022" s="5">
        <f>B2018/I2018</f>
        <v>0.125</v>
      </c>
      <c r="C2022" s="5">
        <f>C2018/I2018</f>
        <v>0</v>
      </c>
      <c r="D2022" s="5">
        <f>D2018/I2018</f>
        <v>0</v>
      </c>
      <c r="E2022" s="5">
        <f>E2018/I2018</f>
        <v>0.25</v>
      </c>
      <c r="F2022" s="5">
        <f>F2018/I2018</f>
        <v>0.5</v>
      </c>
      <c r="G2022" s="5">
        <f>G2018/I2018</f>
        <v>0.125</v>
      </c>
      <c r="H2022" s="5">
        <f>H2018/I2018</f>
        <v>0</v>
      </c>
    </row>
    <row r="2023" spans="1:9">
      <c r="A2023" t="s">
        <v>1563</v>
      </c>
      <c r="B2023" s="5">
        <f>B2019/I2019</f>
        <v>0</v>
      </c>
      <c r="C2023" s="5">
        <f>C2019/I2019</f>
        <v>0</v>
      </c>
      <c r="D2023" s="5">
        <f>D2019/I2019</f>
        <v>0</v>
      </c>
      <c r="E2023" s="5">
        <f>E2019/I2019</f>
        <v>0</v>
      </c>
      <c r="F2023" s="5">
        <f>F2019/I2019</f>
        <v>1</v>
      </c>
      <c r="G2023" s="5">
        <f>G2019/I2019</f>
        <v>0</v>
      </c>
      <c r="H2023" s="5">
        <f>H2019/I2019</f>
        <v>0</v>
      </c>
    </row>
    <row r="2024" spans="1:9">
      <c r="A2024" t="s">
        <v>1564</v>
      </c>
      <c r="B2024" s="5">
        <f>B2020/I2020</f>
        <v>2.5000000000000001E-2</v>
      </c>
      <c r="C2024" s="5">
        <f>C2020/I2020</f>
        <v>0</v>
      </c>
      <c r="D2024" s="5">
        <f>D2020/I2020</f>
        <v>0</v>
      </c>
      <c r="E2024" s="5">
        <f>E2020/I2020</f>
        <v>7.4999999999999997E-2</v>
      </c>
      <c r="F2024" s="5">
        <f>F2020/I2020</f>
        <v>0.9</v>
      </c>
      <c r="G2024" s="5">
        <f>G2020/I2020</f>
        <v>0</v>
      </c>
      <c r="H2024" s="5">
        <f>H2020/I2020</f>
        <v>0</v>
      </c>
    </row>
  </sheetData>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C40082A00E51E4FAFD8B8B8DAF17559" ma:contentTypeVersion="13" ma:contentTypeDescription="Create a new document." ma:contentTypeScope="" ma:versionID="313080073ff4e6d70e8e05ecca9a5ede">
  <xsd:schema xmlns:xsd="http://www.w3.org/2001/XMLSchema" xmlns:xs="http://www.w3.org/2001/XMLSchema" xmlns:p="http://schemas.microsoft.com/office/2006/metadata/properties" xmlns:ns2="f58d3c3b-fecd-40d4-be47-34fbaf444a09" xmlns:ns3="f2651a81-ec61-4ec4-971c-e12a4a6b71b7" targetNamespace="http://schemas.microsoft.com/office/2006/metadata/properties" ma:root="true" ma:fieldsID="8c556b574a4db6cc05028b28ef35c61e" ns2:_="" ns3:_="">
    <xsd:import namespace="f58d3c3b-fecd-40d4-be47-34fbaf444a09"/>
    <xsd:import namespace="f2651a81-ec61-4ec4-971c-e12a4a6b71b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8d3c3b-fecd-40d4-be47-34fbaf444a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2651a81-ec61-4ec4-971c-e12a4a6b71b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E4036E-50E5-4A78-9A05-B96815CAB86D}"/>
</file>

<file path=customXml/itemProps2.xml><?xml version="1.0" encoding="utf-8"?>
<ds:datastoreItem xmlns:ds="http://schemas.openxmlformats.org/officeDocument/2006/customXml" ds:itemID="{0D998335-8687-45C8-B38C-F93A076BB5D6}"/>
</file>

<file path=customXml/itemProps3.xml><?xml version="1.0" encoding="utf-8"?>
<ds:datastoreItem xmlns:ds="http://schemas.openxmlformats.org/officeDocument/2006/customXml" ds:itemID="{7DD9D6D5-56B2-40B7-A726-4754CE65E4E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Goetz, Elaine</dc:creator>
  <cp:keywords/>
  <dc:description/>
  <cp:lastModifiedBy>Goetz, Elaine</cp:lastModifiedBy>
  <cp:revision/>
  <dcterms:created xsi:type="dcterms:W3CDTF">2018-10-22T18:02:42Z</dcterms:created>
  <dcterms:modified xsi:type="dcterms:W3CDTF">2021-07-09T23:30:08Z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0x010100BC40082A00E51E4FAFD8B8B8DAF17559</vt:lpwstr>
  </property>
  <property fmtid="{D5CDD505-2E9C-101B-9397-08002B2CF9AE}" pid="3" name="AuthorIds_UIVersion_2560">
    <vt:lpwstr>20</vt:lpwstr>
  </property>
</Properties>
</file>