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PO\Dept\Energy\"/>
    </mc:Choice>
  </mc:AlternateContent>
  <bookViews>
    <workbookView xWindow="0" yWindow="0" windowWidth="24735" windowHeight="9555"/>
  </bookViews>
  <sheets>
    <sheet name="Information" sheetId="1" r:id="rId1"/>
    <sheet name="OP-5 Building EE" sheetId="2" r:id="rId2"/>
    <sheet name="OP-6 Clean &amp; Renweable Energy" sheetId="3" r:id="rId3"/>
    <sheet name="OP-21 Water Use"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3" l="1"/>
  <c r="F4" i="3"/>
  <c r="F5" i="3"/>
  <c r="F6" i="3"/>
  <c r="F7" i="3"/>
  <c r="F8" i="3"/>
  <c r="F9" i="3"/>
  <c r="F10" i="3"/>
  <c r="F11" i="3"/>
  <c r="F12" i="3"/>
  <c r="F13" i="3"/>
  <c r="F14" i="3"/>
  <c r="F3" i="3"/>
  <c r="C15" i="3"/>
  <c r="D15" i="3"/>
  <c r="E15" i="3"/>
  <c r="B15" i="3"/>
  <c r="C4" i="4"/>
  <c r="C5" i="4"/>
  <c r="C6" i="4"/>
  <c r="C7" i="4"/>
  <c r="C8" i="4"/>
  <c r="C9" i="4"/>
  <c r="C10" i="4"/>
  <c r="C11" i="4"/>
  <c r="C12" i="4"/>
  <c r="C13" i="4"/>
  <c r="C14" i="4"/>
  <c r="C3" i="4"/>
  <c r="C15" i="4" s="1"/>
  <c r="B15" i="4"/>
  <c r="E3" i="2"/>
  <c r="G15" i="2"/>
  <c r="F15" i="2"/>
  <c r="G17" i="2" s="1"/>
  <c r="B15" i="2"/>
  <c r="E15" i="2" s="1"/>
  <c r="H15" i="2" s="1"/>
  <c r="G14" i="2"/>
  <c r="H14" i="2" s="1"/>
  <c r="F14" i="2"/>
  <c r="E14" i="2"/>
  <c r="G13" i="2"/>
  <c r="F13" i="2"/>
  <c r="E13" i="2"/>
  <c r="G12" i="2"/>
  <c r="F12" i="2"/>
  <c r="E12" i="2"/>
  <c r="G11" i="2"/>
  <c r="F11" i="2"/>
  <c r="E11" i="2"/>
  <c r="G10" i="2"/>
  <c r="H10" i="2" s="1"/>
  <c r="F10" i="2"/>
  <c r="E10" i="2"/>
  <c r="G9" i="2"/>
  <c r="F9" i="2"/>
  <c r="E9" i="2"/>
  <c r="G8" i="2"/>
  <c r="F8" i="2"/>
  <c r="E8" i="2"/>
  <c r="G7" i="2"/>
  <c r="F7" i="2"/>
  <c r="E7" i="2"/>
  <c r="G6" i="2"/>
  <c r="H6" i="2" s="1"/>
  <c r="F6" i="2"/>
  <c r="E6" i="2"/>
  <c r="G5" i="2"/>
  <c r="F5" i="2"/>
  <c r="E5" i="2"/>
  <c r="G4" i="2"/>
  <c r="F4" i="2"/>
  <c r="E4" i="2"/>
  <c r="G3" i="2"/>
  <c r="F3" i="2"/>
  <c r="H5" i="2" l="1"/>
  <c r="H9" i="2"/>
  <c r="H4" i="2"/>
  <c r="H8" i="2"/>
  <c r="H12" i="2"/>
  <c r="H13" i="2"/>
  <c r="H3" i="2"/>
  <c r="H7" i="2"/>
  <c r="H11" i="2"/>
</calcChain>
</file>

<file path=xl/sharedStrings.xml><?xml version="1.0" encoding="utf-8"?>
<sst xmlns="http://schemas.openxmlformats.org/spreadsheetml/2006/main" count="62" uniqueCount="34">
  <si>
    <t>Month</t>
  </si>
  <si>
    <t>Total Energy (MMBtu)</t>
  </si>
  <si>
    <t>07/2018</t>
  </si>
  <si>
    <t>08/2018</t>
  </si>
  <si>
    <t>09/2018</t>
  </si>
  <si>
    <t>10/2018</t>
  </si>
  <si>
    <t>11/2018</t>
  </si>
  <si>
    <t>12/2018</t>
  </si>
  <si>
    <t>01/2019</t>
  </si>
  <si>
    <t>02/2019</t>
  </si>
  <si>
    <t>03/2019</t>
  </si>
  <si>
    <t>04/2019</t>
  </si>
  <si>
    <t>05/2019</t>
  </si>
  <si>
    <t>06/2019</t>
  </si>
  <si>
    <t>Converstion Factors used</t>
  </si>
  <si>
    <t>kWh to MMBtu</t>
  </si>
  <si>
    <t>Therm to MMBtu</t>
  </si>
  <si>
    <t>Gallons propane to MMBtu</t>
  </si>
  <si>
    <t>ccf water to gallons</t>
  </si>
  <si>
    <t>Total</t>
  </si>
  <si>
    <t>Total Stationary Fuels (MMBtu)</t>
  </si>
  <si>
    <t>Electricity (kWh)</t>
  </si>
  <si>
    <t>Natural Gas (Therms)</t>
  </si>
  <si>
    <t>Propane (Gallons)</t>
  </si>
  <si>
    <t>Electricity (MMBtu)</t>
  </si>
  <si>
    <t>Natural Gas (MMBtu)</t>
  </si>
  <si>
    <t>Propane (MMBtu)</t>
  </si>
  <si>
    <t>Water (ccf)</t>
  </si>
  <si>
    <t>Water (gallons)</t>
  </si>
  <si>
    <t>SERC (kWh)</t>
  </si>
  <si>
    <t>Natural Historty Museum (kWh)</t>
  </si>
  <si>
    <t>Music A (kWh)</t>
  </si>
  <si>
    <t>CCAT (kWh)</t>
  </si>
  <si>
    <t>Total (kWh)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</si>
</sst>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1010409]#,##0;\-#,##0"/>
    <numFmt numFmtId="166" formatCode="_(* #,##0_);_(* \(#,##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1.5"/>
      <color rgb="FF000000"/>
      <name val="Calibri"/>
      <family val="2"/>
    </font>
    <font>
      <b/>
      <sz val="11"/>
      <color rgb="FF000000"/>
      <name val="Calibri"/>
      <family val="2"/>
    </font>
    <font>
      <sz val="11"/>
      <name val="Calibri"/>
      <family val="2"/>
    </font>
    <font>
      <b/>
      <sz val="11"/>
      <color rgb="FF000000"/>
      <name val="Calibri"/>
      <family val="2"/>
      <scheme val="minor"/>
    </font>
    <font>
      <sz val="11"/>
      <name val="Calibri"/>
      <family val="2"/>
      <scheme val="minor"/>
    </font>
    <font>
      <b/>
      <sz val="11"/>
      <name val="Calibri"/>
      <family val="2"/>
      <scheme val="minor"/>
    </font>
    <font>
      <sz val="11"/>
      <color rgb="FF000000"/>
      <name val="Calibri"/>
      <family val="2"/>
      <scheme val="minor"/>
    </font>
    <font>
      <b/>
      <sz val="11"/>
      <color rgb="FF000000"/>
      <name val="Arial Narrow"/>
      <family val="2"/>
    </font>
  </fonts>
  <fills count="2">
    <fill>
      <patternFill patternType="none"/>
    </fill>
    <fill>
      <patternFill patternType="gray125"/>
    </fill>
  </fills>
  <borders count="6">
    <border>
      <left/>
      <right/>
      <top/>
      <bottom/>
      <diagonal/>
    </border>
    <border>
      <left style="thin">
        <color indexed="64"/>
      </left>
      <right/>
      <top/>
      <bottom/>
      <diagonal/>
    </border>
    <border>
      <left/>
      <right/>
      <top/>
      <bottom style="double">
        <color indexed="64"/>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40">
    <xf numFmtId="0" fontId="0" fillId="0" borderId="0" xfId="0"/>
    <xf numFmtId="0" fontId="4" fillId="0" borderId="0" xfId="0" applyNumberFormat="1" applyFont="1" applyFill="1" applyBorder="1" applyAlignment="1">
      <alignment wrapText="1" readingOrder="1"/>
    </xf>
    <xf numFmtId="0" fontId="0" fillId="0" borderId="0" xfId="0" applyNumberFormat="1" applyFont="1" applyFill="1" applyBorder="1" applyAlignment="1">
      <alignment wrapText="1" readingOrder="1"/>
    </xf>
    <xf numFmtId="0" fontId="3" fillId="0" borderId="0" xfId="0" applyFont="1" applyFill="1" applyBorder="1" applyAlignment="1">
      <alignment vertical="top" readingOrder="1"/>
    </xf>
    <xf numFmtId="166" fontId="0" fillId="0" borderId="0" xfId="1" applyNumberFormat="1" applyFont="1"/>
    <xf numFmtId="164" fontId="5" fillId="0" borderId="0" xfId="0" applyNumberFormat="1" applyFont="1" applyFill="1" applyBorder="1" applyAlignment="1">
      <alignment horizontal="center" vertical="top" readingOrder="1"/>
    </xf>
    <xf numFmtId="164" fontId="0" fillId="0" borderId="0" xfId="0" applyNumberFormat="1" applyFont="1" applyFill="1" applyBorder="1" applyAlignment="1">
      <alignment wrapText="1" readingOrder="1"/>
    </xf>
    <xf numFmtId="164" fontId="0" fillId="0" borderId="1" xfId="0" applyNumberFormat="1" applyFont="1" applyFill="1" applyBorder="1" applyAlignment="1">
      <alignment wrapText="1" readingOrder="1"/>
    </xf>
    <xf numFmtId="164" fontId="0" fillId="0" borderId="2" xfId="0" applyNumberFormat="1" applyFont="1" applyFill="1" applyBorder="1" applyAlignment="1">
      <alignment wrapText="1" readingOrder="1"/>
    </xf>
    <xf numFmtId="164" fontId="0" fillId="0" borderId="3" xfId="0" applyNumberFormat="1" applyFont="1" applyFill="1" applyBorder="1" applyAlignment="1">
      <alignment wrapText="1" readingOrder="1"/>
    </xf>
    <xf numFmtId="164" fontId="7" fillId="0" borderId="1" xfId="0" applyNumberFormat="1" applyFont="1" applyFill="1" applyBorder="1" applyAlignment="1">
      <alignment horizontal="center" vertical="top" readingOrder="1"/>
    </xf>
    <xf numFmtId="164" fontId="7" fillId="0" borderId="3" xfId="0" applyNumberFormat="1" applyFont="1" applyFill="1" applyBorder="1" applyAlignment="1">
      <alignment horizontal="center" vertical="top" readingOrder="1"/>
    </xf>
    <xf numFmtId="164" fontId="8" fillId="0" borderId="1" xfId="0" applyNumberFormat="1" applyFont="1" applyFill="1" applyBorder="1" applyAlignment="1">
      <alignment horizontal="center" vertical="top" readingOrder="1"/>
    </xf>
    <xf numFmtId="164" fontId="6" fillId="0" borderId="0" xfId="0" applyNumberFormat="1" applyFont="1" applyFill="1" applyBorder="1" applyAlignment="1">
      <alignment wrapText="1" readingOrder="1"/>
    </xf>
    <xf numFmtId="164" fontId="6" fillId="0" borderId="1" xfId="0" applyNumberFormat="1" applyFont="1" applyFill="1" applyBorder="1" applyAlignment="1">
      <alignment wrapText="1" readingOrder="1"/>
    </xf>
    <xf numFmtId="0" fontId="9" fillId="0" borderId="0" xfId="0" applyFont="1" applyFill="1" applyBorder="1" applyAlignment="1">
      <alignment horizontal="left" vertical="top" wrapText="1" readingOrder="1"/>
    </xf>
    <xf numFmtId="164" fontId="9" fillId="0" borderId="1" xfId="0" applyNumberFormat="1" applyFont="1" applyFill="1" applyBorder="1" applyAlignment="1">
      <alignment horizontal="right" vertical="top" wrapText="1" readingOrder="1"/>
    </xf>
    <xf numFmtId="164" fontId="9" fillId="0" borderId="0" xfId="0" applyNumberFormat="1" applyFont="1" applyFill="1" applyBorder="1" applyAlignment="1">
      <alignment horizontal="right" vertical="top" wrapText="1" readingOrder="1"/>
    </xf>
    <xf numFmtId="0" fontId="9" fillId="0" borderId="2" xfId="0" applyFont="1" applyFill="1" applyBorder="1" applyAlignment="1">
      <alignment horizontal="left" vertical="top" wrapText="1" readingOrder="1"/>
    </xf>
    <xf numFmtId="164" fontId="9" fillId="0" borderId="3" xfId="0" applyNumberFormat="1" applyFont="1" applyFill="1" applyBorder="1" applyAlignment="1">
      <alignment horizontal="right" vertical="top" wrapText="1" readingOrder="1"/>
    </xf>
    <xf numFmtId="164" fontId="9" fillId="0" borderId="2" xfId="0" applyNumberFormat="1" applyFont="1" applyFill="1" applyBorder="1" applyAlignment="1">
      <alignment horizontal="right" vertical="top" wrapText="1" readingOrder="1"/>
    </xf>
    <xf numFmtId="0" fontId="6" fillId="0" borderId="0" xfId="0" applyFont="1" applyFill="1" applyBorder="1" applyAlignment="1">
      <alignment horizontal="left" vertical="top" wrapText="1" readingOrder="1"/>
    </xf>
    <xf numFmtId="164" fontId="6" fillId="0" borderId="1" xfId="0" applyNumberFormat="1" applyFont="1" applyFill="1" applyBorder="1" applyAlignment="1">
      <alignment horizontal="right" vertical="top" wrapText="1" readingOrder="1"/>
    </xf>
    <xf numFmtId="164" fontId="6" fillId="0" borderId="0" xfId="0" applyNumberFormat="1" applyFont="1" applyFill="1" applyBorder="1" applyAlignment="1">
      <alignment horizontal="right" vertical="top" wrapText="1" readingOrder="1"/>
    </xf>
    <xf numFmtId="0" fontId="6" fillId="0" borderId="2" xfId="0" applyFont="1" applyFill="1" applyBorder="1" applyAlignment="1">
      <alignment horizontal="left" vertical="center" wrapText="1" readingOrder="1"/>
    </xf>
    <xf numFmtId="0" fontId="6" fillId="0" borderId="3" xfId="0" applyFont="1" applyFill="1" applyBorder="1" applyAlignment="1">
      <alignment horizontal="center" vertical="center" wrapText="1" readingOrder="1"/>
    </xf>
    <xf numFmtId="0" fontId="6" fillId="0" borderId="2" xfId="0" applyFont="1" applyFill="1" applyBorder="1" applyAlignment="1">
      <alignment horizontal="center" vertical="center" wrapText="1" readingOrder="1"/>
    </xf>
    <xf numFmtId="0" fontId="6" fillId="0" borderId="3" xfId="0" applyNumberFormat="1" applyFont="1" applyFill="1" applyBorder="1" applyAlignment="1">
      <alignment horizontal="center" vertical="center" wrapText="1" readingOrder="1"/>
    </xf>
    <xf numFmtId="164" fontId="2" fillId="0" borderId="4" xfId="0" applyNumberFormat="1" applyFont="1" applyFill="1" applyBorder="1" applyAlignment="1">
      <alignment wrapText="1" readingOrder="1"/>
    </xf>
    <xf numFmtId="164" fontId="0" fillId="0" borderId="5" xfId="0" applyNumberFormat="1" applyFont="1" applyFill="1" applyBorder="1" applyAlignment="1">
      <alignment wrapText="1" readingOrder="1"/>
    </xf>
    <xf numFmtId="0" fontId="6" fillId="0" borderId="3" xfId="0" applyFont="1" applyFill="1" applyBorder="1" applyAlignment="1">
      <alignment horizontal="left" vertical="center" wrapText="1" readingOrder="1"/>
    </xf>
    <xf numFmtId="166" fontId="0" fillId="0" borderId="1" xfId="1" applyNumberFormat="1" applyFont="1" applyBorder="1"/>
    <xf numFmtId="166" fontId="0" fillId="0" borderId="2" xfId="1" applyNumberFormat="1" applyFont="1" applyBorder="1"/>
    <xf numFmtId="166" fontId="0" fillId="0" borderId="3" xfId="1" applyNumberFormat="1" applyFont="1" applyBorder="1"/>
    <xf numFmtId="166" fontId="6" fillId="0" borderId="0" xfId="1" applyNumberFormat="1" applyFont="1" applyFill="1" applyBorder="1" applyAlignment="1">
      <alignment horizontal="left" vertical="top" wrapText="1" readingOrder="1"/>
    </xf>
    <xf numFmtId="166" fontId="6" fillId="0" borderId="1" xfId="1" applyNumberFormat="1" applyFont="1" applyFill="1" applyBorder="1" applyAlignment="1">
      <alignment horizontal="left" vertical="top" wrapText="1" readingOrder="1"/>
    </xf>
    <xf numFmtId="0" fontId="4" fillId="0" borderId="0" xfId="0" applyFont="1" applyFill="1" applyBorder="1" applyAlignment="1">
      <alignment vertical="top" readingOrder="1"/>
    </xf>
    <xf numFmtId="0" fontId="10" fillId="0" borderId="0" xfId="0" applyFont="1" applyFill="1" applyBorder="1" applyAlignment="1">
      <alignment horizontal="left" vertical="top" wrapText="1" readingOrder="1"/>
    </xf>
    <xf numFmtId="164" fontId="10" fillId="0" borderId="0" xfId="0" applyNumberFormat="1" applyFont="1" applyFill="1" applyBorder="1" applyAlignment="1">
      <alignment horizontal="right" vertical="top" wrapText="1" readingOrder="1"/>
    </xf>
    <xf numFmtId="0" fontId="0" fillId="0" borderId="0" xfId="0" applyFo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95250</xdr:rowOff>
    </xdr:from>
    <xdr:to>
      <xdr:col>10</xdr:col>
      <xdr:colOff>19050</xdr:colOff>
      <xdr:row>9</xdr:row>
      <xdr:rowOff>76200</xdr:rowOff>
    </xdr:to>
    <xdr:sp macro="" textlink="">
      <xdr:nvSpPr>
        <xdr:cNvPr id="2" name="TextBox 1"/>
        <xdr:cNvSpPr txBox="1"/>
      </xdr:nvSpPr>
      <xdr:spPr>
        <a:xfrm>
          <a:off x="123825" y="95250"/>
          <a:ext cx="6419850" cy="1695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spreadsheet</a:t>
          </a:r>
          <a:r>
            <a:rPr lang="en-US" sz="1100" baseline="0"/>
            <a:t> contains the data for OP-5, OP-6, and OP-21.</a:t>
          </a:r>
        </a:p>
        <a:p>
          <a:r>
            <a:rPr lang="en-US" sz="1100" baseline="0"/>
            <a:t>Data were compilied by Andrea Alstone Energy Planner &amp; Analyst on January 3, 2020</a:t>
          </a:r>
        </a:p>
        <a:p>
          <a:r>
            <a:rPr lang="en-US" sz="1100" baseline="0"/>
            <a:t>Data sources include:</a:t>
          </a:r>
        </a:p>
        <a:p>
          <a:r>
            <a:rPr lang="en-US" sz="1100" baseline="0"/>
            <a:t>EnergyManager - HSU energy information system which contains all utility billed energy and water data and internally read meter data</a:t>
          </a:r>
        </a:p>
        <a:p>
          <a:r>
            <a:rPr lang="en-US" sz="1100" baseline="0"/>
            <a:t>SERC PV array data logger - connected to the PV arrary located at the Schatz Energy Research Center</a:t>
          </a:r>
        </a:p>
        <a:p>
          <a:r>
            <a:rPr lang="en-US" sz="1100" baseline="0"/>
            <a:t>NREL's PVWatts - used to estimate the energy from the arrays located at the Campus Center for Appropriate Technology (CCAT) and the Natural History Museum. These are grid connected arrays that do not have data logging capacity.</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B16"/>
  <sheetViews>
    <sheetView tabSelected="1" workbookViewId="0"/>
  </sheetViews>
  <sheetFormatPr defaultRowHeight="15" x14ac:dyDescent="0.25"/>
  <cols>
    <col min="1" max="1" width="25.85546875" customWidth="1"/>
  </cols>
  <sheetData>
    <row r="12" spans="1:2" x14ac:dyDescent="0.25">
      <c r="A12" t="s">
        <v>14</v>
      </c>
    </row>
    <row r="13" spans="1:2" x14ac:dyDescent="0.25">
      <c r="A13" t="s">
        <v>15</v>
      </c>
      <c r="B13">
        <v>3.4121400000000001E-3</v>
      </c>
    </row>
    <row r="14" spans="1:2" x14ac:dyDescent="0.25">
      <c r="A14" t="s">
        <v>16</v>
      </c>
      <c r="B14">
        <v>9.9976099999999998E-2</v>
      </c>
    </row>
    <row r="15" spans="1:2" x14ac:dyDescent="0.25">
      <c r="A15" t="s">
        <v>17</v>
      </c>
      <c r="B15">
        <v>9.1502E-2</v>
      </c>
    </row>
    <row r="16" spans="1:2" x14ac:dyDescent="0.25">
      <c r="A16" t="s">
        <v>18</v>
      </c>
      <c r="B16">
        <v>748.05200000000002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heetViews>
  <sheetFormatPr defaultRowHeight="15" x14ac:dyDescent="0.25"/>
  <cols>
    <col min="2" max="2" width="10" bestFit="1" customWidth="1"/>
    <col min="3" max="4" width="9.28515625" bestFit="1" customWidth="1"/>
    <col min="5" max="5" width="10.28515625" customWidth="1"/>
    <col min="6" max="6" width="11.7109375" bestFit="1" customWidth="1"/>
    <col min="7" max="8" width="9.28515625" bestFit="1" customWidth="1"/>
  </cols>
  <sheetData>
    <row r="1" spans="1:10" ht="15" customHeight="1" x14ac:dyDescent="0.25">
      <c r="A1" s="36"/>
      <c r="B1" s="36"/>
      <c r="C1" s="36"/>
      <c r="D1" s="36"/>
      <c r="E1" s="36"/>
      <c r="F1" s="36"/>
      <c r="G1" s="36"/>
      <c r="H1" s="36"/>
      <c r="I1" s="3"/>
      <c r="J1" s="3"/>
    </row>
    <row r="2" spans="1:10" ht="45.75" thickBot="1" x14ac:dyDescent="0.3">
      <c r="A2" s="24" t="s">
        <v>0</v>
      </c>
      <c r="B2" s="25" t="s">
        <v>21</v>
      </c>
      <c r="C2" s="26" t="s">
        <v>22</v>
      </c>
      <c r="D2" s="26" t="s">
        <v>23</v>
      </c>
      <c r="E2" s="25" t="s">
        <v>24</v>
      </c>
      <c r="F2" s="26" t="s">
        <v>25</v>
      </c>
      <c r="G2" s="26" t="s">
        <v>26</v>
      </c>
      <c r="H2" s="27" t="s">
        <v>1</v>
      </c>
      <c r="I2" s="1"/>
      <c r="J2" s="1"/>
    </row>
    <row r="3" spans="1:10" ht="15.75" thickTop="1" x14ac:dyDescent="0.25">
      <c r="A3" s="15" t="s">
        <v>2</v>
      </c>
      <c r="B3" s="16">
        <v>768539.65150559798</v>
      </c>
      <c r="C3" s="17">
        <v>62949.251594827998</v>
      </c>
      <c r="D3" s="17">
        <v>73.194444443956002</v>
      </c>
      <c r="E3" s="10">
        <f>B3*3412.14/10^6</f>
        <v>2622.3648864883107</v>
      </c>
      <c r="F3" s="6">
        <f>C3*99976.1/10^6</f>
        <v>6293.4206723696843</v>
      </c>
      <c r="G3" s="6">
        <f>D3*91502/10^6</f>
        <v>6.6974380555108617</v>
      </c>
      <c r="H3" s="7">
        <f>SUM(E3:G3)</f>
        <v>8922.4829969135062</v>
      </c>
      <c r="I3" s="2"/>
      <c r="J3" s="2"/>
    </row>
    <row r="4" spans="1:10" x14ac:dyDescent="0.25">
      <c r="A4" s="15" t="s">
        <v>3</v>
      </c>
      <c r="B4" s="16">
        <v>1156600.14089226</v>
      </c>
      <c r="C4" s="17">
        <v>46071.955784204001</v>
      </c>
      <c r="D4" s="17">
        <v>73.194444443956002</v>
      </c>
      <c r="E4" s="10">
        <f>B4*3412.14/10^6</f>
        <v>3946.4816047441159</v>
      </c>
      <c r="F4" s="6">
        <f>C4*99976.1/10^6</f>
        <v>4606.0944586771584</v>
      </c>
      <c r="G4" s="6">
        <f>D4*91502/10^6</f>
        <v>6.6974380555108617</v>
      </c>
      <c r="H4" s="7">
        <f t="shared" ref="H4:H15" si="0">SUM(E4:G4)</f>
        <v>8559.2735014767859</v>
      </c>
      <c r="I4" s="2"/>
      <c r="J4" s="2"/>
    </row>
    <row r="5" spans="1:10" x14ac:dyDescent="0.25">
      <c r="A5" s="15" t="s">
        <v>4</v>
      </c>
      <c r="B5" s="16">
        <v>1258089.34220428</v>
      </c>
      <c r="C5" s="17">
        <v>64183.482258065</v>
      </c>
      <c r="D5" s="17">
        <v>70.833333332967001</v>
      </c>
      <c r="E5" s="10">
        <f>B5*3412.14/10^6</f>
        <v>4292.7769681089112</v>
      </c>
      <c r="F5" s="6">
        <f>C5*99976.1/10^6</f>
        <v>6416.8142405805329</v>
      </c>
      <c r="G5" s="6">
        <f>D5*91502/10^6</f>
        <v>6.4813916666331473</v>
      </c>
      <c r="H5" s="7">
        <f t="shared" si="0"/>
        <v>10716.072600356078</v>
      </c>
      <c r="I5" s="2"/>
      <c r="J5" s="2"/>
    </row>
    <row r="6" spans="1:10" x14ac:dyDescent="0.25">
      <c r="A6" s="15" t="s">
        <v>5</v>
      </c>
      <c r="B6" s="16">
        <v>1349418.4472547199</v>
      </c>
      <c r="C6" s="17">
        <v>81979.114946236004</v>
      </c>
      <c r="D6" s="17">
        <v>73.194444443956002</v>
      </c>
      <c r="E6" s="10">
        <f>B6*3412.14/10^6</f>
        <v>4604.4046606157199</v>
      </c>
      <c r="F6" s="6">
        <f>C6*99976.1/10^6</f>
        <v>8195.9521937763857</v>
      </c>
      <c r="G6" s="6">
        <f>D6*91502/10^6</f>
        <v>6.6974380555108617</v>
      </c>
      <c r="H6" s="7">
        <f t="shared" si="0"/>
        <v>12807.054292447618</v>
      </c>
      <c r="I6" s="2"/>
      <c r="J6" s="2"/>
    </row>
    <row r="7" spans="1:10" x14ac:dyDescent="0.25">
      <c r="A7" s="15" t="s">
        <v>6</v>
      </c>
      <c r="B7" s="16">
        <v>1215323.3844576799</v>
      </c>
      <c r="C7" s="17">
        <v>93135.413333334</v>
      </c>
      <c r="D7" s="17">
        <v>70.833333332967001</v>
      </c>
      <c r="E7" s="10">
        <f>B7*3412.14/10^6</f>
        <v>4146.8535330434279</v>
      </c>
      <c r="F7" s="6">
        <f>C7*99976.1/10^6</f>
        <v>9311.3153969547329</v>
      </c>
      <c r="G7" s="6">
        <f>D7*91502/10^6</f>
        <v>6.4813916666331473</v>
      </c>
      <c r="H7" s="7">
        <f t="shared" si="0"/>
        <v>13464.650321664794</v>
      </c>
      <c r="I7" s="2"/>
      <c r="J7" s="2"/>
    </row>
    <row r="8" spans="1:10" x14ac:dyDescent="0.25">
      <c r="A8" s="15" t="s">
        <v>7</v>
      </c>
      <c r="B8" s="16">
        <v>1117925.33842207</v>
      </c>
      <c r="C8" s="17">
        <v>107678.633333333</v>
      </c>
      <c r="D8" s="17">
        <v>73.194444443956002</v>
      </c>
      <c r="E8" s="10">
        <f>B8*3412.14/10^6</f>
        <v>3814.5177642434815</v>
      </c>
      <c r="F8" s="6">
        <f>C8*99976.1/10^6</f>
        <v>10765.289813996633</v>
      </c>
      <c r="G8" s="6">
        <f>D8*91502/10^6</f>
        <v>6.6974380555108617</v>
      </c>
      <c r="H8" s="7">
        <f t="shared" si="0"/>
        <v>14586.505016295625</v>
      </c>
      <c r="I8" s="2"/>
      <c r="J8" s="2"/>
    </row>
    <row r="9" spans="1:10" x14ac:dyDescent="0.25">
      <c r="A9" s="15" t="s">
        <v>8</v>
      </c>
      <c r="B9" s="16">
        <v>1163432.7408064799</v>
      </c>
      <c r="C9" s="17">
        <v>111545.493333333</v>
      </c>
      <c r="D9" s="17">
        <v>73.194444443956002</v>
      </c>
      <c r="E9" s="10">
        <f>B9*3412.14/10^6</f>
        <v>3969.795392215422</v>
      </c>
      <c r="F9" s="6">
        <f>C9*99976.1/10^6</f>
        <v>11151.883396042633</v>
      </c>
      <c r="G9" s="6">
        <f>D9*91502/10^6</f>
        <v>6.6974380555108617</v>
      </c>
      <c r="H9" s="7">
        <f t="shared" si="0"/>
        <v>15128.376226313565</v>
      </c>
      <c r="I9" s="2"/>
      <c r="J9" s="2"/>
    </row>
    <row r="10" spans="1:10" x14ac:dyDescent="0.25">
      <c r="A10" s="15" t="s">
        <v>9</v>
      </c>
      <c r="B10" s="16">
        <v>1260528.5607183799</v>
      </c>
      <c r="C10" s="17">
        <v>131929.54166666701</v>
      </c>
      <c r="D10" s="17">
        <v>66.111111110989</v>
      </c>
      <c r="E10" s="10">
        <f>B10*3412.14/10^6</f>
        <v>4301.0999231696132</v>
      </c>
      <c r="F10" s="6">
        <f>C10*99976.1/10^6</f>
        <v>13189.801050620868</v>
      </c>
      <c r="G10" s="6">
        <f>D10*91502/10^6</f>
        <v>6.0492988888777157</v>
      </c>
      <c r="H10" s="7">
        <f t="shared" si="0"/>
        <v>17496.950272679358</v>
      </c>
      <c r="I10" s="2"/>
      <c r="J10" s="2"/>
    </row>
    <row r="11" spans="1:10" x14ac:dyDescent="0.25">
      <c r="A11" s="15" t="s">
        <v>10</v>
      </c>
      <c r="B11" s="16">
        <v>1286668.16573274</v>
      </c>
      <c r="C11" s="17">
        <v>120839.43051724099</v>
      </c>
      <c r="D11" s="17">
        <v>73.194444443956002</v>
      </c>
      <c r="E11" s="10">
        <f>B11*3412.14/10^6</f>
        <v>4390.291915023312</v>
      </c>
      <c r="F11" s="6">
        <f>C11*99976.1/10^6</f>
        <v>12081.054989334738</v>
      </c>
      <c r="G11" s="6">
        <f>D11*91502/10^6</f>
        <v>6.6974380555108617</v>
      </c>
      <c r="H11" s="7">
        <f t="shared" si="0"/>
        <v>16478.044342413559</v>
      </c>
      <c r="I11" s="2"/>
      <c r="J11" s="2"/>
    </row>
    <row r="12" spans="1:10" x14ac:dyDescent="0.25">
      <c r="A12" s="15" t="s">
        <v>11</v>
      </c>
      <c r="B12" s="16">
        <v>1284763.4548132501</v>
      </c>
      <c r="C12" s="17">
        <v>88177.261724138007</v>
      </c>
      <c r="D12" s="17">
        <v>7.0833333329670296</v>
      </c>
      <c r="E12" s="10">
        <f>B12*3412.14/10^6</f>
        <v>4383.7927747064832</v>
      </c>
      <c r="F12" s="6">
        <f>C12*99976.1/10^6</f>
        <v>8815.6187358585958</v>
      </c>
      <c r="G12" s="6">
        <f>D12*91502/10^6</f>
        <v>0.64813916663314919</v>
      </c>
      <c r="H12" s="7">
        <f t="shared" si="0"/>
        <v>13200.059649731711</v>
      </c>
      <c r="I12" s="2"/>
      <c r="J12" s="2"/>
    </row>
    <row r="13" spans="1:10" x14ac:dyDescent="0.25">
      <c r="A13" s="15" t="s">
        <v>12</v>
      </c>
      <c r="B13" s="16">
        <v>1155166.12744601</v>
      </c>
      <c r="C13" s="17">
        <v>80507.261773773003</v>
      </c>
      <c r="D13" s="17">
        <v>0</v>
      </c>
      <c r="E13" s="10">
        <f>B13*3412.14/10^6</f>
        <v>3941.5885501036287</v>
      </c>
      <c r="F13" s="6">
        <f>C13*99976.1/10^6</f>
        <v>8048.8020538209075</v>
      </c>
      <c r="G13" s="6">
        <f>D13*91502/10^6</f>
        <v>0</v>
      </c>
      <c r="H13" s="7">
        <f t="shared" si="0"/>
        <v>11990.390603924536</v>
      </c>
      <c r="I13" s="2"/>
      <c r="J13" s="2"/>
    </row>
    <row r="14" spans="1:10" ht="15.75" thickBot="1" x14ac:dyDescent="0.3">
      <c r="A14" s="18" t="s">
        <v>13</v>
      </c>
      <c r="B14" s="19">
        <v>910790.08073818905</v>
      </c>
      <c r="C14" s="20">
        <v>41427.087651515001</v>
      </c>
      <c r="D14" s="20">
        <v>0</v>
      </c>
      <c r="E14" s="11">
        <f>B14*3412.14/10^6</f>
        <v>3107.7432660900045</v>
      </c>
      <c r="F14" s="8">
        <f>C14*99976.1/10^6</f>
        <v>4141.718657756629</v>
      </c>
      <c r="G14" s="8">
        <f>D14*91502/10^6</f>
        <v>0</v>
      </c>
      <c r="H14" s="9">
        <f t="shared" si="0"/>
        <v>7249.461923846633</v>
      </c>
      <c r="I14" s="2"/>
      <c r="J14" s="2"/>
    </row>
    <row r="15" spans="1:10" ht="15.75" thickTop="1" x14ac:dyDescent="0.25">
      <c r="A15" s="21" t="s">
        <v>19</v>
      </c>
      <c r="B15" s="22">
        <f>SUM(B3:B14)</f>
        <v>13927245.434991656</v>
      </c>
      <c r="C15" s="23">
        <v>1120091.40093254</v>
      </c>
      <c r="D15" s="23">
        <v>654.02777777362598</v>
      </c>
      <c r="E15" s="12">
        <f>B15*3412.14/10^6</f>
        <v>47521.711238552431</v>
      </c>
      <c r="F15" s="13">
        <f>C15*99976.1/10^6</f>
        <v>111982.36990877171</v>
      </c>
      <c r="G15" s="13">
        <f>D15*91502/10^6</f>
        <v>59.844849721842323</v>
      </c>
      <c r="H15" s="14">
        <f t="shared" si="0"/>
        <v>159563.925997046</v>
      </c>
      <c r="I15" s="1"/>
      <c r="J15" s="1"/>
    </row>
    <row r="16" spans="1:10" ht="16.5" x14ac:dyDescent="0.25">
      <c r="A16" s="37"/>
      <c r="B16" s="38"/>
      <c r="C16" s="38"/>
      <c r="D16" s="38"/>
      <c r="E16" s="5"/>
      <c r="F16" s="6"/>
      <c r="G16" s="6"/>
      <c r="H16" s="6"/>
      <c r="I16" s="2"/>
      <c r="J16" s="2"/>
    </row>
    <row r="17" spans="1:10" ht="60" x14ac:dyDescent="0.25">
      <c r="A17" s="2"/>
      <c r="B17" s="6"/>
      <c r="C17" s="6"/>
      <c r="D17" s="6"/>
      <c r="E17" s="39"/>
      <c r="F17" s="28" t="s">
        <v>20</v>
      </c>
      <c r="G17" s="29">
        <f>SUM(F15:G15)</f>
        <v>112042.21475849356</v>
      </c>
      <c r="H17" s="6"/>
      <c r="I17" s="2"/>
      <c r="J17"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5"/>
  <sheetViews>
    <sheetView workbookViewId="0"/>
  </sheetViews>
  <sheetFormatPr defaultRowHeight="15" x14ac:dyDescent="0.25"/>
  <cols>
    <col min="2" max="2" width="10" bestFit="1" customWidth="1"/>
    <col min="3" max="4" width="9.28515625" bestFit="1" customWidth="1"/>
    <col min="5" max="6" width="10" bestFit="1" customWidth="1"/>
  </cols>
  <sheetData>
    <row r="2" spans="1:6" ht="60.75" thickBot="1" x14ac:dyDescent="0.3">
      <c r="A2" s="24" t="s">
        <v>0</v>
      </c>
      <c r="B2" s="24" t="s">
        <v>29</v>
      </c>
      <c r="C2" s="24" t="s">
        <v>30</v>
      </c>
      <c r="D2" s="24" t="s">
        <v>32</v>
      </c>
      <c r="E2" s="24" t="s">
        <v>31</v>
      </c>
      <c r="F2" s="30" t="s">
        <v>33</v>
      </c>
    </row>
    <row r="3" spans="1:6" ht="15.75" thickTop="1" x14ac:dyDescent="0.25">
      <c r="A3" s="15" t="s">
        <v>2</v>
      </c>
      <c r="B3" s="4">
        <v>0</v>
      </c>
      <c r="C3" s="4">
        <v>348.78735352000001</v>
      </c>
      <c r="D3" s="4">
        <v>348.78735352000001</v>
      </c>
      <c r="E3" s="4">
        <v>1395.14941406</v>
      </c>
      <c r="F3" s="31">
        <f>SUM(B3:E3)</f>
        <v>2092.7241211</v>
      </c>
    </row>
    <row r="4" spans="1:6" x14ac:dyDescent="0.25">
      <c r="A4" s="15" t="s">
        <v>3</v>
      </c>
      <c r="B4" s="4">
        <v>0</v>
      </c>
      <c r="C4" s="4">
        <v>316.75500488</v>
      </c>
      <c r="D4" s="4">
        <v>316.75500488</v>
      </c>
      <c r="E4" s="4">
        <v>1267.0200195299999</v>
      </c>
      <c r="F4" s="31">
        <f t="shared" ref="F4:F14" si="0">SUM(B4:E4)</f>
        <v>1900.5300292899999</v>
      </c>
    </row>
    <row r="5" spans="1:6" x14ac:dyDescent="0.25">
      <c r="A5" s="15" t="s">
        <v>4</v>
      </c>
      <c r="B5" s="4">
        <v>0</v>
      </c>
      <c r="C5" s="4">
        <v>285.36370849999997</v>
      </c>
      <c r="D5" s="4">
        <v>285.36370849999997</v>
      </c>
      <c r="E5" s="4">
        <v>1141.4548339800001</v>
      </c>
      <c r="F5" s="31">
        <f t="shared" si="0"/>
        <v>1712.1822509799999</v>
      </c>
    </row>
    <row r="6" spans="1:6" x14ac:dyDescent="0.25">
      <c r="A6" s="15" t="s">
        <v>5</v>
      </c>
      <c r="B6" s="4">
        <v>208.37750000000005</v>
      </c>
      <c r="C6" s="4">
        <v>241.22396850999999</v>
      </c>
      <c r="D6" s="4">
        <v>241.22396850999999</v>
      </c>
      <c r="E6" s="4">
        <v>964.89587401999995</v>
      </c>
      <c r="F6" s="31">
        <f t="shared" si="0"/>
        <v>1655.7213110399998</v>
      </c>
    </row>
    <row r="7" spans="1:6" x14ac:dyDescent="0.25">
      <c r="A7" s="15" t="s">
        <v>6</v>
      </c>
      <c r="B7" s="4">
        <v>888.05500000000086</v>
      </c>
      <c r="C7" s="4">
        <v>162.99273682</v>
      </c>
      <c r="D7" s="4">
        <v>162.99273682</v>
      </c>
      <c r="E7" s="4">
        <v>651.97094727000001</v>
      </c>
      <c r="F7" s="31">
        <f t="shared" si="0"/>
        <v>1866.0114209100011</v>
      </c>
    </row>
    <row r="8" spans="1:6" x14ac:dyDescent="0.25">
      <c r="A8" s="15" t="s">
        <v>7</v>
      </c>
      <c r="B8" s="4">
        <v>736.61199999999963</v>
      </c>
      <c r="C8" s="4">
        <v>141.58514403999999</v>
      </c>
      <c r="D8" s="4">
        <v>141.58514403999999</v>
      </c>
      <c r="E8" s="4">
        <v>566.34057616999996</v>
      </c>
      <c r="F8" s="31">
        <f t="shared" si="0"/>
        <v>1586.1228642499996</v>
      </c>
    </row>
    <row r="9" spans="1:6" x14ac:dyDescent="0.25">
      <c r="A9" s="15" t="s">
        <v>8</v>
      </c>
      <c r="B9" s="4">
        <v>859.04200000000128</v>
      </c>
      <c r="C9" s="4">
        <v>156.29855347</v>
      </c>
      <c r="D9" s="4">
        <v>156.29855347</v>
      </c>
      <c r="E9" s="4">
        <v>625.19421387</v>
      </c>
      <c r="F9" s="31">
        <f t="shared" si="0"/>
        <v>1796.8333208100012</v>
      </c>
    </row>
    <row r="10" spans="1:6" x14ac:dyDescent="0.25">
      <c r="A10" s="15" t="s">
        <v>9</v>
      </c>
      <c r="B10" s="4">
        <v>944.74749999999835</v>
      </c>
      <c r="C10" s="4">
        <v>180.76933288999999</v>
      </c>
      <c r="D10" s="4">
        <v>180.76933288999999</v>
      </c>
      <c r="E10" s="4">
        <v>723.07733154000005</v>
      </c>
      <c r="F10" s="31">
        <f t="shared" si="0"/>
        <v>2029.3634973199983</v>
      </c>
    </row>
    <row r="11" spans="1:6" x14ac:dyDescent="0.25">
      <c r="A11" s="15" t="s">
        <v>10</v>
      </c>
      <c r="B11" s="4">
        <v>2064.3369999999995</v>
      </c>
      <c r="C11" s="4">
        <v>252.51646423</v>
      </c>
      <c r="D11" s="4">
        <v>252.51646423</v>
      </c>
      <c r="E11" s="4">
        <v>1010.06585693</v>
      </c>
      <c r="F11" s="31">
        <f t="shared" si="0"/>
        <v>3579.4357853899996</v>
      </c>
    </row>
    <row r="12" spans="1:6" x14ac:dyDescent="0.25">
      <c r="A12" s="15" t="s">
        <v>11</v>
      </c>
      <c r="B12" s="4">
        <v>2268.3737499999993</v>
      </c>
      <c r="C12" s="4">
        <v>312.96704102000001</v>
      </c>
      <c r="D12" s="4">
        <v>312.96704102000001</v>
      </c>
      <c r="E12" s="4">
        <v>1251.86816406</v>
      </c>
      <c r="F12" s="31">
        <f t="shared" si="0"/>
        <v>4146.1759960999998</v>
      </c>
    </row>
    <row r="13" spans="1:6" x14ac:dyDescent="0.25">
      <c r="A13" s="15" t="s">
        <v>12</v>
      </c>
      <c r="B13" s="4">
        <v>2278.9932499999959</v>
      </c>
      <c r="C13" s="4">
        <v>354.20629882999998</v>
      </c>
      <c r="D13" s="4">
        <v>354.20629882999998</v>
      </c>
      <c r="E13" s="4">
        <v>1416.82519531</v>
      </c>
      <c r="F13" s="31">
        <f t="shared" si="0"/>
        <v>4404.2310429699955</v>
      </c>
    </row>
    <row r="14" spans="1:6" ht="15.75" thickBot="1" x14ac:dyDescent="0.3">
      <c r="A14" s="18" t="s">
        <v>13</v>
      </c>
      <c r="B14" s="32">
        <v>2733.6145000000088</v>
      </c>
      <c r="C14" s="32">
        <v>350.74371337999997</v>
      </c>
      <c r="D14" s="32">
        <v>350.74371337999997</v>
      </c>
      <c r="E14" s="32">
        <v>1402.9748535199999</v>
      </c>
      <c r="F14" s="33">
        <f t="shared" si="0"/>
        <v>4838.0767802800083</v>
      </c>
    </row>
    <row r="15" spans="1:6" ht="15.75" thickTop="1" x14ac:dyDescent="0.25">
      <c r="A15" s="21" t="s">
        <v>19</v>
      </c>
      <c r="B15" s="34">
        <f>SUM(B3:B14)</f>
        <v>12982.152500000004</v>
      </c>
      <c r="C15" s="34">
        <f t="shared" ref="C15:F15" si="1">SUM(C3:C14)</f>
        <v>3104.2093200899999</v>
      </c>
      <c r="D15" s="34">
        <f t="shared" si="1"/>
        <v>3104.2093200899999</v>
      </c>
      <c r="E15" s="34">
        <f t="shared" si="1"/>
        <v>12416.837280260001</v>
      </c>
      <c r="F15" s="35">
        <f t="shared" si="1"/>
        <v>31607.408420440002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5"/>
  <sheetViews>
    <sheetView workbookViewId="0"/>
  </sheetViews>
  <sheetFormatPr defaultRowHeight="15" x14ac:dyDescent="0.25"/>
  <cols>
    <col min="3" max="3" width="14.28515625" bestFit="1" customWidth="1"/>
  </cols>
  <sheetData>
    <row r="2" spans="1:3" ht="30.75" thickBot="1" x14ac:dyDescent="0.3">
      <c r="A2" s="24" t="s">
        <v>0</v>
      </c>
      <c r="B2" s="25" t="s">
        <v>27</v>
      </c>
      <c r="C2" s="25" t="s">
        <v>28</v>
      </c>
    </row>
    <row r="3" spans="1:3" ht="15.75" thickTop="1" x14ac:dyDescent="0.25">
      <c r="A3" s="15" t="s">
        <v>2</v>
      </c>
      <c r="B3" s="16">
        <v>3005.8398395721902</v>
      </c>
      <c r="C3" s="16">
        <f>B3*748.052</f>
        <v>2248524.5036716559</v>
      </c>
    </row>
    <row r="4" spans="1:3" x14ac:dyDescent="0.25">
      <c r="A4" s="15" t="s">
        <v>3</v>
      </c>
      <c r="B4" s="16">
        <v>3719.2439839572198</v>
      </c>
      <c r="C4" s="16">
        <f t="shared" ref="C4:C14" si="0">B4*748.052</f>
        <v>2782187.9006871665</v>
      </c>
    </row>
    <row r="5" spans="1:3" x14ac:dyDescent="0.25">
      <c r="A5" s="15" t="s">
        <v>4</v>
      </c>
      <c r="B5" s="16">
        <v>7425.8403743315503</v>
      </c>
      <c r="C5" s="16">
        <f t="shared" si="0"/>
        <v>5554914.7436994649</v>
      </c>
    </row>
    <row r="6" spans="1:3" x14ac:dyDescent="0.25">
      <c r="A6" s="15" t="s">
        <v>5</v>
      </c>
      <c r="B6" s="16">
        <v>6065.2704545454499</v>
      </c>
      <c r="C6" s="16">
        <f t="shared" si="0"/>
        <v>4537137.6940636327</v>
      </c>
    </row>
    <row r="7" spans="1:3" x14ac:dyDescent="0.25">
      <c r="A7" s="15" t="s">
        <v>6</v>
      </c>
      <c r="B7" s="16">
        <v>4777.5957219251304</v>
      </c>
      <c r="C7" s="16">
        <f t="shared" si="0"/>
        <v>3573890.0349775376</v>
      </c>
    </row>
    <row r="8" spans="1:3" x14ac:dyDescent="0.25">
      <c r="A8" s="15" t="s">
        <v>7</v>
      </c>
      <c r="B8" s="16">
        <v>4006.8985294117701</v>
      </c>
      <c r="C8" s="16">
        <f t="shared" si="0"/>
        <v>2997368.4587235334</v>
      </c>
    </row>
    <row r="9" spans="1:3" x14ac:dyDescent="0.25">
      <c r="A9" s="15" t="s">
        <v>8</v>
      </c>
      <c r="B9" s="16">
        <v>3427.7152406417099</v>
      </c>
      <c r="C9" s="16">
        <f t="shared" si="0"/>
        <v>2564109.2411925122</v>
      </c>
    </row>
    <row r="10" spans="1:3" x14ac:dyDescent="0.25">
      <c r="A10" s="15" t="s">
        <v>9</v>
      </c>
      <c r="B10" s="16">
        <v>4714.6989304812796</v>
      </c>
      <c r="C10" s="16">
        <f t="shared" si="0"/>
        <v>3526839.9643443823</v>
      </c>
    </row>
    <row r="11" spans="1:3" x14ac:dyDescent="0.25">
      <c r="A11" s="15" t="s">
        <v>10</v>
      </c>
      <c r="B11" s="16">
        <v>5106.0628342246</v>
      </c>
      <c r="C11" s="16">
        <f t="shared" si="0"/>
        <v>3819600.5152673805</v>
      </c>
    </row>
    <row r="12" spans="1:3" x14ac:dyDescent="0.25">
      <c r="A12" s="15" t="s">
        <v>11</v>
      </c>
      <c r="B12" s="16">
        <v>5985.0183155080204</v>
      </c>
      <c r="C12" s="16">
        <f t="shared" si="0"/>
        <v>4477104.9209524058</v>
      </c>
    </row>
    <row r="13" spans="1:3" x14ac:dyDescent="0.25">
      <c r="A13" s="15" t="s">
        <v>12</v>
      </c>
      <c r="B13" s="16">
        <v>4570.5526737967903</v>
      </c>
      <c r="C13" s="16">
        <f t="shared" si="0"/>
        <v>3419011.0687390366</v>
      </c>
    </row>
    <row r="14" spans="1:3" ht="15.75" thickBot="1" x14ac:dyDescent="0.3">
      <c r="A14" s="18" t="s">
        <v>13</v>
      </c>
      <c r="B14" s="19">
        <v>2406.1597593582901</v>
      </c>
      <c r="C14" s="19">
        <f t="shared" si="0"/>
        <v>1799932.6203074877</v>
      </c>
    </row>
    <row r="15" spans="1:3" ht="15.75" thickTop="1" x14ac:dyDescent="0.25">
      <c r="A15" s="21" t="s">
        <v>19</v>
      </c>
      <c r="B15" s="22">
        <f>SUM(B3:B14)</f>
        <v>55210.896657754005</v>
      </c>
      <c r="C15" s="22">
        <f>SUM(C3:C14)</f>
        <v>41300621.666626193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Information</vt:lpstr>
      <vt:lpstr>OP-5 Building EE</vt:lpstr>
      <vt:lpstr>OP-6 Clean &amp; Renweable Energy</vt:lpstr>
      <vt:lpstr>OP-21 Water Use</vt:lpstr>
    </vt:vector>
  </TitlesOfParts>
  <Company>Humboldt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ala25</dc:creator>
  <cp:lastModifiedBy>ala25</cp:lastModifiedBy>
  <dcterms:created xsi:type="dcterms:W3CDTF">2020-01-03T16:49:56Z</dcterms:created>
  <dcterms:modified xsi:type="dcterms:W3CDTF">2020-01-04T00:00:36Z</dcterms:modified>
</cp:coreProperties>
</file>