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9"/>
  <workbookPr/>
  <mc:AlternateContent xmlns:mc="http://schemas.openxmlformats.org/markup-compatibility/2006">
    <mc:Choice Requires="x15">
      <x15ac:absPath xmlns:x15ac="http://schemas.microsoft.com/office/spreadsheetml/2010/11/ac" url="https://humberital-my.sharepoint.com/personal/n01582840_humber_ca/Documents/"/>
    </mc:Choice>
  </mc:AlternateContent>
  <xr:revisionPtr revIDLastSave="0" documentId="8_{1545436F-5092-48ED-A75A-27C9C13D8EEC}" xr6:coauthVersionLast="47" xr6:coauthVersionMax="47" xr10:uidLastSave="{00000000-0000-0000-0000-000000000000}"/>
  <bookViews>
    <workbookView xWindow="-57720" yWindow="-1860" windowWidth="29040" windowHeight="15840" xr2:uid="{00000000-000D-0000-FFFF-FFFF00000000}"/>
  </bookViews>
  <sheets>
    <sheet name="New Buildings" sheetId="1" r:id="rId1"/>
    <sheet name="points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B23" i="1"/>
  <c r="B17" i="1"/>
  <c r="D4" i="1"/>
  <c r="D9" i="1"/>
  <c r="B22" i="1" s="1"/>
  <c r="D6" i="1"/>
  <c r="D5" i="1"/>
  <c r="B24" i="1" s="1"/>
  <c r="D8" i="1"/>
  <c r="A1" i="2"/>
  <c r="A2" i="2"/>
  <c r="B2" i="2"/>
  <c r="A3" i="2"/>
  <c r="A4" i="2"/>
  <c r="A5" i="2"/>
  <c r="A6" i="2"/>
  <c r="A7" i="2"/>
  <c r="B7" i="2"/>
  <c r="A8" i="2"/>
  <c r="A9" i="2"/>
  <c r="B34" i="1" l="1"/>
  <c r="B30" i="1"/>
  <c r="B6" i="2" s="1"/>
  <c r="B29" i="1"/>
  <c r="B5" i="2" s="1"/>
  <c r="B28" i="1"/>
  <c r="B4" i="2" s="1"/>
  <c r="B27" i="1"/>
  <c r="B3" i="2" s="1"/>
  <c r="B32" i="1" l="1"/>
  <c r="B33" i="1" l="1"/>
  <c r="B9" i="2" s="1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tc={91985CE4-FB2C-46BF-92B0-1343CA10B12B}</author>
  </authors>
  <commentList>
    <comment ref="D3" authorId="0" shapeId="0" xr:uid="{91985CE4-FB2C-46BF-92B0-1343CA10B12B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areas from "Gross Area - COFSI" column of spreadsheet from Spencer/Suzanne</t>
      </text>
    </comment>
  </commentList>
</comments>
</file>

<file path=xl/sharedStrings.xml><?xml version="1.0" encoding="utf-8"?>
<sst xmlns="http://schemas.openxmlformats.org/spreadsheetml/2006/main" count="64" uniqueCount="50">
  <si>
    <t>Building</t>
  </si>
  <si>
    <t>Campus</t>
  </si>
  <si>
    <t>New building code</t>
  </si>
  <si>
    <t>Gross area (sq m)</t>
  </si>
  <si>
    <t>Certification</t>
  </si>
  <si>
    <t>Construction Date</t>
  </si>
  <si>
    <t>Education Training Services (ETS) Building</t>
  </si>
  <si>
    <t>North</t>
  </si>
  <si>
    <t>Shadowing LEED Silver</t>
  </si>
  <si>
    <t>Occupancy during August, 2019</t>
  </si>
  <si>
    <t>Dx</t>
  </si>
  <si>
    <t>Shadowing Zero Carbon Building - Design (Designed with High Performance Energy Use Intensity Target and Building Envelope )</t>
  </si>
  <si>
    <t>Please ask Khon for official opening date and area</t>
  </si>
  <si>
    <t>Barrett CTI</t>
  </si>
  <si>
    <t>ASHRAE 90.1, ASHRAE 55, ASHRAE 62</t>
  </si>
  <si>
    <t>LEED Platinum Certified</t>
  </si>
  <si>
    <t>Grand Opening April 2019</t>
  </si>
  <si>
    <t>Learning Resource Commons (LRC)</t>
  </si>
  <si>
    <t>LEED Gold</t>
  </si>
  <si>
    <t>OLDER THAN 5 YEARS - Opened March 31, 2015</t>
  </si>
  <si>
    <t>Parking Garage</t>
  </si>
  <si>
    <t>Toronto Green Standard, ASHRAE 90.1, ASHRAE 55, ASHRAE 62</t>
  </si>
  <si>
    <t>Shadowing Parksmart</t>
  </si>
  <si>
    <t>NX Building Renovation</t>
  </si>
  <si>
    <t>Passive House, IPMVP</t>
  </si>
  <si>
    <t>Zero Carbon Building- Design Certified, Passive House Certified</t>
  </si>
  <si>
    <t>Completed Jan 2020</t>
  </si>
  <si>
    <t>Athletics Centre</t>
  </si>
  <si>
    <t>Lakeshore</t>
  </si>
  <si>
    <t>LEED Silver</t>
  </si>
  <si>
    <t>OLDER THAN 5 YEARS - Opened Sept, 2016</t>
  </si>
  <si>
    <t>Welcome Centre</t>
  </si>
  <si>
    <t>G Building</t>
  </si>
  <si>
    <t>Shadowning LEED Silver</t>
  </si>
  <si>
    <t>OLDER THAN 5 YEARS - Opened Aug, 2016</t>
  </si>
  <si>
    <t>Total new area</t>
  </si>
  <si>
    <t>Area</t>
  </si>
  <si>
    <r>
      <t>Certified at the highest achievable level under a multi-attribute GBC rating system for design and construction (e.g., LEED BD+C Platinum or Certified Living Building)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</si>
  <si>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Certified at the 2nd highest level under a 4- or 5-tier, multi-attribute GBC rating system for design and construction (e.g., LEED BD+C Gold)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</si>
  <si>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Certified at mid-level under a 3- or 5-tier, multi-attribute GBC rating system for design and construction (e.g., BREEAM Very Good)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</si>
  <si>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Certified at a step above minimum level under a 4- or 5-tier, multi-attribute GBC rating system for design and construction (e.g., LEED BD+C Silver)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</si>
  <si>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Certified at minimum level under a multi-attribute GBC rating system for design and construction (e.g., LEED BD+C Certified)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</si>
  <si>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Certified/verified at any level under a multi-attribute, non-GBC rating system for design and construction, a green building code, or a single-attribute rating system for design and construction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</si>
  <si>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Designed and built-in accordance with a multi-attribute green building code, policy, guideline, or rating system, but not certified/verified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</si>
  <si>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r>
      <t>Designed and built-in accordance with a single-attribute green building code, policy, guideline, or rating system, but not certified/verified</t>
    </r>
    <r>
      <rPr>
        <sz val="11"/>
        <rFont val="Calibri"/>
        <family val="2"/>
      </rPr>
      <t xml:space="preserve"> </t>
    </r>
    <r>
      <rPr>
        <sz val="11"/>
        <rFont val="Open Sans"/>
        <family val="2"/>
      </rPr>
      <t> </t>
    </r>
  </si>
  <si>
    <t>Points Calculation</t>
  </si>
  <si>
    <t>score value</t>
  </si>
  <si>
    <t>area x score value</t>
  </si>
  <si>
    <t>sum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</si>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</sst>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Open Sans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3" borderId="8" xfId="2" applyBorder="1" applyAlignment="1">
      <alignment horizontal="center"/>
    </xf>
    <xf numFmtId="0" fontId="2" fillId="3" borderId="8" xfId="2" applyBorder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4" fillId="2" borderId="0" xfId="1" applyFont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6" xfId="0" applyFont="1" applyBorder="1"/>
    <xf numFmtId="2" fontId="6" fillId="0" borderId="7" xfId="0" applyNumberFormat="1" applyFont="1" applyBorder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8" fillId="0" borderId="4" xfId="0" applyFont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7" xfId="0" applyFont="1" applyBorder="1"/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64" fontId="8" fillId="0" borderId="0" xfId="3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164" fontId="8" fillId="0" borderId="10" xfId="3" applyNumberFormat="1" applyFont="1" applyBorder="1" applyAlignment="1">
      <alignment horizontal="left"/>
    </xf>
    <xf numFmtId="43" fontId="4" fillId="2" borderId="0" xfId="3" applyFont="1" applyFill="1" applyAlignment="1">
      <alignment horizontal="left"/>
    </xf>
    <xf numFmtId="164" fontId="0" fillId="0" borderId="0" xfId="3" applyNumberFormat="1" applyFont="1" applyFill="1" applyBorder="1" applyAlignment="1">
      <alignment horizontal="left"/>
    </xf>
    <xf numFmtId="164" fontId="8" fillId="0" borderId="0" xfId="3" applyNumberFormat="1" applyFont="1" applyFill="1" applyBorder="1" applyAlignment="1">
      <alignment horizontal="left"/>
    </xf>
    <xf numFmtId="164" fontId="3" fillId="0" borderId="5" xfId="0" applyNumberFormat="1" applyFont="1" applyBorder="1"/>
    <xf numFmtId="164" fontId="0" fillId="0" borderId="7" xfId="0" applyNumberFormat="1" applyBorder="1"/>
    <xf numFmtId="0" fontId="2" fillId="3" borderId="1" xfId="2" applyAlignment="1">
      <alignment horizontal="center"/>
    </xf>
  </cellXfs>
  <cellStyles count="4">
    <cellStyle name="Calculation" xfId="2" builtinId="22"/>
    <cellStyle name="Comma" xfId="3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n Hehar" id="{FA6031FA-9CA9-4B27-AF3C-3C88B66ED129}" userId="S::n01139515@humber.ca::71c8530e-80d8-42da-a577-584a874be36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08-25T19:55:21.19" personId="{FA6031FA-9CA9-4B27-AF3C-3C88B66ED129}" id="{91985CE4-FB2C-46BF-92B0-1343CA10B12B}">
    <text>All areas from "Gross Area - COFSI" column of spreadsheet from Spencer/Suzanne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D14" sqref="D14"/>
    </sheetView>
  </sheetViews>
  <sheetFormatPr defaultColWidth="8.85546875" defaultRowHeight="15"/>
  <cols>
    <col min="1" max="1" width="37" customWidth="1"/>
    <col min="2" max="2" width="18.140625" customWidth="1"/>
    <col min="3" max="3" width="36.5703125" hidden="1" customWidth="1"/>
    <col min="4" max="4" width="18.28515625" style="2" customWidth="1"/>
    <col min="5" max="5" width="58.7109375" bestFit="1" customWidth="1"/>
    <col min="6" max="6" width="23.85546875" bestFit="1" customWidth="1"/>
  </cols>
  <sheetData>
    <row r="1" spans="1:7">
      <c r="A1" s="38"/>
      <c r="B1" s="38"/>
      <c r="C1" s="38"/>
      <c r="D1" s="38"/>
      <c r="E1" s="38"/>
    </row>
    <row r="2" spans="1:7">
      <c r="A2" s="8"/>
      <c r="B2" s="8"/>
      <c r="C2" s="8"/>
      <c r="D2" s="9"/>
      <c r="E2" s="8"/>
    </row>
    <row r="3" spans="1:7">
      <c r="A3" s="3" t="s">
        <v>0</v>
      </c>
      <c r="B3" s="10" t="s">
        <v>1</v>
      </c>
      <c r="C3" s="10" t="s">
        <v>2</v>
      </c>
      <c r="D3" s="11" t="s">
        <v>3</v>
      </c>
      <c r="E3" s="4" t="s">
        <v>4</v>
      </c>
      <c r="F3" s="1" t="s">
        <v>5</v>
      </c>
    </row>
    <row r="4" spans="1:7">
      <c r="A4" s="5" t="s">
        <v>6</v>
      </c>
      <c r="B4" t="s">
        <v>7</v>
      </c>
      <c r="D4" s="34">
        <f>19122/3.28^2</f>
        <v>1777.401844140393</v>
      </c>
      <c r="E4" s="6" t="s">
        <v>8</v>
      </c>
      <c r="F4" t="s">
        <v>9</v>
      </c>
    </row>
    <row r="5" spans="1:7">
      <c r="A5" s="5" t="s">
        <v>10</v>
      </c>
      <c r="D5" s="34">
        <f>7090.45/3.28^2</f>
        <v>659.06175639500304</v>
      </c>
      <c r="E5" s="6" t="s">
        <v>11</v>
      </c>
      <c r="F5" t="s">
        <v>12</v>
      </c>
    </row>
    <row r="6" spans="1:7">
      <c r="A6" s="5" t="s">
        <v>13</v>
      </c>
      <c r="B6" t="s">
        <v>7</v>
      </c>
      <c r="C6" t="s">
        <v>14</v>
      </c>
      <c r="D6" s="34">
        <f>97393/3.28^2</f>
        <v>9052.7401844140404</v>
      </c>
      <c r="E6" s="6" t="s">
        <v>15</v>
      </c>
      <c r="F6" t="s">
        <v>16</v>
      </c>
    </row>
    <row r="7" spans="1:7">
      <c r="A7" s="21" t="s">
        <v>17</v>
      </c>
      <c r="B7" s="22" t="s">
        <v>7</v>
      </c>
      <c r="C7" s="22" t="s">
        <v>14</v>
      </c>
      <c r="D7" s="35">
        <v>24192.880000000001</v>
      </c>
      <c r="E7" s="23" t="s">
        <v>18</v>
      </c>
      <c r="F7" s="22" t="s">
        <v>19</v>
      </c>
      <c r="G7" s="22"/>
    </row>
    <row r="8" spans="1:7">
      <c r="A8" s="5" t="s">
        <v>20</v>
      </c>
      <c r="B8" t="s">
        <v>7</v>
      </c>
      <c r="C8" t="s">
        <v>21</v>
      </c>
      <c r="D8" s="34">
        <f>16279/3.28^2</f>
        <v>1513.1432183224274</v>
      </c>
      <c r="E8" s="6" t="s">
        <v>22</v>
      </c>
      <c r="F8" t="s">
        <v>16</v>
      </c>
    </row>
    <row r="9" spans="1:7">
      <c r="A9" s="5" t="s">
        <v>23</v>
      </c>
      <c r="B9" t="s">
        <v>7</v>
      </c>
      <c r="C9" t="s">
        <v>24</v>
      </c>
      <c r="D9" s="31">
        <f>48283.77/3.28^2</f>
        <v>4488.0065809042244</v>
      </c>
      <c r="E9" s="6" t="s">
        <v>25</v>
      </c>
      <c r="F9" t="s">
        <v>26</v>
      </c>
    </row>
    <row r="10" spans="1:7">
      <c r="A10" s="21" t="s">
        <v>27</v>
      </c>
      <c r="B10" s="22" t="s">
        <v>28</v>
      </c>
      <c r="C10" s="22" t="s">
        <v>14</v>
      </c>
      <c r="D10" s="30">
        <v>2166.96</v>
      </c>
      <c r="E10" s="23" t="s">
        <v>29</v>
      </c>
      <c r="F10" s="22" t="s">
        <v>30</v>
      </c>
    </row>
    <row r="11" spans="1:7">
      <c r="A11" s="21" t="s">
        <v>31</v>
      </c>
      <c r="B11" s="22" t="s">
        <v>28</v>
      </c>
      <c r="C11" s="22" t="s">
        <v>14</v>
      </c>
      <c r="D11" s="30">
        <v>6526.62</v>
      </c>
      <c r="E11" s="23" t="s">
        <v>29</v>
      </c>
      <c r="F11" s="22" t="s">
        <v>30</v>
      </c>
    </row>
    <row r="12" spans="1:7">
      <c r="A12" s="24" t="s">
        <v>32</v>
      </c>
      <c r="B12" s="25" t="s">
        <v>28</v>
      </c>
      <c r="C12" s="22" t="s">
        <v>14</v>
      </c>
      <c r="D12" s="32">
        <v>2497.6999999999998</v>
      </c>
      <c r="E12" s="26" t="s">
        <v>33</v>
      </c>
      <c r="F12" s="22" t="s">
        <v>34</v>
      </c>
    </row>
    <row r="14" spans="1:7">
      <c r="C14" s="12" t="s">
        <v>35</v>
      </c>
      <c r="D14" s="33">
        <f>SUM(D4:D12)-D7-D10-D11-D12</f>
        <v>17490.353584176093</v>
      </c>
    </row>
    <row r="16" spans="1:7">
      <c r="A16" s="3" t="s">
        <v>4</v>
      </c>
      <c r="B16" s="4" t="s">
        <v>36</v>
      </c>
    </row>
    <row r="17" spans="1:2" ht="99.75" thickBot="1">
      <c r="A17" s="27" t="s">
        <v>37</v>
      </c>
      <c r="B17" s="36">
        <f>D6</f>
        <v>9052.7401844140404</v>
      </c>
    </row>
    <row r="18" spans="1:2" ht="83.25" thickBot="1">
      <c r="A18" s="28" t="s">
        <v>38</v>
      </c>
      <c r="B18" s="6">
        <v>0</v>
      </c>
    </row>
    <row r="19" spans="1:2" ht="66.75" thickBot="1">
      <c r="A19" s="28" t="s">
        <v>39</v>
      </c>
      <c r="B19" s="6">
        <v>0</v>
      </c>
    </row>
    <row r="20" spans="1:2" ht="83.25" thickBot="1">
      <c r="A20" s="28" t="s">
        <v>40</v>
      </c>
      <c r="B20" s="6">
        <v>0</v>
      </c>
    </row>
    <row r="21" spans="1:2" ht="66.75" thickBot="1">
      <c r="A21" s="28" t="s">
        <v>41</v>
      </c>
      <c r="B21" s="6"/>
    </row>
    <row r="22" spans="1:2" ht="116.25" thickBot="1">
      <c r="A22" s="28" t="s">
        <v>42</v>
      </c>
      <c r="B22" s="6">
        <f>D9</f>
        <v>4488.0065809042244</v>
      </c>
    </row>
    <row r="23" spans="1:2" ht="83.25" thickBot="1">
      <c r="A23" s="28" t="s">
        <v>43</v>
      </c>
      <c r="B23" s="37">
        <f>D8+D4</f>
        <v>3290.5450624628202</v>
      </c>
    </row>
    <row r="24" spans="1:2" ht="82.5">
      <c r="A24" s="29" t="s">
        <v>44</v>
      </c>
      <c r="B24">
        <f>D5</f>
        <v>659.06175639500304</v>
      </c>
    </row>
    <row r="25" spans="1:2" hidden="1">
      <c r="A25" s="1" t="s">
        <v>45</v>
      </c>
    </row>
    <row r="26" spans="1:2" hidden="1">
      <c r="A26" s="13" t="s">
        <v>46</v>
      </c>
      <c r="B26" s="14" t="s">
        <v>47</v>
      </c>
    </row>
    <row r="27" spans="1:2" hidden="1">
      <c r="A27" s="5">
        <v>2.5</v>
      </c>
      <c r="B27" s="15">
        <f>B18*A27</f>
        <v>0</v>
      </c>
    </row>
    <row r="28" spans="1:2" hidden="1">
      <c r="A28" s="5">
        <v>2</v>
      </c>
      <c r="B28" s="15">
        <f>B19*A28</f>
        <v>0</v>
      </c>
    </row>
    <row r="29" spans="1:2" hidden="1">
      <c r="A29" s="5">
        <v>1.5</v>
      </c>
      <c r="B29" s="15">
        <f>B21*A29</f>
        <v>0</v>
      </c>
    </row>
    <row r="30" spans="1:2" hidden="1">
      <c r="A30" s="7">
        <v>1.25</v>
      </c>
      <c r="B30" s="16">
        <f>B23*A30</f>
        <v>4113.1813280785254</v>
      </c>
    </row>
    <row r="31" spans="1:2" hidden="1">
      <c r="B31" s="2"/>
    </row>
    <row r="32" spans="1:2" hidden="1">
      <c r="A32" s="13" t="s">
        <v>48</v>
      </c>
      <c r="B32" s="14">
        <f>SUM(B27:B30)</f>
        <v>4113.1813280785254</v>
      </c>
    </row>
    <row r="33" spans="1:2" ht="18.75" hidden="1">
      <c r="A33" s="17" t="s">
        <v>49</v>
      </c>
      <c r="B33" s="18">
        <f>B32/D14</f>
        <v>0.23516856353320442</v>
      </c>
    </row>
    <row r="34" spans="1:2">
      <c r="B34">
        <f>SUM(B17:B24)</f>
        <v>17490.353584176089</v>
      </c>
    </row>
  </sheetData>
  <mergeCells count="1">
    <mergeCell ref="A1:E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E17" sqref="E17"/>
    </sheetView>
  </sheetViews>
  <sheetFormatPr defaultColWidth="11.42578125" defaultRowHeight="15"/>
  <cols>
    <col min="1" max="1" width="19.140625" customWidth="1"/>
    <col min="2" max="2" width="23.42578125" customWidth="1"/>
  </cols>
  <sheetData>
    <row r="1" spans="1:2">
      <c r="A1" t="str">
        <f>'New Buildings'!A25</f>
        <v>Points Calculation</v>
      </c>
    </row>
    <row r="2" spans="1:2">
      <c r="A2" t="str">
        <f>'New Buildings'!A26</f>
        <v>score value</v>
      </c>
      <c r="B2" t="str">
        <f>'New Buildings'!B26</f>
        <v>area x score value</v>
      </c>
    </row>
    <row r="3" spans="1:2">
      <c r="A3">
        <f>'New Buildings'!A27</f>
        <v>2.5</v>
      </c>
      <c r="B3">
        <f>'New Buildings'!B27</f>
        <v>0</v>
      </c>
    </row>
    <row r="4" spans="1:2">
      <c r="A4">
        <f>'New Buildings'!A28</f>
        <v>2</v>
      </c>
      <c r="B4">
        <f>'New Buildings'!B28</f>
        <v>0</v>
      </c>
    </row>
    <row r="5" spans="1:2">
      <c r="A5">
        <f>'New Buildings'!A29</f>
        <v>1.5</v>
      </c>
      <c r="B5">
        <f>'New Buildings'!B29</f>
        <v>0</v>
      </c>
    </row>
    <row r="6" spans="1:2">
      <c r="A6">
        <f>'New Buildings'!A30</f>
        <v>1.25</v>
      </c>
      <c r="B6">
        <f>'New Buildings'!B30</f>
        <v>4113.1813280785254</v>
      </c>
    </row>
    <row r="7" spans="1:2">
      <c r="A7">
        <f>'New Buildings'!A31</f>
        <v>0</v>
      </c>
      <c r="B7">
        <f>'New Buildings'!B31</f>
        <v>0</v>
      </c>
    </row>
    <row r="8" spans="1:2">
      <c r="A8" t="str">
        <f>'New Buildings'!A32</f>
        <v>sum</v>
      </c>
      <c r="B8">
        <f>'New Buildings'!B32</f>
        <v>4113.1813280785254</v>
      </c>
    </row>
    <row r="9" spans="1:2" ht="15.75">
      <c r="A9" s="19" t="str">
        <f>'New Buildings'!A33</f>
        <v>point</v>
      </c>
      <c r="B9" s="20">
        <f>'New Buildings'!B33</f>
        <v>0.23516856353320442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Humber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Farheen Kadwa</dc:creator>
  <cp:keywords/>
  <dc:description/>
  <cp:lastModifiedBy/>
  <cp:revision/>
  <dcterms:created xsi:type="dcterms:W3CDTF">2019-08-30T14:41:55Z</dcterms:created>
  <dcterms:modified xsi:type="dcterms:W3CDTF">2022-12-22T17:22:47Z</dcterms:modified>
  <cp:category/>
  <cp:contentStatus/>
</cp:coreProperties>
</file>