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\\departments.psu.ds.pdx.edu\psre\PSRE_Sustainability\Assessment &amp; Certification\STARS\STARS FY19\OP-Operations\GHGs\"/>
    </mc:Choice>
  </mc:AlternateContent>
  <xr:revisionPtr revIDLastSave="0" documentId="8_{77AF99D4-3BC1-4A28-BBFE-8D71995DB276}" xr6:coauthVersionLast="36" xr6:coauthVersionMax="36" xr10:uidLastSave="{00000000-0000-0000-0000-000000000000}"/>
  <bookViews>
    <workbookView xWindow="870" yWindow="0" windowWidth="25200" windowHeight="11250" activeTab="1" xr2:uid="{00000000-000D-0000-FFFF-FFFF00000000}"/>
  </bookViews>
  <sheets>
    <sheet name="Old" sheetId="1" r:id="rId1"/>
    <sheet name="Update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37" i="2"/>
  <c r="C35" i="2"/>
  <c r="C33" i="2" l="1"/>
  <c r="C12" i="2"/>
  <c r="C6" i="2" l="1"/>
  <c r="C7" i="2" l="1"/>
  <c r="C34" i="2"/>
  <c r="C31" i="2"/>
  <c r="C10" i="2"/>
  <c r="G35" i="1" l="1"/>
  <c r="F35" i="1"/>
  <c r="F7" i="1"/>
  <c r="F33" i="1"/>
  <c r="F9" i="1"/>
  <c r="F34" i="1"/>
  <c r="G33" i="1"/>
  <c r="G7" i="1"/>
  <c r="G9" i="1"/>
  <c r="G34" i="1"/>
  <c r="C33" i="1"/>
  <c r="D33" i="1"/>
  <c r="E33" i="1"/>
  <c r="H33" i="1"/>
  <c r="B33" i="1"/>
  <c r="C9" i="1"/>
  <c r="D9" i="1"/>
  <c r="D34" i="1" s="1"/>
  <c r="E9" i="1"/>
  <c r="E34" i="1" s="1"/>
  <c r="H9" i="1"/>
  <c r="B9" i="1"/>
  <c r="C7" i="1"/>
  <c r="C34" i="1" s="1"/>
  <c r="D7" i="1"/>
  <c r="E7" i="1"/>
  <c r="H34" i="1"/>
  <c r="B7" i="1"/>
  <c r="B34" i="1" s="1"/>
  <c r="C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Amanda Wolf</author>
  </authors>
  <commentList>
    <comment ref="C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Amanda Wolf:</t>
        </r>
        <r>
          <rPr>
            <sz val="9"/>
            <color indexed="81"/>
            <rFont val="Tahoma"/>
            <family val="2"/>
          </rPr>
          <t xml:space="preserve">
Change when you get updated numbers</t>
        </r>
      </text>
    </comment>
  </commentList>
</comments>
</file>

<file path=xl/sharedStrings.xml><?xml version="1.0" encoding="utf-8"?>
<sst xmlns="http://schemas.openxmlformats.org/spreadsheetml/2006/main" count="109" uniqueCount="70">
  <si>
    <t>Category</t>
  </si>
  <si>
    <t>FY 2012</t>
  </si>
  <si>
    <t>FY 2014</t>
  </si>
  <si>
    <t>FY 2015</t>
  </si>
  <si>
    <t>FY 2016</t>
  </si>
  <si>
    <t>FY 2017</t>
  </si>
  <si>
    <t>FY 2018</t>
  </si>
  <si>
    <t>FY 2019</t>
  </si>
  <si>
    <t>Totals from SCOPE 1</t>
  </si>
  <si>
    <t>Purchased Electricity</t>
  </si>
  <si>
    <t>Totals from SCOPE 2</t>
  </si>
  <si>
    <t>Commuting</t>
  </si>
  <si>
    <t>Directly Financed Travel (Personal Reimbursement)</t>
  </si>
  <si>
    <t>Air Travel (Study Abroad)</t>
  </si>
  <si>
    <t>Air Travel (Business Travel)</t>
  </si>
  <si>
    <t>Apparel and Laundering</t>
  </si>
  <si>
    <t>Chemicals and Gases</t>
  </si>
  <si>
    <t>Classroom Supplies</t>
  </si>
  <si>
    <t>Computers and Electronics</t>
  </si>
  <si>
    <t>Food Services</t>
  </si>
  <si>
    <t>Furniture/Fixtures/Equipment</t>
  </si>
  <si>
    <t>Grounds</t>
  </si>
  <si>
    <t>Infrastructure Improvements and Construction</t>
  </si>
  <si>
    <t>Medical and Laboratory Equipment</t>
  </si>
  <si>
    <t>Office Supplies</t>
  </si>
  <si>
    <t>Paper</t>
  </si>
  <si>
    <t>Postage, Shipping, and Receiving</t>
  </si>
  <si>
    <t>Printing Services</t>
  </si>
  <si>
    <t>Professional Services</t>
  </si>
  <si>
    <t>Real Estate</t>
  </si>
  <si>
    <t>Research</t>
  </si>
  <si>
    <t>Telecom Software, Service, and Licensing</t>
  </si>
  <si>
    <t>Solid Waste Management</t>
  </si>
  <si>
    <t>Water and Sewage</t>
  </si>
  <si>
    <t>Totals from SCOPE 3</t>
  </si>
  <si>
    <t>Totals SCOPE 1+2+3</t>
  </si>
  <si>
    <t>Travel: business, study abroad, personal vehicle reimbursements</t>
  </si>
  <si>
    <t>Purchased Goods + services (minus travel)</t>
  </si>
  <si>
    <t>Fugitive Emissions (Refrigerants and Fertilizers)</t>
  </si>
  <si>
    <t>On-Campu sStationary Sources (Natural Gas)</t>
  </si>
  <si>
    <t>On-Campu sStationary Sources (Distillate Oil #1-4, aka Diesel)</t>
  </si>
  <si>
    <t>On-Campu sStationary Sources (Solar-Electric)</t>
  </si>
  <si>
    <t>Transport Fuels (Campus Fleet)</t>
  </si>
  <si>
    <t>On-Campus Stationary Sources (Natural Gas)</t>
  </si>
  <si>
    <t>On-Campus Stationary Sources (Distillate Oil #1-4, aka Diesel)</t>
  </si>
  <si>
    <t>On-Campus Stationary Sources (Solar-Electric)</t>
  </si>
  <si>
    <t>Source</t>
  </si>
  <si>
    <t>SIMAP</t>
  </si>
  <si>
    <t>CBEI</t>
  </si>
  <si>
    <t>Travel (Business)</t>
  </si>
  <si>
    <t>Classroom + Office Supplies</t>
  </si>
  <si>
    <t>Conferences + Events</t>
  </si>
  <si>
    <t>Facilities Operations + Maintenance</t>
  </si>
  <si>
    <t>Food + Food Services</t>
  </si>
  <si>
    <t>Furniture, Fixtures, and Equipment</t>
  </si>
  <si>
    <t>Medical + Laboratory Equipment and Supplies</t>
  </si>
  <si>
    <t>Professional Service</t>
  </si>
  <si>
    <t>Telecom, Software, and Licensing</t>
  </si>
  <si>
    <t>Renewable Energy</t>
  </si>
  <si>
    <t>Travel: business + study abroad</t>
  </si>
  <si>
    <t>Waste and Wastewater: waste and waste water + universal hazardous waste</t>
  </si>
  <si>
    <t>Universal/Hazardous Waste</t>
  </si>
  <si>
    <t xml:space="preserve">Totals from SCOPE 3 </t>
  </si>
  <si>
    <t>Purchased Goods + Services (Apparel and Laundering through Telecom, Software, and Licensing)</t>
  </si>
  <si>
    <t>Electricty, Steam, and Chilled Water: T&amp;D Losses</t>
  </si>
  <si>
    <t>Solid Waste: Landfilled Waste-CH4 Recovery and Flaring</t>
  </si>
  <si>
    <t>Wastewater: Central Treament System - Anaerobic Digestion</t>
  </si>
  <si>
    <t xml:space="preserve">Scope 1 - Stationary Combustion </t>
  </si>
  <si>
    <t>Scope 1 - Other sources (mobile + fugitive)</t>
  </si>
  <si>
    <t>Infrastructure Improvements + Construction (Capital Goods)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</si>
</sst>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/>
    <xf numFmtId="2" fontId="0" fillId="0" borderId="1" xfId="0" applyNumberFormat="1" applyBorder="1"/>
    <xf numFmtId="2" fontId="1" fillId="2" borderId="1" xfId="0" applyNumberFormat="1" applyFont="1" applyFill="1" applyBorder="1"/>
    <xf numFmtId="0" fontId="1" fillId="0" borderId="1" xfId="0" applyFont="1" applyBorder="1" applyAlignment="1">
      <alignment horizontal="right" wrapText="1"/>
    </xf>
    <xf numFmtId="2" fontId="1" fillId="0" borderId="1" xfId="0" applyNumberFormat="1" applyFont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3" borderId="1" xfId="0" applyFont="1" applyFill="1" applyBorder="1"/>
    <xf numFmtId="2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workbookViewId="0">
      <selection activeCell="J11" sqref="J11"/>
    </sheetView>
  </sheetViews>
  <sheetFormatPr defaultRowHeight="14.5" x14ac:dyDescent="0.35"/>
  <cols>
    <col min="1" max="1" width="53.453125" style="2" customWidth="1"/>
    <col min="2" max="8" width="13.81640625" customWidth="1"/>
  </cols>
  <sheetData>
    <row r="1" spans="1:8" s="1" customFormat="1" x14ac:dyDescent="0.3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4" t="s">
        <v>39</v>
      </c>
      <c r="B2" s="5">
        <v>6871.28</v>
      </c>
      <c r="C2" s="5">
        <v>7060.47</v>
      </c>
      <c r="D2" s="5">
        <v>5906.27</v>
      </c>
      <c r="E2" s="5">
        <v>6222.82</v>
      </c>
      <c r="F2" s="5">
        <v>6995.35</v>
      </c>
      <c r="G2" s="5">
        <v>6295.56</v>
      </c>
      <c r="H2" s="5"/>
    </row>
    <row r="3" spans="1:8" x14ac:dyDescent="0.35">
      <c r="A3" s="4" t="s">
        <v>40</v>
      </c>
      <c r="B3" s="5"/>
      <c r="C3" s="5"/>
      <c r="D3" s="5"/>
      <c r="E3" s="5"/>
      <c r="F3" s="5"/>
      <c r="G3" s="5"/>
      <c r="H3" s="5"/>
    </row>
    <row r="4" spans="1:8" x14ac:dyDescent="0.35">
      <c r="A4" s="4" t="s">
        <v>41</v>
      </c>
      <c r="B4" s="5"/>
      <c r="C4" s="5"/>
      <c r="D4" s="5"/>
      <c r="E4" s="5"/>
      <c r="F4" s="5"/>
      <c r="G4" s="5"/>
      <c r="H4" s="5"/>
    </row>
    <row r="5" spans="1:8" x14ac:dyDescent="0.35">
      <c r="A5" s="4" t="s">
        <v>42</v>
      </c>
      <c r="B5" s="5">
        <v>193.85</v>
      </c>
      <c r="C5" s="5">
        <v>184.9</v>
      </c>
      <c r="D5" s="5">
        <v>156.18</v>
      </c>
      <c r="E5" s="5">
        <v>129.5</v>
      </c>
      <c r="F5" s="5">
        <v>122.05</v>
      </c>
      <c r="G5" s="5">
        <v>109.59</v>
      </c>
      <c r="H5" s="5"/>
    </row>
    <row r="6" spans="1:8" x14ac:dyDescent="0.35">
      <c r="A6" s="4" t="s">
        <v>38</v>
      </c>
      <c r="B6" s="5">
        <v>1.1499999999999999</v>
      </c>
      <c r="C6" s="5">
        <v>0.75</v>
      </c>
      <c r="D6" s="5">
        <v>0.02</v>
      </c>
      <c r="E6" s="5">
        <v>0.01</v>
      </c>
      <c r="F6" s="5">
        <v>39.04</v>
      </c>
      <c r="G6" s="5">
        <v>139.66</v>
      </c>
      <c r="H6" s="5"/>
    </row>
    <row r="7" spans="1:8" s="1" customFormat="1" x14ac:dyDescent="0.35">
      <c r="A7" s="6" t="s">
        <v>8</v>
      </c>
      <c r="B7" s="7">
        <f>SUM(B2:B6)</f>
        <v>7066.28</v>
      </c>
      <c r="C7" s="7">
        <f t="shared" ref="C7:G7" si="0">SUM(C2:C6)</f>
        <v>7246.12</v>
      </c>
      <c r="D7" s="7">
        <f t="shared" si="0"/>
        <v>6062.4700000000012</v>
      </c>
      <c r="E7" s="7">
        <f t="shared" si="0"/>
        <v>6352.33</v>
      </c>
      <c r="F7" s="7">
        <f t="shared" si="0"/>
        <v>7156.4400000000005</v>
      </c>
      <c r="G7" s="7">
        <f t="shared" si="0"/>
        <v>6544.81</v>
      </c>
      <c r="H7" s="7"/>
    </row>
    <row r="8" spans="1:8" x14ac:dyDescent="0.35">
      <c r="A8" s="4" t="s">
        <v>9</v>
      </c>
      <c r="B8" s="5">
        <v>19366.75</v>
      </c>
      <c r="C8" s="5">
        <v>18530.87</v>
      </c>
      <c r="D8" s="5">
        <v>19194.77</v>
      </c>
      <c r="E8" s="5">
        <v>18985.2</v>
      </c>
      <c r="F8" s="5">
        <v>15756.36</v>
      </c>
      <c r="G8" s="5">
        <v>14809.67</v>
      </c>
      <c r="H8" s="5"/>
    </row>
    <row r="9" spans="1:8" s="1" customFormat="1" x14ac:dyDescent="0.35">
      <c r="A9" s="6" t="s">
        <v>10</v>
      </c>
      <c r="B9" s="7">
        <f>SUM(B8:B8)</f>
        <v>19366.75</v>
      </c>
      <c r="C9" s="7">
        <f t="shared" ref="C9:H9" si="1">SUM(C8:C8)</f>
        <v>18530.87</v>
      </c>
      <c r="D9" s="7">
        <f t="shared" si="1"/>
        <v>19194.77</v>
      </c>
      <c r="E9" s="7">
        <f t="shared" si="1"/>
        <v>18985.2</v>
      </c>
      <c r="F9" s="7">
        <f t="shared" si="1"/>
        <v>15756.36</v>
      </c>
      <c r="G9" s="7">
        <f t="shared" si="1"/>
        <v>14809.67</v>
      </c>
      <c r="H9" s="7">
        <f t="shared" si="1"/>
        <v>0</v>
      </c>
    </row>
    <row r="10" spans="1:8" x14ac:dyDescent="0.35">
      <c r="A10" s="4" t="s">
        <v>11</v>
      </c>
      <c r="B10" s="8">
        <v>9863.9599999999991</v>
      </c>
      <c r="C10" s="8">
        <v>10637.9</v>
      </c>
      <c r="D10" s="8">
        <v>8303.39</v>
      </c>
      <c r="E10" s="8">
        <v>8303.82</v>
      </c>
      <c r="F10" s="5">
        <v>8902.94</v>
      </c>
      <c r="G10" s="5">
        <v>9594.09</v>
      </c>
      <c r="H10" s="5"/>
    </row>
    <row r="11" spans="1:8" x14ac:dyDescent="0.35">
      <c r="A11" s="4" t="s">
        <v>12</v>
      </c>
      <c r="B11" s="8">
        <v>572.52</v>
      </c>
      <c r="C11" s="8">
        <v>143.21</v>
      </c>
      <c r="D11" s="8">
        <v>183.55</v>
      </c>
      <c r="E11" s="8">
        <v>205.42</v>
      </c>
      <c r="F11" s="5">
        <v>185.6</v>
      </c>
      <c r="G11" s="5">
        <v>201.41</v>
      </c>
      <c r="H11" s="5"/>
    </row>
    <row r="12" spans="1:8" x14ac:dyDescent="0.35">
      <c r="A12" s="4" t="s">
        <v>13</v>
      </c>
      <c r="B12" s="8">
        <v>3165.8</v>
      </c>
      <c r="C12" s="8">
        <v>2448.63</v>
      </c>
      <c r="D12" s="8">
        <v>3016.7</v>
      </c>
      <c r="E12" s="8">
        <v>2950.46</v>
      </c>
      <c r="F12" s="5">
        <v>2770.88</v>
      </c>
      <c r="G12" s="5">
        <v>3317.5</v>
      </c>
      <c r="H12" s="5"/>
    </row>
    <row r="13" spans="1:8" x14ac:dyDescent="0.35">
      <c r="A13" s="4" t="s">
        <v>14</v>
      </c>
      <c r="B13" s="8">
        <v>5411.15</v>
      </c>
      <c r="C13" s="8">
        <v>5342.3611319600004</v>
      </c>
      <c r="D13" s="8">
        <v>3516.74</v>
      </c>
      <c r="E13" s="8">
        <v>4387.08</v>
      </c>
      <c r="F13" s="5">
        <v>4663.74</v>
      </c>
      <c r="G13" s="5">
        <v>4738.59</v>
      </c>
      <c r="H13" s="5"/>
    </row>
    <row r="14" spans="1:8" x14ac:dyDescent="0.35">
      <c r="A14" s="4" t="s">
        <v>15</v>
      </c>
      <c r="B14" s="8">
        <v>135.72580310000001</v>
      </c>
      <c r="C14" s="8">
        <v>294.9569201999999</v>
      </c>
      <c r="D14" s="8">
        <v>234.4606201</v>
      </c>
      <c r="E14" s="8">
        <v>300.17</v>
      </c>
      <c r="F14" s="5"/>
      <c r="G14" s="5"/>
      <c r="H14" s="5"/>
    </row>
    <row r="15" spans="1:8" x14ac:dyDescent="0.35">
      <c r="A15" s="4" t="s">
        <v>16</v>
      </c>
      <c r="B15" s="8">
        <v>439.07516920000018</v>
      </c>
      <c r="C15" s="8">
        <v>307.44933050000009</v>
      </c>
      <c r="D15" s="8">
        <v>177.54</v>
      </c>
      <c r="E15" s="8">
        <v>255.48</v>
      </c>
      <c r="F15" s="5"/>
      <c r="G15" s="5"/>
      <c r="H15" s="5"/>
    </row>
    <row r="16" spans="1:8" x14ac:dyDescent="0.35">
      <c r="A16" s="4" t="s">
        <v>17</v>
      </c>
      <c r="B16" s="8">
        <v>1041.0223414000018</v>
      </c>
      <c r="C16" s="8">
        <v>708.68808090000016</v>
      </c>
      <c r="D16" s="8">
        <v>751.56</v>
      </c>
      <c r="E16" s="8">
        <v>754.69</v>
      </c>
      <c r="F16" s="5"/>
      <c r="G16" s="5"/>
      <c r="H16" s="5"/>
    </row>
    <row r="17" spans="1:8" x14ac:dyDescent="0.35">
      <c r="A17" s="4" t="s">
        <v>18</v>
      </c>
      <c r="B17" s="8">
        <v>1000.1217279999992</v>
      </c>
      <c r="C17" s="8">
        <v>1301.130406099998</v>
      </c>
      <c r="D17" s="8">
        <v>805.01</v>
      </c>
      <c r="E17" s="8">
        <v>829.34</v>
      </c>
      <c r="F17" s="5"/>
      <c r="G17" s="5"/>
      <c r="H17" s="5"/>
    </row>
    <row r="18" spans="1:8" x14ac:dyDescent="0.35">
      <c r="A18" s="4" t="s">
        <v>19</v>
      </c>
      <c r="B18" s="8">
        <v>1352.9916824999998</v>
      </c>
      <c r="C18" s="8">
        <v>1252.2335247999993</v>
      </c>
      <c r="D18" s="8">
        <v>791.29</v>
      </c>
      <c r="E18" s="8">
        <v>1049.23</v>
      </c>
      <c r="F18" s="5"/>
      <c r="G18" s="5"/>
      <c r="H18" s="5"/>
    </row>
    <row r="19" spans="1:8" x14ac:dyDescent="0.35">
      <c r="A19" s="4" t="s">
        <v>20</v>
      </c>
      <c r="B19" s="8">
        <v>1358.0189132999967</v>
      </c>
      <c r="C19" s="8">
        <v>1584.9341781999981</v>
      </c>
      <c r="D19" s="8">
        <v>2911.88</v>
      </c>
      <c r="E19" s="8">
        <v>923.03</v>
      </c>
      <c r="F19" s="5"/>
      <c r="G19" s="5"/>
      <c r="H19" s="5"/>
    </row>
    <row r="20" spans="1:8" x14ac:dyDescent="0.35">
      <c r="A20" s="4" t="s">
        <v>21</v>
      </c>
      <c r="B20" s="8">
        <v>28.115368000000004</v>
      </c>
      <c r="C20" s="8">
        <v>23.083841600000003</v>
      </c>
      <c r="D20" s="8">
        <v>8.4600000000000009</v>
      </c>
      <c r="E20" s="8">
        <v>12.7</v>
      </c>
      <c r="F20" s="5"/>
      <c r="G20" s="5"/>
      <c r="H20" s="5"/>
    </row>
    <row r="21" spans="1:8" x14ac:dyDescent="0.35">
      <c r="A21" s="4" t="s">
        <v>22</v>
      </c>
      <c r="B21" s="8">
        <v>22002.699257500004</v>
      </c>
      <c r="C21" s="8">
        <v>29053.7520721</v>
      </c>
      <c r="D21" s="8">
        <v>7726.74</v>
      </c>
      <c r="E21" s="8">
        <v>9657.9500000000007</v>
      </c>
      <c r="F21" s="5"/>
      <c r="G21" s="5"/>
      <c r="H21" s="5"/>
    </row>
    <row r="22" spans="1:8" x14ac:dyDescent="0.35">
      <c r="A22" s="4" t="s">
        <v>23</v>
      </c>
      <c r="B22" s="8">
        <v>1690.4774023999964</v>
      </c>
      <c r="C22" s="8">
        <v>2371.7016182999996</v>
      </c>
      <c r="D22" s="8">
        <v>1161.31</v>
      </c>
      <c r="E22" s="8">
        <v>972.89</v>
      </c>
      <c r="F22" s="5"/>
      <c r="G22" s="5"/>
      <c r="H22" s="5"/>
    </row>
    <row r="23" spans="1:8" x14ac:dyDescent="0.35">
      <c r="A23" s="4" t="s">
        <v>24</v>
      </c>
      <c r="B23" s="8">
        <v>632.49659849999603</v>
      </c>
      <c r="C23" s="8">
        <v>613.63810769999634</v>
      </c>
      <c r="D23" s="8">
        <v>537.57000000000005</v>
      </c>
      <c r="E23" s="8">
        <v>574.17999999999995</v>
      </c>
      <c r="F23" s="5"/>
      <c r="G23" s="5"/>
      <c r="H23" s="5"/>
    </row>
    <row r="24" spans="1:8" x14ac:dyDescent="0.35">
      <c r="A24" s="4" t="s">
        <v>25</v>
      </c>
      <c r="B24" s="8">
        <v>213.9611056</v>
      </c>
      <c r="C24" s="8">
        <v>194.0644222</v>
      </c>
      <c r="D24" s="8">
        <v>154.65</v>
      </c>
      <c r="E24" s="8">
        <v>164.73</v>
      </c>
      <c r="F24" s="5"/>
      <c r="G24" s="5"/>
      <c r="H24" s="5"/>
    </row>
    <row r="25" spans="1:8" x14ac:dyDescent="0.35">
      <c r="A25" s="4" t="s">
        <v>26</v>
      </c>
      <c r="B25" s="8">
        <v>526.31066640000006</v>
      </c>
      <c r="C25" s="8">
        <v>379.48629819999991</v>
      </c>
      <c r="D25" s="8">
        <v>182.32</v>
      </c>
      <c r="E25" s="8">
        <v>80.87</v>
      </c>
      <c r="F25" s="5"/>
      <c r="G25" s="5"/>
      <c r="H25" s="5"/>
    </row>
    <row r="26" spans="1:8" x14ac:dyDescent="0.35">
      <c r="A26" s="4" t="s">
        <v>27</v>
      </c>
      <c r="B26" s="8">
        <v>554.5272580000003</v>
      </c>
      <c r="C26" s="8">
        <v>501.80734310000071</v>
      </c>
      <c r="D26" s="8">
        <v>351.86</v>
      </c>
      <c r="E26" s="8">
        <v>360.24</v>
      </c>
      <c r="F26" s="5"/>
      <c r="G26" s="5"/>
      <c r="H26" s="5"/>
    </row>
    <row r="27" spans="1:8" x14ac:dyDescent="0.35">
      <c r="A27" s="4" t="s">
        <v>28</v>
      </c>
      <c r="B27" s="8">
        <v>2300.8566478999992</v>
      </c>
      <c r="C27" s="8">
        <v>2439.6531240000004</v>
      </c>
      <c r="D27" s="8">
        <v>3107.22</v>
      </c>
      <c r="E27" s="8">
        <v>2149.38</v>
      </c>
      <c r="F27" s="5"/>
      <c r="G27" s="5"/>
      <c r="H27" s="5"/>
    </row>
    <row r="28" spans="1:8" x14ac:dyDescent="0.35">
      <c r="A28" s="4" t="s">
        <v>29</v>
      </c>
      <c r="B28" s="8">
        <v>331.86653620000004</v>
      </c>
      <c r="C28" s="8">
        <v>294.33018559999999</v>
      </c>
      <c r="D28" s="8">
        <v>239.15</v>
      </c>
      <c r="E28" s="8">
        <v>319.05</v>
      </c>
      <c r="F28" s="5"/>
      <c r="G28" s="5"/>
      <c r="H28" s="5"/>
    </row>
    <row r="29" spans="1:8" x14ac:dyDescent="0.35">
      <c r="A29" s="4" t="s">
        <v>30</v>
      </c>
      <c r="B29" s="8">
        <v>1436.0584711999998</v>
      </c>
      <c r="C29" s="8">
        <v>917.47273560000019</v>
      </c>
      <c r="D29" s="8">
        <v>503.47</v>
      </c>
      <c r="E29" s="8">
        <v>683.71</v>
      </c>
      <c r="F29" s="5"/>
      <c r="G29" s="5"/>
      <c r="H29" s="5"/>
    </row>
    <row r="30" spans="1:8" x14ac:dyDescent="0.35">
      <c r="A30" s="4" t="s">
        <v>31</v>
      </c>
      <c r="B30" s="8">
        <v>617.50781679999989</v>
      </c>
      <c r="C30" s="8">
        <v>716.85858379999968</v>
      </c>
      <c r="D30" s="8">
        <v>639.26</v>
      </c>
      <c r="E30" s="8">
        <v>417.04</v>
      </c>
      <c r="F30" s="5"/>
      <c r="G30" s="5"/>
      <c r="H30" s="5"/>
    </row>
    <row r="31" spans="1:8" x14ac:dyDescent="0.35">
      <c r="A31" s="4" t="s">
        <v>32</v>
      </c>
      <c r="B31" s="8">
        <v>1298.4000000000001</v>
      </c>
      <c r="C31" s="8">
        <v>1040.5945345</v>
      </c>
      <c r="D31" s="8">
        <v>780.19</v>
      </c>
      <c r="E31" s="8">
        <v>784.3</v>
      </c>
      <c r="F31" s="5">
        <v>1124.1300000000001</v>
      </c>
      <c r="G31" s="5">
        <v>1403.22</v>
      </c>
      <c r="H31" s="5"/>
    </row>
    <row r="32" spans="1:8" x14ac:dyDescent="0.35">
      <c r="A32" s="4" t="s">
        <v>33</v>
      </c>
      <c r="B32" s="8">
        <v>662.73</v>
      </c>
      <c r="C32" s="8">
        <v>292.36037109999978</v>
      </c>
      <c r="D32" s="8">
        <v>109.96</v>
      </c>
      <c r="E32" s="8">
        <v>728.18</v>
      </c>
      <c r="F32" s="5">
        <v>39.96</v>
      </c>
      <c r="G32" s="5">
        <v>39.880000000000003</v>
      </c>
      <c r="H32" s="5"/>
    </row>
    <row r="33" spans="1:8" s="1" customFormat="1" x14ac:dyDescent="0.35">
      <c r="A33" s="6" t="s">
        <v>34</v>
      </c>
      <c r="B33" s="9">
        <f>SUM(B10:B32)</f>
        <v>56636.392765999997</v>
      </c>
      <c r="C33" s="9">
        <f t="shared" ref="C33:H33" si="2">SUM(C10:C32)</f>
        <v>62860.296810459986</v>
      </c>
      <c r="D33" s="9">
        <f t="shared" si="2"/>
        <v>36194.280620100006</v>
      </c>
      <c r="E33" s="9">
        <f t="shared" si="2"/>
        <v>36863.94</v>
      </c>
      <c r="F33" s="9">
        <f t="shared" si="2"/>
        <v>17687.250000000004</v>
      </c>
      <c r="G33" s="9">
        <f t="shared" si="2"/>
        <v>19294.690000000002</v>
      </c>
      <c r="H33" s="9">
        <f t="shared" si="2"/>
        <v>0</v>
      </c>
    </row>
    <row r="34" spans="1:8" s="1" customFormat="1" x14ac:dyDescent="0.35">
      <c r="A34" s="10" t="s">
        <v>35</v>
      </c>
      <c r="B34" s="11">
        <f>SUM(B7,B9,B33)</f>
        <v>83069.422766000003</v>
      </c>
      <c r="C34" s="11">
        <f t="shared" ref="C34:H34" si="3">SUM(C7,C9,C33)</f>
        <v>88637.286810459977</v>
      </c>
      <c r="D34" s="11">
        <f t="shared" si="3"/>
        <v>61451.520620100011</v>
      </c>
      <c r="E34" s="11">
        <f t="shared" si="3"/>
        <v>62201.47</v>
      </c>
      <c r="F34" s="11">
        <f t="shared" si="3"/>
        <v>40600.050000000003</v>
      </c>
      <c r="G34" s="11">
        <f t="shared" si="3"/>
        <v>40649.17</v>
      </c>
      <c r="H34" s="11">
        <f t="shared" si="3"/>
        <v>0</v>
      </c>
    </row>
    <row r="35" spans="1:8" ht="29" x14ac:dyDescent="0.35">
      <c r="A35" s="4" t="s">
        <v>36</v>
      </c>
      <c r="B35" s="8">
        <v>9149.4699999999993</v>
      </c>
      <c r="C35" s="8">
        <v>7934.2011319600006</v>
      </c>
      <c r="D35" s="8">
        <v>6716.99</v>
      </c>
      <c r="E35" s="8">
        <v>7337.54</v>
      </c>
      <c r="F35" s="5">
        <f>SUM(F11:F13)</f>
        <v>7620.2199999999993</v>
      </c>
      <c r="G35" s="5">
        <f>SUM(G11:G13)</f>
        <v>8257.5</v>
      </c>
      <c r="H35" s="5"/>
    </row>
    <row r="36" spans="1:8" x14ac:dyDescent="0.35">
      <c r="A36" s="4" t="s">
        <v>37</v>
      </c>
      <c r="B36" s="8">
        <v>33884.642765999983</v>
      </c>
      <c r="C36" s="8">
        <v>41696.355678499989</v>
      </c>
      <c r="D36" s="8">
        <v>17973.650620100001</v>
      </c>
      <c r="E36" s="8">
        <v>21017.159999999996</v>
      </c>
      <c r="F36" s="5"/>
      <c r="G36" s="5"/>
      <c r="H36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7"/>
  <sheetViews>
    <sheetView tabSelected="1" workbookViewId="0">
      <selection activeCell="J13" sqref="J13"/>
    </sheetView>
  </sheetViews>
  <sheetFormatPr defaultRowHeight="14.5" x14ac:dyDescent="0.35"/>
  <cols>
    <col min="1" max="1" width="53.453125" style="2" customWidth="1"/>
    <col min="2" max="2" width="12" style="2" customWidth="1"/>
    <col min="3" max="3" width="13.81640625" customWidth="1"/>
  </cols>
  <sheetData>
    <row r="1" spans="1:3" s="1" customFormat="1" x14ac:dyDescent="0.35">
      <c r="A1" s="3" t="s">
        <v>0</v>
      </c>
      <c r="B1" s="3" t="s">
        <v>46</v>
      </c>
      <c r="C1" s="1" t="s">
        <v>7</v>
      </c>
    </row>
    <row r="2" spans="1:3" x14ac:dyDescent="0.35">
      <c r="A2" s="4" t="s">
        <v>43</v>
      </c>
      <c r="B2" s="4" t="s">
        <v>47</v>
      </c>
      <c r="C2" s="5">
        <v>6305.95</v>
      </c>
    </row>
    <row r="3" spans="1:3" x14ac:dyDescent="0.35">
      <c r="A3" s="4" t="s">
        <v>44</v>
      </c>
      <c r="B3" s="4" t="s">
        <v>47</v>
      </c>
      <c r="C3" s="5">
        <v>213.72</v>
      </c>
    </row>
    <row r="4" spans="1:3" x14ac:dyDescent="0.35">
      <c r="A4" s="4" t="s">
        <v>45</v>
      </c>
      <c r="B4" s="4" t="s">
        <v>47</v>
      </c>
      <c r="C4" s="5">
        <v>0</v>
      </c>
    </row>
    <row r="5" spans="1:3" x14ac:dyDescent="0.35">
      <c r="A5" s="12" t="s">
        <v>42</v>
      </c>
      <c r="B5" s="12" t="s">
        <v>47</v>
      </c>
      <c r="C5" s="13">
        <v>79.650000000000006</v>
      </c>
    </row>
    <row r="6" spans="1:3" x14ac:dyDescent="0.35">
      <c r="A6" s="4" t="s">
        <v>38</v>
      </c>
      <c r="B6" s="4" t="s">
        <v>47</v>
      </c>
      <c r="C6" s="5">
        <f>9.28+6.23+3.4+18.35+20.44</f>
        <v>57.7</v>
      </c>
    </row>
    <row r="7" spans="1:3" s="1" customFormat="1" x14ac:dyDescent="0.35">
      <c r="A7" s="6" t="s">
        <v>8</v>
      </c>
      <c r="B7" s="6"/>
      <c r="C7" s="7">
        <f>SUM(C2:C6)</f>
        <v>6657.0199999999995</v>
      </c>
    </row>
    <row r="8" spans="1:3" x14ac:dyDescent="0.35">
      <c r="A8" s="4" t="s">
        <v>9</v>
      </c>
      <c r="B8" s="4" t="s">
        <v>47</v>
      </c>
      <c r="C8" s="5">
        <v>12926.17</v>
      </c>
    </row>
    <row r="9" spans="1:3" x14ac:dyDescent="0.35">
      <c r="A9" s="4" t="s">
        <v>58</v>
      </c>
      <c r="B9" s="4" t="s">
        <v>47</v>
      </c>
      <c r="C9" s="5">
        <v>0</v>
      </c>
    </row>
    <row r="10" spans="1:3" s="1" customFormat="1" x14ac:dyDescent="0.35">
      <c r="A10" s="6" t="s">
        <v>10</v>
      </c>
      <c r="B10" s="6"/>
      <c r="C10" s="7">
        <f t="shared" ref="C10" si="0">SUM(C8:C9)</f>
        <v>12926.17</v>
      </c>
    </row>
    <row r="11" spans="1:3" s="1" customFormat="1" x14ac:dyDescent="0.35">
      <c r="A11" s="4" t="s">
        <v>64</v>
      </c>
      <c r="B11" s="4" t="s">
        <v>47</v>
      </c>
      <c r="C11" s="5">
        <v>652.37</v>
      </c>
    </row>
    <row r="12" spans="1:3" x14ac:dyDescent="0.35">
      <c r="A12" s="4" t="s">
        <v>11</v>
      </c>
      <c r="B12" s="4" t="s">
        <v>47</v>
      </c>
      <c r="C12" s="14">
        <f>674.11+1045.1+7039.77</f>
        <v>8758.98</v>
      </c>
    </row>
    <row r="13" spans="1:3" x14ac:dyDescent="0.35">
      <c r="A13" s="4" t="s">
        <v>13</v>
      </c>
      <c r="B13" s="4" t="s">
        <v>47</v>
      </c>
      <c r="C13" s="5">
        <v>2333.4699999999998</v>
      </c>
    </row>
    <row r="14" spans="1:3" x14ac:dyDescent="0.35">
      <c r="A14" s="4" t="s">
        <v>49</v>
      </c>
      <c r="B14" s="4" t="s">
        <v>48</v>
      </c>
      <c r="C14" s="5">
        <v>6125.26</v>
      </c>
    </row>
    <row r="15" spans="1:3" x14ac:dyDescent="0.35">
      <c r="A15" s="4" t="s">
        <v>15</v>
      </c>
      <c r="B15" s="4" t="s">
        <v>48</v>
      </c>
      <c r="C15" s="5">
        <v>242.63</v>
      </c>
    </row>
    <row r="16" spans="1:3" x14ac:dyDescent="0.35">
      <c r="A16" s="4" t="s">
        <v>50</v>
      </c>
      <c r="B16" s="4" t="s">
        <v>48</v>
      </c>
      <c r="C16" s="5">
        <v>1565.39</v>
      </c>
    </row>
    <row r="17" spans="1:3" x14ac:dyDescent="0.35">
      <c r="A17" s="4" t="s">
        <v>51</v>
      </c>
      <c r="B17" s="4" t="s">
        <v>48</v>
      </c>
      <c r="C17" s="5">
        <v>2247.09</v>
      </c>
    </row>
    <row r="18" spans="1:3" x14ac:dyDescent="0.35">
      <c r="A18" s="4" t="s">
        <v>52</v>
      </c>
      <c r="B18" s="4" t="s">
        <v>48</v>
      </c>
      <c r="C18" s="5">
        <v>4667.6099999999997</v>
      </c>
    </row>
    <row r="19" spans="1:3" x14ac:dyDescent="0.35">
      <c r="A19" s="4" t="s">
        <v>53</v>
      </c>
      <c r="B19" s="4" t="s">
        <v>48</v>
      </c>
      <c r="C19" s="5">
        <v>1165.33</v>
      </c>
    </row>
    <row r="20" spans="1:3" x14ac:dyDescent="0.35">
      <c r="A20" s="4" t="s">
        <v>54</v>
      </c>
      <c r="B20" s="4" t="s">
        <v>48</v>
      </c>
      <c r="C20" s="5">
        <v>702.47</v>
      </c>
    </row>
    <row r="21" spans="1:3" x14ac:dyDescent="0.35">
      <c r="A21" s="4" t="s">
        <v>21</v>
      </c>
      <c r="B21" s="4" t="s">
        <v>48</v>
      </c>
      <c r="C21" s="5">
        <v>254.96</v>
      </c>
    </row>
    <row r="22" spans="1:3" x14ac:dyDescent="0.35">
      <c r="A22" s="4" t="s">
        <v>69</v>
      </c>
      <c r="B22" s="4" t="s">
        <v>48</v>
      </c>
      <c r="C22" s="5">
        <v>24350.33</v>
      </c>
    </row>
    <row r="23" spans="1:3" x14ac:dyDescent="0.35">
      <c r="A23" s="4" t="s">
        <v>55</v>
      </c>
      <c r="B23" s="4" t="s">
        <v>48</v>
      </c>
      <c r="C23" s="5">
        <v>720.19</v>
      </c>
    </row>
    <row r="24" spans="1:3" x14ac:dyDescent="0.35">
      <c r="A24" s="4" t="s">
        <v>26</v>
      </c>
      <c r="B24" s="4" t="s">
        <v>48</v>
      </c>
      <c r="C24" s="5">
        <v>83.41</v>
      </c>
    </row>
    <row r="25" spans="1:3" x14ac:dyDescent="0.35">
      <c r="A25" s="4" t="s">
        <v>56</v>
      </c>
      <c r="B25" s="4" t="s">
        <v>48</v>
      </c>
      <c r="C25" s="5">
        <v>4192.1000000000004</v>
      </c>
    </row>
    <row r="26" spans="1:3" x14ac:dyDescent="0.35">
      <c r="A26" s="4" t="s">
        <v>29</v>
      </c>
      <c r="B26" s="4" t="s">
        <v>48</v>
      </c>
      <c r="C26" s="5">
        <v>1623.76</v>
      </c>
    </row>
    <row r="27" spans="1:3" x14ac:dyDescent="0.35">
      <c r="A27" s="4" t="s">
        <v>57</v>
      </c>
      <c r="B27" s="4" t="s">
        <v>48</v>
      </c>
      <c r="C27" s="5">
        <v>592</v>
      </c>
    </row>
    <row r="28" spans="1:3" x14ac:dyDescent="0.35">
      <c r="A28" s="4" t="s">
        <v>61</v>
      </c>
      <c r="B28" s="4" t="s">
        <v>48</v>
      </c>
      <c r="C28" s="5">
        <v>456.54</v>
      </c>
    </row>
    <row r="29" spans="1:3" x14ac:dyDescent="0.35">
      <c r="A29" s="4" t="s">
        <v>65</v>
      </c>
      <c r="B29" s="4" t="s">
        <v>47</v>
      </c>
      <c r="C29" s="5">
        <v>250.03</v>
      </c>
    </row>
    <row r="30" spans="1:3" x14ac:dyDescent="0.35">
      <c r="A30" s="4" t="s">
        <v>66</v>
      </c>
      <c r="B30" s="4" t="s">
        <v>47</v>
      </c>
      <c r="C30" s="5">
        <v>37.89</v>
      </c>
    </row>
    <row r="31" spans="1:3" s="1" customFormat="1" x14ac:dyDescent="0.35">
      <c r="A31" s="6" t="s">
        <v>62</v>
      </c>
      <c r="B31" s="6"/>
      <c r="C31" s="9">
        <f t="shared" ref="C31" si="1">SUM(C12:C30)</f>
        <v>60369.44000000001</v>
      </c>
    </row>
    <row r="32" spans="1:3" s="1" customFormat="1" x14ac:dyDescent="0.35">
      <c r="A32" s="10" t="s">
        <v>35</v>
      </c>
      <c r="B32" s="10"/>
      <c r="C32" s="11">
        <f>C31+C10+C7</f>
        <v>79952.630000000019</v>
      </c>
    </row>
    <row r="33" spans="1:3" s="1" customFormat="1" x14ac:dyDescent="0.35">
      <c r="A33" s="4" t="s">
        <v>67</v>
      </c>
      <c r="B33" s="10"/>
      <c r="C33" s="15">
        <f t="shared" ref="C33" si="2">SUM(C2:C4)</f>
        <v>6519.67</v>
      </c>
    </row>
    <row r="34" spans="1:3" s="1" customFormat="1" x14ac:dyDescent="0.35">
      <c r="A34" s="4" t="s">
        <v>68</v>
      </c>
      <c r="B34" s="10"/>
      <c r="C34" s="15">
        <f t="shared" ref="C34" si="3">SUM(C5:C6)</f>
        <v>137.35000000000002</v>
      </c>
    </row>
    <row r="35" spans="1:3" x14ac:dyDescent="0.35">
      <c r="A35" s="4" t="s">
        <v>59</v>
      </c>
      <c r="B35" s="4"/>
      <c r="C35" s="8">
        <f t="shared" ref="C35" si="4">SUM(C13:C14)</f>
        <v>8458.73</v>
      </c>
    </row>
    <row r="36" spans="1:3" ht="29" x14ac:dyDescent="0.35">
      <c r="A36" s="4" t="s">
        <v>60</v>
      </c>
      <c r="B36" s="4"/>
      <c r="C36" s="8">
        <f t="shared" ref="C36" si="5">SUM(C28:C30)</f>
        <v>744.46</v>
      </c>
    </row>
    <row r="37" spans="1:3" ht="29" x14ac:dyDescent="0.35">
      <c r="A37" s="4" t="s">
        <v>63</v>
      </c>
      <c r="B37" s="4"/>
      <c r="C37" s="8">
        <f t="shared" ref="C37" si="6">SUM(C15:C27)</f>
        <v>42407.270000000004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Old</vt:lpstr>
      <vt:lpstr>Updated</vt:lpstr>
    </vt:vector>
  </TitlesOfParts>
  <Company>Portland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Wolf</dc:creator>
  <cp:lastModifiedBy>Amanda Wolf</cp:lastModifiedBy>
  <dcterms:created xsi:type="dcterms:W3CDTF">2019-04-08T17:36:15Z</dcterms:created>
  <dcterms:modified xsi:type="dcterms:W3CDTF">2020-03-05T15:18:55Z</dcterms:modified>
</cp:coreProperties>
</file>