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Z:\Energy\AASHE Stars - Sustainability in Planning and Ops\Calcs and Supporting Docs\OP5 - Building Energy Eff\"/>
    </mc:Choice>
  </mc:AlternateContent>
  <xr:revisionPtr revIDLastSave="0" documentId="13_ncr:1_{EB1DD273-59C2-4440-AD4E-70E442F99155}" xr6:coauthVersionLast="46" xr6:coauthVersionMax="46" xr10:uidLastSave="{00000000-0000-0000-0000-000000000000}"/>
  <bookViews>
    <workbookView xWindow="540" yWindow="420" windowWidth="28575" windowHeight="13890" xr2:uid="{00000000-000D-0000-FFFF-FFFF00000000}"/>
  </bookViews>
  <sheets>
    <sheet name="Performance Year - FY19" sheetId="1" r:id="rId1"/>
    <sheet name="Baseline Year - FY1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2" l="1"/>
  <c r="N44" i="2"/>
  <c r="M44" i="2"/>
  <c r="L44" i="2"/>
  <c r="K44" i="2"/>
  <c r="J44" i="2"/>
  <c r="I44" i="2"/>
  <c r="H44" i="2"/>
  <c r="G44" i="2"/>
  <c r="F44" i="2"/>
  <c r="E44" i="2"/>
  <c r="D44" i="2"/>
  <c r="O34" i="2"/>
  <c r="O35" i="2" s="1"/>
  <c r="N34" i="2"/>
  <c r="N35" i="2" s="1"/>
  <c r="M34" i="2"/>
  <c r="M35" i="2" s="1"/>
  <c r="L34" i="2"/>
  <c r="L35" i="2" s="1"/>
  <c r="K34" i="2"/>
  <c r="K35" i="2" s="1"/>
  <c r="J34" i="2"/>
  <c r="J35" i="2" s="1"/>
  <c r="I34" i="2"/>
  <c r="I35" i="2" s="1"/>
  <c r="H34" i="2"/>
  <c r="H35" i="2" s="1"/>
  <c r="G34" i="2"/>
  <c r="G35" i="2" s="1"/>
  <c r="F34" i="2"/>
  <c r="F35" i="2" s="1"/>
  <c r="E34" i="2"/>
  <c r="E35" i="2" s="1"/>
  <c r="D34" i="2"/>
  <c r="D35" i="2" s="1"/>
  <c r="C21" i="2"/>
  <c r="O16" i="2"/>
  <c r="O17" i="2" s="1"/>
  <c r="N16" i="2"/>
  <c r="N17" i="2" s="1"/>
  <c r="M16" i="2"/>
  <c r="L16" i="2"/>
  <c r="L17" i="2" s="1"/>
  <c r="K16" i="2"/>
  <c r="K17" i="2" s="1"/>
  <c r="J16" i="2"/>
  <c r="J17" i="2" s="1"/>
  <c r="I16" i="2"/>
  <c r="I17" i="2" s="1"/>
  <c r="H16" i="2"/>
  <c r="H17" i="2" s="1"/>
  <c r="G16" i="2"/>
  <c r="G17" i="2" s="1"/>
  <c r="F16" i="2"/>
  <c r="F17" i="2" s="1"/>
  <c r="E16" i="2"/>
  <c r="E17" i="2" s="1"/>
  <c r="D16" i="2"/>
  <c r="D17" i="2" s="1"/>
  <c r="E44" i="1"/>
  <c r="F44" i="1"/>
  <c r="G44" i="1"/>
  <c r="C39" i="1" s="1"/>
  <c r="H44" i="1"/>
  <c r="I44" i="1"/>
  <c r="J44" i="1"/>
  <c r="K44" i="1"/>
  <c r="L44" i="1"/>
  <c r="M44" i="1"/>
  <c r="N44" i="1"/>
  <c r="O44" i="1"/>
  <c r="D44" i="1"/>
  <c r="E34" i="1"/>
  <c r="E35" i="1" s="1"/>
  <c r="F34" i="1"/>
  <c r="F35" i="1" s="1"/>
  <c r="G34" i="1"/>
  <c r="G35" i="1" s="1"/>
  <c r="H34" i="1"/>
  <c r="H35" i="1" s="1"/>
  <c r="I34" i="1"/>
  <c r="I35" i="1" s="1"/>
  <c r="J34" i="1"/>
  <c r="J35" i="1" s="1"/>
  <c r="K34" i="1"/>
  <c r="K35" i="1" s="1"/>
  <c r="L34" i="1"/>
  <c r="L35" i="1" s="1"/>
  <c r="M34" i="1"/>
  <c r="M35" i="1" s="1"/>
  <c r="N34" i="1"/>
  <c r="N35" i="1" s="1"/>
  <c r="O34" i="1"/>
  <c r="O35" i="1" s="1"/>
  <c r="D34" i="1"/>
  <c r="D35" i="1" s="1"/>
  <c r="C21" i="1"/>
  <c r="C7" i="2" l="1"/>
  <c r="C39" i="2"/>
  <c r="C29" i="2"/>
  <c r="M17" i="2"/>
  <c r="C29" i="1"/>
  <c r="E16" i="1" l="1"/>
  <c r="E17" i="1" s="1"/>
  <c r="F16" i="1"/>
  <c r="F17" i="1" s="1"/>
  <c r="G16" i="1"/>
  <c r="G17" i="1" s="1"/>
  <c r="H16" i="1"/>
  <c r="H17" i="1" s="1"/>
  <c r="I16" i="1"/>
  <c r="I17" i="1" s="1"/>
  <c r="J16" i="1"/>
  <c r="J17" i="1" s="1"/>
  <c r="K16" i="1"/>
  <c r="K17" i="1" s="1"/>
  <c r="L16" i="1"/>
  <c r="L17" i="1" s="1"/>
  <c r="M16" i="1"/>
  <c r="M17" i="1" s="1"/>
  <c r="N16" i="1"/>
  <c r="N17" i="1" s="1"/>
  <c r="O16" i="1"/>
  <c r="O17" i="1" s="1"/>
  <c r="D16" i="1"/>
  <c r="C7" i="1" l="1"/>
  <c r="D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Emtman</author>
  </authors>
  <commentList>
    <comment ref="B14" authorId="0" shapeId="0" xr:uid="{A4A2A957-E447-4627-BB15-773D19515995}">
      <text>
        <r>
          <rPr>
            <b/>
            <sz val="9"/>
            <color indexed="81"/>
            <rFont val="Tahoma"/>
            <family val="2"/>
          </rPr>
          <t>Brian Emtman:</t>
        </r>
        <r>
          <rPr>
            <sz val="9"/>
            <color indexed="81"/>
            <rFont val="Tahoma"/>
            <family val="2"/>
          </rPr>
          <t xml:space="preserve">
Dusk to dawn &amp; street light tariff data unavailable for FY15. Relatively minor use, so assumed the same as FY19. </t>
        </r>
      </text>
    </comment>
  </commentList>
</comments>
</file>

<file path=xl/sharedStrings.xml><?xml version="1.0" encoding="utf-8"?>
<sst xmlns="http://schemas.openxmlformats.org/spreadsheetml/2006/main" count="80" uniqueCount="42">
  <si>
    <t>Area Served</t>
  </si>
  <si>
    <t>Address</t>
  </si>
  <si>
    <t>NE Loop</t>
  </si>
  <si>
    <t>1910 Univ Dr</t>
  </si>
  <si>
    <t>NW Loop</t>
  </si>
  <si>
    <t>1830 Univ Dr</t>
  </si>
  <si>
    <t>S Loop</t>
  </si>
  <si>
    <t>1090 Grant</t>
  </si>
  <si>
    <t>Yanke</t>
  </si>
  <si>
    <t>220 E Parkcenter</t>
  </si>
  <si>
    <t>Various</t>
  </si>
  <si>
    <t>Dusk-to-Dawn / Street Lights</t>
  </si>
  <si>
    <t>Imported Electricity - FY19</t>
  </si>
  <si>
    <t>Total kWh</t>
  </si>
  <si>
    <t>Total kBTU</t>
  </si>
  <si>
    <t>kWh</t>
  </si>
  <si>
    <t>Total</t>
  </si>
  <si>
    <t>MBEB Solar Array Output - kWh</t>
  </si>
  <si>
    <t>ELECTRICITY USE - PERFORMANCE YEAR</t>
  </si>
  <si>
    <t>Electricity from on-site non-combustion facilities - FY19</t>
  </si>
  <si>
    <t>STATIONARY FUELS AND THERMAL ENERGY, PERFORMANCE YEAR</t>
  </si>
  <si>
    <t>Stationary fuels used on-site to generate electricity and/or thermal energy - FY-19</t>
  </si>
  <si>
    <t>Total Therms</t>
  </si>
  <si>
    <t>Large Volume Natural Gas - therms</t>
  </si>
  <si>
    <t>General Service Natural Gas - therms</t>
  </si>
  <si>
    <t>Total MMBTU</t>
  </si>
  <si>
    <t>MMBTU</t>
  </si>
  <si>
    <t>General Service</t>
  </si>
  <si>
    <t>Geothermal water purchase from City - gallons</t>
  </si>
  <si>
    <t>Avg annual delta T (deg F)</t>
  </si>
  <si>
    <t>Total Geo MMBTU</t>
  </si>
  <si>
    <t>Boise State University - OP-5 Credit Documentation</t>
  </si>
  <si>
    <t>ELECTRICITY USE - BASELINE YEAR</t>
  </si>
  <si>
    <t>STATIONARY FUELS AND THERMAL ENERGY, BASELINE YEAR</t>
  </si>
  <si>
    <t>BASELINE YEAR - FY15</t>
  </si>
  <si>
    <t>PERFORMANCE YEAR - FY19</t>
  </si>
  <si>
    <t>Imported Electricity - FY15</t>
  </si>
  <si>
    <t>MBEB Solar Array Output - kWh - NOT ONLINE IN FY15</t>
  </si>
  <si>
    <t>Stationary fuels used on-site to generate electricity and/or thermal energy - FY-15</t>
  </si>
  <si>
    <t>Imported steam, hot water, and/or chilled water - FY15</t>
  </si>
  <si>
    <t>Imported steam, hot water, and/or chilled water - FY19</t>
  </si>
  <si>
    <t xml:space="preserve">Electricity from on-site non-combustion facilities - FY15 - No on-site PV in baseline year, as the MBEB solar array did not come online until FY16.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</si>
</sst>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</cellStyleXfs>
  <cellXfs count="36">
    <xf numFmtId="0" fontId="0" fillId="0" borderId="0" xfId="0"/>
    <xf numFmtId="0" fontId="7" fillId="0" borderId="0" xfId="0" applyFont="1"/>
    <xf numFmtId="0" fontId="8" fillId="0" borderId="0" xfId="0" applyFont="1"/>
    <xf numFmtId="17" fontId="0" fillId="0" borderId="4" xfId="0" applyNumberFormat="1" applyBorder="1"/>
    <xf numFmtId="17" fontId="0" fillId="0" borderId="5" xfId="0" applyNumberFormat="1" applyBorder="1"/>
    <xf numFmtId="0" fontId="5" fillId="0" borderId="6" xfId="0" applyFont="1" applyBorder="1"/>
    <xf numFmtId="0" fontId="5" fillId="0" borderId="0" xfId="0" applyFont="1" applyBorder="1"/>
    <xf numFmtId="17" fontId="5" fillId="0" borderId="0" xfId="0" applyNumberFormat="1" applyFont="1" applyBorder="1"/>
    <xf numFmtId="17" fontId="5" fillId="0" borderId="7" xfId="0" applyNumberFormat="1" applyFont="1" applyBorder="1"/>
    <xf numFmtId="0" fontId="0" fillId="0" borderId="6" xfId="0" applyBorder="1"/>
    <xf numFmtId="0" fontId="0" fillId="0" borderId="0" xfId="0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0" fontId="0" fillId="0" borderId="7" xfId="0" applyBorder="1"/>
    <xf numFmtId="0" fontId="0" fillId="0" borderId="8" xfId="0" applyBorder="1"/>
    <xf numFmtId="0" fontId="5" fillId="0" borderId="9" xfId="0" applyFont="1" applyBorder="1"/>
    <xf numFmtId="0" fontId="0" fillId="0" borderId="4" xfId="0" applyBorder="1"/>
    <xf numFmtId="0" fontId="0" fillId="0" borderId="5" xfId="0" applyBorder="1"/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" xfId="0" applyFont="1" applyBorder="1"/>
    <xf numFmtId="0" fontId="5" fillId="0" borderId="6" xfId="0" applyFont="1" applyBorder="1" applyAlignment="1">
      <alignment horizontal="right"/>
    </xf>
    <xf numFmtId="164" fontId="6" fillId="3" borderId="2" xfId="3" applyNumberFormat="1" applyFont="1" applyBorder="1"/>
    <xf numFmtId="17" fontId="0" fillId="0" borderId="0" xfId="0" applyNumberFormat="1" applyBorder="1"/>
    <xf numFmtId="17" fontId="0" fillId="0" borderId="7" xfId="0" applyNumberFormat="1" applyBorder="1"/>
    <xf numFmtId="0" fontId="0" fillId="0" borderId="6" xfId="0" applyBorder="1" applyAlignment="1">
      <alignment horizontal="right"/>
    </xf>
    <xf numFmtId="0" fontId="2" fillId="2" borderId="1" xfId="2" applyBorder="1"/>
    <xf numFmtId="0" fontId="5" fillId="0" borderId="9" xfId="0" applyFont="1" applyBorder="1" applyAlignment="1">
      <alignment horizontal="right"/>
    </xf>
    <xf numFmtId="164" fontId="4" fillId="3" borderId="1" xfId="4" applyNumberFormat="1" applyBorder="1"/>
    <xf numFmtId="164" fontId="4" fillId="3" borderId="10" xfId="4" applyNumberFormat="1" applyBorder="1"/>
    <xf numFmtId="164" fontId="4" fillId="3" borderId="11" xfId="4" applyNumberFormat="1" applyBorder="1"/>
    <xf numFmtId="164" fontId="4" fillId="3" borderId="12" xfId="4" applyNumberFormat="1" applyBorder="1"/>
    <xf numFmtId="0" fontId="9" fillId="0" borderId="0" xfId="0" applyFont="1"/>
    <xf numFmtId="0" fontId="10" fillId="0" borderId="0" xfId="0" applyFont="1"/>
  </cellXfs>
  <cellStyles count="5">
    <cellStyle name="Calculation" xfId="4" builtinId="22"/>
    <cellStyle name="Comma" xfId="1" builtinId="3"/>
    <cellStyle name="Input" xfId="2" builtinId="20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4"/>
  <sheetViews>
    <sheetView tabSelected="1" workbookViewId="0"/>
  </sheetViews>
  <sheetFormatPr defaultRowHeight="15" x14ac:dyDescent="0.25"/>
  <cols>
    <col min="2" max="2" width="31.85546875" customWidth="1"/>
    <col min="3" max="3" width="16.7109375" customWidth="1"/>
    <col min="4" max="4" width="14.28515625" bestFit="1" customWidth="1"/>
    <col min="5" max="15" width="13.28515625" bestFit="1" customWidth="1"/>
  </cols>
  <sheetData>
    <row r="2" spans="2:15" ht="18.75" x14ac:dyDescent="0.3">
      <c r="B2" s="34" t="s">
        <v>31</v>
      </c>
    </row>
    <row r="3" spans="2:15" ht="18.75" x14ac:dyDescent="0.3">
      <c r="B3" s="35" t="s">
        <v>35</v>
      </c>
    </row>
    <row r="4" spans="2:15" x14ac:dyDescent="0.25">
      <c r="B4" s="2" t="s">
        <v>18</v>
      </c>
    </row>
    <row r="5" spans="2:15" ht="15.75" thickBot="1" x14ac:dyDescent="0.3"/>
    <row r="6" spans="2:15" x14ac:dyDescent="0.25">
      <c r="B6" s="22" t="s">
        <v>12</v>
      </c>
      <c r="C6" s="16"/>
      <c r="D6" s="16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2:15" ht="15.75" x14ac:dyDescent="0.25">
      <c r="B7" s="23" t="s">
        <v>16</v>
      </c>
      <c r="C7" s="24">
        <f>SUM(D16:O16)</f>
        <v>56278763.100000016</v>
      </c>
      <c r="D7" s="25" t="s">
        <v>15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2:15" x14ac:dyDescent="0.25">
      <c r="B8" s="5" t="s">
        <v>0</v>
      </c>
      <c r="C8" s="6" t="s">
        <v>1</v>
      </c>
      <c r="D8" s="7">
        <v>43282</v>
      </c>
      <c r="E8" s="7">
        <v>43313</v>
      </c>
      <c r="F8" s="7">
        <v>43344</v>
      </c>
      <c r="G8" s="7">
        <v>43374</v>
      </c>
      <c r="H8" s="7">
        <v>43405</v>
      </c>
      <c r="I8" s="7">
        <v>43435</v>
      </c>
      <c r="J8" s="7">
        <v>43466</v>
      </c>
      <c r="K8" s="7">
        <v>43497</v>
      </c>
      <c r="L8" s="7">
        <v>43525</v>
      </c>
      <c r="M8" s="7">
        <v>43556</v>
      </c>
      <c r="N8" s="7">
        <v>43586</v>
      </c>
      <c r="O8" s="8">
        <v>43617</v>
      </c>
    </row>
    <row r="9" spans="2:15" x14ac:dyDescent="0.25">
      <c r="B9" s="9" t="s">
        <v>2</v>
      </c>
      <c r="C9" s="10" t="s">
        <v>3</v>
      </c>
      <c r="D9" s="11">
        <v>1664164.8</v>
      </c>
      <c r="E9" s="11">
        <v>1681322.3999999994</v>
      </c>
      <c r="F9" s="11">
        <v>1453561.2000000004</v>
      </c>
      <c r="G9" s="11">
        <v>1407898.7999999998</v>
      </c>
      <c r="H9" s="11">
        <v>1423990.8000000003</v>
      </c>
      <c r="I9" s="11">
        <v>1378983.6000000003</v>
      </c>
      <c r="J9" s="11">
        <v>1366639.2</v>
      </c>
      <c r="K9" s="11">
        <v>1257832.8</v>
      </c>
      <c r="L9" s="11">
        <v>1283817.5999999999</v>
      </c>
      <c r="M9" s="11">
        <v>1258837.2</v>
      </c>
      <c r="N9" s="11">
        <v>1293681.5999999999</v>
      </c>
      <c r="O9" s="12">
        <v>1360256.4000000004</v>
      </c>
    </row>
    <row r="10" spans="2:15" x14ac:dyDescent="0.25">
      <c r="B10" s="9" t="s">
        <v>4</v>
      </c>
      <c r="C10" s="10" t="s">
        <v>5</v>
      </c>
      <c r="D10" s="11">
        <v>1902578.4000000001</v>
      </c>
      <c r="E10" s="11">
        <v>1956412.7999999998</v>
      </c>
      <c r="F10" s="11">
        <v>1724212.7999999998</v>
      </c>
      <c r="G10" s="11">
        <v>1659013.2</v>
      </c>
      <c r="H10" s="11">
        <v>1470283.2000000007</v>
      </c>
      <c r="I10" s="11">
        <v>1459958.4</v>
      </c>
      <c r="J10" s="11">
        <v>1515556.7999999998</v>
      </c>
      <c r="K10" s="11">
        <v>1437174</v>
      </c>
      <c r="L10" s="11">
        <v>1588381.2</v>
      </c>
      <c r="M10" s="11">
        <v>1632052.8000000005</v>
      </c>
      <c r="N10" s="11">
        <v>1637204.4</v>
      </c>
      <c r="O10" s="12">
        <v>1819666.8</v>
      </c>
    </row>
    <row r="11" spans="2:15" x14ac:dyDescent="0.25">
      <c r="B11" s="9" t="s">
        <v>6</v>
      </c>
      <c r="C11" s="10" t="s">
        <v>7</v>
      </c>
      <c r="D11" s="11">
        <v>1169975.8800000001</v>
      </c>
      <c r="E11" s="11">
        <v>1113683.5799999998</v>
      </c>
      <c r="F11" s="11">
        <v>914792.94000000006</v>
      </c>
      <c r="G11" s="11">
        <v>854037.5399999998</v>
      </c>
      <c r="H11" s="11">
        <v>768019.86</v>
      </c>
      <c r="I11" s="11">
        <v>805336.56</v>
      </c>
      <c r="J11" s="11">
        <v>859851.18000000017</v>
      </c>
      <c r="K11" s="11">
        <v>772879.32000000018</v>
      </c>
      <c r="L11" s="11">
        <v>854564.03999999992</v>
      </c>
      <c r="M11" s="11">
        <v>853205.39999999991</v>
      </c>
      <c r="N11" s="11">
        <v>898463.88</v>
      </c>
      <c r="O11" s="12">
        <v>986274.90000000014</v>
      </c>
    </row>
    <row r="12" spans="2:15" x14ac:dyDescent="0.25">
      <c r="B12" s="9" t="s">
        <v>8</v>
      </c>
      <c r="C12" s="10" t="s">
        <v>9</v>
      </c>
      <c r="D12" s="11">
        <v>98472.3</v>
      </c>
      <c r="E12" s="11">
        <v>95263.679999999993</v>
      </c>
      <c r="F12" s="11">
        <v>78614.64</v>
      </c>
      <c r="G12" s="11">
        <v>76078.860000000015</v>
      </c>
      <c r="H12" s="11">
        <v>65912.34</v>
      </c>
      <c r="I12" s="11">
        <v>64862.220000000008</v>
      </c>
      <c r="J12" s="11">
        <v>69251.64</v>
      </c>
      <c r="K12" s="11">
        <v>63357.18</v>
      </c>
      <c r="L12" s="11">
        <v>70552.259999999995</v>
      </c>
      <c r="M12" s="11">
        <v>73815.66</v>
      </c>
      <c r="N12" s="11">
        <v>80865.899999999994</v>
      </c>
      <c r="O12" s="12">
        <v>83896.74</v>
      </c>
    </row>
    <row r="13" spans="2:15" x14ac:dyDescent="0.25">
      <c r="B13" s="9" t="s">
        <v>27</v>
      </c>
      <c r="C13" s="10" t="s">
        <v>10</v>
      </c>
      <c r="D13" s="11">
        <v>613658</v>
      </c>
      <c r="E13" s="11">
        <v>682116.4</v>
      </c>
      <c r="F13" s="11">
        <v>672508</v>
      </c>
      <c r="G13" s="11">
        <v>603176.80000000005</v>
      </c>
      <c r="H13" s="11">
        <v>677205</v>
      </c>
      <c r="I13" s="11">
        <v>725952</v>
      </c>
      <c r="J13" s="11">
        <v>735686</v>
      </c>
      <c r="K13" s="11">
        <v>770363</v>
      </c>
      <c r="L13" s="11">
        <v>724587</v>
      </c>
      <c r="M13" s="11">
        <v>588246</v>
      </c>
      <c r="N13" s="11">
        <v>535037</v>
      </c>
      <c r="O13" s="12">
        <v>534679</v>
      </c>
    </row>
    <row r="14" spans="2:15" x14ac:dyDescent="0.25">
      <c r="B14" s="9" t="s">
        <v>11</v>
      </c>
      <c r="C14" s="10" t="s">
        <v>10</v>
      </c>
      <c r="D14" s="11">
        <v>821</v>
      </c>
      <c r="E14" s="11">
        <v>870.4</v>
      </c>
      <c r="F14" s="11">
        <v>899</v>
      </c>
      <c r="G14" s="11">
        <v>880.8</v>
      </c>
      <c r="H14" s="11">
        <v>821</v>
      </c>
      <c r="I14" s="11">
        <v>821</v>
      </c>
      <c r="J14" s="11">
        <v>821</v>
      </c>
      <c r="K14" s="11">
        <v>821</v>
      </c>
      <c r="L14" s="11">
        <v>821</v>
      </c>
      <c r="M14" s="11">
        <v>821</v>
      </c>
      <c r="N14" s="11">
        <v>821</v>
      </c>
      <c r="O14" s="12">
        <v>821</v>
      </c>
    </row>
    <row r="15" spans="2:15" x14ac:dyDescent="0.2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3"/>
    </row>
    <row r="16" spans="2:15" x14ac:dyDescent="0.25">
      <c r="B16" s="9"/>
      <c r="C16" s="6" t="s">
        <v>13</v>
      </c>
      <c r="D16" s="30">
        <f>SUM(D9:D14)</f>
        <v>5449670.3799999999</v>
      </c>
      <c r="E16" s="30">
        <f t="shared" ref="E16:O16" si="0">SUM(E9:E14)</f>
        <v>5529669.2599999998</v>
      </c>
      <c r="F16" s="30">
        <f t="shared" si="0"/>
        <v>4844588.58</v>
      </c>
      <c r="G16" s="30">
        <f t="shared" si="0"/>
        <v>4601086</v>
      </c>
      <c r="H16" s="30">
        <f t="shared" si="0"/>
        <v>4406232.2000000011</v>
      </c>
      <c r="I16" s="30">
        <f t="shared" si="0"/>
        <v>4435913.78</v>
      </c>
      <c r="J16" s="30">
        <f t="shared" si="0"/>
        <v>4547805.82</v>
      </c>
      <c r="K16" s="30">
        <f t="shared" si="0"/>
        <v>4302427.3000000007</v>
      </c>
      <c r="L16" s="30">
        <f t="shared" si="0"/>
        <v>4522723.0999999996</v>
      </c>
      <c r="M16" s="30">
        <f t="shared" si="0"/>
        <v>4406978.0600000005</v>
      </c>
      <c r="N16" s="30">
        <f t="shared" si="0"/>
        <v>4446073.7799999993</v>
      </c>
      <c r="O16" s="31">
        <f t="shared" si="0"/>
        <v>4785594.8400000008</v>
      </c>
    </row>
    <row r="17" spans="2:15" ht="15.75" thickBot="1" x14ac:dyDescent="0.3">
      <c r="B17" s="14"/>
      <c r="C17" s="15" t="s">
        <v>14</v>
      </c>
      <c r="D17" s="32">
        <f>D16*3.412</f>
        <v>18594275.33656</v>
      </c>
      <c r="E17" s="32">
        <f t="shared" ref="E17:O17" si="1">E16*3.412</f>
        <v>18867231.51512</v>
      </c>
      <c r="F17" s="32">
        <f t="shared" si="1"/>
        <v>16529736.234959999</v>
      </c>
      <c r="G17" s="32">
        <f t="shared" si="1"/>
        <v>15698905.432</v>
      </c>
      <c r="H17" s="32">
        <f t="shared" si="1"/>
        <v>15034064.266400004</v>
      </c>
      <c r="I17" s="32">
        <f t="shared" si="1"/>
        <v>15135337.817360001</v>
      </c>
      <c r="J17" s="32">
        <f t="shared" si="1"/>
        <v>15517113.457840001</v>
      </c>
      <c r="K17" s="32">
        <f t="shared" si="1"/>
        <v>14679881.947600001</v>
      </c>
      <c r="L17" s="32">
        <f t="shared" si="1"/>
        <v>15431531.217199998</v>
      </c>
      <c r="M17" s="32">
        <f t="shared" si="1"/>
        <v>15036609.140720002</v>
      </c>
      <c r="N17" s="32">
        <f t="shared" si="1"/>
        <v>15170003.737359997</v>
      </c>
      <c r="O17" s="33">
        <f t="shared" si="1"/>
        <v>16328449.594080003</v>
      </c>
    </row>
    <row r="19" spans="2:15" ht="15.75" thickBot="1" x14ac:dyDescent="0.3"/>
    <row r="20" spans="2:15" x14ac:dyDescent="0.25">
      <c r="B20" s="22" t="s">
        <v>19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</row>
    <row r="21" spans="2:15" ht="15.75" x14ac:dyDescent="0.25">
      <c r="B21" s="23" t="s">
        <v>16</v>
      </c>
      <c r="C21" s="24">
        <f>SUM(D23:O23)</f>
        <v>25964.65</v>
      </c>
      <c r="D21" s="10" t="s">
        <v>15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3"/>
    </row>
    <row r="22" spans="2:15" x14ac:dyDescent="0.25">
      <c r="B22" s="9"/>
      <c r="C22" s="7"/>
      <c r="D22" s="7">
        <v>43282</v>
      </c>
      <c r="E22" s="7">
        <v>43313</v>
      </c>
      <c r="F22" s="7">
        <v>43344</v>
      </c>
      <c r="G22" s="7">
        <v>43374</v>
      </c>
      <c r="H22" s="7">
        <v>43405</v>
      </c>
      <c r="I22" s="7">
        <v>43435</v>
      </c>
      <c r="J22" s="7">
        <v>43466</v>
      </c>
      <c r="K22" s="7">
        <v>43497</v>
      </c>
      <c r="L22" s="7">
        <v>43525</v>
      </c>
      <c r="M22" s="7">
        <v>43556</v>
      </c>
      <c r="N22" s="7">
        <v>43586</v>
      </c>
      <c r="O22" s="8">
        <v>43617</v>
      </c>
    </row>
    <row r="23" spans="2:15" ht="15.75" thickBot="1" x14ac:dyDescent="0.3">
      <c r="B23" s="14"/>
      <c r="C23" s="18" t="s">
        <v>17</v>
      </c>
      <c r="D23" s="32">
        <v>3825.96</v>
      </c>
      <c r="E23" s="32">
        <v>3072.17</v>
      </c>
      <c r="F23" s="32">
        <v>2304.84</v>
      </c>
      <c r="G23" s="32">
        <v>1616.21</v>
      </c>
      <c r="H23" s="32">
        <v>978.54</v>
      </c>
      <c r="I23" s="32">
        <v>393.27</v>
      </c>
      <c r="J23" s="32">
        <v>910.38</v>
      </c>
      <c r="K23" s="32">
        <v>664.25</v>
      </c>
      <c r="L23" s="32">
        <v>2235.11</v>
      </c>
      <c r="M23" s="32">
        <v>2793.26</v>
      </c>
      <c r="N23" s="32">
        <v>3273.49</v>
      </c>
      <c r="O23" s="33">
        <v>3897.17</v>
      </c>
    </row>
    <row r="26" spans="2:15" x14ac:dyDescent="0.25">
      <c r="B26" s="1" t="s">
        <v>20</v>
      </c>
    </row>
    <row r="27" spans="2:15" ht="15.75" thickBot="1" x14ac:dyDescent="0.3"/>
    <row r="28" spans="2:15" x14ac:dyDescent="0.25">
      <c r="B28" s="22" t="s">
        <v>21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</row>
    <row r="29" spans="2:15" ht="15.75" x14ac:dyDescent="0.25">
      <c r="B29" s="23" t="s">
        <v>16</v>
      </c>
      <c r="C29" s="24">
        <f>SUM(D35:O35)</f>
        <v>205413.18827399999</v>
      </c>
      <c r="D29" s="10" t="s">
        <v>26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3"/>
    </row>
    <row r="30" spans="2:15" x14ac:dyDescent="0.25">
      <c r="B30" s="9"/>
      <c r="C30" s="19"/>
      <c r="D30" s="7">
        <v>43282</v>
      </c>
      <c r="E30" s="7">
        <v>43313</v>
      </c>
      <c r="F30" s="7">
        <v>43344</v>
      </c>
      <c r="G30" s="7">
        <v>43374</v>
      </c>
      <c r="H30" s="7">
        <v>43405</v>
      </c>
      <c r="I30" s="7">
        <v>43435</v>
      </c>
      <c r="J30" s="7">
        <v>43466</v>
      </c>
      <c r="K30" s="7">
        <v>43497</v>
      </c>
      <c r="L30" s="7">
        <v>43525</v>
      </c>
      <c r="M30" s="7">
        <v>43556</v>
      </c>
      <c r="N30" s="7">
        <v>43586</v>
      </c>
      <c r="O30" s="8">
        <v>43617</v>
      </c>
    </row>
    <row r="31" spans="2:15" x14ac:dyDescent="0.25">
      <c r="B31" s="9"/>
      <c r="C31" s="19" t="s">
        <v>23</v>
      </c>
      <c r="D31" s="11">
        <v>36649.371400000004</v>
      </c>
      <c r="E31" s="11">
        <v>44816.727700000003</v>
      </c>
      <c r="F31" s="11">
        <v>55461.597999999998</v>
      </c>
      <c r="G31" s="11">
        <v>146878.83940000003</v>
      </c>
      <c r="H31" s="11">
        <v>237105.85300000003</v>
      </c>
      <c r="I31" s="11">
        <v>299130.53499999997</v>
      </c>
      <c r="J31" s="11">
        <v>284336.60109999991</v>
      </c>
      <c r="K31" s="11">
        <v>254873.96820000003</v>
      </c>
      <c r="L31" s="11">
        <v>205037.53359999994</v>
      </c>
      <c r="M31" s="11">
        <v>141469.87320000003</v>
      </c>
      <c r="N31" s="11">
        <v>83999.763699999996</v>
      </c>
      <c r="O31" s="12">
        <v>54410.218440000004</v>
      </c>
    </row>
    <row r="32" spans="2:15" x14ac:dyDescent="0.25">
      <c r="B32" s="9"/>
      <c r="C32" s="19" t="s">
        <v>24</v>
      </c>
      <c r="D32" s="11">
        <v>2407</v>
      </c>
      <c r="E32" s="11">
        <v>4440</v>
      </c>
      <c r="F32" s="11">
        <v>7936</v>
      </c>
      <c r="G32" s="11">
        <v>11808</v>
      </c>
      <c r="H32" s="11">
        <v>25117</v>
      </c>
      <c r="I32" s="11">
        <v>17815</v>
      </c>
      <c r="J32" s="11">
        <v>44902</v>
      </c>
      <c r="K32" s="11">
        <v>7512</v>
      </c>
      <c r="L32" s="11">
        <v>36179</v>
      </c>
      <c r="M32" s="11">
        <v>24804</v>
      </c>
      <c r="N32" s="11">
        <v>16477</v>
      </c>
      <c r="O32" s="12">
        <v>10564</v>
      </c>
    </row>
    <row r="33" spans="2:15" x14ac:dyDescent="0.2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3"/>
    </row>
    <row r="34" spans="2:15" x14ac:dyDescent="0.25">
      <c r="B34" s="9"/>
      <c r="C34" s="20" t="s">
        <v>22</v>
      </c>
      <c r="D34" s="30">
        <f>SUM(D31:D32)</f>
        <v>39056.371400000004</v>
      </c>
      <c r="E34" s="30">
        <f t="shared" ref="E34:O34" si="2">SUM(E31:E32)</f>
        <v>49256.727700000003</v>
      </c>
      <c r="F34" s="30">
        <f t="shared" si="2"/>
        <v>63397.597999999998</v>
      </c>
      <c r="G34" s="30">
        <f t="shared" si="2"/>
        <v>158686.83940000003</v>
      </c>
      <c r="H34" s="30">
        <f t="shared" si="2"/>
        <v>262222.853</v>
      </c>
      <c r="I34" s="30">
        <f t="shared" si="2"/>
        <v>316945.53499999997</v>
      </c>
      <c r="J34" s="30">
        <f t="shared" si="2"/>
        <v>329238.60109999991</v>
      </c>
      <c r="K34" s="30">
        <f t="shared" si="2"/>
        <v>262385.9682</v>
      </c>
      <c r="L34" s="30">
        <f t="shared" si="2"/>
        <v>241216.53359999994</v>
      </c>
      <c r="M34" s="30">
        <f t="shared" si="2"/>
        <v>166273.87320000003</v>
      </c>
      <c r="N34" s="30">
        <f t="shared" si="2"/>
        <v>100476.7637</v>
      </c>
      <c r="O34" s="31">
        <f t="shared" si="2"/>
        <v>64974.218440000004</v>
      </c>
    </row>
    <row r="35" spans="2:15" ht="15.75" thickBot="1" x14ac:dyDescent="0.3">
      <c r="B35" s="14"/>
      <c r="C35" s="21" t="s">
        <v>25</v>
      </c>
      <c r="D35" s="32">
        <f>D34/10</f>
        <v>3905.6371400000003</v>
      </c>
      <c r="E35" s="32">
        <f t="shared" ref="E35:O35" si="3">E34/10</f>
        <v>4925.6727700000001</v>
      </c>
      <c r="F35" s="32">
        <f t="shared" si="3"/>
        <v>6339.7597999999998</v>
      </c>
      <c r="G35" s="32">
        <f t="shared" si="3"/>
        <v>15868.683940000003</v>
      </c>
      <c r="H35" s="32">
        <f t="shared" si="3"/>
        <v>26222.2853</v>
      </c>
      <c r="I35" s="32">
        <f t="shared" si="3"/>
        <v>31694.553499999998</v>
      </c>
      <c r="J35" s="32">
        <f t="shared" si="3"/>
        <v>32923.860109999994</v>
      </c>
      <c r="K35" s="32">
        <f t="shared" si="3"/>
        <v>26238.596819999999</v>
      </c>
      <c r="L35" s="32">
        <f t="shared" si="3"/>
        <v>24121.653359999993</v>
      </c>
      <c r="M35" s="32">
        <f t="shared" si="3"/>
        <v>16627.387320000002</v>
      </c>
      <c r="N35" s="32">
        <f t="shared" si="3"/>
        <v>10047.676369999999</v>
      </c>
      <c r="O35" s="33">
        <f t="shared" si="3"/>
        <v>6497.4218440000004</v>
      </c>
    </row>
    <row r="37" spans="2:15" ht="15.75" thickBot="1" x14ac:dyDescent="0.3"/>
    <row r="38" spans="2:15" x14ac:dyDescent="0.25">
      <c r="B38" s="22" t="s">
        <v>40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</row>
    <row r="39" spans="2:15" ht="15.75" x14ac:dyDescent="0.25">
      <c r="B39" s="9" t="s">
        <v>16</v>
      </c>
      <c r="C39" s="24">
        <f>SUM(D44:O44)</f>
        <v>6509.0515487760003</v>
      </c>
      <c r="D39" s="10" t="s">
        <v>26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3"/>
    </row>
    <row r="40" spans="2:15" x14ac:dyDescent="0.25">
      <c r="B40" s="27" t="s">
        <v>29</v>
      </c>
      <c r="C40" s="28">
        <v>36.119999999999997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3"/>
    </row>
    <row r="41" spans="2:15" x14ac:dyDescent="0.25">
      <c r="B41" s="9"/>
      <c r="C41" s="10"/>
      <c r="D41" s="7">
        <v>43282</v>
      </c>
      <c r="E41" s="7">
        <v>43313</v>
      </c>
      <c r="F41" s="7">
        <v>43344</v>
      </c>
      <c r="G41" s="7">
        <v>43374</v>
      </c>
      <c r="H41" s="7">
        <v>43405</v>
      </c>
      <c r="I41" s="7">
        <v>43435</v>
      </c>
      <c r="J41" s="7">
        <v>43466</v>
      </c>
      <c r="K41" s="7">
        <v>43497</v>
      </c>
      <c r="L41" s="7">
        <v>43525</v>
      </c>
      <c r="M41" s="7">
        <v>43556</v>
      </c>
      <c r="N41" s="7">
        <v>43586</v>
      </c>
      <c r="O41" s="8">
        <v>43617</v>
      </c>
    </row>
    <row r="42" spans="2:15" x14ac:dyDescent="0.25">
      <c r="B42" s="9"/>
      <c r="C42" s="19" t="s">
        <v>28</v>
      </c>
      <c r="D42" s="11">
        <v>928900</v>
      </c>
      <c r="E42" s="11">
        <v>1110510</v>
      </c>
      <c r="F42" s="11">
        <v>1489800</v>
      </c>
      <c r="G42" s="11">
        <v>1673530</v>
      </c>
      <c r="H42" s="11">
        <v>2727470</v>
      </c>
      <c r="I42" s="11">
        <v>1782320</v>
      </c>
      <c r="J42" s="11">
        <v>1734250</v>
      </c>
      <c r="K42" s="11">
        <v>3036030</v>
      </c>
      <c r="L42" s="11">
        <v>2550120</v>
      </c>
      <c r="M42" s="11">
        <v>1987940</v>
      </c>
      <c r="N42" s="11">
        <v>788800</v>
      </c>
      <c r="O42" s="12">
        <v>1797800</v>
      </c>
    </row>
    <row r="43" spans="2:15" x14ac:dyDescent="0.25">
      <c r="B43" s="9"/>
      <c r="C43" s="1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2"/>
    </row>
    <row r="44" spans="2:15" ht="15.75" thickBot="1" x14ac:dyDescent="0.3">
      <c r="B44" s="14"/>
      <c r="C44" s="29" t="s">
        <v>30</v>
      </c>
      <c r="D44" s="32">
        <f>D42*8.34*$C$40/1000000</f>
        <v>279.82257912</v>
      </c>
      <c r="E44" s="32">
        <f t="shared" ref="E44:O44" si="4">E42*8.34*$C$40/1000000</f>
        <v>334.53092080799996</v>
      </c>
      <c r="F44" s="32">
        <f t="shared" si="4"/>
        <v>448.78854383999999</v>
      </c>
      <c r="G44" s="32">
        <f t="shared" si="4"/>
        <v>504.13551602399991</v>
      </c>
      <c r="H44" s="32">
        <f t="shared" si="4"/>
        <v>821.62524477600005</v>
      </c>
      <c r="I44" s="32">
        <f t="shared" si="4"/>
        <v>536.90750265599991</v>
      </c>
      <c r="J44" s="32">
        <f t="shared" si="4"/>
        <v>522.42685740000002</v>
      </c>
      <c r="K44" s="32">
        <f t="shared" si="4"/>
        <v>914.57610602399996</v>
      </c>
      <c r="L44" s="32">
        <f t="shared" si="4"/>
        <v>768.20018889599999</v>
      </c>
      <c r="M44" s="32">
        <f t="shared" si="4"/>
        <v>598.84863595199988</v>
      </c>
      <c r="N44" s="32">
        <f t="shared" si="4"/>
        <v>237.61874304</v>
      </c>
      <c r="O44" s="33">
        <f t="shared" si="4"/>
        <v>541.57071024000004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E2CF-39FD-40AE-9923-0493F4110A39}">
  <dimension ref="B2:O44"/>
  <sheetViews>
    <sheetView workbookViewId="0"/>
  </sheetViews>
  <sheetFormatPr defaultRowHeight="15" x14ac:dyDescent="0.25"/>
  <cols>
    <col min="2" max="2" width="31.85546875" customWidth="1"/>
    <col min="3" max="3" width="16.7109375" customWidth="1"/>
    <col min="4" max="4" width="14.28515625" bestFit="1" customWidth="1"/>
    <col min="5" max="15" width="13.28515625" bestFit="1" customWidth="1"/>
  </cols>
  <sheetData>
    <row r="2" spans="2:15" ht="18.75" x14ac:dyDescent="0.3">
      <c r="B2" s="34" t="s">
        <v>31</v>
      </c>
    </row>
    <row r="3" spans="2:15" ht="18.75" x14ac:dyDescent="0.3">
      <c r="B3" s="35" t="s">
        <v>34</v>
      </c>
    </row>
    <row r="4" spans="2:15" x14ac:dyDescent="0.25">
      <c r="B4" s="2" t="s">
        <v>32</v>
      </c>
    </row>
    <row r="5" spans="2:15" ht="15.75" thickBot="1" x14ac:dyDescent="0.3"/>
    <row r="6" spans="2:15" x14ac:dyDescent="0.25">
      <c r="B6" s="22" t="s">
        <v>36</v>
      </c>
      <c r="C6" s="16"/>
      <c r="D6" s="16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2:15" ht="15.75" x14ac:dyDescent="0.25">
      <c r="B7" s="23" t="s">
        <v>16</v>
      </c>
      <c r="C7" s="24">
        <f>SUM(D16:O16)</f>
        <v>56266757.472500019</v>
      </c>
      <c r="D7" s="25" t="s">
        <v>15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2:15" x14ac:dyDescent="0.25">
      <c r="B8" s="5" t="s">
        <v>0</v>
      </c>
      <c r="C8" s="6" t="s">
        <v>1</v>
      </c>
      <c r="D8" s="7">
        <v>41821</v>
      </c>
      <c r="E8" s="7">
        <v>41852</v>
      </c>
      <c r="F8" s="7">
        <v>41883</v>
      </c>
      <c r="G8" s="7">
        <v>41913</v>
      </c>
      <c r="H8" s="7">
        <v>41944</v>
      </c>
      <c r="I8" s="7">
        <v>41974</v>
      </c>
      <c r="J8" s="7">
        <v>42005</v>
      </c>
      <c r="K8" s="7">
        <v>42036</v>
      </c>
      <c r="L8" s="7">
        <v>42064</v>
      </c>
      <c r="M8" s="7">
        <v>42095</v>
      </c>
      <c r="N8" s="7">
        <v>42125</v>
      </c>
      <c r="O8" s="8">
        <v>42156</v>
      </c>
    </row>
    <row r="9" spans="2:15" x14ac:dyDescent="0.25">
      <c r="B9" s="9" t="s">
        <v>2</v>
      </c>
      <c r="C9" s="10" t="s">
        <v>3</v>
      </c>
      <c r="D9" s="11">
        <v>1577121.7650000013</v>
      </c>
      <c r="E9" s="11">
        <v>1620231.6425000005</v>
      </c>
      <c r="F9" s="11">
        <v>1505352.3650000012</v>
      </c>
      <c r="G9" s="11">
        <v>1411834.8925000005</v>
      </c>
      <c r="H9" s="11">
        <v>1404660.2275000003</v>
      </c>
      <c r="I9" s="11">
        <v>1389126.1525000003</v>
      </c>
      <c r="J9" s="11">
        <v>1422159.5750000004</v>
      </c>
      <c r="K9" s="11">
        <v>1224860.3999999997</v>
      </c>
      <c r="L9" s="11">
        <v>1297209.5999999999</v>
      </c>
      <c r="M9" s="11">
        <v>1283432.4000000001</v>
      </c>
      <c r="N9" s="11">
        <v>1320325.2</v>
      </c>
      <c r="O9" s="12">
        <v>1508756.4</v>
      </c>
    </row>
    <row r="10" spans="2:15" x14ac:dyDescent="0.25">
      <c r="B10" s="9" t="s">
        <v>4</v>
      </c>
      <c r="C10" s="10" t="s">
        <v>5</v>
      </c>
      <c r="D10" s="11">
        <v>2043937.2625000014</v>
      </c>
      <c r="E10" s="11">
        <v>1931491.2125000013</v>
      </c>
      <c r="F10" s="11">
        <v>1809206.5625000009</v>
      </c>
      <c r="G10" s="11">
        <v>1739085.5625000007</v>
      </c>
      <c r="H10" s="11">
        <v>1522405.4600000002</v>
      </c>
      <c r="I10" s="11">
        <v>1501017.6025000005</v>
      </c>
      <c r="J10" s="11">
        <v>1522020.0200000007</v>
      </c>
      <c r="K10" s="11">
        <v>1406826</v>
      </c>
      <c r="L10" s="11">
        <v>1584986.4000000001</v>
      </c>
      <c r="M10" s="11">
        <v>1596052.8</v>
      </c>
      <c r="N10" s="11">
        <v>1623520.8</v>
      </c>
      <c r="O10" s="12">
        <v>1892872.8000000007</v>
      </c>
    </row>
    <row r="11" spans="2:15" x14ac:dyDescent="0.25">
      <c r="B11" s="9" t="s">
        <v>6</v>
      </c>
      <c r="C11" s="10" t="s">
        <v>7</v>
      </c>
      <c r="D11" s="11">
        <v>1315365.9000000004</v>
      </c>
      <c r="E11" s="11">
        <v>1218829.53</v>
      </c>
      <c r="F11" s="11">
        <v>1079496.2749999999</v>
      </c>
      <c r="G11" s="11">
        <v>969419.70749999979</v>
      </c>
      <c r="H11" s="11">
        <v>854794.70499999984</v>
      </c>
      <c r="I11" s="11">
        <v>873565.94500000018</v>
      </c>
      <c r="J11" s="11">
        <v>878460.54249999963</v>
      </c>
      <c r="K11" s="11">
        <v>829293.12000000011</v>
      </c>
      <c r="L11" s="11">
        <v>941809.1399999999</v>
      </c>
      <c r="M11" s="11">
        <v>905382.36000000022</v>
      </c>
      <c r="N11" s="11">
        <v>1007559.5400000002</v>
      </c>
      <c r="O11" s="12">
        <v>1142335.44</v>
      </c>
    </row>
    <row r="12" spans="2:15" x14ac:dyDescent="0.25">
      <c r="B12" s="9" t="s">
        <v>8</v>
      </c>
      <c r="C12" s="10" t="s">
        <v>9</v>
      </c>
      <c r="D12" s="11">
        <v>82284.922500000015</v>
      </c>
      <c r="E12" s="11">
        <v>81702.370000000024</v>
      </c>
      <c r="F12" s="11">
        <v>78675.057499999995</v>
      </c>
      <c r="G12" s="11">
        <v>78097.592500000013</v>
      </c>
      <c r="H12" s="11">
        <v>67059.827499999999</v>
      </c>
      <c r="I12" s="11">
        <v>70339.81</v>
      </c>
      <c r="J12" s="11">
        <v>70615.825000000012</v>
      </c>
      <c r="K12" s="11">
        <v>65275.860000000008</v>
      </c>
      <c r="L12" s="11">
        <v>74979.779999999984</v>
      </c>
      <c r="M12" s="11">
        <v>76505.519999999975</v>
      </c>
      <c r="N12" s="11">
        <v>79330.559999999998</v>
      </c>
      <c r="O12" s="12">
        <v>94197.24</v>
      </c>
    </row>
    <row r="13" spans="2:15" x14ac:dyDescent="0.25">
      <c r="B13" s="9" t="s">
        <v>27</v>
      </c>
      <c r="C13" s="10" t="s">
        <v>10</v>
      </c>
      <c r="D13" s="11">
        <v>503899</v>
      </c>
      <c r="E13" s="11">
        <v>498017.6</v>
      </c>
      <c r="F13" s="11">
        <v>511731</v>
      </c>
      <c r="G13" s="11">
        <v>463426</v>
      </c>
      <c r="H13" s="11">
        <v>576833</v>
      </c>
      <c r="I13" s="11">
        <v>537878</v>
      </c>
      <c r="J13" s="11">
        <v>610540</v>
      </c>
      <c r="K13" s="11">
        <v>591906</v>
      </c>
      <c r="L13" s="11">
        <v>509351</v>
      </c>
      <c r="M13" s="11">
        <v>456095</v>
      </c>
      <c r="N13" s="11">
        <v>406939</v>
      </c>
      <c r="O13" s="12">
        <v>516233</v>
      </c>
    </row>
    <row r="14" spans="2:15" x14ac:dyDescent="0.25">
      <c r="B14" s="9" t="s">
        <v>11</v>
      </c>
      <c r="C14" s="10" t="s">
        <v>10</v>
      </c>
      <c r="D14" s="11">
        <v>821</v>
      </c>
      <c r="E14" s="11">
        <v>870.4</v>
      </c>
      <c r="F14" s="11">
        <v>899</v>
      </c>
      <c r="G14" s="11">
        <v>880.8</v>
      </c>
      <c r="H14" s="11">
        <v>821</v>
      </c>
      <c r="I14" s="11">
        <v>821</v>
      </c>
      <c r="J14" s="11">
        <v>821</v>
      </c>
      <c r="K14" s="11">
        <v>821</v>
      </c>
      <c r="L14" s="11">
        <v>821</v>
      </c>
      <c r="M14" s="11">
        <v>821</v>
      </c>
      <c r="N14" s="11">
        <v>821</v>
      </c>
      <c r="O14" s="12">
        <v>821</v>
      </c>
    </row>
    <row r="15" spans="2:15" x14ac:dyDescent="0.2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3"/>
    </row>
    <row r="16" spans="2:15" x14ac:dyDescent="0.25">
      <c r="B16" s="9"/>
      <c r="C16" s="6" t="s">
        <v>13</v>
      </c>
      <c r="D16" s="30">
        <f>SUM(D9:D14)</f>
        <v>5523429.8500000034</v>
      </c>
      <c r="E16" s="30">
        <f t="shared" ref="E16:O16" si="0">SUM(E9:E14)</f>
        <v>5351142.7550000018</v>
      </c>
      <c r="F16" s="30">
        <f t="shared" si="0"/>
        <v>4985360.2600000026</v>
      </c>
      <c r="G16" s="30">
        <f t="shared" si="0"/>
        <v>4662744.5550000006</v>
      </c>
      <c r="H16" s="30">
        <f t="shared" si="0"/>
        <v>4426574.2200000007</v>
      </c>
      <c r="I16" s="30">
        <f t="shared" si="0"/>
        <v>4372748.5100000016</v>
      </c>
      <c r="J16" s="30">
        <f t="shared" si="0"/>
        <v>4504616.9625000004</v>
      </c>
      <c r="K16" s="30">
        <f t="shared" si="0"/>
        <v>4118982.3799999994</v>
      </c>
      <c r="L16" s="30">
        <f t="shared" si="0"/>
        <v>4409156.92</v>
      </c>
      <c r="M16" s="30">
        <f t="shared" si="0"/>
        <v>4318289.08</v>
      </c>
      <c r="N16" s="30">
        <f t="shared" si="0"/>
        <v>4438496.0999999996</v>
      </c>
      <c r="O16" s="31">
        <f t="shared" si="0"/>
        <v>5155215.8800000008</v>
      </c>
    </row>
    <row r="17" spans="2:15" ht="15.75" thickBot="1" x14ac:dyDescent="0.3">
      <c r="B17" s="14"/>
      <c r="C17" s="15" t="s">
        <v>14</v>
      </c>
      <c r="D17" s="32">
        <f>D16*3.412</f>
        <v>18845942.648200013</v>
      </c>
      <c r="E17" s="32">
        <f t="shared" ref="E17:O17" si="1">E16*3.412</f>
        <v>18258099.080060005</v>
      </c>
      <c r="F17" s="32">
        <f t="shared" si="1"/>
        <v>17010049.207120009</v>
      </c>
      <c r="G17" s="32">
        <f t="shared" si="1"/>
        <v>15909284.421660002</v>
      </c>
      <c r="H17" s="32">
        <f t="shared" si="1"/>
        <v>15103471.238640001</v>
      </c>
      <c r="I17" s="32">
        <f t="shared" si="1"/>
        <v>14919817.916120006</v>
      </c>
      <c r="J17" s="32">
        <f t="shared" si="1"/>
        <v>15369753.07605</v>
      </c>
      <c r="K17" s="32">
        <f t="shared" si="1"/>
        <v>14053967.880559998</v>
      </c>
      <c r="L17" s="32">
        <f t="shared" si="1"/>
        <v>15044043.411039999</v>
      </c>
      <c r="M17" s="32">
        <f t="shared" si="1"/>
        <v>14734002.34096</v>
      </c>
      <c r="N17" s="32">
        <f t="shared" si="1"/>
        <v>15144148.693199998</v>
      </c>
      <c r="O17" s="33">
        <f t="shared" si="1"/>
        <v>17589596.582560003</v>
      </c>
    </row>
    <row r="19" spans="2:15" ht="15.75" thickBot="1" x14ac:dyDescent="0.3"/>
    <row r="20" spans="2:15" x14ac:dyDescent="0.25">
      <c r="B20" s="22" t="s">
        <v>41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</row>
    <row r="21" spans="2:15" ht="15.75" x14ac:dyDescent="0.25">
      <c r="B21" s="23" t="s">
        <v>16</v>
      </c>
      <c r="C21" s="24">
        <f>SUM(D23:O23)</f>
        <v>0</v>
      </c>
      <c r="D21" s="10" t="s">
        <v>15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3"/>
    </row>
    <row r="22" spans="2:15" x14ac:dyDescent="0.25">
      <c r="B22" s="9"/>
      <c r="C22" s="7"/>
      <c r="D22" s="7">
        <v>41821</v>
      </c>
      <c r="E22" s="7">
        <v>41852</v>
      </c>
      <c r="F22" s="7">
        <v>41883</v>
      </c>
      <c r="G22" s="7">
        <v>41913</v>
      </c>
      <c r="H22" s="7">
        <v>41944</v>
      </c>
      <c r="I22" s="7">
        <v>41974</v>
      </c>
      <c r="J22" s="7">
        <v>42005</v>
      </c>
      <c r="K22" s="7">
        <v>42036</v>
      </c>
      <c r="L22" s="7">
        <v>42064</v>
      </c>
      <c r="M22" s="7">
        <v>42095</v>
      </c>
      <c r="N22" s="7">
        <v>42125</v>
      </c>
      <c r="O22" s="8">
        <v>42156</v>
      </c>
    </row>
    <row r="23" spans="2:15" ht="15.75" thickBot="1" x14ac:dyDescent="0.3">
      <c r="B23" s="14"/>
      <c r="C23" s="18" t="s">
        <v>37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3">
        <v>0</v>
      </c>
    </row>
    <row r="26" spans="2:15" x14ac:dyDescent="0.25">
      <c r="B26" s="1" t="s">
        <v>33</v>
      </c>
    </row>
    <row r="27" spans="2:15" ht="15.75" thickBot="1" x14ac:dyDescent="0.3"/>
    <row r="28" spans="2:15" x14ac:dyDescent="0.25">
      <c r="B28" s="22" t="s">
        <v>38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</row>
    <row r="29" spans="2:15" ht="15.75" x14ac:dyDescent="0.25">
      <c r="B29" s="23" t="s">
        <v>16</v>
      </c>
      <c r="C29" s="24">
        <f>SUM(D35:O35)</f>
        <v>162455.20000000001</v>
      </c>
      <c r="D29" s="10" t="s">
        <v>26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3"/>
    </row>
    <row r="30" spans="2:15" x14ac:dyDescent="0.25">
      <c r="B30" s="9"/>
      <c r="C30" s="19"/>
      <c r="D30" s="7">
        <v>41821</v>
      </c>
      <c r="E30" s="7">
        <v>41852</v>
      </c>
      <c r="F30" s="7">
        <v>41883</v>
      </c>
      <c r="G30" s="7">
        <v>41913</v>
      </c>
      <c r="H30" s="7">
        <v>41944</v>
      </c>
      <c r="I30" s="7">
        <v>41974</v>
      </c>
      <c r="J30" s="7">
        <v>42005</v>
      </c>
      <c r="K30" s="7">
        <v>42036</v>
      </c>
      <c r="L30" s="7">
        <v>42064</v>
      </c>
      <c r="M30" s="7">
        <v>42095</v>
      </c>
      <c r="N30" s="7">
        <v>42125</v>
      </c>
      <c r="O30" s="8">
        <v>42156</v>
      </c>
    </row>
    <row r="31" spans="2:15" x14ac:dyDescent="0.25">
      <c r="B31" s="9"/>
      <c r="C31" s="19" t="s">
        <v>23</v>
      </c>
      <c r="D31" s="11">
        <v>26387</v>
      </c>
      <c r="E31" s="11">
        <v>28834</v>
      </c>
      <c r="F31" s="11">
        <v>52363</v>
      </c>
      <c r="G31" s="11">
        <v>101133</v>
      </c>
      <c r="H31" s="11">
        <v>219477</v>
      </c>
      <c r="I31" s="11">
        <v>215793</v>
      </c>
      <c r="J31" s="11">
        <v>260381</v>
      </c>
      <c r="K31" s="11">
        <v>165947</v>
      </c>
      <c r="L31" s="11">
        <v>135591</v>
      </c>
      <c r="M31" s="11">
        <v>110223</v>
      </c>
      <c r="N31" s="11">
        <v>72149</v>
      </c>
      <c r="O31" s="12">
        <v>58418</v>
      </c>
    </row>
    <row r="32" spans="2:15" x14ac:dyDescent="0.25">
      <c r="B32" s="9"/>
      <c r="C32" s="19" t="s">
        <v>24</v>
      </c>
      <c r="D32" s="11">
        <v>2892</v>
      </c>
      <c r="E32" s="11">
        <v>3647</v>
      </c>
      <c r="F32" s="11">
        <v>6805</v>
      </c>
      <c r="G32" s="11">
        <v>6198</v>
      </c>
      <c r="H32" s="11">
        <v>25805</v>
      </c>
      <c r="I32" s="11">
        <v>32215</v>
      </c>
      <c r="J32" s="11">
        <v>34761</v>
      </c>
      <c r="K32" s="11">
        <v>22414</v>
      </c>
      <c r="L32" s="11">
        <v>19207</v>
      </c>
      <c r="M32" s="11">
        <v>10839</v>
      </c>
      <c r="N32" s="11">
        <v>6694</v>
      </c>
      <c r="O32" s="12">
        <v>6379</v>
      </c>
    </row>
    <row r="33" spans="2:15" x14ac:dyDescent="0.2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3"/>
    </row>
    <row r="34" spans="2:15" x14ac:dyDescent="0.25">
      <c r="B34" s="9"/>
      <c r="C34" s="20" t="s">
        <v>22</v>
      </c>
      <c r="D34" s="30">
        <f>SUM(D31:D32)</f>
        <v>29279</v>
      </c>
      <c r="E34" s="30">
        <f t="shared" ref="E34:O34" si="2">SUM(E31:E32)</f>
        <v>32481</v>
      </c>
      <c r="F34" s="30">
        <f t="shared" si="2"/>
        <v>59168</v>
      </c>
      <c r="G34" s="30">
        <f t="shared" si="2"/>
        <v>107331</v>
      </c>
      <c r="H34" s="30">
        <f t="shared" si="2"/>
        <v>245282</v>
      </c>
      <c r="I34" s="30">
        <f t="shared" si="2"/>
        <v>248008</v>
      </c>
      <c r="J34" s="30">
        <f t="shared" si="2"/>
        <v>295142</v>
      </c>
      <c r="K34" s="30">
        <f t="shared" si="2"/>
        <v>188361</v>
      </c>
      <c r="L34" s="30">
        <f t="shared" si="2"/>
        <v>154798</v>
      </c>
      <c r="M34" s="30">
        <f t="shared" si="2"/>
        <v>121062</v>
      </c>
      <c r="N34" s="30">
        <f t="shared" si="2"/>
        <v>78843</v>
      </c>
      <c r="O34" s="31">
        <f t="shared" si="2"/>
        <v>64797</v>
      </c>
    </row>
    <row r="35" spans="2:15" ht="15.75" thickBot="1" x14ac:dyDescent="0.3">
      <c r="B35" s="14"/>
      <c r="C35" s="21" t="s">
        <v>25</v>
      </c>
      <c r="D35" s="32">
        <f>D34/10</f>
        <v>2927.9</v>
      </c>
      <c r="E35" s="32">
        <f t="shared" ref="E35:O35" si="3">E34/10</f>
        <v>3248.1</v>
      </c>
      <c r="F35" s="32">
        <f t="shared" si="3"/>
        <v>5916.8</v>
      </c>
      <c r="G35" s="32">
        <f t="shared" si="3"/>
        <v>10733.1</v>
      </c>
      <c r="H35" s="32">
        <f t="shared" si="3"/>
        <v>24528.2</v>
      </c>
      <c r="I35" s="32">
        <f t="shared" si="3"/>
        <v>24800.799999999999</v>
      </c>
      <c r="J35" s="32">
        <f t="shared" si="3"/>
        <v>29514.2</v>
      </c>
      <c r="K35" s="32">
        <f t="shared" si="3"/>
        <v>18836.099999999999</v>
      </c>
      <c r="L35" s="32">
        <f t="shared" si="3"/>
        <v>15479.8</v>
      </c>
      <c r="M35" s="32">
        <f t="shared" si="3"/>
        <v>12106.2</v>
      </c>
      <c r="N35" s="32">
        <f t="shared" si="3"/>
        <v>7884.3</v>
      </c>
      <c r="O35" s="33">
        <f t="shared" si="3"/>
        <v>6479.7</v>
      </c>
    </row>
    <row r="37" spans="2:15" ht="15.75" thickBot="1" x14ac:dyDescent="0.3"/>
    <row r="38" spans="2:15" x14ac:dyDescent="0.25">
      <c r="B38" s="22" t="s">
        <v>39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</row>
    <row r="39" spans="2:15" ht="15.75" x14ac:dyDescent="0.25">
      <c r="B39" s="9" t="s">
        <v>16</v>
      </c>
      <c r="C39" s="24">
        <f>SUM(D44:O44)</f>
        <v>12949.224432000001</v>
      </c>
      <c r="D39" s="10" t="s">
        <v>26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3"/>
    </row>
    <row r="40" spans="2:15" x14ac:dyDescent="0.25">
      <c r="B40" s="27" t="s">
        <v>29</v>
      </c>
      <c r="C40" s="28">
        <v>38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3"/>
    </row>
    <row r="41" spans="2:15" x14ac:dyDescent="0.25">
      <c r="B41" s="9"/>
      <c r="C41" s="10"/>
      <c r="D41" s="7">
        <v>41821</v>
      </c>
      <c r="E41" s="7">
        <v>41852</v>
      </c>
      <c r="F41" s="7">
        <v>41883</v>
      </c>
      <c r="G41" s="7">
        <v>41913</v>
      </c>
      <c r="H41" s="7">
        <v>41944</v>
      </c>
      <c r="I41" s="7">
        <v>41974</v>
      </c>
      <c r="J41" s="7">
        <v>42005</v>
      </c>
      <c r="K41" s="7">
        <v>42036</v>
      </c>
      <c r="L41" s="7">
        <v>42064</v>
      </c>
      <c r="M41" s="7">
        <v>42095</v>
      </c>
      <c r="N41" s="7">
        <v>42125</v>
      </c>
      <c r="O41" s="8">
        <v>42156</v>
      </c>
    </row>
    <row r="42" spans="2:15" x14ac:dyDescent="0.25">
      <c r="B42" s="9"/>
      <c r="C42" s="19" t="s">
        <v>28</v>
      </c>
      <c r="D42" s="11">
        <v>1070200</v>
      </c>
      <c r="E42" s="11">
        <v>910400</v>
      </c>
      <c r="F42" s="11">
        <v>945600</v>
      </c>
      <c r="G42" s="11">
        <v>1287500</v>
      </c>
      <c r="H42" s="11">
        <v>3448100</v>
      </c>
      <c r="I42" s="11">
        <v>6292000</v>
      </c>
      <c r="J42" s="11">
        <v>9399400</v>
      </c>
      <c r="K42" s="11">
        <v>4843200</v>
      </c>
      <c r="L42" s="11">
        <v>3381000</v>
      </c>
      <c r="M42" s="11">
        <v>6081500</v>
      </c>
      <c r="N42" s="11">
        <v>2006300</v>
      </c>
      <c r="O42" s="12">
        <v>1194400</v>
      </c>
    </row>
    <row r="43" spans="2:15" x14ac:dyDescent="0.25">
      <c r="B43" s="9"/>
      <c r="C43" s="1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2"/>
    </row>
    <row r="44" spans="2:15" ht="15.75" thickBot="1" x14ac:dyDescent="0.3">
      <c r="B44" s="14"/>
      <c r="C44" s="29" t="s">
        <v>30</v>
      </c>
      <c r="D44" s="32">
        <f>D42*8.34*$C$40/1000000</f>
        <v>339.16778399999998</v>
      </c>
      <c r="E44" s="32">
        <f t="shared" ref="E44:O44" si="4">E42*8.34*$C$40/1000000</f>
        <v>288.52396800000002</v>
      </c>
      <c r="F44" s="32">
        <f t="shared" si="4"/>
        <v>299.679552</v>
      </c>
      <c r="G44" s="32">
        <f t="shared" si="4"/>
        <v>408.03449999999998</v>
      </c>
      <c r="H44" s="32">
        <f t="shared" si="4"/>
        <v>1092.7718520000001</v>
      </c>
      <c r="I44" s="32">
        <f t="shared" si="4"/>
        <v>1994.0606399999999</v>
      </c>
      <c r="J44" s="32">
        <f t="shared" si="4"/>
        <v>2978.8578480000001</v>
      </c>
      <c r="K44" s="32">
        <f t="shared" si="4"/>
        <v>1534.9069440000001</v>
      </c>
      <c r="L44" s="32">
        <f t="shared" si="4"/>
        <v>1071.5065199999999</v>
      </c>
      <c r="M44" s="32">
        <f t="shared" si="4"/>
        <v>1927.34898</v>
      </c>
      <c r="N44" s="32">
        <f t="shared" si="4"/>
        <v>635.83659599999999</v>
      </c>
      <c r="O44" s="33">
        <f t="shared" si="4"/>
        <v>378.529248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Performance Year - FY19</vt:lpstr>
      <vt:lpstr>Baseline Year - FY15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Emtman</dc:creator>
  <cp:lastModifiedBy>Brian Emtman</cp:lastModifiedBy>
  <dcterms:created xsi:type="dcterms:W3CDTF">2015-06-05T18:17:20Z</dcterms:created>
  <dcterms:modified xsi:type="dcterms:W3CDTF">2021-02-11T20:41:23Z</dcterms:modified>
</cp:coreProperties>
</file>