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showInkAnnotation="0"/>
  <mc:AlternateContent xmlns:mc="http://schemas.openxmlformats.org/markup-compatibility/2006">
    <mc:Choice Requires="x15">
      <x15ac:absPath xmlns:x15ac="http://schemas.microsoft.com/office/spreadsheetml/2010/11/ac" url="/Users/itsPierre/Documents/STARS (Sustainability Tracking, Rating and Assessment System)/STARS Documents/"/>
    </mc:Choice>
  </mc:AlternateContent>
  <bookViews>
    <workbookView xWindow="640" yWindow="1180" windowWidth="28160" windowHeight="15380" tabRatio="500"/>
  </bookViews>
  <sheets>
    <sheet name="OP2" sheetId="2" r:id="rId1"/>
  </sheets>
  <externalReferences>
    <externalReference r:id="rId2"/>
  </externalReferences>
  <definedNames>
    <definedName name="_xlnm.Print_Area" localSheetId="0">'OP2'!$A$1:$C$70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2" l="1"/>
  <c r="K8" i="2"/>
  <c r="B13" i="2"/>
  <c r="C13" i="2"/>
  <c r="D13" i="2"/>
  <c r="E13" i="2"/>
  <c r="F13" i="2"/>
  <c r="G13" i="2"/>
  <c r="H13" i="2"/>
  <c r="I13" i="2"/>
  <c r="J13" i="2"/>
  <c r="K13" i="2"/>
  <c r="B52" i="2"/>
  <c r="B56" i="2"/>
  <c r="B57" i="2"/>
  <c r="B58" i="2"/>
  <c r="B59" i="2"/>
  <c r="B60" i="2"/>
  <c r="B61" i="2"/>
  <c r="B62" i="2"/>
  <c r="B66" i="2"/>
  <c r="B67" i="2"/>
  <c r="B68" i="2"/>
  <c r="B69" i="2"/>
  <c r="B70" i="2"/>
</calcChain>
</file>

<file path=xl/comments1.xml><?xml version="1.0" encoding="utf-8"?>
<comments xmlns="http://schemas.openxmlformats.org/spreadsheetml/2006/main">
  <authors>
    <author>M. Robert Hamersley</author>
  </authors>
  <commentList>
    <comment ref="M6" authorId="0">
      <text>
        <r>
          <rPr>
            <b/>
            <sz val="9"/>
            <color indexed="81"/>
            <rFont val="Tahoma"/>
            <family val="2"/>
          </rPr>
          <t>PM10 only</t>
        </r>
      </text>
    </comment>
  </commentList>
</comments>
</file>

<file path=xl/sharedStrings.xml><?xml version="1.0" encoding="utf-8"?>
<sst xmlns="http://schemas.openxmlformats.org/spreadsheetml/2006/main" count="214" uniqueCount="156">
  <si>
    <t>CO2</t>
  </si>
  <si>
    <t>PM</t>
  </si>
  <si>
    <t>CO</t>
  </si>
  <si>
    <t>SOX</t>
  </si>
  <si>
    <t>NOX</t>
  </si>
  <si>
    <t>Emissions (Tons/Year)</t>
  </si>
  <si>
    <t>Combined</t>
  </si>
  <si>
    <t>***Conversion from US EPA(https://www3.epa.gov/ttn/chief/ap42/ch03/final/c03s03.pdf)</t>
  </si>
  <si>
    <t>TOC</t>
  </si>
  <si>
    <t>Aldehydes</t>
  </si>
  <si>
    <t>PM-10B</t>
  </si>
  <si>
    <t>(lb/MMBtu)***</t>
  </si>
  <si>
    <t>**Conversion from US Energy Information Administration (https://www.eia.gov/energyexplained/index.cfm/index.cfm?page=about_energy_units)</t>
  </si>
  <si>
    <t>MMBTU Equivalent</t>
  </si>
  <si>
    <t>(1 Gallon = 120,405 BTU)**</t>
  </si>
  <si>
    <t>Gallons</t>
  </si>
  <si>
    <t>Gasoline Fuel Usage</t>
  </si>
  <si>
    <t>G100-250A</t>
  </si>
  <si>
    <t>RHEEM</t>
  </si>
  <si>
    <t>Domestic water boilers</t>
  </si>
  <si>
    <t>IVC24-4</t>
  </si>
  <si>
    <t>WOLF</t>
  </si>
  <si>
    <t>Char broilers &amp; negative air machines</t>
  </si>
  <si>
    <t>GYM BOILER #1</t>
  </si>
  <si>
    <t>0002167330</t>
  </si>
  <si>
    <t>H9-2002</t>
  </si>
  <si>
    <t>RAYPAK</t>
  </si>
  <si>
    <t>Boiler and process heaters</t>
  </si>
  <si>
    <t>GYM BOILER #2</t>
  </si>
  <si>
    <t>0002167331</t>
  </si>
  <si>
    <t>GYM (POOL HEATER #2)</t>
  </si>
  <si>
    <t>F001388</t>
  </si>
  <si>
    <t>CPN1800</t>
  </si>
  <si>
    <t>LOCHINVAR</t>
  </si>
  <si>
    <t>GYM (POOL HEATER #1)</t>
  </si>
  <si>
    <t>F001389</t>
  </si>
  <si>
    <t>STUDENT CENTER</t>
  </si>
  <si>
    <t>K981600</t>
  </si>
  <si>
    <t>CBN1795</t>
  </si>
  <si>
    <t>FOUNDERS HALL</t>
  </si>
  <si>
    <t>D99195</t>
  </si>
  <si>
    <t>CBN1435</t>
  </si>
  <si>
    <t>PAULING HALL</t>
  </si>
  <si>
    <t>J992241</t>
  </si>
  <si>
    <t>RESIDENCE HALL 300</t>
  </si>
  <si>
    <t>H4-1287</t>
  </si>
  <si>
    <t>RESIDENCE HALL 380</t>
  </si>
  <si>
    <t>GANDHI HALL</t>
  </si>
  <si>
    <t>L994551</t>
  </si>
  <si>
    <t>CBN0985</t>
  </si>
  <si>
    <t>IKEDA LIBRARY</t>
  </si>
  <si>
    <t>K984992</t>
  </si>
  <si>
    <t>A991306</t>
  </si>
  <si>
    <t>`</t>
  </si>
  <si>
    <t>RESIDENCE HALL 310</t>
  </si>
  <si>
    <t>COOL13637</t>
  </si>
  <si>
    <t>PH0500EN21 KNABXX</t>
  </si>
  <si>
    <t>LAARS MIGHTY THERM</t>
  </si>
  <si>
    <t>RESIDENCE HALL 305</t>
  </si>
  <si>
    <t>H4-0926</t>
  </si>
  <si>
    <t>RESIDENCE HALL 385</t>
  </si>
  <si>
    <t>GYM</t>
  </si>
  <si>
    <t>E006058</t>
  </si>
  <si>
    <t>CFN0990PM</t>
  </si>
  <si>
    <t>RESIDENCE HALL 315</t>
  </si>
  <si>
    <t>COOL13636</t>
  </si>
  <si>
    <t>RESIDENCE HALL 375</t>
  </si>
  <si>
    <t>COOL13638</t>
  </si>
  <si>
    <t>Location of equipment</t>
  </si>
  <si>
    <t>Serial #</t>
  </si>
  <si>
    <t>Model #</t>
  </si>
  <si>
    <t>Manufacturer</t>
  </si>
  <si>
    <t>Date manufactured</t>
  </si>
  <si>
    <t>BTU's</t>
  </si>
  <si>
    <t>Type of equipment</t>
  </si>
  <si>
    <t>1.25 MW</t>
  </si>
  <si>
    <t>Lot A</t>
  </si>
  <si>
    <t>Main Generator</t>
  </si>
  <si>
    <t>60 KW</t>
  </si>
  <si>
    <t>Lot C</t>
  </si>
  <si>
    <t>Unit 7</t>
  </si>
  <si>
    <t>200 KW</t>
  </si>
  <si>
    <t>Lot E</t>
  </si>
  <si>
    <t>Unit 6</t>
  </si>
  <si>
    <t>Unit 5</t>
  </si>
  <si>
    <t>Housing 300</t>
  </si>
  <si>
    <t>Unit 4</t>
  </si>
  <si>
    <t>Housing 370</t>
  </si>
  <si>
    <t>Unit 3</t>
  </si>
  <si>
    <t>400 KW</t>
  </si>
  <si>
    <t>Cooling Tower</t>
  </si>
  <si>
    <t>Unit 2</t>
  </si>
  <si>
    <t>2015/2016</t>
  </si>
  <si>
    <t>Library/ Gandhi</t>
  </si>
  <si>
    <t>Unit 1</t>
  </si>
  <si>
    <t>Other</t>
  </si>
  <si>
    <t>ODCs</t>
  </si>
  <si>
    <t>HAPs</t>
  </si>
  <si>
    <t>Pb</t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</si>
  <si>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</si>
  <si>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PM</t>
    </r>
    <r>
      <rPr>
        <b/>
        <vertAlign val="subscript"/>
        <sz val="11"/>
        <color theme="1"/>
        <rFont val="Calibri"/>
        <family val="2"/>
        <scheme val="minor"/>
      </rPr>
      <t>total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</si>
  <si>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</si>
  <si>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</si>
  <si>
    <t>MMBtu</t>
  </si>
  <si>
    <t>gal</t>
  </si>
  <si>
    <t>thm</t>
  </si>
  <si>
    <t>SUA fiscal year</t>
  </si>
  <si>
    <t>Size</t>
  </si>
  <si>
    <t>Location</t>
  </si>
  <si>
    <t>Emergency electrical generators</t>
  </si>
  <si>
    <t>Emissions (t/year)</t>
  </si>
  <si>
    <t>Generators, diesel</t>
  </si>
  <si>
    <t>Natural gas boilers</t>
  </si>
  <si>
    <t>Inventory of emitting equipment</t>
  </si>
  <si>
    <t>STARS Reporting Fields</t>
  </si>
  <si>
    <t>****</t>
  </si>
  <si>
    <t>Lead</t>
  </si>
  <si>
    <t>gallons</t>
  </si>
  <si>
    <r>
      <t>O</t>
    </r>
    <r>
      <rPr>
        <vertAlign val="subscript"/>
        <sz val="11"/>
        <color theme="1"/>
        <rFont val="Calibri"/>
        <family val="2"/>
        <scheme val="minor"/>
      </rPr>
      <t>3</t>
    </r>
  </si>
  <si>
    <t>Ozone</t>
  </si>
  <si>
    <t>metric tonnes</t>
  </si>
  <si>
    <t>Mt</t>
  </si>
  <si>
    <t xml:space="preserve">https://www3.epa.gov/ttnchie1/ap42/ch01/final/c01s03.pdf </t>
  </si>
  <si>
    <t>****Source:</t>
  </si>
  <si>
    <r>
      <t>PM</t>
    </r>
    <r>
      <rPr>
        <vertAlign val="subscript"/>
        <sz val="11"/>
        <color theme="1"/>
        <rFont val="Calibri"/>
        <family val="2"/>
        <scheme val="minor"/>
      </rPr>
      <t>total</t>
    </r>
  </si>
  <si>
    <t>Total particulate matter</t>
  </si>
  <si>
    <t>standard cubic foot</t>
  </si>
  <si>
    <t>scf</t>
  </si>
  <si>
    <t>pounds/tonne</t>
  </si>
  <si>
    <t>https://www3.epa.gov/ttn/chief/ap42/ch03/final/c03s03.pdf</t>
  </si>
  <si>
    <t>***Source:</t>
  </si>
  <si>
    <t>Carbon monoxide</t>
  </si>
  <si>
    <t>British thermal units</t>
  </si>
  <si>
    <t>Btu</t>
  </si>
  <si>
    <t>MMBtu/gallon diesel</t>
  </si>
  <si>
    <t xml:space="preserve">https://www3.epa.gov/ttnchie1/ap42/ch01/final/c01s04.pdf </t>
  </si>
  <si>
    <t>**Source:</t>
  </si>
  <si>
    <r>
      <t>SO</t>
    </r>
    <r>
      <rPr>
        <vertAlign val="subscript"/>
        <sz val="11"/>
        <color theme="1"/>
        <rFont val="Calibri"/>
        <family val="2"/>
        <scheme val="minor"/>
      </rPr>
      <t>2</t>
    </r>
  </si>
  <si>
    <t>Sulfur dioxide</t>
  </si>
  <si>
    <t>million Btu</t>
  </si>
  <si>
    <t>scf/Btu</t>
  </si>
  <si>
    <t xml:space="preserve">http://www.epa.illinois.gov/topics/air-quality/planning-reporting/annual-emission-reports/calculate/boiler-ng/index </t>
  </si>
  <si>
    <t>*Source:</t>
  </si>
  <si>
    <r>
      <t>NO</t>
    </r>
    <r>
      <rPr>
        <vertAlign val="subscript"/>
        <sz val="11"/>
        <color theme="1"/>
        <rFont val="Calibri"/>
        <family val="2"/>
        <scheme val="minor"/>
      </rPr>
      <t>X</t>
    </r>
  </si>
  <si>
    <t>Nitrogen oxides</t>
  </si>
  <si>
    <t>Definitions:</t>
  </si>
  <si>
    <t>Conversions:</t>
  </si>
  <si>
    <t>pounds/ MMBtu***</t>
  </si>
  <si>
    <r>
      <t>pounds/ scf x 10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>**</t>
    </r>
  </si>
  <si>
    <t>pounds/ MMBtu*</t>
  </si>
  <si>
    <t>formula</t>
  </si>
  <si>
    <t>Pollutant</t>
  </si>
  <si>
    <t>Diesel generator</t>
  </si>
  <si>
    <t>Natural gas boiler</t>
  </si>
  <si>
    <t>Emissions factors</t>
  </si>
  <si>
    <t>OP2 - Outdoor Air 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</si>
</sst>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164" formatCode="0.0000"/>
    <numFmt numFmtId="165" formatCode="_(* #,##0.0000_);_(* \(#,##0.0000\);_(* &quot;-&quot;??_);_(@_)"/>
    <numFmt numFmtId="166" formatCode="yyyy"/>
    <numFmt numFmtId="167" formatCode="_(* #,##0.00_);_(* \(#,##0.00\);_(* &quot;-&quot;??_);_(@_)"/>
    <numFmt numFmtId="168" formatCode="_(* #,##0_);_(* \(#,##0\);_(* &quot;-&quot;??_);_(@_)"/>
    <numFmt numFmtId="169" formatCode="0.0"/>
    <numFmt numFmtId="170" formatCode="0.000"/>
    <numFmt numFmtId="171" formatCode="_(&quot;$&quot;* #,##0.00_);_(&quot;$&quot;* \(#,##0.00\);_(&quot;$&quot;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1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</cellStyleXfs>
  <cellXfs count="86">
    <xf numFmtId="0" fontId="0" fillId="0" borderId="0" xfId="0"/>
    <xf numFmtId="0" fontId="3" fillId="0" borderId="0" xfId="1"/>
    <xf numFmtId="164" fontId="3" fillId="0" borderId="1" xfId="1" applyNumberFormat="1" applyBorder="1"/>
    <xf numFmtId="0" fontId="3" fillId="0" borderId="1" xfId="1" applyFill="1" applyBorder="1"/>
    <xf numFmtId="0" fontId="3" fillId="0" borderId="0" xfId="1" applyBorder="1"/>
    <xf numFmtId="165" fontId="3" fillId="0" borderId="1" xfId="1" applyNumberFormat="1" applyBorder="1"/>
    <xf numFmtId="0" fontId="3" fillId="0" borderId="1" xfId="1" applyBorder="1"/>
    <xf numFmtId="0" fontId="4" fillId="0" borderId="0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1" xfId="1" applyFont="1" applyFill="1" applyBorder="1"/>
    <xf numFmtId="0" fontId="6" fillId="0" borderId="0" xfId="1" applyFont="1" applyBorder="1"/>
    <xf numFmtId="0" fontId="7" fillId="0" borderId="3" xfId="1" applyFont="1" applyFill="1" applyBorder="1"/>
    <xf numFmtId="0" fontId="8" fillId="0" borderId="0" xfId="1" applyFont="1"/>
    <xf numFmtId="0" fontId="5" fillId="2" borderId="0" xfId="1" applyFont="1" applyFill="1" applyAlignment="1">
      <alignment horizontal="center"/>
    </xf>
    <xf numFmtId="0" fontId="5" fillId="2" borderId="0" xfId="1" applyFont="1" applyFill="1"/>
    <xf numFmtId="0" fontId="3" fillId="0" borderId="4" xfId="1" applyBorder="1"/>
    <xf numFmtId="0" fontId="3" fillId="0" borderId="5" xfId="1" applyBorder="1"/>
    <xf numFmtId="0" fontId="3" fillId="0" borderId="0" xfId="1" applyFill="1" applyBorder="1"/>
    <xf numFmtId="0" fontId="3" fillId="0" borderId="6" xfId="1" applyBorder="1"/>
    <xf numFmtId="166" fontId="3" fillId="0" borderId="0" xfId="1" applyNumberFormat="1"/>
    <xf numFmtId="0" fontId="7" fillId="0" borderId="0" xfId="1" applyFont="1" applyFill="1" applyBorder="1"/>
    <xf numFmtId="165" fontId="0" fillId="0" borderId="0" xfId="2" applyNumberFormat="1" applyFont="1" applyFill="1" applyBorder="1"/>
    <xf numFmtId="0" fontId="3" fillId="3" borderId="6" xfId="1" applyFill="1" applyBorder="1"/>
    <xf numFmtId="0" fontId="3" fillId="3" borderId="0" xfId="1" applyFill="1"/>
    <xf numFmtId="0" fontId="3" fillId="0" borderId="6" xfId="1" applyFill="1" applyBorder="1"/>
    <xf numFmtId="0" fontId="9" fillId="0" borderId="4" xfId="1" applyFont="1" applyBorder="1"/>
    <xf numFmtId="0" fontId="9" fillId="0" borderId="5" xfId="1" applyFont="1" applyBorder="1"/>
    <xf numFmtId="164" fontId="3" fillId="0" borderId="0" xfId="1" applyNumberFormat="1" applyFill="1" applyBorder="1"/>
    <xf numFmtId="0" fontId="5" fillId="0" borderId="0" xfId="1" applyFont="1" applyFill="1" applyBorder="1" applyAlignment="1">
      <alignment horizontal="center"/>
    </xf>
    <xf numFmtId="0" fontId="5" fillId="0" borderId="6" xfId="1" applyFont="1" applyFill="1" applyBorder="1"/>
    <xf numFmtId="0" fontId="3" fillId="0" borderId="4" xfId="1" applyFont="1" applyFill="1" applyBorder="1"/>
    <xf numFmtId="0" fontId="3" fillId="0" borderId="4" xfId="1" applyFont="1" applyFill="1" applyBorder="1" applyAlignment="1">
      <alignment horizontal="left" vertical="center"/>
    </xf>
    <xf numFmtId="0" fontId="3" fillId="0" borderId="5" xfId="1" applyFont="1" applyBorder="1"/>
    <xf numFmtId="0" fontId="3" fillId="0" borderId="0" xfId="1" applyFill="1" applyBorder="1" applyAlignment="1">
      <alignment horizontal="center"/>
    </xf>
    <xf numFmtId="168" fontId="0" fillId="0" borderId="0" xfId="2" applyNumberFormat="1" applyFont="1" applyFill="1" applyBorder="1"/>
    <xf numFmtId="0" fontId="3" fillId="0" borderId="0" xfId="1" applyFont="1" applyBorder="1"/>
    <xf numFmtId="0" fontId="3" fillId="0" borderId="0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164" fontId="3" fillId="3" borderId="0" xfId="1" applyNumberFormat="1" applyFill="1" applyBorder="1"/>
    <xf numFmtId="0" fontId="6" fillId="0" borderId="6" xfId="1" applyFont="1" applyBorder="1"/>
    <xf numFmtId="164" fontId="3" fillId="3" borderId="0" xfId="1" applyNumberFormat="1" applyFill="1"/>
    <xf numFmtId="1" fontId="3" fillId="3" borderId="0" xfId="1" applyNumberFormat="1" applyFill="1"/>
    <xf numFmtId="169" fontId="3" fillId="3" borderId="0" xfId="1" applyNumberFormat="1" applyFill="1"/>
    <xf numFmtId="1" fontId="3" fillId="0" borderId="6" xfId="1" applyNumberFormat="1" applyBorder="1"/>
    <xf numFmtId="3" fontId="3" fillId="0" borderId="0" xfId="1" applyNumberFormat="1" applyBorder="1" applyAlignment="1">
      <alignment horizontal="center"/>
    </xf>
    <xf numFmtId="168" fontId="0" fillId="0" borderId="0" xfId="2" applyNumberFormat="1" applyFont="1" applyBorder="1"/>
    <xf numFmtId="0" fontId="3" fillId="0" borderId="6" xfId="1" quotePrefix="1" applyBorder="1" applyAlignment="1">
      <alignment horizontal="right"/>
    </xf>
    <xf numFmtId="0" fontId="9" fillId="0" borderId="4" xfId="1" applyFont="1" applyBorder="1" applyAlignment="1">
      <alignment horizontal="center"/>
    </xf>
    <xf numFmtId="0" fontId="9" fillId="0" borderId="4" xfId="1" applyFont="1" applyFill="1" applyBorder="1"/>
    <xf numFmtId="0" fontId="9" fillId="0" borderId="5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9" fillId="0" borderId="4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3" fillId="0" borderId="0" xfId="1" applyFont="1"/>
    <xf numFmtId="0" fontId="9" fillId="0" borderId="0" xfId="1" applyFont="1"/>
    <xf numFmtId="0" fontId="9" fillId="0" borderId="6" xfId="1" applyFont="1" applyBorder="1"/>
    <xf numFmtId="0" fontId="9" fillId="0" borderId="0" xfId="1" applyFont="1" applyBorder="1"/>
    <xf numFmtId="164" fontId="2" fillId="0" borderId="0" xfId="1" applyNumberFormat="1" applyFont="1" applyFill="1" applyBorder="1"/>
    <xf numFmtId="0" fontId="9" fillId="3" borderId="6" xfId="1" applyFont="1" applyFill="1" applyBorder="1"/>
    <xf numFmtId="0" fontId="9" fillId="3" borderId="0" xfId="1" applyFont="1" applyFill="1"/>
    <xf numFmtId="0" fontId="6" fillId="0" borderId="0" xfId="1" applyFont="1"/>
    <xf numFmtId="164" fontId="3" fillId="0" borderId="4" xfId="1" applyNumberFormat="1" applyBorder="1"/>
    <xf numFmtId="0" fontId="3" fillId="0" borderId="4" xfId="1" applyBorder="1" applyAlignment="1">
      <alignment horizontal="right"/>
    </xf>
    <xf numFmtId="0" fontId="3" fillId="0" borderId="4" xfId="1" applyFill="1" applyBorder="1"/>
    <xf numFmtId="0" fontId="5" fillId="0" borderId="0" xfId="1" applyFont="1" applyFill="1" applyBorder="1"/>
    <xf numFmtId="1" fontId="3" fillId="0" borderId="0" xfId="1" applyNumberFormat="1" applyFill="1" applyBorder="1"/>
    <xf numFmtId="1" fontId="3" fillId="0" borderId="0" xfId="1" applyNumberFormat="1" applyBorder="1"/>
    <xf numFmtId="0" fontId="3" fillId="0" borderId="0" xfId="1" applyAlignment="1">
      <alignment horizontal="right"/>
    </xf>
    <xf numFmtId="0" fontId="3" fillId="0" borderId="0" xfId="1" applyBorder="1" applyAlignment="1">
      <alignment horizontal="center"/>
    </xf>
    <xf numFmtId="0" fontId="12" fillId="0" borderId="0" xfId="3" applyBorder="1" applyAlignment="1">
      <alignment horizontal="left"/>
    </xf>
    <xf numFmtId="0" fontId="3" fillId="0" borderId="0" xfId="1" applyFont="1" applyFill="1" applyBorder="1" applyAlignment="1">
      <alignment horizontal="right"/>
    </xf>
    <xf numFmtId="2" fontId="3" fillId="0" borderId="0" xfId="1" applyNumberFormat="1" applyBorder="1"/>
    <xf numFmtId="164" fontId="3" fillId="0" borderId="0" xfId="1" applyNumberFormat="1" applyBorder="1"/>
    <xf numFmtId="1" fontId="3" fillId="0" borderId="0" xfId="1" applyNumberFormat="1"/>
    <xf numFmtId="0" fontId="12" fillId="0" borderId="0" xfId="3" applyFill="1" applyBorder="1"/>
    <xf numFmtId="170" fontId="3" fillId="0" borderId="0" xfId="1" applyNumberFormat="1"/>
    <xf numFmtId="164" fontId="12" fillId="0" borderId="0" xfId="3" applyNumberFormat="1" applyBorder="1"/>
    <xf numFmtId="0" fontId="3" fillId="0" borderId="0" xfId="1" applyFill="1" applyBorder="1" applyAlignment="1">
      <alignment horizontal="right"/>
    </xf>
    <xf numFmtId="2" fontId="3" fillId="0" borderId="7" xfId="1" applyNumberFormat="1" applyBorder="1"/>
    <xf numFmtId="170" fontId="3" fillId="0" borderId="0" xfId="1" applyNumberFormat="1" applyBorder="1"/>
    <xf numFmtId="0" fontId="9" fillId="0" borderId="0" xfId="1" applyFont="1" applyAlignment="1">
      <alignment horizontal="right"/>
    </xf>
    <xf numFmtId="0" fontId="13" fillId="0" borderId="0" xfId="1" applyFont="1" applyFill="1" applyBorder="1" applyAlignment="1">
      <alignment horizontal="center" wrapText="1"/>
    </xf>
    <xf numFmtId="0" fontId="3" fillId="0" borderId="4" xfId="1" applyBorder="1" applyAlignment="1">
      <alignment wrapText="1"/>
    </xf>
    <xf numFmtId="0" fontId="13" fillId="0" borderId="4" xfId="1" applyFont="1" applyFill="1" applyBorder="1" applyAlignment="1">
      <alignment horizontal="center" wrapText="1"/>
    </xf>
    <xf numFmtId="0" fontId="13" fillId="0" borderId="4" xfId="1" applyFont="1" applyFill="1" applyBorder="1"/>
    <xf numFmtId="0" fontId="2" fillId="0" borderId="0" xfId="1" applyFont="1"/>
  </cellXfs>
  <cellStyles count="10">
    <cellStyle name="Comma 2" xfId="2"/>
    <cellStyle name="Currency 2" xfId="4"/>
    <cellStyle name="Currency 3" xfId="5"/>
    <cellStyle name="Hyperlink" xfId="3" builtinId="8"/>
    <cellStyle name="Normal" xfId="0" builtinId="0"/>
    <cellStyle name="Normal 2" xfId="1"/>
    <cellStyle name="Normal 2 2" xfId="6"/>
    <cellStyle name="Normal 3" xfId="7"/>
    <cellStyle name="Percent 2" xfId="8"/>
    <cellStyle name="PSChar" xfId="9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S%20OP%201%20-%20Greenhouse%20gas%20emiss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1"/>
    </sheetNames>
    <sheetDataSet>
      <sheetData sheetId="0">
        <row r="2">
          <cell r="G2">
            <v>2204.62</v>
          </cell>
        </row>
        <row r="111">
          <cell r="E111">
            <v>12763</v>
          </cell>
          <cell r="G111">
            <v>370</v>
          </cell>
        </row>
        <row r="112">
          <cell r="E112">
            <v>9978</v>
          </cell>
        </row>
        <row r="113">
          <cell r="E113">
            <v>12090</v>
          </cell>
        </row>
        <row r="114">
          <cell r="E114">
            <v>15680</v>
          </cell>
          <cell r="G114">
            <v>370</v>
          </cell>
        </row>
        <row r="115">
          <cell r="E115">
            <v>29425</v>
          </cell>
        </row>
        <row r="116">
          <cell r="E116">
            <v>36711</v>
          </cell>
        </row>
        <row r="117">
          <cell r="E117">
            <v>37114</v>
          </cell>
          <cell r="G117">
            <v>370</v>
          </cell>
        </row>
        <row r="118">
          <cell r="E118">
            <v>26995</v>
          </cell>
        </row>
        <row r="119">
          <cell r="E119">
            <v>24063</v>
          </cell>
        </row>
        <row r="120">
          <cell r="E120">
            <v>23391</v>
          </cell>
          <cell r="G120">
            <v>370</v>
          </cell>
        </row>
        <row r="121">
          <cell r="E121">
            <v>25593</v>
          </cell>
        </row>
        <row r="122">
          <cell r="E122">
            <v>15457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3.epa.gov/ttn/chief/ap42/ch03/final/c03s03.pdf" TargetMode="External"/><Relationship Id="rId4" Type="http://schemas.openxmlformats.org/officeDocument/2006/relationships/hyperlink" Target="https://www3.epa.gov/ttnchie1/ap42/ch01/final/c01s03.pdf" TargetMode="External"/><Relationship Id="rId5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1" Type="http://schemas.openxmlformats.org/officeDocument/2006/relationships/hyperlink" Target="http://www.epa.illinois.gov/topics/air-quality/planning-reporting/annual-emission-reports/calculate/boiler-ng/index" TargetMode="External"/><Relationship Id="rId2" Type="http://schemas.openxmlformats.org/officeDocument/2006/relationships/hyperlink" Target="https://www3.epa.gov/ttnchie1/ap42/ch01/final/c01s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0"/>
  <sheetViews>
    <sheetView tabSelected="1" zoomScale="90" zoomScaleNormal="90" zoomScalePageLayoutView="90" workbookViewId="0">
      <selection activeCell="B8" sqref="B8"/>
    </sheetView>
  </sheetViews>
  <sheetFormatPr baseColWidth="10" defaultColWidth="8.83203125" defaultRowHeight="15" x14ac:dyDescent="0.2"/>
  <cols>
    <col min="1" max="1" width="14.1640625" style="1" customWidth="1"/>
    <col min="2" max="2" width="12.83203125" style="1" customWidth="1"/>
    <col min="3" max="4" width="10.33203125" style="1" customWidth="1"/>
    <col min="5" max="7" width="8.83203125" style="1"/>
    <col min="8" max="8" width="16" style="1" customWidth="1"/>
    <col min="9" max="9" width="11" style="1" customWidth="1"/>
    <col min="10" max="10" width="11.1640625" style="1" customWidth="1"/>
    <col min="11" max="11" width="10.1640625" style="1" customWidth="1"/>
    <col min="12" max="12" width="11.83203125" style="1" customWidth="1"/>
    <col min="13" max="15" width="8.83203125" style="1"/>
    <col min="16" max="16" width="32.6640625" style="1" customWidth="1"/>
    <col min="17" max="17" width="15.5" style="1" customWidth="1"/>
    <col min="18" max="18" width="16.83203125" style="1" customWidth="1"/>
    <col min="19" max="19" width="21.1640625" style="1" bestFit="1" customWidth="1"/>
    <col min="20" max="20" width="20.33203125" style="1" bestFit="1" customWidth="1"/>
    <col min="21" max="21" width="12.1640625" style="1" bestFit="1" customWidth="1"/>
    <col min="22" max="22" width="21.6640625" style="1" bestFit="1" customWidth="1"/>
    <col min="23" max="16384" width="8.83203125" style="1"/>
  </cols>
  <sheetData>
    <row r="1" spans="1:18" ht="16" x14ac:dyDescent="0.2">
      <c r="A1" s="85" t="s">
        <v>155</v>
      </c>
      <c r="I1" s="54" t="s">
        <v>154</v>
      </c>
      <c r="K1" s="54" t="s">
        <v>153</v>
      </c>
      <c r="M1" s="54" t="s">
        <v>152</v>
      </c>
    </row>
    <row r="2" spans="1:18" ht="45" x14ac:dyDescent="0.2">
      <c r="I2" s="15" t="s">
        <v>151</v>
      </c>
      <c r="J2" s="84" t="s">
        <v>150</v>
      </c>
      <c r="K2" s="83" t="s">
        <v>149</v>
      </c>
      <c r="L2" s="82" t="s">
        <v>148</v>
      </c>
      <c r="M2" s="81" t="s">
        <v>147</v>
      </c>
    </row>
    <row r="3" spans="1:18" ht="15" customHeight="1" x14ac:dyDescent="0.25">
      <c r="B3" s="54" t="s">
        <v>146</v>
      </c>
      <c r="E3" s="80" t="s">
        <v>145</v>
      </c>
      <c r="I3" s="67" t="s">
        <v>144</v>
      </c>
      <c r="J3" s="4" t="s">
        <v>143</v>
      </c>
      <c r="K3" s="79">
        <v>9.9999999999999992E-2</v>
      </c>
      <c r="M3" s="78">
        <v>4.41</v>
      </c>
      <c r="O3" s="70" t="s">
        <v>142</v>
      </c>
      <c r="P3" s="74" t="s">
        <v>141</v>
      </c>
    </row>
    <row r="4" spans="1:18" ht="15" customHeight="1" x14ac:dyDescent="0.25">
      <c r="A4" s="60"/>
      <c r="B4" s="1">
        <v>1020</v>
      </c>
      <c r="C4" s="1" t="s">
        <v>140</v>
      </c>
      <c r="E4" s="1" t="s">
        <v>103</v>
      </c>
      <c r="F4" s="1" t="s">
        <v>139</v>
      </c>
      <c r="I4" s="67" t="s">
        <v>138</v>
      </c>
      <c r="J4" s="4" t="s">
        <v>137</v>
      </c>
      <c r="K4" s="72">
        <v>6.0164896382678453E-4</v>
      </c>
      <c r="L4" s="1">
        <v>0.6</v>
      </c>
      <c r="M4" s="71">
        <v>0.28999999999999998</v>
      </c>
      <c r="O4" s="77" t="s">
        <v>136</v>
      </c>
      <c r="P4" s="76" t="s">
        <v>135</v>
      </c>
    </row>
    <row r="5" spans="1:18" ht="15" customHeight="1" x14ac:dyDescent="0.25">
      <c r="A5" s="60"/>
      <c r="B5" s="75">
        <v>0.137381</v>
      </c>
      <c r="C5" s="1" t="s">
        <v>134</v>
      </c>
      <c r="E5" s="1" t="s">
        <v>133</v>
      </c>
      <c r="F5" s="1" t="s">
        <v>132</v>
      </c>
      <c r="I5" s="67" t="s">
        <v>131</v>
      </c>
      <c r="J5" s="4" t="s">
        <v>2</v>
      </c>
      <c r="K5" s="72">
        <v>8.4000594221198849E-2</v>
      </c>
      <c r="L5" s="1">
        <v>84</v>
      </c>
      <c r="M5" s="71">
        <v>0.95</v>
      </c>
      <c r="O5" s="70" t="s">
        <v>130</v>
      </c>
      <c r="P5" s="74" t="s">
        <v>129</v>
      </c>
    </row>
    <row r="6" spans="1:18" ht="15" customHeight="1" x14ac:dyDescent="0.25">
      <c r="A6" s="60"/>
      <c r="B6" s="73">
        <f>+[1]OP1!G2</f>
        <v>2204.62</v>
      </c>
      <c r="C6" s="1" t="s">
        <v>128</v>
      </c>
      <c r="E6" s="1" t="s">
        <v>127</v>
      </c>
      <c r="F6" s="1" t="s">
        <v>126</v>
      </c>
      <c r="I6" s="67" t="s">
        <v>125</v>
      </c>
      <c r="J6" s="4" t="s">
        <v>124</v>
      </c>
      <c r="K6" s="72">
        <v>7.5986035801827228E-3</v>
      </c>
      <c r="L6" s="1">
        <v>7.6</v>
      </c>
      <c r="M6" s="71">
        <v>0.31</v>
      </c>
      <c r="O6" s="70" t="s">
        <v>123</v>
      </c>
      <c r="P6" s="69" t="s">
        <v>122</v>
      </c>
    </row>
    <row r="7" spans="1:18" ht="15" customHeight="1" x14ac:dyDescent="0.25">
      <c r="A7" s="60"/>
      <c r="B7" s="68"/>
      <c r="E7" s="1" t="s">
        <v>121</v>
      </c>
      <c r="F7" s="1" t="s">
        <v>120</v>
      </c>
      <c r="I7" s="67" t="s">
        <v>119</v>
      </c>
      <c r="J7" s="4" t="s">
        <v>118</v>
      </c>
      <c r="K7" s="66">
        <v>0</v>
      </c>
      <c r="L7" s="1">
        <v>0</v>
      </c>
      <c r="M7" s="65">
        <v>0</v>
      </c>
      <c r="O7" s="64"/>
      <c r="P7" s="28"/>
    </row>
    <row r="8" spans="1:18" ht="15" customHeight="1" x14ac:dyDescent="0.25">
      <c r="A8" s="60"/>
      <c r="E8" s="1" t="s">
        <v>104</v>
      </c>
      <c r="F8" s="1" t="s">
        <v>117</v>
      </c>
      <c r="I8" s="62" t="s">
        <v>116</v>
      </c>
      <c r="J8" s="63" t="s">
        <v>98</v>
      </c>
      <c r="K8" s="62">
        <f>+L8/1000</f>
        <v>5.0000000000000004E-8</v>
      </c>
      <c r="L8" s="15">
        <v>5.0000000000000002E-5</v>
      </c>
      <c r="M8" s="61">
        <v>2.0744531000000001E-4</v>
      </c>
      <c r="N8" s="17" t="s">
        <v>115</v>
      </c>
      <c r="O8" s="17"/>
      <c r="P8" s="27"/>
    </row>
    <row r="9" spans="1:18" ht="15" customHeight="1" x14ac:dyDescent="0.25">
      <c r="A9" s="60"/>
      <c r="O9" s="17"/>
      <c r="P9" s="27"/>
    </row>
    <row r="10" spans="1:18" ht="15" customHeight="1" x14ac:dyDescent="0.25">
      <c r="A10" s="60"/>
      <c r="E10" s="18"/>
      <c r="F10" s="59" t="s">
        <v>114</v>
      </c>
      <c r="G10" s="59"/>
      <c r="H10" s="59"/>
      <c r="I10" s="59"/>
      <c r="J10" s="59"/>
      <c r="K10" s="59"/>
      <c r="L10" s="59"/>
      <c r="M10" s="59"/>
      <c r="N10" s="58"/>
      <c r="O10" s="17"/>
      <c r="P10" s="57" t="s">
        <v>113</v>
      </c>
      <c r="Q10" s="54"/>
      <c r="R10" s="54"/>
    </row>
    <row r="11" spans="1:18" ht="15" customHeight="1" x14ac:dyDescent="0.25">
      <c r="A11" s="39"/>
      <c r="B11" s="56" t="s">
        <v>112</v>
      </c>
      <c r="C11" s="56"/>
      <c r="D11" s="54" t="s">
        <v>111</v>
      </c>
      <c r="E11" s="55"/>
      <c r="F11" s="54" t="s">
        <v>110</v>
      </c>
      <c r="G11" s="53"/>
      <c r="H11" s="53"/>
      <c r="I11" s="53"/>
      <c r="J11" s="53"/>
      <c r="K11" s="53"/>
      <c r="N11" s="18"/>
      <c r="O11" s="4"/>
      <c r="P11" s="52" t="s">
        <v>109</v>
      </c>
      <c r="Q11" s="51" t="s">
        <v>108</v>
      </c>
      <c r="R11" s="51" t="s">
        <v>107</v>
      </c>
    </row>
    <row r="12" spans="1:18" ht="15" customHeight="1" x14ac:dyDescent="0.25">
      <c r="A12" s="26" t="s">
        <v>106</v>
      </c>
      <c r="B12" s="47" t="s">
        <v>105</v>
      </c>
      <c r="C12" s="47" t="s">
        <v>103</v>
      </c>
      <c r="D12" s="50" t="s">
        <v>104</v>
      </c>
      <c r="E12" s="49" t="s">
        <v>103</v>
      </c>
      <c r="F12" s="25" t="s">
        <v>102</v>
      </c>
      <c r="G12" s="25" t="s">
        <v>101</v>
      </c>
      <c r="H12" s="25" t="s">
        <v>2</v>
      </c>
      <c r="I12" s="25" t="s">
        <v>100</v>
      </c>
      <c r="J12" s="25" t="s">
        <v>99</v>
      </c>
      <c r="K12" s="48" t="s">
        <v>98</v>
      </c>
      <c r="L12" s="47" t="s">
        <v>97</v>
      </c>
      <c r="M12" s="25" t="s">
        <v>96</v>
      </c>
      <c r="N12" s="26" t="s">
        <v>95</v>
      </c>
      <c r="O12" s="4"/>
      <c r="P12" s="37" t="s">
        <v>94</v>
      </c>
      <c r="Q12" s="36" t="s">
        <v>93</v>
      </c>
      <c r="R12" s="36" t="s">
        <v>89</v>
      </c>
    </row>
    <row r="13" spans="1:18" ht="15" customHeight="1" x14ac:dyDescent="0.2">
      <c r="A13" s="46" t="s">
        <v>92</v>
      </c>
      <c r="B13" s="44">
        <f>SUM([1]OP1!E111:E122)</f>
        <v>269260</v>
      </c>
      <c r="C13" s="45">
        <f>B13/10</f>
        <v>26926</v>
      </c>
      <c r="D13" s="44">
        <f>SUM([1]OP1!G111:G122)</f>
        <v>1480</v>
      </c>
      <c r="E13" s="43">
        <f>+D13*B$5</f>
        <v>203.32388</v>
      </c>
      <c r="F13" s="41">
        <f>+$C13*$K$3+$E13*$M$3</f>
        <v>3589.2583107999999</v>
      </c>
      <c r="G13" s="42">
        <f>+$C13*$K$4+$E13*$M$4</f>
        <v>75.163925199999994</v>
      </c>
      <c r="H13" s="41">
        <f>+$C13*$K$5+$E13*$M$5</f>
        <v>2454.9576860000002</v>
      </c>
      <c r="I13" s="41">
        <f>+$C13*$K$6+$E13*$M$6</f>
        <v>267.63040280000001</v>
      </c>
      <c r="J13" s="41">
        <f>+$C13*$K$7+$E13*$M$7</f>
        <v>0</v>
      </c>
      <c r="K13" s="40">
        <f>+$C13*$K$8+$E13*$M$8</f>
        <v>4.3524885317002805E-2</v>
      </c>
      <c r="L13" s="23">
        <v>0</v>
      </c>
      <c r="M13" s="23">
        <v>0</v>
      </c>
      <c r="N13" s="22">
        <v>0</v>
      </c>
      <c r="O13" s="4"/>
      <c r="P13" s="37" t="s">
        <v>91</v>
      </c>
      <c r="Q13" s="36" t="s">
        <v>90</v>
      </c>
      <c r="R13" s="36" t="s">
        <v>89</v>
      </c>
    </row>
    <row r="14" spans="1:18" ht="18" customHeight="1" x14ac:dyDescent="0.25">
      <c r="A14" s="39"/>
      <c r="B14" s="4"/>
      <c r="C14" s="4"/>
      <c r="E14" s="18"/>
      <c r="F14" s="23"/>
      <c r="G14" s="23"/>
      <c r="H14" s="23"/>
      <c r="I14" s="38"/>
      <c r="J14" s="23"/>
      <c r="K14" s="23"/>
      <c r="L14" s="23"/>
      <c r="M14" s="23"/>
      <c r="N14" s="22"/>
      <c r="O14" s="4"/>
      <c r="P14" s="37" t="s">
        <v>88</v>
      </c>
      <c r="Q14" s="36" t="s">
        <v>87</v>
      </c>
      <c r="R14" s="35" t="s">
        <v>81</v>
      </c>
    </row>
    <row r="15" spans="1:18" ht="18" customHeight="1" x14ac:dyDescent="0.2">
      <c r="A15" s="18"/>
      <c r="E15" s="18"/>
      <c r="F15" s="23"/>
      <c r="G15" s="23"/>
      <c r="H15" s="23"/>
      <c r="I15" s="38"/>
      <c r="J15" s="23"/>
      <c r="K15" s="23"/>
      <c r="L15" s="23"/>
      <c r="M15" s="23"/>
      <c r="N15" s="22"/>
      <c r="O15" s="4"/>
      <c r="P15" s="37" t="s">
        <v>86</v>
      </c>
      <c r="Q15" s="35" t="s">
        <v>85</v>
      </c>
      <c r="R15" s="35" t="s">
        <v>81</v>
      </c>
    </row>
    <row r="16" spans="1:18" x14ac:dyDescent="0.2">
      <c r="A16" s="18"/>
      <c r="E16" s="18"/>
      <c r="F16" s="23"/>
      <c r="G16" s="23"/>
      <c r="H16" s="23"/>
      <c r="I16" s="23"/>
      <c r="J16" s="23"/>
      <c r="K16" s="23"/>
      <c r="L16" s="23"/>
      <c r="M16" s="23"/>
      <c r="N16" s="22"/>
      <c r="O16" s="4"/>
      <c r="P16" s="37" t="s">
        <v>84</v>
      </c>
      <c r="Q16" s="36" t="s">
        <v>76</v>
      </c>
      <c r="R16" s="35" t="s">
        <v>81</v>
      </c>
    </row>
    <row r="17" spans="1:22" x14ac:dyDescent="0.2">
      <c r="A17" s="18"/>
      <c r="E17" s="18"/>
      <c r="F17" s="23"/>
      <c r="G17" s="23"/>
      <c r="H17" s="23"/>
      <c r="I17" s="23"/>
      <c r="J17" s="23"/>
      <c r="K17" s="23"/>
      <c r="L17" s="23"/>
      <c r="M17" s="23"/>
      <c r="N17" s="22"/>
      <c r="O17" s="4"/>
      <c r="P17" s="37" t="s">
        <v>83</v>
      </c>
      <c r="Q17" s="36" t="s">
        <v>82</v>
      </c>
      <c r="R17" s="35" t="s">
        <v>81</v>
      </c>
    </row>
    <row r="18" spans="1:22" x14ac:dyDescent="0.2">
      <c r="A18" s="24"/>
      <c r="B18" s="17"/>
      <c r="C18" s="33"/>
      <c r="E18" s="18"/>
      <c r="F18" s="23"/>
      <c r="G18" s="23"/>
      <c r="H18" s="23"/>
      <c r="I18" s="23"/>
      <c r="J18" s="23"/>
      <c r="K18" s="23"/>
      <c r="L18" s="23"/>
      <c r="M18" s="23"/>
      <c r="N18" s="22"/>
      <c r="O18" s="4"/>
      <c r="P18" s="37" t="s">
        <v>80</v>
      </c>
      <c r="Q18" s="36" t="s">
        <v>79</v>
      </c>
      <c r="R18" s="35" t="s">
        <v>78</v>
      </c>
    </row>
    <row r="19" spans="1:22" ht="16" x14ac:dyDescent="0.2">
      <c r="A19" s="24"/>
      <c r="B19" s="34"/>
      <c r="C19" s="33"/>
      <c r="E19" s="18"/>
      <c r="F19" s="23"/>
      <c r="G19" s="23"/>
      <c r="H19" s="23"/>
      <c r="I19" s="23"/>
      <c r="J19" s="23"/>
      <c r="K19" s="23"/>
      <c r="L19" s="23"/>
      <c r="M19" s="23"/>
      <c r="N19" s="22"/>
      <c r="P19" s="32" t="s">
        <v>77</v>
      </c>
      <c r="Q19" s="31" t="s">
        <v>76</v>
      </c>
      <c r="R19" s="30" t="s">
        <v>75</v>
      </c>
    </row>
    <row r="20" spans="1:22" x14ac:dyDescent="0.2">
      <c r="A20" s="29"/>
      <c r="B20" s="28"/>
      <c r="C20" s="17"/>
      <c r="E20" s="18"/>
      <c r="F20" s="23"/>
      <c r="G20" s="23"/>
      <c r="H20" s="23"/>
      <c r="I20" s="23"/>
      <c r="J20" s="23"/>
      <c r="K20" s="23"/>
      <c r="L20" s="23"/>
      <c r="M20" s="23"/>
      <c r="N20" s="22"/>
    </row>
    <row r="21" spans="1:22" x14ac:dyDescent="0.2">
      <c r="A21" s="24"/>
      <c r="B21" s="27"/>
      <c r="C21" s="17"/>
      <c r="E21" s="18"/>
      <c r="F21" s="23"/>
      <c r="G21" s="23"/>
      <c r="H21" s="23"/>
      <c r="I21" s="23"/>
      <c r="J21" s="23"/>
      <c r="K21" s="23"/>
      <c r="L21" s="23"/>
      <c r="M21" s="23"/>
      <c r="N21" s="22"/>
      <c r="P21" s="26" t="s">
        <v>74</v>
      </c>
      <c r="Q21" s="25" t="s">
        <v>73</v>
      </c>
      <c r="R21" s="25" t="s">
        <v>72</v>
      </c>
      <c r="S21" s="25" t="s">
        <v>71</v>
      </c>
      <c r="T21" s="25" t="s">
        <v>70</v>
      </c>
      <c r="U21" s="25" t="s">
        <v>69</v>
      </c>
      <c r="V21" s="25" t="s">
        <v>68</v>
      </c>
    </row>
    <row r="22" spans="1:22" ht="16" x14ac:dyDescent="0.2">
      <c r="A22" s="24"/>
      <c r="B22" s="21"/>
      <c r="C22" s="17"/>
      <c r="E22" s="18"/>
      <c r="F22" s="23"/>
      <c r="G22" s="23"/>
      <c r="H22" s="23"/>
      <c r="I22" s="23"/>
      <c r="J22" s="23"/>
      <c r="K22" s="23"/>
      <c r="L22" s="23"/>
      <c r="M22" s="23"/>
      <c r="N22" s="22"/>
      <c r="P22" s="18" t="s">
        <v>27</v>
      </c>
      <c r="Q22" s="1">
        <v>500000</v>
      </c>
      <c r="R22" s="1">
        <v>2000</v>
      </c>
      <c r="S22" s="1" t="s">
        <v>57</v>
      </c>
      <c r="T22" s="1" t="s">
        <v>56</v>
      </c>
      <c r="U22" s="1" t="s">
        <v>67</v>
      </c>
      <c r="V22" s="1" t="s">
        <v>66</v>
      </c>
    </row>
    <row r="23" spans="1:22" ht="16" x14ac:dyDescent="0.2">
      <c r="A23" s="24"/>
      <c r="B23" s="21"/>
      <c r="C23" s="17"/>
      <c r="E23" s="18"/>
      <c r="F23" s="23"/>
      <c r="G23" s="23"/>
      <c r="H23" s="23"/>
      <c r="I23" s="23"/>
      <c r="J23" s="23"/>
      <c r="K23" s="23"/>
      <c r="L23" s="23"/>
      <c r="M23" s="23"/>
      <c r="N23" s="22"/>
      <c r="P23" s="18" t="s">
        <v>27</v>
      </c>
      <c r="Q23" s="1">
        <v>500000</v>
      </c>
      <c r="R23" s="1">
        <v>2000</v>
      </c>
      <c r="S23" s="1" t="s">
        <v>57</v>
      </c>
      <c r="T23" s="1" t="s">
        <v>56</v>
      </c>
      <c r="U23" s="1" t="s">
        <v>65</v>
      </c>
      <c r="V23" s="1" t="s">
        <v>64</v>
      </c>
    </row>
    <row r="24" spans="1:22" ht="16" x14ac:dyDescent="0.2">
      <c r="A24" s="24"/>
      <c r="B24" s="21"/>
      <c r="C24" s="17"/>
      <c r="E24" s="18"/>
      <c r="F24" s="23"/>
      <c r="G24" s="23"/>
      <c r="H24" s="23"/>
      <c r="I24" s="23"/>
      <c r="J24" s="23"/>
      <c r="K24" s="23"/>
      <c r="L24" s="23"/>
      <c r="M24" s="23"/>
      <c r="N24" s="22"/>
      <c r="P24" s="18" t="s">
        <v>27</v>
      </c>
      <c r="Q24" s="1">
        <v>990000</v>
      </c>
      <c r="R24" s="1">
        <v>2000</v>
      </c>
      <c r="S24" s="1" t="s">
        <v>33</v>
      </c>
      <c r="T24" s="1" t="s">
        <v>63</v>
      </c>
      <c r="U24" s="1" t="s">
        <v>62</v>
      </c>
      <c r="V24" s="1" t="s">
        <v>61</v>
      </c>
    </row>
    <row r="25" spans="1:22" ht="16" x14ac:dyDescent="0.2">
      <c r="A25" s="24"/>
      <c r="B25" s="21"/>
      <c r="C25" s="17"/>
      <c r="E25" s="18"/>
      <c r="F25" s="23"/>
      <c r="G25" s="23"/>
      <c r="H25" s="23"/>
      <c r="I25" s="23"/>
      <c r="J25" s="23"/>
      <c r="K25" s="23"/>
      <c r="L25" s="23"/>
      <c r="M25" s="23"/>
      <c r="N25" s="22"/>
      <c r="P25" s="18" t="s">
        <v>27</v>
      </c>
      <c r="Q25" s="1">
        <v>926000</v>
      </c>
      <c r="R25" s="1">
        <v>1999</v>
      </c>
      <c r="S25" s="1" t="s">
        <v>26</v>
      </c>
      <c r="T25" s="1" t="s">
        <v>59</v>
      </c>
      <c r="U25" s="1">
        <v>9907161307</v>
      </c>
      <c r="V25" s="1" t="s">
        <v>60</v>
      </c>
    </row>
    <row r="26" spans="1:22" ht="16" x14ac:dyDescent="0.2">
      <c r="A26" s="24"/>
      <c r="B26" s="21"/>
      <c r="C26" s="17"/>
      <c r="E26" s="18"/>
      <c r="F26" s="23"/>
      <c r="G26" s="23"/>
      <c r="H26" s="23"/>
      <c r="I26" s="23"/>
      <c r="J26" s="23"/>
      <c r="K26" s="23"/>
      <c r="L26" s="23"/>
      <c r="M26" s="23"/>
      <c r="N26" s="22"/>
      <c r="P26" s="18" t="s">
        <v>27</v>
      </c>
      <c r="Q26" s="1">
        <v>926000</v>
      </c>
      <c r="R26" s="1">
        <v>1999</v>
      </c>
      <c r="S26" s="1" t="s">
        <v>26</v>
      </c>
      <c r="T26" s="1" t="s">
        <v>59</v>
      </c>
      <c r="U26" s="1">
        <v>9907161306</v>
      </c>
      <c r="V26" s="1" t="s">
        <v>58</v>
      </c>
    </row>
    <row r="27" spans="1:22" ht="16" x14ac:dyDescent="0.2">
      <c r="A27" s="24"/>
      <c r="B27" s="21"/>
      <c r="C27" s="17"/>
      <c r="E27" s="18"/>
      <c r="F27" s="23"/>
      <c r="G27" s="23"/>
      <c r="H27" s="23"/>
      <c r="I27" s="23"/>
      <c r="J27" s="23"/>
      <c r="K27" s="23"/>
      <c r="L27" s="23"/>
      <c r="M27" s="23"/>
      <c r="N27" s="22"/>
      <c r="P27" s="18" t="s">
        <v>27</v>
      </c>
      <c r="Q27" s="1">
        <v>500000</v>
      </c>
      <c r="R27" s="1">
        <v>2000</v>
      </c>
      <c r="S27" s="1" t="s">
        <v>57</v>
      </c>
      <c r="T27" s="1" t="s">
        <v>56</v>
      </c>
      <c r="U27" s="1" t="s">
        <v>55</v>
      </c>
      <c r="V27" s="1" t="s">
        <v>54</v>
      </c>
    </row>
    <row r="28" spans="1:22" ht="16" x14ac:dyDescent="0.2">
      <c r="A28" s="24"/>
      <c r="B28" s="21"/>
      <c r="C28" s="17"/>
      <c r="E28" s="18"/>
      <c r="F28" s="23"/>
      <c r="G28" s="23"/>
      <c r="H28" s="23"/>
      <c r="I28" s="23" t="s">
        <v>53</v>
      </c>
      <c r="J28" s="23"/>
      <c r="K28" s="23"/>
      <c r="L28" s="23"/>
      <c r="M28" s="23"/>
      <c r="N28" s="22"/>
      <c r="P28" s="18" t="s">
        <v>27</v>
      </c>
      <c r="Q28" s="1">
        <v>985000</v>
      </c>
      <c r="R28" s="1">
        <v>1999</v>
      </c>
      <c r="S28" s="1" t="s">
        <v>33</v>
      </c>
      <c r="T28" s="1" t="s">
        <v>49</v>
      </c>
      <c r="U28" s="1" t="s">
        <v>52</v>
      </c>
      <c r="V28" s="1" t="s">
        <v>50</v>
      </c>
    </row>
    <row r="29" spans="1:22" ht="16" x14ac:dyDescent="0.2">
      <c r="A29" s="17"/>
      <c r="B29" s="21"/>
      <c r="C29" s="17"/>
      <c r="F29" s="23"/>
      <c r="G29" s="23"/>
      <c r="H29" s="23"/>
      <c r="I29" s="23"/>
      <c r="J29" s="23"/>
      <c r="K29" s="23"/>
      <c r="L29" s="23"/>
      <c r="M29" s="23"/>
      <c r="N29" s="22"/>
      <c r="P29" s="18" t="s">
        <v>27</v>
      </c>
      <c r="Q29" s="1">
        <v>985000</v>
      </c>
      <c r="R29" s="1">
        <v>1998</v>
      </c>
      <c r="S29" s="1" t="s">
        <v>33</v>
      </c>
      <c r="T29" s="1" t="s">
        <v>49</v>
      </c>
      <c r="U29" s="1" t="s">
        <v>51</v>
      </c>
      <c r="V29" s="1" t="s">
        <v>50</v>
      </c>
    </row>
    <row r="30" spans="1:22" ht="16" x14ac:dyDescent="0.2">
      <c r="A30" s="17"/>
      <c r="B30" s="21"/>
      <c r="C30" s="17"/>
      <c r="P30" s="18" t="s">
        <v>27</v>
      </c>
      <c r="Q30" s="1">
        <v>985000</v>
      </c>
      <c r="R30" s="1">
        <v>1999</v>
      </c>
      <c r="S30" s="1" t="s">
        <v>33</v>
      </c>
      <c r="T30" s="1" t="s">
        <v>49</v>
      </c>
      <c r="U30" s="1" t="s">
        <v>48</v>
      </c>
      <c r="V30" s="1" t="s">
        <v>47</v>
      </c>
    </row>
    <row r="31" spans="1:22" ht="16" x14ac:dyDescent="0.2">
      <c r="A31" s="17"/>
      <c r="B31" s="21"/>
      <c r="C31" s="17"/>
      <c r="P31" s="18" t="s">
        <v>27</v>
      </c>
      <c r="Q31" s="1">
        <v>1287000</v>
      </c>
      <c r="R31" s="19">
        <v>36342</v>
      </c>
      <c r="S31" s="1" t="s">
        <v>26</v>
      </c>
      <c r="T31" s="1" t="s">
        <v>45</v>
      </c>
      <c r="U31" s="1">
        <v>9907161305</v>
      </c>
      <c r="V31" s="1" t="s">
        <v>46</v>
      </c>
    </row>
    <row r="32" spans="1:22" x14ac:dyDescent="0.2">
      <c r="A32" s="20"/>
      <c r="B32" s="17"/>
      <c r="C32" s="17"/>
      <c r="P32" s="18" t="s">
        <v>27</v>
      </c>
      <c r="Q32" s="1">
        <v>1287000</v>
      </c>
      <c r="R32" s="19">
        <v>36342</v>
      </c>
      <c r="S32" s="1" t="s">
        <v>26</v>
      </c>
      <c r="T32" s="1" t="s">
        <v>45</v>
      </c>
      <c r="U32" s="1">
        <v>9907161304</v>
      </c>
      <c r="V32" s="1" t="s">
        <v>44</v>
      </c>
    </row>
    <row r="33" spans="1:22" x14ac:dyDescent="0.2">
      <c r="A33" s="17"/>
      <c r="B33" s="17"/>
      <c r="C33" s="17"/>
      <c r="P33" s="18" t="s">
        <v>27</v>
      </c>
      <c r="Q33" s="1">
        <v>1795000</v>
      </c>
      <c r="R33" s="19">
        <v>36495</v>
      </c>
      <c r="S33" s="1" t="s">
        <v>33</v>
      </c>
      <c r="T33" s="1" t="s">
        <v>38</v>
      </c>
      <c r="U33" s="1" t="s">
        <v>43</v>
      </c>
      <c r="V33" s="1" t="s">
        <v>42</v>
      </c>
    </row>
    <row r="34" spans="1:22" x14ac:dyDescent="0.2">
      <c r="A34" s="17"/>
      <c r="B34" s="17"/>
      <c r="C34" s="17"/>
      <c r="P34" s="18" t="s">
        <v>27</v>
      </c>
      <c r="Q34" s="1">
        <v>1435000</v>
      </c>
      <c r="R34" s="19">
        <v>36251</v>
      </c>
      <c r="S34" s="1" t="s">
        <v>33</v>
      </c>
      <c r="T34" s="1" t="s">
        <v>41</v>
      </c>
      <c r="U34" s="1" t="s">
        <v>40</v>
      </c>
      <c r="V34" s="1" t="s">
        <v>39</v>
      </c>
    </row>
    <row r="35" spans="1:22" x14ac:dyDescent="0.2">
      <c r="A35" s="17"/>
      <c r="B35" s="17"/>
      <c r="C35" s="17"/>
      <c r="P35" s="18" t="s">
        <v>27</v>
      </c>
      <c r="Q35" s="1">
        <v>1795000</v>
      </c>
      <c r="R35" s="19">
        <v>36130</v>
      </c>
      <c r="S35" s="1" t="s">
        <v>33</v>
      </c>
      <c r="T35" s="1" t="s">
        <v>38</v>
      </c>
      <c r="U35" s="1" t="s">
        <v>37</v>
      </c>
      <c r="V35" s="1" t="s">
        <v>36</v>
      </c>
    </row>
    <row r="36" spans="1:22" x14ac:dyDescent="0.2">
      <c r="A36" s="17"/>
      <c r="B36" s="17"/>
      <c r="C36" s="17"/>
      <c r="P36" s="18" t="s">
        <v>27</v>
      </c>
      <c r="Q36" s="1">
        <v>1800000</v>
      </c>
      <c r="R36" s="19">
        <v>36678</v>
      </c>
      <c r="S36" s="1" t="s">
        <v>33</v>
      </c>
      <c r="T36" s="1" t="s">
        <v>32</v>
      </c>
      <c r="U36" s="1" t="s">
        <v>35</v>
      </c>
      <c r="V36" s="1" t="s">
        <v>34</v>
      </c>
    </row>
    <row r="37" spans="1:22" x14ac:dyDescent="0.2">
      <c r="A37" s="17"/>
      <c r="B37" s="17"/>
      <c r="C37" s="17"/>
      <c r="P37" s="18" t="s">
        <v>27</v>
      </c>
      <c r="Q37" s="1">
        <v>1800000</v>
      </c>
      <c r="R37" s="19">
        <v>36678</v>
      </c>
      <c r="S37" s="1" t="s">
        <v>33</v>
      </c>
      <c r="T37" s="1" t="s">
        <v>32</v>
      </c>
      <c r="U37" s="1" t="s">
        <v>31</v>
      </c>
      <c r="V37" s="1" t="s">
        <v>30</v>
      </c>
    </row>
    <row r="38" spans="1:22" x14ac:dyDescent="0.2">
      <c r="A38" s="17"/>
      <c r="B38" s="17"/>
      <c r="C38" s="17"/>
      <c r="P38" s="18" t="s">
        <v>27</v>
      </c>
      <c r="Q38" s="1">
        <v>1980000</v>
      </c>
      <c r="R38" s="1">
        <v>2000</v>
      </c>
      <c r="S38" s="1" t="s">
        <v>26</v>
      </c>
      <c r="T38" s="1" t="s">
        <v>25</v>
      </c>
      <c r="U38" s="1" t="s">
        <v>29</v>
      </c>
      <c r="V38" s="1" t="s">
        <v>28</v>
      </c>
    </row>
    <row r="39" spans="1:22" x14ac:dyDescent="0.2">
      <c r="A39" s="17"/>
      <c r="B39" s="17"/>
      <c r="C39" s="17"/>
      <c r="P39" s="18" t="s">
        <v>27</v>
      </c>
      <c r="Q39" s="1">
        <v>1980000</v>
      </c>
      <c r="R39" s="1">
        <v>2000</v>
      </c>
      <c r="S39" s="1" t="s">
        <v>26</v>
      </c>
      <c r="T39" s="1" t="s">
        <v>25</v>
      </c>
      <c r="U39" s="1" t="s">
        <v>24</v>
      </c>
      <c r="V39" s="1" t="s">
        <v>23</v>
      </c>
    </row>
    <row r="40" spans="1:22" x14ac:dyDescent="0.2">
      <c r="A40" s="17"/>
      <c r="B40" s="17"/>
      <c r="C40" s="17"/>
      <c r="P40" s="18" t="s">
        <v>22</v>
      </c>
      <c r="Q40" s="1">
        <v>14500</v>
      </c>
      <c r="S40" s="1" t="s">
        <v>21</v>
      </c>
      <c r="T40" s="1" t="s">
        <v>20</v>
      </c>
    </row>
    <row r="41" spans="1:22" x14ac:dyDescent="0.2">
      <c r="A41" s="17"/>
      <c r="B41" s="17"/>
      <c r="C41" s="17"/>
      <c r="P41" s="16" t="s">
        <v>19</v>
      </c>
      <c r="Q41" s="15">
        <v>250000</v>
      </c>
      <c r="R41" s="15"/>
      <c r="S41" s="15" t="s">
        <v>18</v>
      </c>
      <c r="T41" s="15" t="s">
        <v>17</v>
      </c>
      <c r="U41" s="15"/>
      <c r="V41" s="15"/>
    </row>
    <row r="50" spans="1:3" hidden="1" x14ac:dyDescent="0.2">
      <c r="A50" s="1" t="s">
        <v>16</v>
      </c>
    </row>
    <row r="51" spans="1:3" hidden="1" x14ac:dyDescent="0.2">
      <c r="A51" s="1" t="s">
        <v>15</v>
      </c>
      <c r="B51" s="1">
        <v>0</v>
      </c>
      <c r="C51" s="1" t="s">
        <v>14</v>
      </c>
    </row>
    <row r="52" spans="1:3" hidden="1" x14ac:dyDescent="0.2">
      <c r="A52" s="1" t="s">
        <v>13</v>
      </c>
      <c r="B52" s="1">
        <f>B51*120405/1000000</f>
        <v>0</v>
      </c>
    </row>
    <row r="53" spans="1:3" hidden="1" x14ac:dyDescent="0.2">
      <c r="A53" s="11" t="s">
        <v>12</v>
      </c>
    </row>
    <row r="54" spans="1:3" hidden="1" x14ac:dyDescent="0.2"/>
    <row r="55" spans="1:3" s="12" customFormat="1" hidden="1" x14ac:dyDescent="0.2">
      <c r="A55" s="14"/>
      <c r="B55" s="13" t="s">
        <v>5</v>
      </c>
      <c r="C55" s="13" t="s">
        <v>11</v>
      </c>
    </row>
    <row r="56" spans="1:3" hidden="1" x14ac:dyDescent="0.2">
      <c r="A56" s="6" t="s">
        <v>4</v>
      </c>
      <c r="B56" s="6">
        <f>C56*$B$52/2000</f>
        <v>0</v>
      </c>
      <c r="C56" s="6">
        <v>1.63</v>
      </c>
    </row>
    <row r="57" spans="1:3" hidden="1" x14ac:dyDescent="0.2">
      <c r="A57" s="6" t="s">
        <v>2</v>
      </c>
      <c r="B57" s="6">
        <f>C57*$B$52/2000</f>
        <v>0</v>
      </c>
      <c r="C57" s="6">
        <v>0.99</v>
      </c>
    </row>
    <row r="58" spans="1:3" hidden="1" x14ac:dyDescent="0.2">
      <c r="A58" s="6" t="s">
        <v>3</v>
      </c>
      <c r="B58" s="6">
        <f>C58*$B$52/2000</f>
        <v>0</v>
      </c>
      <c r="C58" s="6">
        <v>8.4000000000000005E-2</v>
      </c>
    </row>
    <row r="59" spans="1:3" hidden="1" x14ac:dyDescent="0.2">
      <c r="A59" s="6" t="s">
        <v>10</v>
      </c>
      <c r="B59" s="6">
        <f>C59*$B$52/2000</f>
        <v>0</v>
      </c>
      <c r="C59" s="6">
        <v>0.1</v>
      </c>
    </row>
    <row r="60" spans="1:3" hidden="1" x14ac:dyDescent="0.2">
      <c r="A60" s="6" t="s">
        <v>0</v>
      </c>
      <c r="B60" s="6">
        <f>C60*$B$52/2000</f>
        <v>0</v>
      </c>
      <c r="C60" s="6">
        <v>154</v>
      </c>
    </row>
    <row r="61" spans="1:3" hidden="1" x14ac:dyDescent="0.2">
      <c r="A61" s="6" t="s">
        <v>9</v>
      </c>
      <c r="B61" s="6">
        <f>C61*$B$52/2000</f>
        <v>0</v>
      </c>
      <c r="C61" s="6">
        <v>7.0000000000000007E-2</v>
      </c>
    </row>
    <row r="62" spans="1:3" hidden="1" x14ac:dyDescent="0.2">
      <c r="A62" s="6" t="s">
        <v>8</v>
      </c>
      <c r="B62" s="6">
        <f>C62*$B$52/2000</f>
        <v>0</v>
      </c>
      <c r="C62" s="6">
        <v>3.03</v>
      </c>
    </row>
    <row r="63" spans="1:3" hidden="1" x14ac:dyDescent="0.2">
      <c r="A63" s="11" t="s">
        <v>7</v>
      </c>
    </row>
    <row r="64" spans="1:3" ht="21" x14ac:dyDescent="0.25">
      <c r="A64" s="10" t="s">
        <v>6</v>
      </c>
    </row>
    <row r="65" spans="1:3" x14ac:dyDescent="0.2">
      <c r="A65" s="9"/>
      <c r="B65" s="8" t="s">
        <v>5</v>
      </c>
      <c r="C65" s="7"/>
    </row>
    <row r="66" spans="1:3" x14ac:dyDescent="0.2">
      <c r="A66" s="6" t="s">
        <v>4</v>
      </c>
      <c r="B66" s="5">
        <f>P8+B26</f>
        <v>0</v>
      </c>
      <c r="C66" s="4"/>
    </row>
    <row r="67" spans="1:3" x14ac:dyDescent="0.2">
      <c r="A67" s="6" t="s">
        <v>3</v>
      </c>
      <c r="B67" s="5" t="e">
        <f>P10+B30</f>
        <v>#VALUE!</v>
      </c>
      <c r="C67" s="4"/>
    </row>
    <row r="68" spans="1:3" x14ac:dyDescent="0.2">
      <c r="A68" s="6" t="s">
        <v>2</v>
      </c>
      <c r="B68" s="5">
        <f>B21+P9</f>
        <v>0</v>
      </c>
      <c r="C68" s="4"/>
    </row>
    <row r="69" spans="1:3" x14ac:dyDescent="0.2">
      <c r="A69" s="3" t="s">
        <v>1</v>
      </c>
      <c r="B69" s="5" t="e">
        <f>B27+#REF!</f>
        <v>#REF!</v>
      </c>
      <c r="C69" s="4"/>
    </row>
    <row r="70" spans="1:3" x14ac:dyDescent="0.2">
      <c r="A70" s="3" t="s">
        <v>0</v>
      </c>
      <c r="B70" s="2" t="e">
        <f>#REF!+#REF!</f>
        <v>#REF!</v>
      </c>
    </row>
  </sheetData>
  <hyperlinks>
    <hyperlink ref="P3" r:id="rId1"/>
    <hyperlink ref="P4" r:id="rId2"/>
    <hyperlink ref="P5" r:id="rId3"/>
    <hyperlink ref="P6" r:id="rId4"/>
  </hyperlinks>
  <pageMargins left="0.7" right="0.7" top="0.75" bottom="0.75" header="0.3" footer="0.3"/>
  <pageSetup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2017-05-13T21:31:35Z</dcterms:created>
  <dcterms:modified xsi:type="dcterms:W3CDTF">2017-05-13T21:32:24Z</dcterms:modified>
</cp:coreProperties>
</file>