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05"/>
  <workbookPr codeName="ThisWorkbook"/>
  <mc:AlternateContent xmlns:mc="http://schemas.openxmlformats.org/markup-compatibility/2006">
    <mc:Choice Requires="x15">
      <x15ac:absPath xmlns:x15ac="http://schemas.microsoft.com/office/spreadsheetml/2010/11/ac" url="C:\Users\n01345371\Desktop\"/>
    </mc:Choice>
  </mc:AlternateContent>
  <xr:revisionPtr revIDLastSave="0" documentId="8_{EA17C700-48FC-4C12-812D-7EA2355F2CFB}" xr6:coauthVersionLast="40" xr6:coauthVersionMax="40" xr10:uidLastSave="{00000000-0000-0000-0000-000000000000}"/>
  <bookViews>
    <workbookView xWindow="0" yWindow="0" windowWidth="20490" windowHeight="7755" tabRatio="520" xr2:uid="{00000000-000D-0000-FFFF-FFFF00000000}"/>
  </bookViews>
  <sheets>
    <sheet name="STARS food purchases" sheetId="1" r:id="rId1"/>
  </sheets>
  <definedNames>
    <definedName name="_xlnm.Print_Area" localSheetId="0">'STARS food purchases'!$A$1:$G$71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6" i="1" l="1"/>
  <c r="D43" i="1"/>
  <c r="D38" i="1"/>
  <c r="D35" i="1"/>
  <c r="D24" i="1"/>
  <c r="D11" i="1"/>
  <c r="D4" i="1"/>
  <c r="D57" i="1"/>
  <c r="D71" i="1"/>
  <c r="D69" i="1"/>
  <c r="E11" i="1"/>
  <c r="D66" i="1"/>
  <c r="F11" i="1"/>
  <c r="D67" i="1"/>
  <c r="D68" i="1"/>
  <c r="D70" i="1"/>
  <c r="D72" i="1"/>
  <c r="D62" i="1"/>
  <c r="F43" i="1"/>
  <c r="B11" i="1"/>
  <c r="B35" i="1"/>
  <c r="B38" i="1"/>
  <c r="B43" i="1"/>
  <c r="F46" i="1"/>
  <c r="E46" i="1"/>
  <c r="B46" i="1"/>
  <c r="F24" i="1"/>
  <c r="F57" i="1"/>
  <c r="D60" i="1"/>
  <c r="E24" i="1"/>
  <c r="B24" i="1"/>
  <c r="B4" i="1"/>
  <c r="E4" i="1"/>
  <c r="E57" i="1"/>
  <c r="D59" i="1"/>
  <c r="D61" i="1"/>
  <c r="D63" i="1"/>
  <c r="B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rjowen</author>
    <author>HP</author>
    <author>Humber College</author>
  </authors>
  <commentList>
    <comment ref="E2" authorId="0" shapeId="0" xr:uid="{00000000-0006-0000-0000-000001000000}">
      <text>
        <r>
          <rPr>
            <b/>
            <sz val="9"/>
            <color indexed="81"/>
            <rFont val="Tahoma"/>
            <family val="2"/>
          </rPr>
          <t>STARS definition: C</t>
        </r>
        <r>
          <rPr>
            <sz val="9"/>
            <color indexed="81"/>
            <rFont val="Tahoma"/>
            <family val="2"/>
          </rPr>
          <t xml:space="preserve">onsistent with the Business Alliance for Local Living Economies (BALLE), enterprises may be considered community-based if they are cooperatively or independently-owned and the majority owner(s) are community members with full autonomy and local decision-making
authority with respect to business practices. Community-based enterprises may include small and medium-sized businesses; family farms, ranches and fisheries; artisan shops; agricultural cooperatives; worker and consumer cooperatives; employee-owned companies (e.g. “ESOPs”) and other enterprises that meet the above criteria. 
</t>
        </r>
      </text>
    </comment>
    <comment ref="F2" authorId="1" shapeId="0" xr:uid="{00000000-0006-0000-0000-000002000000}">
      <text>
        <r>
          <rPr>
            <b/>
            <sz val="9"/>
            <color indexed="81"/>
            <rFont val="Tahoma"/>
            <family val="2"/>
          </rPr>
          <t xml:space="preserve">STARS defintion: </t>
        </r>
        <r>
          <rPr>
            <sz val="9"/>
            <color indexed="81"/>
            <rFont val="Tahoma"/>
            <family val="2"/>
          </rPr>
          <t xml:space="preserve">third party standards and certifications
</t>
        </r>
      </text>
    </comment>
    <comment ref="D47" authorId="2" shapeId="0" xr:uid="{00000000-0006-0000-0000-000003000000}">
      <text>
        <r>
          <rPr>
            <b/>
            <sz val="9"/>
            <color indexed="81"/>
            <rFont val="Tahoma"/>
            <charset val="1"/>
          </rPr>
          <t>Humber College:</t>
        </r>
        <r>
          <rPr>
            <sz val="9"/>
            <color indexed="81"/>
            <rFont val="Tahoma"/>
            <charset val="1"/>
          </rPr>
          <t xml:space="preserve">
NOTE: This number for local includes $6,407.25 spent on Fairtrade (both within 400km and Fairtrade certified).</t>
        </r>
      </text>
    </comment>
  </commentList>
</comments>
</file>

<file path=xl/sharedStrings.xml><?xml version="1.0" encoding="utf-8"?>
<sst xmlns="http://schemas.openxmlformats.org/spreadsheetml/2006/main" count="199" uniqueCount="127">
  <si>
    <t>HUMBER FOOD AND BEVERAGE TRACKING SHEET</t>
  </si>
  <si>
    <t>Food Service Type (Dining/ Catering, Vending)</t>
  </si>
  <si>
    <t>Total expenditures $ [March 2015 to Feb 2016]</t>
  </si>
  <si>
    <t>Brand</t>
  </si>
  <si>
    <t>Total expenditures $</t>
  </si>
  <si>
    <t>Total expenditures $ [Local AND Community-Based]</t>
  </si>
  <si>
    <t>Total expenditures $ [third-party]</t>
  </si>
  <si>
    <t>Notes</t>
  </si>
  <si>
    <t>Dairy</t>
  </si>
  <si>
    <t xml:space="preserve">Milk Beverages </t>
  </si>
  <si>
    <t>NA</t>
  </si>
  <si>
    <t>$</t>
  </si>
  <si>
    <t>Vendor (s)/ Producer (s)</t>
  </si>
  <si>
    <t>Agropur; Earth's Own Food Company Soyaworld Inc; Gay Lea Foods Cooperative Limited; Kellogg Canada; Parmalat Canada; Saputo Dairy Products Canada G.P.; Smucker Foods of Canada CO</t>
  </si>
  <si>
    <t>Dairyland, Eagle, Fine Filtered, Gaylea, GFS, Kellogg's, M2GO, Natrel, Neilson, Sealtest, Simply, So Good, So Nice, Spigot</t>
  </si>
  <si>
    <t>Agropur; Earth's Own Food Company Soyaworld Inc; Gay Lea Foods Cooperative Limited; Parmalat Canada; Saputo Dairy Products Canada G.P.</t>
  </si>
  <si>
    <t>Gaylea Cooperative</t>
  </si>
  <si>
    <r>
      <t xml:space="preserve">Gaylea Cooperative is a Local </t>
    </r>
    <r>
      <rPr>
        <u/>
        <sz val="11"/>
        <color theme="1"/>
        <rFont val="Calibri"/>
        <family val="2"/>
        <scheme val="minor"/>
      </rPr>
      <t>and</t>
    </r>
    <r>
      <rPr>
        <sz val="11"/>
        <color theme="1"/>
        <rFont val="Calibri"/>
        <family val="2"/>
        <scheme val="minor"/>
      </rPr>
      <t xml:space="preserve"> Community Based organization based on the STARS requirements.
The BALLE defining questions: 
- Is the business privately held (not publicly traded)? YES, it is a farmers coop
- Do the business owners, totaling greater than 50 percent of the business ownership, live in your local region? YES
- Is the business registered in your state [or province], with no corporate or national headquarters outside your region? YES
- Can the business make independent decisions regarding the name and look of the business, as well as all business purchasing, practices, and distribution? YES (decisions are all reviewed by the board - made up of the farmers)
- Does the business pay all its own rent, marketing expenses, and other expenses (without assistance from a corporate headquarters)? YES</t>
    </r>
  </si>
  <si>
    <t>Cheese and Butter/Margarine/Oil</t>
  </si>
  <si>
    <t>Agropur; Agropur Fine Cheese; Arla Foods Inc; Gay Lea Foods Cooperative Limited; Kraft; Mirage Margarine; Parmalat Canada; Salerno Dairy; Saputo Dairy Products Canada G.P.; Triple A Cheese Co Ltd; Unilever Best Foods; Woolwich Dairy; The Stirling Creamery
Bunge Foods; Elco Fine Foods; Finica Food Specialties; Gordon Foodservice (GFS); Japan Food Canada; Krinos Food Products; Pietro Coricelli; Richardson Nutrition; Salerno Dairy; Stratas Foods;</t>
  </si>
  <si>
    <t>Agropur, Armstrong Cheese, Black Diamond, Block &amp; Barrel Classic, Block &amp; Barrel Imperial, Bright Cheese House, Castello, Cayer, Celebrity, Dofino, GFS, Importations Alexis Portneuf, Ivanhoe, Kingsey, Kitchen Essentials, Kraft, Krinos, Lactantia, Mkz Cls; Mozzabene, Parmalat, Philadelphia; Racolli; Salerno; Saputo; Uniekaas; Yorkmont Farms; Stirling Creamery</t>
  </si>
  <si>
    <t>Agropur; Agropur Fine Cheese; Arla Foods Inc; Gay Lea Foods Cooperative Limited; Kraft; Mirage Margarine; Parmalat Canada; Salerno Dairy; Saputo Dairy Products Canada G.P.; Triple A Cheese Co Ltd; Unilever Best Foods; Woolwich Dairy; The Stirling Creamery</t>
  </si>
  <si>
    <t>Stirling Creamery</t>
  </si>
  <si>
    <r>
      <t xml:space="preserve">The Stirling Creamery is a Local </t>
    </r>
    <r>
      <rPr>
        <u/>
        <sz val="11"/>
        <color theme="1"/>
        <rFont val="Calibri"/>
        <family val="2"/>
        <scheme val="minor"/>
      </rPr>
      <t>and</t>
    </r>
    <r>
      <rPr>
        <sz val="11"/>
        <color theme="1"/>
        <rFont val="Calibri"/>
        <family val="2"/>
        <scheme val="minor"/>
      </rPr>
      <t xml:space="preserve"> Community Based organization based on the STARS requirements.
</t>
    </r>
    <r>
      <rPr>
        <u/>
        <sz val="11"/>
        <color theme="1"/>
        <rFont val="Calibri"/>
        <family val="2"/>
        <scheme val="minor"/>
      </rPr>
      <t xml:space="preserve">The BALLE defining questions: </t>
    </r>
    <r>
      <rPr>
        <sz val="11"/>
        <color theme="1"/>
        <rFont val="Calibri"/>
        <family val="2"/>
        <scheme val="minor"/>
      </rPr>
      <t xml:space="preserve">
- Is the business privately held (not publicly traded)? YES, it is a farmers coop
- Do the business owners, totaling greater than 50 percent of the business ownership, live in your local region? YES
- Is the business registered in your state [or province], with no corporate or national headquarters outside your region? YES
- Can the business make independent decisions regarding the name and look of the business, as well as all business purchasing, practices, and distribution? YES (decisions are all reviewed by the board - made up of the farmers)
- Does the business pay all its own rent, marketing expenses, and other expenses (without assistance from a corporate headquarters)? YES</t>
    </r>
  </si>
  <si>
    <t>Yogurt and Ice Cream</t>
  </si>
  <si>
    <t>Gelato Fresco Inc.; Kisko Products; Danone; General Mills; Parmalat Canada; Ultima Foods</t>
  </si>
  <si>
    <t>Activia, Activia Light, Danone; Danone Creamy Stirred; Oikos 0%; Oikos 2%; Silhouette; Yo Crunch; Yoplait; Yoplait Creamy; Astro; IOGO Original; IOGO 0%; IOGO Probio</t>
  </si>
  <si>
    <t>Parmalat Canada</t>
  </si>
  <si>
    <t>• All manufacturers/brands listed for each segment</t>
  </si>
  <si>
    <t>Animal products</t>
  </si>
  <si>
    <t xml:space="preserve">Beef </t>
  </si>
  <si>
    <t>Belmont Meat Products; Cardinal Meat Specialist; Cargill Meat Ltd; Erie Meat Products; Expresco Foods; Intercity Packers; J L International; 
MacGregors Meat and Seafood; Maid Rite Steak Company; Maple Leaf; Sysco Fine Meats; T.T.S. Marketing</t>
  </si>
  <si>
    <t>95692; Belmont; Cardinal; Cargill; European Quality Meats; Excel; Expresco; Extreme Brandz; Fire River Farms Imperial; Hormel; ICP
JL International; MacGregors; Schneider; SDC; Sysco Fine; Sysco Fine Meats</t>
  </si>
  <si>
    <t>Belmont Meat Products; Cardinal Meat Specialist; Cargill Meat Ltd; J L International; 
MacGregors Meat and Seafood; Maple Leaf; Sysco Fine Meats; T.T.S. Marketing</t>
  </si>
  <si>
    <t>Pork</t>
  </si>
  <si>
    <t>Galco Food Products (Olymel); Leadbetter Foods Inc.; Maple Leaf; Sugardale Foods; Sysco Fine Meats; T.T.S. Marketing</t>
  </si>
  <si>
    <t>Arezzio; Compass; Curly's; GFS; Hormel; Leadbetter; Maple Leaf; Olymel; Ready Crisp; Schneider; Sysco Fine Meats; Yorkmont Farms</t>
  </si>
  <si>
    <t>Leadbetter Foods Inc.; Maple Leaf; Sysco Fine Meats; T.T.S. Marketing</t>
  </si>
  <si>
    <t>Poultry (Chicken &amp; Turkey)</t>
  </si>
  <si>
    <t>Erie Meat Products; Excellor (P&amp;H Foods); Expresco Foods; Galco Food Products (Olymel); Maple Leaf; Maple Lodge Farms; Pinty's Delicious Foods; Sofina Foods Inc.; Sunrise Poultry Processors; Sysco Fine Meats; Tamsco Food Systems; TNT Foods International</t>
  </si>
  <si>
    <t>Butterball; Cavalier; Compass; Cuddy; Erie; Express; Flamingo; Galco; Golden Maple; Maple Leaf; Maple Lodge; Mucho Burrito; Olymel; Quality Meats; Schneider; Southern; Sunwest; Sysco; Sysco Reliance; Tamsco; TNT; Yorkmont; Yorkmont Farms; Zabihal</t>
  </si>
  <si>
    <t>Erie Meat Products; Excellor (P&amp;H Foods); Galco Food Products (Olymel); Maple Leaf; Pinty's Delicious Foods; Sofina Foods Inc.; Sysco Fine Meats; Tamsco Food Systems; TNT Foods International</t>
  </si>
  <si>
    <t>Seafood</t>
  </si>
  <si>
    <t>Calkins and Burke Ltd.; Clover Leaf Seafoods; High Liner Foods; Oceanfood Sales; Shafer-Haggart Limited; Toppits Foods Limited; Trident Seafoods</t>
  </si>
  <si>
    <t>Admiral; Alaskan; Clover Leaf; Cloverleaf; FPI; Gustavson; High Liner; High Liner Foodservice**; High Liner FS SIGNATURE; High Liner FS SIGNATURE**; Mirabel; Nanuk; Ocean;  Cuisine; Portico Bounty; Portico Prime; Potico Bounty; Sea Delight; Sea Gold; Sysco Classic; Sysco International Classic; Toppits</t>
  </si>
  <si>
    <t>Calkins and Burke Ltd.; Clover Leaf Seafoods; High Liner Foods; Shafer-Haggart Limited; Toppits Foods Limited; Trident Seafoods</t>
  </si>
  <si>
    <r>
      <t>• All manufacturers/brands listed for each segment
The following is the breakdown of sustainable thrid party expendi</t>
    </r>
    <r>
      <rPr>
        <sz val="11"/>
        <rFont val="Calibri"/>
        <family val="2"/>
        <scheme val="minor"/>
      </rPr>
      <t>tures:
• BAP - 2 Star: $174.78
• MSC (CoC confirmed): $3,351.21
• MSC (CoC confirmed) Oceanwise: $2,552.64</t>
    </r>
  </si>
  <si>
    <t>Veal</t>
  </si>
  <si>
    <t xml:space="preserve">Delft Blue </t>
  </si>
  <si>
    <t>Delft Blue; Proveal</t>
  </si>
  <si>
    <t>Eggs</t>
  </si>
  <si>
    <t>Burnbrae Farms; Egg Solutions Inc.; Trilogy Egg Products</t>
  </si>
  <si>
    <t>Burnbrae; Naturegg; Prestige; Wholesome Farms; Egg Solutions; Sun Fresh; GFS</t>
  </si>
  <si>
    <t>Burnbrae Farms; Egg Solutions Inc.</t>
  </si>
  <si>
    <t>Grains</t>
  </si>
  <si>
    <t>Bread / wraps</t>
  </si>
  <si>
    <t>Ace Bakery; Backerhaus Veit; Bridor Inc.; Canada Bread Frozen; Fiera Foods; Furlani's Food Corp.; Give and Go Prepared Foods; Mission Food; Rich Products of Canada; Solis Mexican Foods Inc; Sonora Foods; Weston Foodservice - Dry &amp; Frozen; Weston Foodservice - Fresh Direct</t>
  </si>
  <si>
    <t>Ace; Ace Bakery; Backerhaus Veit; Bakers Imperial; Bakers Imperial; Bridor; Bakersource; Canada Bread; Fiera; Furlani's; Give and Go; Rich's; Mexicasa; Sonora; Food Service; Golden Mill; Weston; Casa Solana; Ready Bake; Sysco Classic; Sysco Imperial; Country Harvest; D'Italiano; Food Service; Golden Mill; Weston; Wonder</t>
  </si>
  <si>
    <t>Ace Bakery; Backerhaus Veit; Fiera Foods; Furlani's Food Corp.; Give and Go Prepared Foods; Rich Products of Canada; Solis Mexican Foods Inc; Sonora Foods; Weston Foodservice - Fresh Direct</t>
  </si>
  <si>
    <t>Cereal</t>
  </si>
  <si>
    <t>Ardent Mills ULC (Formerly Horizon Milling); Frito Lay Canada; General Mills; Kellogg Canada; Nestle Healthcare Nutrition; Quaker</t>
  </si>
  <si>
    <t>Robin Hood; Quaker; General Mills; Kashi; Kellogg's; Carnation; Quaker</t>
  </si>
  <si>
    <t>Frito Lay Canada; Kellogg Canada; Quaker</t>
  </si>
  <si>
    <t xml:space="preserve">Grains/ Rice </t>
  </si>
  <si>
    <t>Dainty Foods Inc.; David Roberts Food Corp.; Effem Uncle Bens; Johnvince Foods; Riceland Foods; Shalit Foods</t>
  </si>
  <si>
    <t>Dainty; David Roberts; Sysco Classic; Uncle Ben's; Quik Kook; GFS; Indian Harvest</t>
  </si>
  <si>
    <t>Dainty Foods Inc.; David Roberts Food Corp.; Effem Uncle Bens; Johnvince Foods</t>
  </si>
  <si>
    <t>Pasta</t>
  </si>
  <si>
    <t>American Italian Pasta (AIPC); Anderson Watts; Catelli Foods; Elco Fine Foods; HJ Heinz; Ital-Pasta Limited; Kraft; La Villa Du Ravioli; Nestle Professional (Culinary); Pasta Montana; Primo Foods Inc; Wing's Food Products</t>
  </si>
  <si>
    <t>Arrezzio; Heartland; LaBella; Mr, Noodles; Mr. Noodles; Arezzio; EasyWok; Heinz; Ital-Pasta; Yorkmont Farms; Kraft; Villa Du Ravioli; Villa Ravioli; Joseph's; Arezzio; Costa; Primo; Wing's</t>
  </si>
  <si>
    <t>Catelli Foods; Ital-Pasta Limited; Kraft; Primo Foods Inc; Wing's Food Products</t>
  </si>
  <si>
    <t>Bakery</t>
  </si>
  <si>
    <t>Ace Bakery; ACH Food Company; Ardent Mills ULC (Formerly Horizon Milling); Aryzta Limited (Formerly Otis Spunkmeyer); Backerhaus Veit; Berthelet Food Products Inc; Better Food Concepts; Bridor Inc. ; Burnbrae Farms; Canada Bread Frozen; CLIC Inc; Clif Bar &amp; Co; ConAgra Foods Canada Inc. Bakery; Dare Food Services; David Roberts Food Corp.; Dawn Food Product; sDr. Oetker Canada Ltd.; E.D. Smith &amp; Son; Effem Uncle Bens; El Peto Products; English Bay Batter; Fiera Foods; Frito Lay Canada; Furlani's Food Corp.; Give and Go Prepared Foods; Griffith Labs; Handi Foods Mediterrean Bakery; Harlan Bakeries Inc; HJ Heinz; Kellogg Canada; Kerry Foodservice; Kind Healthy Snacks, LLC; Kraft; Lantic Inc; Lantmannen Unibake Mantab Inc; McCormick Canada; Mission Food; Mom's Best Gourmet Foods; Mondelez Canada Inc; Ozery's Pita Break; Pfalzgraf Patisserie; Quaker; Redpath Sugar Ltd.; Rich Products of Canada; Shafer-Haggart Limited; Solis Mexican Foods Inc; Sonora Foods; Starbucks Coffee Canada; Sysco (Distributor); Tasty Selections; The Original Cakerie; Tyson Foods Canada Inc - Bakery (Formerly Sara Lee); Voortman Cookies; W.T. Lynch Foods Limited; Waffles International; Weston Foodservice - Dry &amp; Frozen; Weston Foodservice - Fresh Direct</t>
  </si>
  <si>
    <t>Ace; Ace Bakery; Fleischmann's; Bakersource Classic; Robin Hood; Delicious Essentials; Gourmet; Gourmet Baker; Oakrun; Otis Spunkmeyer; Sweet Discovery; Sysco Classic; Sysco Imperial; Value Zone; Backerhaus; Backerhaus Veit; Bakers Imperial; Berthelet; Occasions; Bridor; Naturegg; Bakers Classic; Bakersource; Canada Bread; Dempster's; CLIC; Builder's; Clif; Clif Bar; Clif Organic Trail Mix; Bakersource Classic; Chef Elmer; Western Waffles; Grisso; lDavid Roberts; David Roberts Food Corp.; Sysco Classic; Dawn; National Starch; Dr. Oetker; Shirriff; E.D. Smith; Uncle Ben's; El Peto; Block &amp; Barrel Classic ;GFS ;Bon Appeit; Fiera; Quaker ;Furlani's; Bakersource Classic; Beverley's; GFS; Give and Go; Homestyle; Two Bite; Uncle Dons; Worthy Cr; Krusto; Mr Pita; Apple Valley; Sysco Classic; Rothbury; Kashi; Kellogg; Kelloggs; Kellogg's; Nutri-Grain; Vector Energy; Zesta; Jade Mountain; Kind; Jet-Puffed; Lantic; Schulstad; Red Feather; Club House; McCormick; Casa Solana; Casasol; Mission; Mom's Best; Bits &amp; Bites; Cadbury; Christie; Maynards; Oreo; Peek Freans; Premium Plus; Pita Break; Pfalzgraf; Quaker; Slim Sensations; Redpath; Rich's; Success; Mexicasa; Sonora; Starbucks; Starbucks Allies; Chfelmr; Tasty Selections; Original Cakeire; Chef Pierre; Sara Lee; Voortman; Lynch; Old Style; Carbon Golden; All But Gluten; Bronberry; Casasol; Country Harvest; D'Italiano; Golden Mill, Weston; Wonder</t>
  </si>
  <si>
    <t>Ace Bakery; Ardent Mills ULC (Formerly Horizon Milling); Aryzta Limited (Formerly Otis Spunkmeyer); Backerhaus Veit; Better Food Concepts; Burnbrae Farms; Canada Bread Frozen; David Roberts Food Corp.; Dawn Food Products; Dr. Oetker Canada Ltd.; Effem Uncle Bens; English Bay Batter; Fiera Foods; Frito Lay Canada; Furlani's Food Corp.; Give and Go Prepared Foods; Handi Foods Mediterrean Bakery; Kellogg Canada; McCormick Canada; Mom's Best Gourmet Foods; Mondelez Canada Inc; Ozery's Pita Break; Pfalzgraf Patisserie; Quaker; Redpath Sugar Ltd.; Rich Products of Canada; Solis Mexican Foods Inc; Sonora Foods; Tasty Selections; The Original Cakerie; Voortman Cookies; W.T. Lynch Foods Limited; Waffles International; Weston Foodservice - Fresh Direct</t>
  </si>
  <si>
    <t>Fruits and vegetables</t>
  </si>
  <si>
    <t>Produce</t>
  </si>
  <si>
    <t>Alasko Foods; Arthur Rogers and Associates; ;Bamford Produce Co. Limited; Basic American Foods; Berthelet Food Products Inc; Bonduelle Canada Inc; Calkins and Burke Ltd.; David Roberts Food Corp.; Dole Packaged Foods; Frank &amp; Dino Aliments; Gielow Pickles Inc.; Gordon Foodservice (GFS) Fresh Produce; Japan Food Canada; Jasper Wyman and Sons; Leahy Orchards; Limson Trading; McCain Foods; Primo Foods Inc; Shafer-Haggart Limited; Shah Trading Company; Snowcrest Food Limited Omstead Foods; Solis Mexican Foods Inc; Stanislaus Food Products; Sugar Foods; Sysco (Distributor); Sysco Produce; Toronto Wholesale Produce; Tree of Life Gourmet; Whyte's Food Corp; Young and Young Trading</t>
  </si>
  <si>
    <t>Alasko; GFS; Banquet; Kontiki Healthy Selection; Fresh  Produce; Basic American; Sysco Classic; MTY; Arctic Gardens; Bonduelle; ECO-VFestino; Mucho Burrito; Sysco Reliance; Astra; Jade Mountain; David Roberts; ;Dole; Argomon; GFS Fresh Produce; Wel Pac; Sysco Imperial; Sysco Reliance; Applesnax; Limson; McCain; Redstone Canyon; Primo; Success; Omstead; Snowcrest; Mexicasa; Full Red; Cook Green; Harvest Pack; Sysco Fresh Produce; SUN; Sharwoods; Tree of Life; Block And Barrel Classic; Whyte's; Young &amp; Young</t>
  </si>
  <si>
    <t>Bonduelle Canada Inc; David Roberts Food Corp.; Primo Foods Inc; Shah Trading Company; Toronto Wholesale Produce; Whyte's Food Corp</t>
  </si>
  <si>
    <t>MISC</t>
  </si>
  <si>
    <t>Soup mixes, sauces, pickled condiments, canned beans, canned tomatoes</t>
  </si>
  <si>
    <t>ACH Food Company; Anderson Watts;; Arthur Rogers and Associates; Berthelet Food Products Inc; Campbell Company of Canada; Canadian Salt Company; Chung Hing Co Ltd.; Derlea Brand Foods; E.D. Smith &amp; Son; ED Foods Ltd; Elco Fine Foods; Favorite Foods Ltd.; Gielow Pickles Inc.; Golden Heritage Foods; Gordon Foodservice (GFS); HJ Heinz; Jiano Foods (Multi Nation); Kikkoman Corporation; Kraft; Krinos Food Products; McCormick Canada; McIlhenny; Nestle Professional (Culinary); Ocean Spray; Primo Foods Inc; Qualifirst Food Ltd.; Reckitt Benckiser; Reinhart Foods; Rich Products of Canada; Select Food Products; Smucker Foods of Canada CO; Solis Mexican Foods Inc; Stanislaus Food Products; Starbucks Coffee Canada; Sysco (Distributor); The French's Food Company Inc.Torani; Tree of Life Gourmet; Unilever Best Foods; Victory's Kitchen LTD; W.T. Lynch Foods Limited; Whyte's Food Corp; Wing's Food Products; Young and Young Trading; ZEEA INC</t>
  </si>
  <si>
    <t>Patak; Mr. Noodles; International Imperial; Mucho Burrito 1/2 Kg; Campbell; Campbell's Signature Soup; Casa Solana; Eating Smart; Morton's; Verve; Windsor; Lee Kum; Sysco Classoic; GFS; Gordon Signature; Saucemaker; Splenda; Sysco Imperia; lYorkmont Farms; ElcoTreasure Isle; Golden Dragon; Cool Crisp; Maple Treat; Extreme Pita; Sriracha; Chef Francisco; Diana; Extreme Brandz; Heinz; Lea &amp; Perrins; Quality Chef; Richardson; Sysco Classic; True Soup; Jiano; Kikkoman; Bull's-Eye; Krinos; Arezzio; Arrezzio; Arrezzio Classic; Casaso; lClub House; Hy's; Imperial; Imperial International; Imperial/McCormick; Keen's; La Grille; McCormick; Sysco; Trade East; Tabasco; Minor's; Stouffer's; Ocean Spray; Primo; Huyfong; Frank's; Reinhardt; Reinhart; Rich's; Bick's; Mexicasa; Full Red; Fontana; Seattle's Best Coffee; Starbucks; MLG Enterprises; Franks; Frank's; Torani; Sharwoods; Hellmann's; Soup Du Jour; Victory's Kitchen; Bar Choice; House Recipe; Kitchenwise; Old Style; Swiss Treat; Fleur De Dijon; Trans Alpine</t>
  </si>
  <si>
    <t>Campbell Company of Canada; Canadian Salt Company; HJ Heinz;  Jiano Foods (Multi Nation); McCormick Canada; Nestle Professional (Culinary); Primo Foods Inc; Reinhart foods; Smuckers Foods of Canada CO; Solis Mexican Foods Inc; Unilever Best Foods; Victory's Kitchen LTD; W.T.Lynch Foods Limited Whyte's Food Corp; Wing's Food Products</t>
  </si>
  <si>
    <t>Other Meats (Protein)</t>
  </si>
  <si>
    <t>Erie Meat Products; Expresco Foods; Galco Food Products (Olymel); Hain Celestial Canada; Kellogg Canada; Kronos Central Products; Lesters Foods; MacGregors Meat and Seafood; Maple Leaf; Pillers Sausage &amp; Delicatessen Ltd; Premier Meat Packers (2009) Inc.; Rosemount Sales; Sofina Foods Inc.; Sol Cuisine (Soy City); Sunrise Soya Foods; Sysco Fine Meats; Viau Foods</t>
  </si>
  <si>
    <t>European Quality Meats; Expresco; Flamingo; Olymel; Sysco Classic; Yves Veggie Cusine; Morning Star Farms; Kronos; Lester; MacGregors; JM Schneider; Mainstreet Deli; Maple Leaf; Parma; Pizza Gourmet; Roller Grill; Schneider; Shopsy's; Sure-Slice; Pillers; Premier; Cooked Perfect; Home Market; Town Club; Sol Cuisine; Sunrise; Sysco Fine Meats; Sila</t>
  </si>
  <si>
    <t>Erie Meat Products; Maple Leaf; Pillers Sausage &amp; Delicatessen Ltd; Sofina Foods Inc.; Sol Cuisine (Soy City); Sysco Fine Meats</t>
  </si>
  <si>
    <t>Vending</t>
  </si>
  <si>
    <t>Chips, Chocolate Bars, Candy</t>
  </si>
  <si>
    <t>Awake Chocolate; Campbell Company of Canada; ConAgra Grocery Products; David Roberts Food Corp.; Ferrero; Frito Lay Canada; General Mills; Hershey's; J &amp; J Snacks Kellogg Canada; Mars Canada; Mondelez Canada Inc; Morris National; Nestle Confectionary; Promotion in Motion; Solis Mexican Foods Inc; Sonora Foods; SS - Frutas Imports Inc.; Thomas Large and Singer (TLS); Van Melle; Wrigley Canada</t>
  </si>
  <si>
    <t>Awake; Pepperidge Farm; ACT II; David Roberts; Tic Tac; Cheetos; Doritos; Frito Lay; Fritos; Hostess; Lay's; Miss Vickie's; Munchies; Munchos; Quaker; Rold Gold; Ruffles; Smartfood; Spitz; Stacy's; SunChips; Betty Crocker; General Mills; Glosette; Hershey's; Jolly Rancher; Oh Henry; Reese; Skor; J&amp;J Snack; Kellogg's; Pringles; 3 Musketeers; Bounty; M&amp;M's; Maltesers; Mars; Snickers; Twix; Bits &amp; Bites; Cadbury; Crispers; Dentyne; Dentyne Mints; Halls; Maynards; Mondelez Canada Inc.; Oreo; Ritz; Trident; Hot Tamales; Aero; Big Turk; Butterfinger; Coffee Crisp; Crunch; Kit Kat; Nestle; Smarties; Welch's; Mexicasa; Sonora; SS Frutas; Mentos; 5; Excel; Hubba Bubba; Skittles; Wrigley</t>
  </si>
  <si>
    <t>David Roberts Food Corp.; Frito Lay Canada;; Hershey's; Kellogg Canada; Mars Canada; Mondelez Canada Inc; Nestle Confectionary; Solis Mexican Foods Inc; Sonora Foods; Wrigley Canada</t>
  </si>
  <si>
    <t xml:space="preserve">Mondelez Canada Inc </t>
  </si>
  <si>
    <r>
      <t xml:space="preserve">• All manufacturers/brands listed for each segment
• Some chocolate is purchased from Mondelez Canada Inc. and is certified under: </t>
    </r>
    <r>
      <rPr>
        <b/>
        <sz val="11"/>
        <color theme="1"/>
        <rFont val="Calibri"/>
        <family val="2"/>
        <scheme val="minor"/>
      </rPr>
      <t xml:space="preserve">Fair Trade Chocolate </t>
    </r>
    <r>
      <rPr>
        <sz val="11"/>
        <color theme="1"/>
        <rFont val="Calibri"/>
        <family val="2"/>
        <scheme val="minor"/>
      </rPr>
      <t>purchased for Humber: Cadbury Dairy Milk (00061200101904)</t>
    </r>
  </si>
  <si>
    <t>Beverage</t>
  </si>
  <si>
    <t>Coffee  &amp; Tea</t>
  </si>
  <si>
    <t>Brazilian Canadian Coffee Co. Ltd.; Club Coffee L.P.; Kerry Foodservice; Mother Parker's; Nestle Beverage; Starbucks Coffee Canada; Unilever Best Foods</t>
  </si>
  <si>
    <t>Brazilian; Williams Coffee; Roasters; Oregon; Higgins &amp; Burke; Mother Parkers; Carnation; Nescafe; Seattle's Best Coffee; Starbucks; Tazo; Lipton; Red Rose</t>
  </si>
  <si>
    <t>Brazilian Canadian Coffee Co. Ltd.; Club Coffee L.P.; Mother Parker's</t>
  </si>
  <si>
    <t>Club Coffee L.P.; Starbucks Coffee Canada; Starbucks Coffee Canada</t>
  </si>
  <si>
    <r>
      <t xml:space="preserve">• All manufacturers/brands listed for each segment
Some items purchased from Club Coffee &amp; Starbucks Canada are thrid party certified under:
• </t>
    </r>
    <r>
      <rPr>
        <b/>
        <sz val="11"/>
        <color theme="1"/>
        <rFont val="Calibri"/>
        <family val="2"/>
      </rPr>
      <t>Fair Trade Organic:</t>
    </r>
    <r>
      <rPr>
        <sz val="11"/>
        <color theme="1"/>
        <rFont val="Calibri"/>
        <family val="2"/>
      </rPr>
      <t xml:space="preserve"> $8,025.57 - accounting for 53% of third-party
•</t>
    </r>
    <r>
      <rPr>
        <b/>
        <sz val="11"/>
        <color theme="1"/>
        <rFont val="Calibri"/>
        <family val="2"/>
      </rPr>
      <t xml:space="preserve"> Ethical Tea partnership ETP</t>
    </r>
    <r>
      <rPr>
        <sz val="11"/>
        <color theme="1"/>
        <rFont val="Calibri"/>
        <family val="2"/>
      </rPr>
      <t xml:space="preserve">: $ 5,479.01 - accounting for 36% of third-party
• </t>
    </r>
    <r>
      <rPr>
        <b/>
        <sz val="11"/>
        <color theme="1"/>
        <rFont val="Calibri"/>
        <family val="2"/>
      </rPr>
      <t>Rain Forest Alliance Tea</t>
    </r>
    <r>
      <rPr>
        <sz val="11"/>
        <color theme="1"/>
        <rFont val="Calibri"/>
        <family val="2"/>
      </rPr>
      <t>: $1,606.20 - accounting for 11% of third-party</t>
    </r>
  </si>
  <si>
    <t>Pop/Juice/Bottled Water</t>
  </si>
  <si>
    <t>A. Lassonde; Brazilian Canadian Coffee Co. Ltd.; Campbell Company of Canada; Coca Cola Bottling Company; Dr. Oetker Canada Ltd; Gordon Foodservice (GFS) Fresh Produce; Kingsmill Foods; Louis Dreyfus Citrus; Mott's Canada; Naya Waters Inc; Nestle Beverage; Nestle Healthcare Nutrition; Nestle Professional Beverage Cold (Vitality); Nestle Water; Pepsi; Starbucks Coffee Canada; Sun Orchard; Tropicana; Unilever Best Foods; W.T. Lynch Foods Limited</t>
  </si>
  <si>
    <t>Everfresh; Fairlee; Jones Soda; Karma; Oasis; Williams Coffee; V8; A&amp;W; Barq's; Canada Dry; Coca-Cola; Coca-Cola; Coca-Cola Zero; Coke; C'Plus; Dasani; Dasani Drop; Diet Coke; Evian; Fanta; Five Alive; Freestyle; Fresca; Fruitopia; Fuze; Glaceau; Minute Maid; Monster; Nestea; Odwalla; Powerade; Simply; Sprite; Dr. Oetker; Sahara Burst; GFS Fresh Produce; Williams Coffee; Kent; Real Lime; Realemon; Naya; Nescafe; Nestle; Carnation; Vitality; Nestle Pure Life; Perrier; San Pellegrino; Motts; Seattle's Best Coffee; Starbucks; Starbucks Allied; Sun Orchard; Tropicana; Lipton; Fresh Plus; Frshpls; Lynch</t>
  </si>
  <si>
    <t>A. Lassonde; Brazilian Canadian Coffee Co. Ltd.; Coca Cola Bottling Company; Dr. Oetker Canada Ltd; .Nestle Beverage; Nestle Professional Beverage Cold (Vitality); Nestle Water; Unilever Best Foods; W.T. Lynch Foods Limited</t>
  </si>
  <si>
    <t>Jugs of Water</t>
  </si>
  <si>
    <t>Campus water</t>
  </si>
  <si>
    <t>Other</t>
  </si>
  <si>
    <t>Paper and Cleaning</t>
  </si>
  <si>
    <t>Subtotals</t>
  </si>
  <si>
    <t>Part 1</t>
  </si>
  <si>
    <t>Total spent on local AND community based:</t>
  </si>
  <si>
    <t>Total spent on Third Party certified:</t>
  </si>
  <si>
    <r>
      <t xml:space="preserve">Total local AND community based </t>
    </r>
    <r>
      <rPr>
        <u/>
        <sz val="11"/>
        <color theme="1"/>
        <rFont val="Calibri"/>
        <family val="2"/>
        <scheme val="minor"/>
      </rPr>
      <t>OR</t>
    </r>
    <r>
      <rPr>
        <sz val="11"/>
        <color theme="1"/>
        <rFont val="Calibri"/>
        <family val="2"/>
        <scheme val="minor"/>
      </rPr>
      <t xml:space="preserve"> third party certified:</t>
    </r>
  </si>
  <si>
    <t>Total Spent All:</t>
  </si>
  <si>
    <t xml:space="preserve">OP7 Part 1 - Percentage spent on local AND community based OR third party vs. overall spent: </t>
  </si>
  <si>
    <t>Part 2</t>
  </si>
  <si>
    <t>Animal Products only:</t>
  </si>
  <si>
    <t xml:space="preserve">Total spent on local AND community based animal products: </t>
  </si>
  <si>
    <t>Total spent on third party certifed animal products:</t>
  </si>
  <si>
    <r>
      <t xml:space="preserve">Total spent on local AND community based </t>
    </r>
    <r>
      <rPr>
        <u/>
        <sz val="11"/>
        <color theme="1"/>
        <rFont val="Calibri"/>
        <family val="2"/>
        <scheme val="minor"/>
      </rPr>
      <t>OR</t>
    </r>
    <r>
      <rPr>
        <sz val="11"/>
        <color theme="1"/>
        <rFont val="Calibri"/>
        <family val="2"/>
        <scheme val="minor"/>
      </rPr>
      <t xml:space="preserve"> third party certified animal products:</t>
    </r>
  </si>
  <si>
    <t>Total spent on all animal products:</t>
  </si>
  <si>
    <r>
      <t xml:space="preserve">Total NOT spent on local AND community based </t>
    </r>
    <r>
      <rPr>
        <u/>
        <sz val="11"/>
        <color theme="1"/>
        <rFont val="Calibri"/>
        <family val="2"/>
        <scheme val="minor"/>
      </rPr>
      <t>OR</t>
    </r>
    <r>
      <rPr>
        <sz val="11"/>
        <color theme="1"/>
        <rFont val="Calibri"/>
        <family val="2"/>
        <scheme val="minor"/>
      </rPr>
      <t xml:space="preserve"> third party certified animal products:</t>
    </r>
  </si>
  <si>
    <t>Total spent all all food and beverage expenditures</t>
  </si>
  <si>
    <r>
      <t xml:space="preserve">OP7 Part 2 - Percentage of total spent on animal products NOT local AND community based </t>
    </r>
    <r>
      <rPr>
        <b/>
        <u/>
        <sz val="11"/>
        <color theme="1"/>
        <rFont val="Calibri"/>
        <family val="2"/>
        <scheme val="minor"/>
      </rPr>
      <t>OR</t>
    </r>
    <r>
      <rPr>
        <b/>
        <sz val="11"/>
        <color theme="1"/>
        <rFont val="Calibri"/>
        <family val="2"/>
        <scheme val="minor"/>
      </rPr>
      <t xml:space="preserve"> third party certified: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</si>
</sst>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8">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2"/>
      <color theme="0"/>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sz val="11"/>
      <color theme="1"/>
      <name val="Calibri"/>
      <family val="2"/>
    </font>
    <font>
      <b/>
      <sz val="11"/>
      <color theme="1"/>
      <name val="Calibri"/>
      <family val="2"/>
    </font>
    <font>
      <sz val="9"/>
      <color indexed="81"/>
      <name val="Tahoma"/>
      <charset val="1"/>
    </font>
    <font>
      <b/>
      <sz val="9"/>
      <color indexed="81"/>
      <name val="Tahoma"/>
      <charset val="1"/>
    </font>
    <font>
      <u/>
      <sz val="11"/>
      <color theme="1"/>
      <name val="Calibri"/>
      <family val="2"/>
      <scheme val="minor"/>
    </font>
    <font>
      <b/>
      <sz val="22"/>
      <color theme="1"/>
      <name val="Calibri"/>
      <family val="2"/>
      <scheme val="minor"/>
    </font>
    <font>
      <b/>
      <u/>
      <sz val="11"/>
      <color theme="1"/>
      <name val="Calibri"/>
      <family val="2"/>
      <scheme val="minor"/>
    </font>
  </fonts>
  <fills count="10">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4">
    <xf numFmtId="0" fontId="0" fillId="0" borderId="0"/>
    <xf numFmtId="0" fontId="5" fillId="0" borderId="0" applyNumberForma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89">
    <xf numFmtId="0" fontId="0" fillId="0" borderId="0" xfId="0"/>
    <xf numFmtId="0" fontId="0" fillId="0" borderId="1" xfId="0" applyBorder="1"/>
    <xf numFmtId="0" fontId="0" fillId="0" borderId="1" xfId="0" applyBorder="1" applyAlignment="1">
      <alignment wrapText="1"/>
    </xf>
    <xf numFmtId="0" fontId="0" fillId="4" borderId="1" xfId="0" applyFill="1" applyBorder="1" applyAlignment="1">
      <alignment wrapText="1"/>
    </xf>
    <xf numFmtId="0" fontId="0" fillId="4" borderId="1" xfId="0" applyFill="1" applyBorder="1"/>
    <xf numFmtId="0" fontId="1" fillId="3" borderId="1" xfId="0" applyFont="1" applyFill="1" applyBorder="1" applyAlignment="1">
      <alignment wrapText="1"/>
    </xf>
    <xf numFmtId="0" fontId="1" fillId="0" borderId="1" xfId="0" applyFont="1" applyBorder="1"/>
    <xf numFmtId="0" fontId="0" fillId="5" borderId="1" xfId="0" applyFill="1" applyBorder="1" applyAlignment="1">
      <alignment wrapText="1"/>
    </xf>
    <xf numFmtId="0" fontId="0" fillId="0" borderId="1" xfId="0" applyBorder="1" applyAlignment="1">
      <alignment horizontal="left" wrapText="1"/>
    </xf>
    <xf numFmtId="0" fontId="0" fillId="0" borderId="1" xfId="0" applyBorder="1" applyAlignment="1">
      <alignment horizontal="left"/>
    </xf>
    <xf numFmtId="0" fontId="0" fillId="5" borderId="1" xfId="0" applyFill="1" applyBorder="1" applyAlignment="1">
      <alignment horizontal="right" wrapText="1"/>
    </xf>
    <xf numFmtId="0" fontId="7" fillId="5" borderId="1" xfId="0" applyFont="1" applyFill="1" applyBorder="1" applyAlignment="1">
      <alignment wrapText="1"/>
    </xf>
    <xf numFmtId="0" fontId="6" fillId="4" borderId="1" xfId="0" applyFont="1" applyFill="1" applyBorder="1" applyAlignment="1">
      <alignment wrapText="1"/>
    </xf>
    <xf numFmtId="0" fontId="7" fillId="7" borderId="1" xfId="0" applyFont="1" applyFill="1" applyBorder="1" applyAlignment="1">
      <alignment wrapText="1"/>
    </xf>
    <xf numFmtId="0" fontId="10" fillId="0" borderId="1" xfId="1" applyFont="1" applyBorder="1" applyAlignment="1">
      <alignment horizontal="right" wrapText="1"/>
    </xf>
    <xf numFmtId="44" fontId="0" fillId="5" borderId="1" xfId="2" applyFont="1" applyFill="1" applyBorder="1" applyAlignment="1">
      <alignment wrapText="1"/>
    </xf>
    <xf numFmtId="44" fontId="0" fillId="0" borderId="1" xfId="0" applyNumberFormat="1" applyBorder="1"/>
    <xf numFmtId="0" fontId="7" fillId="8" borderId="1" xfId="0" applyFont="1" applyFill="1" applyBorder="1" applyAlignment="1">
      <alignment wrapText="1"/>
    </xf>
    <xf numFmtId="0" fontId="0" fillId="8" borderId="1" xfId="0" applyFill="1" applyBorder="1" applyAlignment="1">
      <alignment wrapText="1"/>
    </xf>
    <xf numFmtId="0" fontId="7" fillId="8" borderId="1" xfId="0" applyFont="1" applyFill="1" applyBorder="1" applyAlignment="1">
      <alignment horizontal="left" wrapText="1"/>
    </xf>
    <xf numFmtId="9" fontId="0" fillId="0" borderId="1" xfId="0" applyNumberFormat="1" applyBorder="1" applyAlignment="1">
      <alignment wrapText="1"/>
    </xf>
    <xf numFmtId="0" fontId="0" fillId="0" borderId="1" xfId="0" applyFill="1" applyBorder="1" applyAlignment="1">
      <alignment wrapText="1"/>
    </xf>
    <xf numFmtId="0" fontId="0" fillId="0" borderId="1" xfId="0" applyBorder="1" applyAlignment="1">
      <alignment vertical="top" wrapText="1"/>
    </xf>
    <xf numFmtId="0" fontId="0" fillId="0" borderId="1" xfId="0" applyBorder="1" applyAlignment="1">
      <alignment vertical="top"/>
    </xf>
    <xf numFmtId="44" fontId="0" fillId="5" borderId="1" xfId="2" applyFont="1" applyFill="1" applyBorder="1" applyAlignment="1">
      <alignment vertical="top" wrapText="1"/>
    </xf>
    <xf numFmtId="0" fontId="0" fillId="5" borderId="1" xfId="2" applyNumberFormat="1" applyFont="1" applyFill="1" applyBorder="1" applyAlignment="1">
      <alignment vertical="top" wrapText="1"/>
    </xf>
    <xf numFmtId="0" fontId="6" fillId="6" borderId="1" xfId="0" applyFont="1" applyFill="1" applyBorder="1" applyAlignment="1">
      <alignment horizontal="right" wrapText="1"/>
    </xf>
    <xf numFmtId="0" fontId="6" fillId="6" borderId="1" xfId="0" applyFont="1" applyFill="1" applyBorder="1" applyAlignment="1">
      <alignment horizontal="right"/>
    </xf>
    <xf numFmtId="0" fontId="1" fillId="6" borderId="1" xfId="0" applyFont="1" applyFill="1" applyBorder="1" applyAlignment="1">
      <alignment horizontal="right"/>
    </xf>
    <xf numFmtId="0" fontId="1" fillId="6" borderId="1" xfId="0" applyFont="1" applyFill="1" applyBorder="1" applyAlignment="1">
      <alignment horizontal="right" wrapText="1"/>
    </xf>
    <xf numFmtId="44" fontId="1" fillId="8" borderId="1" xfId="2" applyFont="1" applyFill="1" applyBorder="1" applyAlignment="1">
      <alignment wrapText="1"/>
    </xf>
    <xf numFmtId="44" fontId="1" fillId="8" borderId="1" xfId="0" applyNumberFormat="1" applyFont="1" applyFill="1" applyBorder="1"/>
    <xf numFmtId="0" fontId="1" fillId="0" borderId="1" xfId="0" applyFont="1" applyBorder="1" applyAlignment="1">
      <alignment wrapText="1"/>
    </xf>
    <xf numFmtId="0" fontId="0" fillId="5" borderId="1" xfId="2" applyNumberFormat="1" applyFont="1" applyFill="1" applyBorder="1" applyAlignment="1">
      <alignment wrapText="1"/>
    </xf>
    <xf numFmtId="44" fontId="1" fillId="5" borderId="4" xfId="2" applyFont="1" applyFill="1" applyBorder="1" applyAlignment="1">
      <alignment wrapText="1"/>
    </xf>
    <xf numFmtId="0" fontId="1" fillId="5" borderId="1" xfId="0" applyFont="1" applyFill="1" applyBorder="1" applyAlignment="1">
      <alignment wrapText="1"/>
    </xf>
    <xf numFmtId="0" fontId="8" fillId="0" borderId="1" xfId="0" applyFont="1" applyBorder="1" applyAlignment="1">
      <alignment wrapText="1"/>
    </xf>
    <xf numFmtId="0" fontId="8" fillId="0" borderId="1" xfId="0" applyFont="1" applyBorder="1" applyAlignment="1">
      <alignment vertical="top" wrapText="1"/>
    </xf>
    <xf numFmtId="0" fontId="1" fillId="0" borderId="1" xfId="0" applyFont="1" applyBorder="1" applyAlignment="1">
      <alignment horizontal="right" wrapText="1"/>
    </xf>
    <xf numFmtId="0" fontId="0" fillId="8" borderId="1" xfId="2" applyNumberFormat="1" applyFont="1" applyFill="1" applyBorder="1" applyAlignment="1">
      <alignment vertical="top" wrapText="1"/>
    </xf>
    <xf numFmtId="0" fontId="0" fillId="8" borderId="1" xfId="2" applyNumberFormat="1" applyFont="1" applyFill="1" applyBorder="1" applyAlignment="1">
      <alignment wrapText="1"/>
    </xf>
    <xf numFmtId="0" fontId="1" fillId="3" borderId="1" xfId="2" applyNumberFormat="1" applyFont="1" applyFill="1" applyBorder="1" applyAlignment="1">
      <alignment wrapText="1"/>
    </xf>
    <xf numFmtId="0" fontId="0" fillId="4" borderId="1" xfId="2" applyNumberFormat="1" applyFont="1" applyFill="1" applyBorder="1" applyAlignment="1">
      <alignment wrapText="1"/>
    </xf>
    <xf numFmtId="0" fontId="1" fillId="8" borderId="1" xfId="2" applyNumberFormat="1" applyFont="1" applyFill="1" applyBorder="1" applyAlignment="1">
      <alignment wrapText="1"/>
    </xf>
    <xf numFmtId="0" fontId="1" fillId="5" borderId="4" xfId="2" applyNumberFormat="1" applyFont="1" applyFill="1" applyBorder="1" applyAlignment="1">
      <alignment wrapText="1"/>
    </xf>
    <xf numFmtId="0" fontId="0" fillId="5" borderId="4" xfId="2" applyNumberFormat="1" applyFont="1" applyFill="1" applyBorder="1" applyAlignment="1">
      <alignment wrapText="1"/>
    </xf>
    <xf numFmtId="0" fontId="0" fillId="5" borderId="1" xfId="2" applyNumberFormat="1" applyFont="1" applyFill="1" applyBorder="1" applyAlignment="1">
      <alignment horizontal="left" wrapText="1"/>
    </xf>
    <xf numFmtId="0" fontId="7" fillId="7" borderId="1" xfId="0" applyNumberFormat="1" applyFont="1" applyFill="1" applyBorder="1" applyAlignment="1">
      <alignment wrapText="1"/>
    </xf>
    <xf numFmtId="0" fontId="0" fillId="0" borderId="1" xfId="2" applyNumberFormat="1" applyFont="1" applyBorder="1" applyAlignment="1">
      <alignment wrapText="1"/>
    </xf>
    <xf numFmtId="44" fontId="7" fillId="7" borderId="1" xfId="2" applyFont="1" applyFill="1" applyBorder="1" applyAlignment="1">
      <alignment wrapText="1"/>
    </xf>
    <xf numFmtId="0" fontId="0" fillId="5" borderId="1" xfId="2" applyNumberFormat="1" applyFont="1" applyFill="1" applyBorder="1" applyAlignment="1">
      <alignment horizontal="left" vertical="top" wrapText="1"/>
    </xf>
    <xf numFmtId="0" fontId="0" fillId="0" borderId="1" xfId="2" applyNumberFormat="1" applyFont="1" applyFill="1" applyBorder="1" applyAlignment="1">
      <alignment wrapText="1"/>
    </xf>
    <xf numFmtId="44" fontId="1" fillId="5" borderId="1" xfId="2" applyFont="1" applyFill="1" applyBorder="1" applyAlignment="1">
      <alignment wrapText="1"/>
    </xf>
    <xf numFmtId="44" fontId="0" fillId="0" borderId="1" xfId="0" applyNumberFormat="1" applyBorder="1" applyAlignment="1">
      <alignment vertical="top" wrapText="1"/>
    </xf>
    <xf numFmtId="0" fontId="11" fillId="0" borderId="1" xfId="0" applyFont="1" applyBorder="1" applyAlignment="1">
      <alignment vertical="top" wrapText="1"/>
    </xf>
    <xf numFmtId="44" fontId="1" fillId="8" borderId="1" xfId="0" applyNumberFormat="1" applyFont="1" applyFill="1" applyBorder="1" applyAlignment="1">
      <alignment wrapText="1"/>
    </xf>
    <xf numFmtId="44" fontId="1" fillId="8" borderId="1" xfId="2" applyNumberFormat="1" applyFont="1" applyFill="1" applyBorder="1" applyAlignment="1">
      <alignment wrapText="1"/>
    </xf>
    <xf numFmtId="44" fontId="1" fillId="8" borderId="1" xfId="2" applyNumberFormat="1" applyFont="1" applyFill="1" applyBorder="1" applyAlignment="1">
      <alignment vertical="top" wrapText="1"/>
    </xf>
    <xf numFmtId="44" fontId="0" fillId="0" borderId="2" xfId="2" applyNumberFormat="1" applyFont="1" applyFill="1" applyBorder="1" applyAlignment="1">
      <alignment wrapText="1"/>
    </xf>
    <xf numFmtId="0" fontId="0" fillId="0" borderId="2" xfId="2" applyNumberFormat="1" applyFont="1" applyFill="1" applyBorder="1" applyAlignment="1">
      <alignment wrapText="1"/>
    </xf>
    <xf numFmtId="0" fontId="0" fillId="0" borderId="6" xfId="0" applyBorder="1"/>
    <xf numFmtId="9" fontId="0" fillId="0" borderId="4" xfId="3" applyFont="1" applyBorder="1" applyAlignment="1">
      <alignment wrapText="1"/>
    </xf>
    <xf numFmtId="0" fontId="0" fillId="0" borderId="5" xfId="2" applyNumberFormat="1" applyFont="1" applyFill="1" applyBorder="1" applyAlignment="1">
      <alignment wrapText="1"/>
    </xf>
    <xf numFmtId="0" fontId="0" fillId="0" borderId="5" xfId="0" applyBorder="1"/>
    <xf numFmtId="0" fontId="0" fillId="0" borderId="7" xfId="2" applyNumberFormat="1" applyFont="1" applyFill="1" applyBorder="1" applyAlignment="1">
      <alignment horizontal="right" wrapText="1"/>
    </xf>
    <xf numFmtId="44" fontId="0" fillId="0" borderId="8" xfId="0" applyNumberFormat="1" applyBorder="1"/>
    <xf numFmtId="0" fontId="0" fillId="0" borderId="9" xfId="2" applyNumberFormat="1" applyFont="1" applyFill="1" applyBorder="1" applyAlignment="1">
      <alignment horizontal="right" wrapText="1"/>
    </xf>
    <xf numFmtId="44" fontId="0" fillId="0" borderId="10" xfId="0" applyNumberFormat="1" applyBorder="1"/>
    <xf numFmtId="0" fontId="0" fillId="0" borderId="9" xfId="2" applyNumberFormat="1" applyFont="1" applyBorder="1" applyAlignment="1">
      <alignment horizontal="right" wrapText="1"/>
    </xf>
    <xf numFmtId="0" fontId="1" fillId="9" borderId="11" xfId="2" applyNumberFormat="1" applyFont="1" applyFill="1" applyBorder="1" applyAlignment="1">
      <alignment horizontal="right" wrapText="1"/>
    </xf>
    <xf numFmtId="9" fontId="1" fillId="9" borderId="12" xfId="3" applyFont="1" applyFill="1" applyBorder="1"/>
    <xf numFmtId="0" fontId="0" fillId="0" borderId="2" xfId="2" applyNumberFormat="1" applyFont="1" applyBorder="1" applyAlignment="1">
      <alignment wrapText="1"/>
    </xf>
    <xf numFmtId="0" fontId="0" fillId="0" borderId="4" xfId="2" applyNumberFormat="1" applyFont="1" applyBorder="1" applyAlignment="1">
      <alignment wrapText="1"/>
    </xf>
    <xf numFmtId="0" fontId="0" fillId="0" borderId="4" xfId="0" applyBorder="1"/>
    <xf numFmtId="0" fontId="0" fillId="0" borderId="7" xfId="2" applyNumberFormat="1" applyFont="1" applyBorder="1" applyAlignment="1">
      <alignment horizontal="right" wrapText="1"/>
    </xf>
    <xf numFmtId="44" fontId="0" fillId="0" borderId="8" xfId="2" applyFont="1" applyBorder="1"/>
    <xf numFmtId="44" fontId="0" fillId="0" borderId="10" xfId="2" applyFont="1" applyBorder="1"/>
    <xf numFmtId="44" fontId="0" fillId="8" borderId="1" xfId="2" applyFont="1" applyFill="1" applyBorder="1" applyAlignment="1">
      <alignment wrapText="1"/>
    </xf>
    <xf numFmtId="0" fontId="16" fillId="0" borderId="13" xfId="0" applyFont="1" applyBorder="1" applyAlignment="1">
      <alignment vertical="center"/>
    </xf>
    <xf numFmtId="3" fontId="0" fillId="0" borderId="1" xfId="0" applyNumberFormat="1" applyFill="1" applyBorder="1" applyAlignment="1">
      <alignment horizontal="center" vertical="top" wrapText="1"/>
    </xf>
    <xf numFmtId="0" fontId="0" fillId="0" borderId="1" xfId="0" applyBorder="1" applyAlignment="1">
      <alignment horizontal="center" vertical="top"/>
    </xf>
    <xf numFmtId="0" fontId="0" fillId="0" borderId="1" xfId="0" applyFont="1" applyBorder="1" applyAlignment="1">
      <alignment horizontal="right" vertical="center" wrapText="1"/>
    </xf>
    <xf numFmtId="8" fontId="0" fillId="0" borderId="1" xfId="0" applyNumberFormat="1" applyBorder="1" applyAlignment="1">
      <alignment wrapText="1"/>
    </xf>
    <xf numFmtId="8" fontId="1" fillId="0" borderId="1" xfId="0" applyNumberFormat="1" applyFont="1" applyBorder="1" applyAlignment="1">
      <alignment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16" fillId="0" borderId="4" xfId="0" applyFont="1" applyBorder="1" applyAlignment="1">
      <alignment horizontal="center" vertical="center"/>
    </xf>
    <xf numFmtId="0" fontId="16" fillId="0" borderId="13" xfId="0" applyFont="1" applyBorder="1" applyAlignment="1">
      <alignment horizontal="center" vertical="center"/>
    </xf>
    <xf numFmtId="0" fontId="16" fillId="0" borderId="5" xfId="0" applyFont="1" applyBorder="1" applyAlignment="1">
      <alignment horizontal="center" vertical="center"/>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M72"/>
  <sheetViews>
    <sheetView tabSelected="1" zoomScale="85" zoomScaleNormal="85" workbookViewId="0" xr3:uid="{AEA406A1-0E4B-5B11-9CD5-51D6E497D94C}">
      <pane xSplit="1" ySplit="2" topLeftCell="C51" activePane="bottomRight" state="frozen"/>
      <selection pane="bottomRight" activeCell="D72" sqref="D72"/>
      <selection pane="bottomLeft" activeCell="A3" sqref="A3"/>
      <selection pane="topRight" activeCell="B1" sqref="B1"/>
    </sheetView>
  </sheetViews>
  <sheetFormatPr defaultRowHeight="15"/>
  <cols>
    <col min="1" max="1" width="38.7109375" style="1" customWidth="1"/>
    <col min="2" max="2" width="57" style="48" customWidth="1"/>
    <col min="3" max="3" width="72.140625" style="48" bestFit="1" customWidth="1"/>
    <col min="4" max="4" width="45.7109375" style="1" customWidth="1"/>
    <col min="5" max="5" width="25" style="1" customWidth="1"/>
    <col min="6" max="6" width="21.5703125" style="1" customWidth="1"/>
    <col min="7" max="7" width="64.28515625" style="1" customWidth="1"/>
    <col min="8" max="8" width="9.140625" style="1"/>
    <col min="9" max="9" width="15.140625" style="1" customWidth="1"/>
    <col min="10" max="16384" width="9.140625" style="1"/>
  </cols>
  <sheetData>
    <row r="1" spans="1:13" ht="15.75">
      <c r="A1" s="84" t="s">
        <v>0</v>
      </c>
      <c r="B1" s="85"/>
      <c r="C1" s="85"/>
      <c r="D1" s="85"/>
      <c r="E1" s="85"/>
      <c r="F1" s="85"/>
      <c r="G1" s="85"/>
    </row>
    <row r="2" spans="1:13" s="6" customFormat="1" ht="45">
      <c r="A2" s="5" t="s">
        <v>1</v>
      </c>
      <c r="B2" s="41" t="s">
        <v>2</v>
      </c>
      <c r="C2" s="41" t="s">
        <v>3</v>
      </c>
      <c r="D2" s="5" t="s">
        <v>4</v>
      </c>
      <c r="E2" s="5" t="s">
        <v>5</v>
      </c>
      <c r="F2" s="5" t="s">
        <v>6</v>
      </c>
      <c r="G2" s="5" t="s">
        <v>7</v>
      </c>
      <c r="H2" s="1"/>
      <c r="I2" s="1"/>
      <c r="J2" s="1"/>
      <c r="K2" s="1"/>
      <c r="L2" s="1"/>
      <c r="M2" s="1"/>
    </row>
    <row r="3" spans="1:13" s="4" customFormat="1" ht="7.5" customHeight="1">
      <c r="A3" s="12"/>
      <c r="B3" s="42"/>
      <c r="C3" s="42"/>
      <c r="D3" s="3"/>
      <c r="E3" s="3"/>
      <c r="F3" s="3"/>
      <c r="G3" s="3"/>
      <c r="H3" s="1"/>
      <c r="I3" s="1"/>
      <c r="J3" s="1"/>
      <c r="K3" s="1"/>
      <c r="L3" s="1"/>
      <c r="M3" s="1"/>
    </row>
    <row r="4" spans="1:13" s="6" customFormat="1" ht="18.75">
      <c r="A4" s="17" t="s">
        <v>8</v>
      </c>
      <c r="B4" s="30">
        <f>SUM(B5,B7,B9)</f>
        <v>436661.65000000008</v>
      </c>
      <c r="C4" s="43"/>
      <c r="D4" s="55">
        <f>SUM(D5,D7,D9)</f>
        <v>331179.89</v>
      </c>
      <c r="E4" s="31">
        <f t="shared" ref="E4" si="0">SUM(E5,E7,E9,E11,E15)</f>
        <v>5249.3499999999995</v>
      </c>
      <c r="F4" s="30">
        <v>0</v>
      </c>
      <c r="G4" s="43"/>
      <c r="H4" s="1"/>
      <c r="I4" s="1"/>
      <c r="J4" s="1"/>
      <c r="K4" s="1"/>
      <c r="L4" s="1"/>
      <c r="M4" s="1"/>
    </row>
    <row r="5" spans="1:13" s="6" customFormat="1" ht="15.75">
      <c r="A5" s="26" t="s">
        <v>9</v>
      </c>
      <c r="B5" s="34">
        <v>275682.49000000005</v>
      </c>
      <c r="C5" s="44" t="s">
        <v>10</v>
      </c>
      <c r="D5" s="34">
        <v>244389.47000000003</v>
      </c>
      <c r="E5" s="34">
        <v>4987.82</v>
      </c>
      <c r="F5" s="35" t="s">
        <v>11</v>
      </c>
      <c r="G5" s="32"/>
      <c r="H5" s="32"/>
      <c r="I5" s="32"/>
      <c r="J5" s="32"/>
      <c r="K5" s="32"/>
      <c r="L5" s="32"/>
    </row>
    <row r="6" spans="1:13" ht="255">
      <c r="A6" s="81" t="s">
        <v>12</v>
      </c>
      <c r="B6" s="33" t="s">
        <v>13</v>
      </c>
      <c r="C6" s="25" t="s">
        <v>14</v>
      </c>
      <c r="D6" s="22" t="s">
        <v>15</v>
      </c>
      <c r="E6" s="80" t="s">
        <v>16</v>
      </c>
      <c r="F6" s="7"/>
      <c r="G6" s="22" t="s">
        <v>17</v>
      </c>
      <c r="H6" s="2"/>
      <c r="I6" s="2"/>
      <c r="J6" s="2"/>
      <c r="K6" s="2"/>
      <c r="L6" s="2"/>
    </row>
    <row r="7" spans="1:13" s="6" customFormat="1" ht="15.75">
      <c r="A7" s="26" t="s">
        <v>18</v>
      </c>
      <c r="B7" s="34">
        <v>130277.48000000003</v>
      </c>
      <c r="C7" s="44" t="s">
        <v>10</v>
      </c>
      <c r="D7" s="34">
        <v>86424.560000000027</v>
      </c>
      <c r="E7" s="34">
        <v>261.52999999999997</v>
      </c>
      <c r="F7" s="35" t="s">
        <v>11</v>
      </c>
      <c r="G7" s="32"/>
      <c r="H7" s="32"/>
      <c r="I7" s="32"/>
      <c r="J7" s="32"/>
      <c r="K7" s="32"/>
      <c r="L7" s="32"/>
    </row>
    <row r="8" spans="1:13" s="23" customFormat="1" ht="255">
      <c r="A8" s="81" t="s">
        <v>12</v>
      </c>
      <c r="B8" s="25" t="s">
        <v>19</v>
      </c>
      <c r="C8" s="25" t="s">
        <v>20</v>
      </c>
      <c r="D8" s="22" t="s">
        <v>21</v>
      </c>
      <c r="E8" s="79" t="s">
        <v>22</v>
      </c>
      <c r="F8" s="22"/>
      <c r="G8" s="22" t="s">
        <v>23</v>
      </c>
      <c r="H8" s="22"/>
      <c r="I8" s="22"/>
      <c r="J8" s="22"/>
      <c r="K8" s="22"/>
      <c r="L8" s="22"/>
    </row>
    <row r="9" spans="1:13" s="6" customFormat="1" ht="15.75">
      <c r="A9" s="26" t="s">
        <v>24</v>
      </c>
      <c r="B9" s="34">
        <v>30701.680000000004</v>
      </c>
      <c r="C9" s="44" t="s">
        <v>10</v>
      </c>
      <c r="D9" s="34">
        <v>365.86</v>
      </c>
      <c r="E9" s="34">
        <v>0</v>
      </c>
      <c r="F9" s="34">
        <v>0</v>
      </c>
      <c r="G9" s="32"/>
      <c r="H9" s="32"/>
      <c r="I9" s="32"/>
      <c r="J9" s="32"/>
      <c r="K9" s="32"/>
      <c r="L9" s="32"/>
    </row>
    <row r="10" spans="1:13" ht="45">
      <c r="A10" s="81" t="s">
        <v>12</v>
      </c>
      <c r="B10" s="25" t="s">
        <v>25</v>
      </c>
      <c r="C10" s="25" t="s">
        <v>26</v>
      </c>
      <c r="D10" s="22" t="s">
        <v>27</v>
      </c>
      <c r="E10" s="7"/>
      <c r="F10" s="2"/>
      <c r="G10" s="22" t="s">
        <v>28</v>
      </c>
      <c r="H10" s="2"/>
      <c r="I10" s="2"/>
      <c r="J10" s="2"/>
      <c r="K10" s="2"/>
      <c r="L10" s="2"/>
    </row>
    <row r="11" spans="1:13" s="6" customFormat="1" ht="18.75">
      <c r="A11" s="17" t="s">
        <v>29</v>
      </c>
      <c r="B11" s="56">
        <f>SUM(B12,B14,B16,B18,B20,B22)</f>
        <v>456888.85000000003</v>
      </c>
      <c r="C11" s="43"/>
      <c r="D11" s="30">
        <f>SUM(D12,D14,D16,D18,D20,D22)</f>
        <v>200954.96000000002</v>
      </c>
      <c r="E11" s="31">
        <f t="shared" ref="E11:F11" si="1">SUM(E12,E14,E16,E18,E22)</f>
        <v>0</v>
      </c>
      <c r="F11" s="30">
        <f t="shared" si="1"/>
        <v>6078.63</v>
      </c>
      <c r="G11" s="43"/>
      <c r="H11" s="32"/>
      <c r="I11" s="32"/>
      <c r="J11" s="32"/>
      <c r="K11" s="32"/>
      <c r="L11" s="32"/>
    </row>
    <row r="12" spans="1:13" s="6" customFormat="1" ht="15.75">
      <c r="A12" s="26" t="s">
        <v>30</v>
      </c>
      <c r="B12" s="34">
        <v>62367.659999999996</v>
      </c>
      <c r="C12" s="44" t="s">
        <v>10</v>
      </c>
      <c r="D12" s="34">
        <v>36910.879999999997</v>
      </c>
      <c r="E12" s="34">
        <v>0</v>
      </c>
      <c r="F12" s="34">
        <v>0</v>
      </c>
      <c r="G12" s="32"/>
      <c r="H12" s="32"/>
      <c r="I12" s="32"/>
      <c r="J12" s="32"/>
      <c r="K12" s="32"/>
      <c r="L12" s="32"/>
    </row>
    <row r="13" spans="1:13" ht="60.75" customHeight="1">
      <c r="A13" s="81" t="s">
        <v>12</v>
      </c>
      <c r="B13" s="25" t="s">
        <v>31</v>
      </c>
      <c r="C13" s="25" t="s">
        <v>32</v>
      </c>
      <c r="D13" s="24" t="s">
        <v>33</v>
      </c>
      <c r="E13" s="16"/>
      <c r="F13" s="2"/>
      <c r="G13" s="22" t="s">
        <v>28</v>
      </c>
      <c r="H13" s="2"/>
      <c r="I13" s="2"/>
      <c r="J13" s="2"/>
      <c r="K13" s="2"/>
      <c r="L13" s="2"/>
    </row>
    <row r="14" spans="1:13" s="6" customFormat="1" ht="15.75">
      <c r="A14" s="26" t="s">
        <v>34</v>
      </c>
      <c r="B14" s="34">
        <v>88410.23000000001</v>
      </c>
      <c r="C14" s="44" t="s">
        <v>10</v>
      </c>
      <c r="D14" s="34">
        <v>19818.509999999998</v>
      </c>
      <c r="E14" s="34">
        <v>0</v>
      </c>
      <c r="F14" s="34">
        <v>0</v>
      </c>
      <c r="G14" s="32"/>
      <c r="H14" s="32"/>
      <c r="I14" s="32"/>
      <c r="J14" s="32"/>
      <c r="K14" s="32"/>
      <c r="L14" s="32"/>
    </row>
    <row r="15" spans="1:13" ht="30">
      <c r="A15" s="81" t="s">
        <v>12</v>
      </c>
      <c r="B15" s="25" t="s">
        <v>35</v>
      </c>
      <c r="C15" s="33" t="s">
        <v>36</v>
      </c>
      <c r="D15" s="22" t="s">
        <v>37</v>
      </c>
      <c r="E15" s="21"/>
      <c r="F15" s="2"/>
      <c r="G15" s="22" t="s">
        <v>28</v>
      </c>
      <c r="H15" s="2"/>
      <c r="I15" s="2"/>
      <c r="J15" s="2"/>
      <c r="K15" s="2"/>
      <c r="L15" s="2"/>
    </row>
    <row r="16" spans="1:13" s="6" customFormat="1" ht="15.75">
      <c r="A16" s="26" t="s">
        <v>38</v>
      </c>
      <c r="B16" s="34">
        <v>201731.97000000003</v>
      </c>
      <c r="C16" s="44" t="s">
        <v>10</v>
      </c>
      <c r="D16" s="34">
        <v>58206.54</v>
      </c>
      <c r="E16" s="34">
        <v>0</v>
      </c>
      <c r="F16" s="34">
        <v>0</v>
      </c>
      <c r="G16" s="32"/>
      <c r="H16" s="32"/>
      <c r="I16" s="32"/>
      <c r="J16" s="32"/>
      <c r="K16" s="32"/>
      <c r="L16" s="32"/>
    </row>
    <row r="17" spans="1:12" ht="63" customHeight="1">
      <c r="A17" s="81" t="s">
        <v>12</v>
      </c>
      <c r="B17" s="25" t="s">
        <v>39</v>
      </c>
      <c r="C17" s="25" t="s">
        <v>40</v>
      </c>
      <c r="D17" s="24" t="s">
        <v>41</v>
      </c>
      <c r="F17" s="2"/>
      <c r="G17" s="22" t="s">
        <v>28</v>
      </c>
      <c r="H17" s="2"/>
      <c r="I17" s="2"/>
      <c r="J17" s="2"/>
      <c r="K17" s="2"/>
      <c r="L17" s="2"/>
    </row>
    <row r="18" spans="1:12" s="6" customFormat="1" ht="15.75">
      <c r="A18" s="27" t="s">
        <v>42</v>
      </c>
      <c r="B18" s="34">
        <v>32556.149999999994</v>
      </c>
      <c r="C18" s="44" t="s">
        <v>10</v>
      </c>
      <c r="D18" s="34">
        <v>31571.38</v>
      </c>
      <c r="E18" s="34">
        <v>0</v>
      </c>
      <c r="F18" s="52">
        <v>6078.63</v>
      </c>
      <c r="G18" s="32"/>
      <c r="H18" s="32"/>
      <c r="I18" s="32"/>
      <c r="J18" s="32"/>
      <c r="K18" s="32"/>
      <c r="L18" s="32"/>
    </row>
    <row r="19" spans="1:12" ht="105">
      <c r="A19" s="81" t="s">
        <v>12</v>
      </c>
      <c r="B19" s="33" t="s">
        <v>43</v>
      </c>
      <c r="C19" s="25" t="s">
        <v>44</v>
      </c>
      <c r="D19" s="22" t="s">
        <v>10</v>
      </c>
      <c r="E19" s="16"/>
      <c r="F19" s="22" t="s">
        <v>45</v>
      </c>
      <c r="G19" s="22" t="s">
        <v>46</v>
      </c>
      <c r="H19" s="2"/>
      <c r="I19" s="82"/>
      <c r="J19" s="2"/>
      <c r="K19" s="2"/>
      <c r="L19" s="2"/>
    </row>
    <row r="20" spans="1:12">
      <c r="A20" s="28" t="s">
        <v>47</v>
      </c>
      <c r="B20" s="34">
        <v>850.38000000000011</v>
      </c>
      <c r="C20" s="44" t="s">
        <v>10</v>
      </c>
      <c r="D20" s="34">
        <v>850.38000000000011</v>
      </c>
      <c r="E20" s="34">
        <v>0</v>
      </c>
      <c r="F20" s="34">
        <v>0</v>
      </c>
      <c r="G20" s="2"/>
      <c r="H20" s="2"/>
      <c r="I20" s="82"/>
      <c r="J20" s="2"/>
      <c r="K20" s="2"/>
      <c r="L20" s="2"/>
    </row>
    <row r="21" spans="1:12">
      <c r="A21" s="81" t="s">
        <v>12</v>
      </c>
      <c r="B21" s="25" t="s">
        <v>48</v>
      </c>
      <c r="C21" s="25" t="s">
        <v>49</v>
      </c>
      <c r="D21" s="24" t="s">
        <v>48</v>
      </c>
      <c r="F21" s="2"/>
      <c r="G21" s="22" t="s">
        <v>28</v>
      </c>
      <c r="H21" s="2"/>
      <c r="I21" s="82"/>
      <c r="J21" s="2"/>
      <c r="K21" s="2"/>
      <c r="L21" s="2"/>
    </row>
    <row r="22" spans="1:12">
      <c r="A22" s="28" t="s">
        <v>50</v>
      </c>
      <c r="B22" s="34">
        <v>70972.460000000021</v>
      </c>
      <c r="C22" s="44" t="s">
        <v>10</v>
      </c>
      <c r="D22" s="34">
        <v>53597.270000000004</v>
      </c>
      <c r="E22" s="34">
        <v>0</v>
      </c>
      <c r="F22" s="34">
        <v>0</v>
      </c>
      <c r="G22" s="2"/>
      <c r="H22" s="2"/>
      <c r="I22" s="82"/>
      <c r="J22" s="2"/>
      <c r="K22" s="2"/>
      <c r="L22" s="2"/>
    </row>
    <row r="23" spans="1:12" ht="30">
      <c r="A23" s="81" t="s">
        <v>12</v>
      </c>
      <c r="B23" s="33" t="s">
        <v>51</v>
      </c>
      <c r="C23" s="33" t="s">
        <v>52</v>
      </c>
      <c r="D23" s="22" t="s">
        <v>53</v>
      </c>
      <c r="F23" s="2"/>
      <c r="G23" s="22" t="s">
        <v>28</v>
      </c>
      <c r="H23" s="2"/>
      <c r="I23" s="82"/>
      <c r="J23" s="2"/>
      <c r="K23" s="2"/>
      <c r="L23" s="2"/>
    </row>
    <row r="24" spans="1:12" s="6" customFormat="1" ht="18.75">
      <c r="A24" s="17" t="s">
        <v>54</v>
      </c>
      <c r="B24" s="30">
        <f>SUM(B25,B27,B29,B31,B33)</f>
        <v>427237.6</v>
      </c>
      <c r="C24" s="43"/>
      <c r="D24" s="30">
        <f t="shared" ref="D24:F24" si="2">SUM(D25,D27,D29,D31,D33)</f>
        <v>232150.55000000002</v>
      </c>
      <c r="E24" s="30">
        <f t="shared" si="2"/>
        <v>0</v>
      </c>
      <c r="F24" s="30">
        <f t="shared" si="2"/>
        <v>0</v>
      </c>
      <c r="G24" s="43"/>
      <c r="H24" s="32"/>
      <c r="I24" s="83"/>
      <c r="J24" s="32"/>
      <c r="K24" s="32"/>
      <c r="L24" s="32"/>
    </row>
    <row r="25" spans="1:12">
      <c r="A25" s="29" t="s">
        <v>55</v>
      </c>
      <c r="B25" s="34">
        <v>62005.069999999992</v>
      </c>
      <c r="C25" s="44" t="s">
        <v>10</v>
      </c>
      <c r="D25" s="34">
        <v>40864.21</v>
      </c>
      <c r="E25" s="34">
        <v>0</v>
      </c>
      <c r="F25" s="34">
        <v>0</v>
      </c>
      <c r="G25" s="2"/>
      <c r="H25" s="2"/>
      <c r="I25" s="2"/>
      <c r="J25" s="2"/>
      <c r="K25" s="2"/>
      <c r="L25" s="2"/>
    </row>
    <row r="26" spans="1:12" ht="75">
      <c r="A26" s="81" t="s">
        <v>12</v>
      </c>
      <c r="B26" s="25" t="s">
        <v>56</v>
      </c>
      <c r="C26" s="25" t="s">
        <v>57</v>
      </c>
      <c r="D26" s="24" t="s">
        <v>58</v>
      </c>
      <c r="E26" s="2"/>
      <c r="F26" s="2"/>
      <c r="G26" s="22" t="s">
        <v>28</v>
      </c>
      <c r="H26" s="2"/>
      <c r="I26" s="2"/>
      <c r="J26" s="2"/>
      <c r="K26" s="2"/>
      <c r="L26" s="2"/>
    </row>
    <row r="27" spans="1:12" s="6" customFormat="1">
      <c r="A27" s="29" t="s">
        <v>59</v>
      </c>
      <c r="B27" s="34">
        <v>11566.300000000001</v>
      </c>
      <c r="C27" s="44" t="s">
        <v>10</v>
      </c>
      <c r="D27" s="34">
        <v>7055.41</v>
      </c>
      <c r="E27" s="34">
        <v>0</v>
      </c>
      <c r="F27" s="34">
        <v>0</v>
      </c>
      <c r="G27" s="32"/>
      <c r="H27" s="32"/>
      <c r="I27" s="32"/>
      <c r="J27" s="32"/>
      <c r="K27" s="32"/>
      <c r="L27" s="32"/>
    </row>
    <row r="28" spans="1:12" ht="21.75" customHeight="1">
      <c r="A28" s="81" t="s">
        <v>12</v>
      </c>
      <c r="B28" s="25" t="s">
        <v>60</v>
      </c>
      <c r="C28" s="25" t="s">
        <v>61</v>
      </c>
      <c r="D28" s="22" t="s">
        <v>62</v>
      </c>
      <c r="E28" s="2"/>
      <c r="F28" s="2"/>
      <c r="G28" s="22" t="s">
        <v>28</v>
      </c>
      <c r="H28" s="2"/>
      <c r="I28" s="2"/>
      <c r="J28" s="2"/>
      <c r="K28" s="2"/>
      <c r="L28" s="2"/>
    </row>
    <row r="29" spans="1:12" s="6" customFormat="1">
      <c r="A29" s="29" t="s">
        <v>63</v>
      </c>
      <c r="B29" s="34">
        <v>14601.909999999998</v>
      </c>
      <c r="C29" s="44" t="s">
        <v>10</v>
      </c>
      <c r="D29" s="34">
        <v>11266.439999999999</v>
      </c>
      <c r="E29" s="34">
        <v>0</v>
      </c>
      <c r="F29" s="34">
        <v>0</v>
      </c>
      <c r="G29" s="32"/>
      <c r="H29" s="32"/>
      <c r="I29" s="32"/>
      <c r="J29" s="32"/>
      <c r="K29" s="32"/>
      <c r="L29" s="32"/>
    </row>
    <row r="30" spans="1:12" ht="30">
      <c r="A30" s="81" t="s">
        <v>12</v>
      </c>
      <c r="B30" s="33" t="s">
        <v>64</v>
      </c>
      <c r="C30" s="25" t="s">
        <v>65</v>
      </c>
      <c r="D30" s="22" t="s">
        <v>66</v>
      </c>
      <c r="E30" s="2"/>
      <c r="F30" s="2"/>
      <c r="G30" s="22" t="s">
        <v>28</v>
      </c>
      <c r="H30" s="2"/>
      <c r="I30" s="2"/>
      <c r="J30" s="2"/>
      <c r="K30" s="2"/>
      <c r="L30" s="2"/>
    </row>
    <row r="31" spans="1:12">
      <c r="A31" s="29" t="s">
        <v>67</v>
      </c>
      <c r="B31" s="34">
        <v>24144.750000000004</v>
      </c>
      <c r="C31" s="44" t="s">
        <v>10</v>
      </c>
      <c r="D31" s="34">
        <v>18115.280000000002</v>
      </c>
      <c r="E31" s="34">
        <v>0</v>
      </c>
      <c r="F31" s="34">
        <v>0</v>
      </c>
      <c r="G31" s="2"/>
      <c r="H31" s="2"/>
      <c r="I31" s="2"/>
      <c r="J31" s="2"/>
      <c r="K31" s="2"/>
      <c r="L31" s="2"/>
    </row>
    <row r="32" spans="1:12" ht="46.5" customHeight="1">
      <c r="A32" s="81" t="s">
        <v>12</v>
      </c>
      <c r="B32" s="33" t="s">
        <v>68</v>
      </c>
      <c r="C32" s="25" t="s">
        <v>69</v>
      </c>
      <c r="D32" s="22" t="s">
        <v>70</v>
      </c>
      <c r="E32" s="21"/>
      <c r="F32" s="2"/>
      <c r="G32" s="22" t="s">
        <v>28</v>
      </c>
      <c r="H32" s="2"/>
      <c r="I32" s="2"/>
      <c r="J32" s="2"/>
      <c r="K32" s="2"/>
      <c r="L32" s="2"/>
    </row>
    <row r="33" spans="1:12" s="6" customFormat="1">
      <c r="A33" s="29" t="s">
        <v>71</v>
      </c>
      <c r="B33" s="34">
        <v>314919.56999999995</v>
      </c>
      <c r="C33" s="44" t="s">
        <v>10</v>
      </c>
      <c r="D33" s="34">
        <v>154849.21000000002</v>
      </c>
      <c r="E33" s="34">
        <v>0</v>
      </c>
      <c r="F33" s="34">
        <v>0</v>
      </c>
      <c r="G33" s="32"/>
      <c r="H33" s="32"/>
      <c r="I33" s="32"/>
      <c r="J33" s="32"/>
      <c r="K33" s="32"/>
      <c r="L33" s="32"/>
    </row>
    <row r="34" spans="1:12" ht="285" customHeight="1">
      <c r="A34" s="81" t="s">
        <v>12</v>
      </c>
      <c r="B34" s="25" t="s">
        <v>72</v>
      </c>
      <c r="C34" s="25" t="s">
        <v>73</v>
      </c>
      <c r="D34" s="22" t="s">
        <v>74</v>
      </c>
      <c r="E34" s="23"/>
      <c r="F34" s="2"/>
      <c r="G34" s="22" t="s">
        <v>28</v>
      </c>
      <c r="H34" s="2"/>
      <c r="I34" s="2"/>
      <c r="J34" s="2"/>
      <c r="K34" s="2"/>
      <c r="L34" s="2"/>
    </row>
    <row r="35" spans="1:12" ht="18.75">
      <c r="A35" s="17" t="s">
        <v>75</v>
      </c>
      <c r="B35" s="57">
        <f>SUM(B36)</f>
        <v>588184.09000000055</v>
      </c>
      <c r="C35" s="39"/>
      <c r="D35" s="55">
        <f>SUM(D36)</f>
        <v>26532.399999999994</v>
      </c>
      <c r="E35" s="77">
        <v>0</v>
      </c>
      <c r="F35" s="77">
        <v>0</v>
      </c>
      <c r="G35" s="43"/>
      <c r="H35" s="2"/>
      <c r="I35" s="2"/>
      <c r="J35" s="2"/>
      <c r="K35" s="2"/>
      <c r="L35" s="2"/>
    </row>
    <row r="36" spans="1:12" s="6" customFormat="1">
      <c r="A36" s="29" t="s">
        <v>76</v>
      </c>
      <c r="B36" s="34">
        <v>588184.09000000055</v>
      </c>
      <c r="C36" s="44" t="s">
        <v>10</v>
      </c>
      <c r="D36" s="34">
        <v>26532.399999999994</v>
      </c>
      <c r="E36" s="34">
        <v>0</v>
      </c>
      <c r="F36" s="34">
        <v>0</v>
      </c>
      <c r="G36" s="32"/>
      <c r="H36" s="32"/>
      <c r="I36" s="32"/>
      <c r="J36" s="32"/>
      <c r="K36" s="32"/>
      <c r="L36" s="32"/>
    </row>
    <row r="37" spans="1:12" ht="107.25" customHeight="1">
      <c r="A37" s="81" t="s">
        <v>12</v>
      </c>
      <c r="B37" s="25" t="s">
        <v>77</v>
      </c>
      <c r="C37" s="25" t="s">
        <v>78</v>
      </c>
      <c r="D37" s="22" t="s">
        <v>79</v>
      </c>
      <c r="E37" s="23"/>
      <c r="F37" s="2"/>
      <c r="G37" s="22" t="s">
        <v>28</v>
      </c>
      <c r="H37" s="2"/>
      <c r="I37" s="2"/>
      <c r="J37" s="2"/>
      <c r="K37" s="2"/>
      <c r="L37" s="2"/>
    </row>
    <row r="38" spans="1:12" ht="18.75">
      <c r="A38" s="17" t="s">
        <v>80</v>
      </c>
      <c r="B38" s="56">
        <f>SUM(B39,B41)</f>
        <v>203638.79000000004</v>
      </c>
      <c r="C38" s="39"/>
      <c r="D38" s="55">
        <f>SUM(D39,D41)</f>
        <v>104501.43999999999</v>
      </c>
      <c r="E38" s="77">
        <v>0</v>
      </c>
      <c r="F38" s="77">
        <v>0</v>
      </c>
      <c r="G38" s="43"/>
      <c r="H38" s="2"/>
      <c r="I38" s="2"/>
      <c r="J38" s="2"/>
      <c r="K38" s="2"/>
      <c r="L38" s="2"/>
    </row>
    <row r="39" spans="1:12" ht="30">
      <c r="A39" s="29" t="s">
        <v>81</v>
      </c>
      <c r="B39" s="34">
        <v>136979.63000000003</v>
      </c>
      <c r="C39" s="44" t="s">
        <v>10</v>
      </c>
      <c r="D39" s="34">
        <v>62848.759999999987</v>
      </c>
      <c r="E39" s="34">
        <v>0</v>
      </c>
      <c r="F39" s="34">
        <v>0</v>
      </c>
      <c r="G39" s="2"/>
      <c r="H39" s="2"/>
      <c r="I39" s="2"/>
      <c r="J39" s="2"/>
      <c r="K39" s="2"/>
      <c r="L39" s="2"/>
    </row>
    <row r="40" spans="1:12" ht="139.5" customHeight="1">
      <c r="A40" s="81" t="s">
        <v>12</v>
      </c>
      <c r="B40" s="33" t="s">
        <v>82</v>
      </c>
      <c r="C40" s="25" t="s">
        <v>83</v>
      </c>
      <c r="D40" s="22" t="s">
        <v>84</v>
      </c>
      <c r="F40" s="2"/>
      <c r="G40" s="22" t="s">
        <v>28</v>
      </c>
      <c r="H40" s="2"/>
      <c r="I40" s="2"/>
      <c r="J40" s="2"/>
      <c r="K40" s="2"/>
      <c r="L40" s="2"/>
    </row>
    <row r="41" spans="1:12">
      <c r="A41" s="28" t="s">
        <v>85</v>
      </c>
      <c r="B41" s="34">
        <v>66659.160000000018</v>
      </c>
      <c r="C41" s="44" t="s">
        <v>10</v>
      </c>
      <c r="D41" s="34">
        <v>41652.68</v>
      </c>
      <c r="E41" s="34" t="s">
        <v>11</v>
      </c>
      <c r="F41" s="7" t="s">
        <v>11</v>
      </c>
      <c r="G41" s="2"/>
      <c r="H41" s="2"/>
      <c r="I41" s="2"/>
      <c r="J41" s="2"/>
      <c r="K41" s="2"/>
      <c r="L41" s="2"/>
    </row>
    <row r="42" spans="1:12" ht="105">
      <c r="A42" s="81" t="s">
        <v>12</v>
      </c>
      <c r="B42" s="25" t="s">
        <v>86</v>
      </c>
      <c r="C42" s="25" t="s">
        <v>87</v>
      </c>
      <c r="D42" s="22" t="s">
        <v>88</v>
      </c>
      <c r="F42" s="2"/>
      <c r="G42" s="22" t="s">
        <v>28</v>
      </c>
      <c r="H42" s="2"/>
      <c r="I42" s="2"/>
      <c r="J42" s="2"/>
      <c r="K42" s="2"/>
      <c r="L42" s="2"/>
    </row>
    <row r="43" spans="1:12" ht="18.75">
      <c r="A43" s="19" t="s">
        <v>89</v>
      </c>
      <c r="B43" s="56">
        <f>SUM(B44)</f>
        <v>110762.18000000001</v>
      </c>
      <c r="C43" s="40"/>
      <c r="D43" s="55">
        <f>SUM(D44)</f>
        <v>84659.799999999988</v>
      </c>
      <c r="E43" s="77">
        <v>0</v>
      </c>
      <c r="F43" s="55">
        <f>SUM(F44)</f>
        <v>369.24</v>
      </c>
      <c r="G43" s="43"/>
      <c r="H43" s="2"/>
      <c r="I43" s="2"/>
      <c r="J43" s="2"/>
      <c r="K43" s="2"/>
      <c r="L43" s="2"/>
    </row>
    <row r="44" spans="1:12" s="6" customFormat="1" ht="15.75">
      <c r="A44" s="26" t="s">
        <v>90</v>
      </c>
      <c r="B44" s="34">
        <v>110762.18000000001</v>
      </c>
      <c r="C44" s="44" t="s">
        <v>10</v>
      </c>
      <c r="D44" s="34">
        <v>84659.799999999988</v>
      </c>
      <c r="E44" s="34">
        <v>0</v>
      </c>
      <c r="F44" s="52">
        <v>369.24</v>
      </c>
      <c r="G44" s="32"/>
      <c r="H44" s="32"/>
      <c r="I44" s="32"/>
      <c r="J44" s="32"/>
      <c r="K44" s="32"/>
      <c r="L44" s="32"/>
    </row>
    <row r="45" spans="1:12" ht="135">
      <c r="A45" s="81" t="s">
        <v>12</v>
      </c>
      <c r="B45" s="25" t="s">
        <v>91</v>
      </c>
      <c r="C45" s="25" t="s">
        <v>92</v>
      </c>
      <c r="D45" s="22" t="s">
        <v>93</v>
      </c>
      <c r="E45" s="2"/>
      <c r="F45" s="22" t="s">
        <v>94</v>
      </c>
      <c r="G45" s="22" t="s">
        <v>95</v>
      </c>
      <c r="H45" s="2"/>
      <c r="I45" s="2"/>
      <c r="J45" s="2"/>
      <c r="K45" s="2"/>
      <c r="L45" s="2"/>
    </row>
    <row r="46" spans="1:12" s="6" customFormat="1" ht="18.75">
      <c r="A46" s="19" t="s">
        <v>96</v>
      </c>
      <c r="B46" s="30">
        <f>SUM(B47,B50)</f>
        <v>663273.85</v>
      </c>
      <c r="C46" s="43"/>
      <c r="D46" s="30">
        <f t="shared" ref="D46:E46" si="3">SUM(D47,D50)</f>
        <v>370280.51999999996</v>
      </c>
      <c r="E46" s="30">
        <f t="shared" si="3"/>
        <v>0</v>
      </c>
      <c r="F46" s="30">
        <f>SUM(F47,F50)</f>
        <v>15110.780000000002</v>
      </c>
      <c r="G46" s="43"/>
      <c r="H46" s="32"/>
      <c r="I46" s="32"/>
      <c r="J46" s="32"/>
      <c r="K46" s="32"/>
      <c r="L46" s="32"/>
    </row>
    <row r="47" spans="1:12" ht="15.75">
      <c r="A47" s="26" t="s">
        <v>97</v>
      </c>
      <c r="B47" s="34">
        <v>67356.53</v>
      </c>
      <c r="C47" s="44" t="s">
        <v>10</v>
      </c>
      <c r="D47" s="34">
        <v>21182.44</v>
      </c>
      <c r="E47" s="34">
        <v>0</v>
      </c>
      <c r="F47" s="52">
        <v>15110.780000000002</v>
      </c>
      <c r="G47" s="2"/>
      <c r="H47" s="2"/>
      <c r="I47" s="2"/>
      <c r="J47" s="2"/>
      <c r="K47" s="2"/>
      <c r="L47" s="2"/>
    </row>
    <row r="48" spans="1:12" ht="124.5" customHeight="1">
      <c r="A48" s="81" t="s">
        <v>12</v>
      </c>
      <c r="B48" s="25" t="s">
        <v>98</v>
      </c>
      <c r="C48" s="25" t="s">
        <v>99</v>
      </c>
      <c r="D48" s="22" t="s">
        <v>100</v>
      </c>
      <c r="E48" s="2"/>
      <c r="F48" s="53" t="s">
        <v>101</v>
      </c>
      <c r="G48" s="54" t="s">
        <v>102</v>
      </c>
      <c r="H48" s="2"/>
      <c r="I48" s="52"/>
      <c r="J48" s="2"/>
      <c r="K48" s="2"/>
      <c r="L48" s="2"/>
    </row>
    <row r="49" spans="1:12" s="9" customFormat="1">
      <c r="A49" s="14"/>
      <c r="B49" s="50"/>
      <c r="C49" s="46"/>
      <c r="D49" s="8"/>
      <c r="E49" s="2"/>
      <c r="F49" s="8"/>
      <c r="G49" s="8"/>
      <c r="H49" s="8"/>
      <c r="I49" s="52"/>
      <c r="J49" s="8"/>
      <c r="K49" s="8"/>
      <c r="L49" s="8"/>
    </row>
    <row r="50" spans="1:12">
      <c r="A50" s="29" t="s">
        <v>103</v>
      </c>
      <c r="B50" s="34">
        <v>595917.31999999995</v>
      </c>
      <c r="C50" s="44" t="s">
        <v>10</v>
      </c>
      <c r="D50" s="34">
        <v>349098.07999999996</v>
      </c>
      <c r="E50" s="34">
        <v>0</v>
      </c>
      <c r="F50" s="34">
        <v>0</v>
      </c>
      <c r="G50" s="2"/>
      <c r="H50" s="2"/>
      <c r="I50" s="52"/>
      <c r="J50" s="2"/>
      <c r="K50" s="2"/>
      <c r="L50" s="2"/>
    </row>
    <row r="51" spans="1:12" ht="120">
      <c r="A51" s="81" t="s">
        <v>12</v>
      </c>
      <c r="B51" s="22" t="s">
        <v>104</v>
      </c>
      <c r="C51" s="33" t="s">
        <v>105</v>
      </c>
      <c r="D51" s="22" t="s">
        <v>106</v>
      </c>
      <c r="E51" s="2"/>
      <c r="F51" s="2"/>
      <c r="G51" s="22" t="s">
        <v>28</v>
      </c>
      <c r="H51" s="2"/>
      <c r="I51" s="2"/>
      <c r="J51" s="2"/>
      <c r="K51" s="2"/>
      <c r="L51" s="2"/>
    </row>
    <row r="52" spans="1:12">
      <c r="A52" s="10"/>
      <c r="B52" s="33"/>
      <c r="C52" s="33"/>
      <c r="D52" s="2"/>
      <c r="E52" s="2"/>
      <c r="F52" s="2"/>
      <c r="G52" s="2"/>
      <c r="H52" s="2"/>
      <c r="I52" s="2"/>
      <c r="J52" s="2"/>
      <c r="K52" s="2"/>
      <c r="L52" s="2"/>
    </row>
    <row r="53" spans="1:12">
      <c r="A53" s="29" t="s">
        <v>107</v>
      </c>
      <c r="B53" s="33" t="s">
        <v>10</v>
      </c>
      <c r="C53" s="45" t="s">
        <v>10</v>
      </c>
      <c r="D53" s="15" t="s">
        <v>10</v>
      </c>
      <c r="E53" s="15" t="s">
        <v>10</v>
      </c>
      <c r="F53" s="15" t="s">
        <v>10</v>
      </c>
      <c r="G53" s="2"/>
      <c r="H53" s="2"/>
      <c r="I53" s="2"/>
      <c r="J53" s="2"/>
      <c r="K53" s="2"/>
      <c r="L53" s="2"/>
    </row>
    <row r="54" spans="1:12">
      <c r="A54" s="38" t="s">
        <v>108</v>
      </c>
      <c r="B54" s="33" t="s">
        <v>10</v>
      </c>
      <c r="C54" s="45" t="s">
        <v>10</v>
      </c>
      <c r="D54" s="15" t="s">
        <v>10</v>
      </c>
      <c r="E54" s="15" t="s">
        <v>10</v>
      </c>
      <c r="F54" s="15" t="s">
        <v>10</v>
      </c>
      <c r="G54" s="2"/>
      <c r="H54" s="2"/>
      <c r="I54" s="2"/>
      <c r="J54" s="2"/>
      <c r="K54" s="2"/>
      <c r="L54" s="2"/>
    </row>
    <row r="55" spans="1:12" ht="18.75">
      <c r="A55" s="19" t="s">
        <v>109</v>
      </c>
      <c r="B55" s="40"/>
      <c r="C55" s="40"/>
      <c r="D55" s="18"/>
      <c r="E55" s="18"/>
      <c r="F55" s="18"/>
      <c r="G55" s="43"/>
      <c r="H55" s="2"/>
      <c r="I55" s="2"/>
      <c r="J55" s="2"/>
      <c r="K55" s="2"/>
      <c r="L55" s="2"/>
    </row>
    <row r="56" spans="1:12">
      <c r="A56" s="38" t="s">
        <v>110</v>
      </c>
      <c r="B56" s="33" t="s">
        <v>10</v>
      </c>
      <c r="C56" s="33"/>
      <c r="D56" s="15" t="s">
        <v>10</v>
      </c>
      <c r="E56" s="15" t="s">
        <v>10</v>
      </c>
      <c r="F56" s="15" t="s">
        <v>10</v>
      </c>
      <c r="G56" s="2"/>
      <c r="H56" s="2"/>
      <c r="I56" s="2"/>
      <c r="J56" s="2"/>
      <c r="K56" s="2"/>
      <c r="L56" s="2"/>
    </row>
    <row r="57" spans="1:12" ht="18.75">
      <c r="A57" s="13" t="s">
        <v>111</v>
      </c>
      <c r="B57" s="49">
        <f>SUM(B46,B43,B38,B35,B11,B4, B24)</f>
        <v>2886647.0100000007</v>
      </c>
      <c r="C57" s="47" t="s">
        <v>10</v>
      </c>
      <c r="D57" s="49">
        <f>SUM(D46,D43,D38,D35,D24,D11,D4)</f>
        <v>1350259.56</v>
      </c>
      <c r="E57" s="49">
        <f>SUM(E46,E43,E38,E35,E24,E11,E4)</f>
        <v>5249.3499999999995</v>
      </c>
      <c r="F57" s="49">
        <f>SUM(F46,F43,F38,F35,F24,F11,F4)</f>
        <v>21558.65</v>
      </c>
      <c r="G57" s="47"/>
      <c r="H57" s="2"/>
      <c r="I57" s="2"/>
      <c r="J57" s="2"/>
      <c r="K57" s="2"/>
      <c r="L57" s="2"/>
    </row>
    <row r="58" spans="1:12" ht="19.5" thickBot="1">
      <c r="A58" s="11"/>
      <c r="B58" s="33"/>
      <c r="C58" s="45"/>
      <c r="D58" s="61"/>
      <c r="E58" s="36"/>
      <c r="F58" s="37"/>
      <c r="G58" s="20"/>
      <c r="H58" s="2"/>
      <c r="I58" s="2"/>
      <c r="J58" s="2"/>
      <c r="K58" s="2"/>
      <c r="L58" s="2"/>
    </row>
    <row r="59" spans="1:12" ht="15" customHeight="1">
      <c r="A59" s="86" t="s">
        <v>112</v>
      </c>
      <c r="B59" s="58"/>
      <c r="C59" s="64" t="s">
        <v>113</v>
      </c>
      <c r="D59" s="65">
        <f>E57</f>
        <v>5249.3499999999995</v>
      </c>
      <c r="E59" s="60"/>
    </row>
    <row r="60" spans="1:12" ht="15" customHeight="1">
      <c r="A60" s="87"/>
      <c r="B60" s="59"/>
      <c r="C60" s="66" t="s">
        <v>114</v>
      </c>
      <c r="D60" s="67">
        <f>F57</f>
        <v>21558.65</v>
      </c>
      <c r="E60" s="60"/>
    </row>
    <row r="61" spans="1:12" ht="15" customHeight="1">
      <c r="A61" s="87"/>
      <c r="B61" s="59"/>
      <c r="C61" s="68" t="s">
        <v>115</v>
      </c>
      <c r="D61" s="67">
        <f>D59+D60</f>
        <v>26808</v>
      </c>
      <c r="E61" s="60"/>
      <c r="F61" s="16"/>
    </row>
    <row r="62" spans="1:12" ht="15" customHeight="1">
      <c r="A62" s="87"/>
      <c r="B62" s="59"/>
      <c r="C62" s="66" t="s">
        <v>116</v>
      </c>
      <c r="D62" s="67">
        <f>D57</f>
        <v>1350259.56</v>
      </c>
      <c r="E62" s="60"/>
    </row>
    <row r="63" spans="1:12" ht="30.75" thickBot="1">
      <c r="A63" s="88"/>
      <c r="B63" s="59"/>
      <c r="C63" s="69" t="s">
        <v>117</v>
      </c>
      <c r="D63" s="70">
        <f>D61/D62</f>
        <v>1.9853960522967895E-2</v>
      </c>
      <c r="E63" s="60"/>
    </row>
    <row r="64" spans="1:12" ht="15" customHeight="1">
      <c r="A64" s="78"/>
      <c r="B64" s="51"/>
      <c r="C64" s="62"/>
      <c r="D64" s="63"/>
    </row>
    <row r="65" spans="1:5" ht="15.75" customHeight="1" thickBot="1">
      <c r="A65" s="86" t="s">
        <v>118</v>
      </c>
      <c r="C65" s="72" t="s">
        <v>119</v>
      </c>
      <c r="D65" s="73"/>
    </row>
    <row r="66" spans="1:5">
      <c r="A66" s="87"/>
      <c r="B66" s="71"/>
      <c r="C66" s="74" t="s">
        <v>120</v>
      </c>
      <c r="D66" s="75">
        <f>E11</f>
        <v>0</v>
      </c>
      <c r="E66" s="60"/>
    </row>
    <row r="67" spans="1:5">
      <c r="A67" s="87"/>
      <c r="B67" s="71"/>
      <c r="C67" s="68" t="s">
        <v>121</v>
      </c>
      <c r="D67" s="76">
        <f>F11</f>
        <v>6078.63</v>
      </c>
      <c r="E67" s="60"/>
    </row>
    <row r="68" spans="1:5" ht="30">
      <c r="A68" s="87"/>
      <c r="B68" s="71"/>
      <c r="C68" s="68" t="s">
        <v>122</v>
      </c>
      <c r="D68" s="76">
        <f>SUM(D66:D67)</f>
        <v>6078.63</v>
      </c>
      <c r="E68" s="60"/>
    </row>
    <row r="69" spans="1:5">
      <c r="A69" s="87"/>
      <c r="B69" s="71"/>
      <c r="C69" s="68" t="s">
        <v>123</v>
      </c>
      <c r="D69" s="76">
        <f>D11</f>
        <v>200954.96000000002</v>
      </c>
      <c r="E69" s="60"/>
    </row>
    <row r="70" spans="1:5" ht="30">
      <c r="A70" s="87"/>
      <c r="B70" s="71"/>
      <c r="C70" s="68" t="s">
        <v>124</v>
      </c>
      <c r="D70" s="67">
        <f>D69-D68</f>
        <v>194876.33000000002</v>
      </c>
      <c r="E70" s="60"/>
    </row>
    <row r="71" spans="1:5">
      <c r="A71" s="88"/>
      <c r="B71" s="71"/>
      <c r="C71" s="68" t="s">
        <v>125</v>
      </c>
      <c r="D71" s="67">
        <f>D57</f>
        <v>1350259.56</v>
      </c>
      <c r="E71" s="60"/>
    </row>
    <row r="72" spans="1:5" ht="30.75" thickBot="1">
      <c r="C72" s="69" t="s">
        <v>126</v>
      </c>
      <c r="D72" s="70">
        <f>D70/D71</f>
        <v>0.14432508813342526</v>
      </c>
    </row>
  </sheetData>
  <mergeCells count="3">
    <mergeCell ref="A1:G1"/>
    <mergeCell ref="A59:A63"/>
    <mergeCell ref="A65:A71"/>
  </mergeCells>
  <pageMargins left="0.7" right="0.7" top="0.75" bottom="0.75" header="0.3" footer="0.3"/>
  <pageSetup scale="28" orientation="portrait" r:id="rId1"/>
  <rowBreaks count="1" manualBreakCount="1">
    <brk id="45" max="6" man="1"/>
  </rowBreaks>
  <colBreaks count="1" manualBreakCount="1">
    <brk id="7"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Dalhousie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rjowen</dc:creator>
  <cp:keywords/>
  <dc:description/>
  <cp:lastModifiedBy>Devon Fernandes</cp:lastModifiedBy>
  <cp:revision/>
  <dcterms:created xsi:type="dcterms:W3CDTF">2014-07-11T17:18:49Z</dcterms:created>
  <dcterms:modified xsi:type="dcterms:W3CDTF">2019-01-11T16:26:56Z</dcterms:modified>
  <cp:category/>
  <cp:contentStatus/>
</cp:coreProperties>
</file>