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A DE INVESTITII 2023\"/>
    </mc:Choice>
  </mc:AlternateContent>
  <xr:revisionPtr revIDLastSave="0" documentId="13_ncr:1_{AB799F74-A9A1-4450-9FAB-ADEAF0113DF9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Sheet1" sheetId="1" r:id="rId1"/>
  </sheets>
  <definedNames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9" i="1" l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D141" i="1"/>
  <c r="F141" i="1" s="1"/>
  <c r="D140" i="1"/>
  <c r="F140" i="1" s="1"/>
  <c r="F246" i="1"/>
  <c r="F245" i="1"/>
  <c r="E244" i="1"/>
  <c r="E243" i="1" s="1"/>
  <c r="D244" i="1"/>
  <c r="D243" i="1" s="1"/>
  <c r="C244" i="1"/>
  <c r="C243" i="1" s="1"/>
  <c r="F138" i="1"/>
  <c r="F137" i="1"/>
  <c r="F135" i="1"/>
  <c r="F134" i="1"/>
  <c r="F133" i="1"/>
  <c r="F132" i="1"/>
  <c r="F131" i="1"/>
  <c r="D130" i="1"/>
  <c r="F130" i="1" s="1"/>
  <c r="F104" i="1"/>
  <c r="F103" i="1"/>
  <c r="F102" i="1"/>
  <c r="F101" i="1"/>
  <c r="D100" i="1"/>
  <c r="F100" i="1" s="1"/>
  <c r="F99" i="1"/>
  <c r="F98" i="1"/>
  <c r="F97" i="1"/>
  <c r="D96" i="1"/>
  <c r="F96" i="1" s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D73" i="1"/>
  <c r="F73" i="1" s="1"/>
  <c r="D57" i="1"/>
  <c r="D56" i="1" s="1"/>
  <c r="F66" i="1"/>
  <c r="F65" i="1"/>
  <c r="F64" i="1"/>
  <c r="F63" i="1"/>
  <c r="F62" i="1"/>
  <c r="F61" i="1"/>
  <c r="F60" i="1"/>
  <c r="F59" i="1"/>
  <c r="F58" i="1"/>
  <c r="D14" i="1"/>
  <c r="D12" i="1" s="1"/>
  <c r="E14" i="1"/>
  <c r="E12" i="1" s="1"/>
  <c r="F18" i="1"/>
  <c r="C17" i="1"/>
  <c r="F17" i="1" s="1"/>
  <c r="F16" i="1"/>
  <c r="C15" i="1"/>
  <c r="F15" i="1" s="1"/>
  <c r="E292" i="1"/>
  <c r="E290" i="1" s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D10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27" i="1"/>
  <c r="D126" i="1"/>
  <c r="F126" i="1" s="1"/>
  <c r="D22" i="1"/>
  <c r="D20" i="1" s="1"/>
  <c r="E22" i="1"/>
  <c r="E20" i="1" s="1"/>
  <c r="E29" i="1"/>
  <c r="E28" i="1" s="1"/>
  <c r="F27" i="1"/>
  <c r="F30" i="1"/>
  <c r="F31" i="1"/>
  <c r="F32" i="1"/>
  <c r="F33" i="1"/>
  <c r="F34" i="1"/>
  <c r="F35" i="1"/>
  <c r="D193" i="1"/>
  <c r="D192" i="1" s="1"/>
  <c r="D136" i="1" s="1"/>
  <c r="C193" i="1"/>
  <c r="C192" i="1" s="1"/>
  <c r="D224" i="1"/>
  <c r="D223" i="1" s="1"/>
  <c r="E224" i="1"/>
  <c r="E223" i="1" s="1"/>
  <c r="C224" i="1"/>
  <c r="C223" i="1" s="1"/>
  <c r="D229" i="1"/>
  <c r="D228" i="1" s="1"/>
  <c r="E229" i="1"/>
  <c r="E228" i="1" s="1"/>
  <c r="C229" i="1"/>
  <c r="C228" i="1" s="1"/>
  <c r="D239" i="1"/>
  <c r="D238" i="1" s="1"/>
  <c r="E239" i="1"/>
  <c r="E238" i="1" s="1"/>
  <c r="C239" i="1"/>
  <c r="C238" i="1" s="1"/>
  <c r="D249" i="1"/>
  <c r="D248" i="1" s="1"/>
  <c r="E249" i="1"/>
  <c r="E248" i="1" s="1"/>
  <c r="C249" i="1"/>
  <c r="C248" i="1" s="1"/>
  <c r="F2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67" i="1"/>
  <c r="F68" i="1"/>
  <c r="F69" i="1"/>
  <c r="F70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2" i="1"/>
  <c r="F216" i="1"/>
  <c r="F218" i="1"/>
  <c r="F220" i="1"/>
  <c r="F222" i="1"/>
  <c r="F226" i="1"/>
  <c r="F227" i="1"/>
  <c r="F231" i="1"/>
  <c r="F232" i="1"/>
  <c r="F233" i="1"/>
  <c r="F234" i="1"/>
  <c r="F235" i="1"/>
  <c r="F236" i="1"/>
  <c r="F237" i="1"/>
  <c r="F241" i="1"/>
  <c r="F247" i="1"/>
  <c r="F250" i="1"/>
  <c r="F251" i="1"/>
  <c r="F252" i="1"/>
  <c r="F253" i="1"/>
  <c r="F254" i="1"/>
  <c r="F255" i="1"/>
  <c r="F256" i="1"/>
  <c r="F257" i="1"/>
  <c r="F258" i="1"/>
  <c r="F259" i="1"/>
  <c r="F261" i="1"/>
  <c r="F263" i="1"/>
  <c r="F264" i="1"/>
  <c r="F265" i="1"/>
  <c r="F266" i="1"/>
  <c r="F268" i="1"/>
  <c r="F270" i="1"/>
  <c r="F271" i="1"/>
  <c r="F272" i="1"/>
  <c r="F273" i="1"/>
  <c r="F274" i="1"/>
  <c r="F275" i="1"/>
  <c r="F277" i="1"/>
  <c r="F280" i="1"/>
  <c r="F281" i="1"/>
  <c r="F283" i="1"/>
  <c r="F285" i="1"/>
  <c r="F287" i="1"/>
  <c r="F288" i="1"/>
  <c r="F289" i="1"/>
  <c r="F291" i="1"/>
  <c r="F308" i="1"/>
  <c r="F310" i="1"/>
  <c r="F313" i="1"/>
  <c r="F314" i="1"/>
  <c r="D262" i="1"/>
  <c r="D260" i="1" s="1"/>
  <c r="E262" i="1"/>
  <c r="E260" i="1" s="1"/>
  <c r="C262" i="1"/>
  <c r="D269" i="1"/>
  <c r="D267" i="1" s="1"/>
  <c r="E269" i="1"/>
  <c r="E267" i="1" s="1"/>
  <c r="C269" i="1"/>
  <c r="C267" i="1" s="1"/>
  <c r="D279" i="1"/>
  <c r="D278" i="1" s="1"/>
  <c r="E279" i="1"/>
  <c r="E278" i="1" s="1"/>
  <c r="C279" i="1"/>
  <c r="C278" i="1" s="1"/>
  <c r="D286" i="1"/>
  <c r="D284" i="1" s="1"/>
  <c r="D282" i="1" s="1"/>
  <c r="E286" i="1"/>
  <c r="E284" i="1" s="1"/>
  <c r="E282" i="1" s="1"/>
  <c r="C286" i="1"/>
  <c r="D290" i="1"/>
  <c r="C290" i="1"/>
  <c r="D312" i="1"/>
  <c r="D311" i="1" s="1"/>
  <c r="D309" i="1" s="1"/>
  <c r="E312" i="1"/>
  <c r="E311" i="1" s="1"/>
  <c r="E309" i="1" s="1"/>
  <c r="C312" i="1"/>
  <c r="C311" i="1" s="1"/>
  <c r="E217" i="1"/>
  <c r="F217" i="1" s="1"/>
  <c r="E215" i="1"/>
  <c r="F215" i="1" s="1"/>
  <c r="E214" i="1"/>
  <c r="E213" i="1"/>
  <c r="F213" i="1" s="1"/>
  <c r="E211" i="1"/>
  <c r="F211" i="1" s="1"/>
  <c r="E56" i="1"/>
  <c r="D29" i="1"/>
  <c r="D26" i="1" s="1"/>
  <c r="C26" i="1"/>
  <c r="C22" i="1"/>
  <c r="E193" i="1" l="1"/>
  <c r="E192" i="1" s="1"/>
  <c r="D221" i="1"/>
  <c r="E221" i="1"/>
  <c r="F243" i="1"/>
  <c r="F244" i="1"/>
  <c r="F136" i="1"/>
  <c r="D129" i="1"/>
  <c r="F129" i="1" s="1"/>
  <c r="D72" i="1"/>
  <c r="D54" i="1" s="1"/>
  <c r="F14" i="1"/>
  <c r="C14" i="1"/>
  <c r="C12" i="1" s="1"/>
  <c r="F12" i="1" s="1"/>
  <c r="D106" i="1"/>
  <c r="F106" i="1" s="1"/>
  <c r="F107" i="1"/>
  <c r="C276" i="1"/>
  <c r="F224" i="1"/>
  <c r="F286" i="1"/>
  <c r="E276" i="1"/>
  <c r="F22" i="1"/>
  <c r="D276" i="1"/>
  <c r="C284" i="1"/>
  <c r="C282" i="1" s="1"/>
  <c r="F282" i="1" s="1"/>
  <c r="F262" i="1"/>
  <c r="F267" i="1"/>
  <c r="F279" i="1"/>
  <c r="F278" i="1" s="1"/>
  <c r="C309" i="1"/>
  <c r="F309" i="1" s="1"/>
  <c r="F311" i="1"/>
  <c r="F223" i="1"/>
  <c r="C221" i="1"/>
  <c r="F248" i="1"/>
  <c r="C260" i="1"/>
  <c r="F260" i="1" s="1"/>
  <c r="F229" i="1"/>
  <c r="F312" i="1"/>
  <c r="F269" i="1"/>
  <c r="F214" i="1"/>
  <c r="C20" i="1"/>
  <c r="F20" i="1" s="1"/>
  <c r="F292" i="1"/>
  <c r="F239" i="1"/>
  <c r="F57" i="1"/>
  <c r="C56" i="1"/>
  <c r="F56" i="1" s="1"/>
  <c r="F29" i="1"/>
  <c r="D28" i="1"/>
  <c r="C28" i="1"/>
  <c r="F290" i="1"/>
  <c r="F228" i="1"/>
  <c r="F238" i="1"/>
  <c r="F249" i="1"/>
  <c r="E26" i="1"/>
  <c r="F26" i="1" s="1"/>
  <c r="D10" i="1" l="1"/>
  <c r="F72" i="1"/>
  <c r="F193" i="1"/>
  <c r="F276" i="1"/>
  <c r="C54" i="1"/>
  <c r="C10" i="1" s="1"/>
  <c r="F192" i="1"/>
  <c r="F284" i="1"/>
  <c r="E54" i="1"/>
  <c r="E10" i="1" s="1"/>
  <c r="F221" i="1"/>
  <c r="F28" i="1"/>
  <c r="F54" i="1" l="1"/>
  <c r="F10" i="1"/>
</calcChain>
</file>

<file path=xl/sharedStrings.xml><?xml version="1.0" encoding="utf-8"?>
<sst xmlns="http://schemas.openxmlformats.org/spreadsheetml/2006/main" count="313" uniqueCount="272">
  <si>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</si>
  <si>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</si>
  <si>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</si>
  <si>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</si>
  <si>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</si>
  <si>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</si>
  <si>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</si>
  <si>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</si>
  <si>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</si>
  <si>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</si>
  <si>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DALI , expertize tehnice, caiete de sarcini, proiecte de interes judetean imobile domeniu public și privat Județul Cluj</t>
  </si>
  <si>
    <t>Dotări  CJC</t>
  </si>
  <si>
    <t>Cap.54 - Alte Servicii Publice Generale</t>
  </si>
  <si>
    <t>SERVICIUL PUBLIC JUDETEAN SALVAMONT</t>
  </si>
  <si>
    <t>Echipare autovehicole</t>
  </si>
  <si>
    <t>Cap.65 - Invatamant</t>
  </si>
  <si>
    <t>CONSILIUL JUDETEAN CLUJ- Alte cheltuieli de investitii</t>
  </si>
  <si>
    <t>Alte cheltuieli asimilate  investitiilor</t>
  </si>
  <si>
    <t>SMIS 116163 SAMUS ȘCOALĂ - Lucrari</t>
  </si>
  <si>
    <t xml:space="preserve">SMIS 116163 SAMUS ȘCOALĂ - Servicii de audit </t>
  </si>
  <si>
    <t>SMIS 116163 SAMUS ȘCOALĂ - Servicii de asistenta tehnica - dirigentie de santier</t>
  </si>
  <si>
    <t>SMIS 116163 SAMUS ȘCOALĂ - Servicii de proiectare (elaborare documentație pentru autorizarea executării lucrărilor, proiect tehnic, detalii de execuție) și asistență tehnică din partea proiectantului</t>
  </si>
  <si>
    <t>SMIS 116163 SAMUS ȘCOALĂ - Servicii de publicitate si promovare a proiectului</t>
  </si>
  <si>
    <t>SMIS 116163 SAMUS ȘCOALĂ - Servicii de audit energetic</t>
  </si>
  <si>
    <t xml:space="preserve">SMIS 116164 CRDEII - Lucrări pentru creșterea eficienței energetice </t>
  </si>
  <si>
    <t>SMIS 116164 CRDEII - Servicii de asistenta tehnica - dirigentie de santier</t>
  </si>
  <si>
    <t>SMIS 116164 CRDEII - Servicii de audit financiar</t>
  </si>
  <si>
    <t>SMIS 116164 CRDEII - Servicii de proiectare (elaborare DTAC, PT, DE) și asistență tehnică din partea proiectantului</t>
  </si>
  <si>
    <t>SMIS 116164 CRDEII - Servicii de audit energetic</t>
  </si>
  <si>
    <t>SMIS 116164 CRDEII - Servicii de publicitate si promovare a proiectului</t>
  </si>
  <si>
    <t>SMIS 121032 Școala KOZMUTZA - lucrari</t>
  </si>
  <si>
    <t>SMIS 121032 Școala KOZMUTZA - dotari si active necorporale</t>
  </si>
  <si>
    <t>SMIS 121032 Școala KOZMUTZA - Servicii de asistenta tehnica - dirigentie de santier</t>
  </si>
  <si>
    <t xml:space="preserve">SMIS 121032 Școala KOZMUTZA - Servicii de asistenta tehnica din partea proiectantului </t>
  </si>
  <si>
    <t>SMIS 121032 Școala KOZMUTZA - Servicii de auditare</t>
  </si>
  <si>
    <t>SMIS 121032 Școala KOZMUTZA - Servicii de informare si publicitate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</si>
  <si>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</si>
  <si>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</si>
  <si>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</si>
  <si>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</si>
  <si>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</si>
  <si>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</si>
  <si>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</si>
  <si>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</si>
  <si>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Masina spalat rufe 30 kg</t>
  </si>
  <si>
    <t>Autoturism transport persoane</t>
  </si>
  <si>
    <t>Server</t>
  </si>
  <si>
    <t xml:space="preserve">Plita electrica </t>
  </si>
  <si>
    <t xml:space="preserve">Calculator </t>
  </si>
  <si>
    <t>Imprimanta</t>
  </si>
  <si>
    <t>Licenta antivirus</t>
  </si>
  <si>
    <t>Licenta Office, Licente Windos</t>
  </si>
  <si>
    <t>Reactualizare deviz general Pavilion spital de Boli Psihice Cronice</t>
  </si>
  <si>
    <t xml:space="preserve">Certificat performanta energetica </t>
  </si>
  <si>
    <t>DALI modernizare Pavilion Ergoterapie si Pavilion Centrala Termica Ergoterapie</t>
  </si>
  <si>
    <t>DALI schimbare de destinatie din Grajd in Pavilion Administrativ, extindere si modernizare</t>
  </si>
  <si>
    <t>CONSILIUL JUDETEAN CLUJ  - Alte cheltuieli de investitii</t>
  </si>
  <si>
    <t>Alte cheltuieli asimilate investitiilor</t>
  </si>
  <si>
    <t>SMIS 115794 Eficiență energetică Pedi II - Lucrări</t>
  </si>
  <si>
    <t>SMIS 115794 Eficiență energetică Pedi II - Servicii de asistenta tehnica - dirigentie de santier</t>
  </si>
  <si>
    <t>SMIS 115794 Eficiență energetică Pedi II - Servicii de audit financiar</t>
  </si>
  <si>
    <t>SMIS 115794 Eficiență energetică Pedi II - Servicii de publicitate si promovare a proiectului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</si>
  <si>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</si>
  <si>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</si>
  <si>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</si>
  <si>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</si>
  <si>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</si>
  <si>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</si>
  <si>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</si>
  <si>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</si>
  <si>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 xml:space="preserve">SMIS 124886 Dotare Ambulatoriu Spital de Urgenta Cluj - Servicii publicitate  </t>
  </si>
  <si>
    <t>SMIS 152601  Fluide medicale Pneumo - Servicii de proiectare (Proiect tehnic și Asistenta tehnică) și execuție lucrări (lucrări modernizare instalații)</t>
  </si>
  <si>
    <t>SMIS 152601 Fluide medicale Pneumo - Servicii de dirigentie</t>
  </si>
  <si>
    <t>SMIS 152601 Fluide medicale Pneumo - Servicii de audit</t>
  </si>
  <si>
    <t>SMIS 152601 Fluide medicale Pneumo - Servicii de informare si publicitate</t>
  </si>
  <si>
    <t>SMIS 151588 Fluide medicale Servicii Informare si publicitate</t>
  </si>
  <si>
    <t>SMIS 151588 Fluide medicale Servicii de audit</t>
  </si>
  <si>
    <t>SMIS 151588 Fluide medicale Infectioase tip B Servicii Proiectare si asistenta</t>
  </si>
  <si>
    <t>SMIS 151588 Fluide medicale Recuperare tip A si B Servicii Proiectare si asistenta</t>
  </si>
  <si>
    <t>SMIS 151588 Fluide medicale Recuperare tip Servicii Dirigenție</t>
  </si>
  <si>
    <t>SMIS 151588 Fluide medicale Recuperare tip A si B Lucrari</t>
  </si>
  <si>
    <t>SMIS 151588 Fluide medicale Infectioase tip Servicii Dirigenție</t>
  </si>
  <si>
    <t>SMIS 151588 Fluide medicale Infectioase tip B Lucrari</t>
  </si>
  <si>
    <t>Cap.67 - Cultură, Recreere, Religie</t>
  </si>
  <si>
    <t>CENTRUL JUDETEAN PENTRU CONSERVAREA SI PROMOVAREA CULTURII TRADITIONALE CLUJ</t>
  </si>
  <si>
    <t>Alte cheltuieli de investitii</t>
  </si>
  <si>
    <t>Sistem portabil de sunet</t>
  </si>
  <si>
    <t>MUZEUL ETNOGRAFIC AL TRANSILVANIEI</t>
  </si>
  <si>
    <t>Licente, programe softuri</t>
  </si>
  <si>
    <t xml:space="preserve">Intocmire scenariu de incendiu </t>
  </si>
  <si>
    <t>Centrala detectie incendiu proiectare si executie</t>
  </si>
  <si>
    <t>Hidranti supraterani  Parcul Etnogrfic Romulus Vuia</t>
  </si>
  <si>
    <t>Aparat foto si accesorii</t>
  </si>
  <si>
    <t>Obiecte de patrimoniu</t>
  </si>
  <si>
    <t>SCOALA POPULARĂ DE ARTĂ TUDOR JARDA</t>
  </si>
  <si>
    <t>Sistem de sonorizare</t>
  </si>
  <si>
    <t>Revitalizarea zonei  Parcului Etnografic Național „Romulus Vuia”  DTAC +PT, verificare proiect</t>
  </si>
  <si>
    <t>SMIS 116488 BANFFY - Lucrări de restaurare, conservare</t>
  </si>
  <si>
    <t>SMIS 116488 BANFFY - Dotări</t>
  </si>
  <si>
    <t>SMIS 116488 BANFFY - Servicii audit financiar proiect</t>
  </si>
  <si>
    <t>SMIS 116488 BANFFY - Servicii de dirigentie de santier proiect</t>
  </si>
  <si>
    <t>SMIS 116488 BANFFY - Servicii de proiectare, inginerie și asistență tehnică din partea proiectantului</t>
  </si>
  <si>
    <t>SMIS 116488 BANFFY - Servicii informare si publicitate proiect</t>
  </si>
  <si>
    <t>SMIS 116488 BANFFY - Servicii de marketing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</si>
  <si>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</si>
  <si>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</si>
  <si>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</si>
  <si>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</si>
  <si>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</si>
  <si>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Racord la reteaua publica de canalizare</t>
  </si>
  <si>
    <t>Cap.70 - Servicii si Dezvoltare Publica</t>
  </si>
  <si>
    <t>SPITAL PEDIATRIC MONOBLOC - proiect tehnic</t>
  </si>
  <si>
    <t>Achiziție servicii de proiectare, verificare și asistență tehnică, expertize, intabulari, avize, acorduri  pentru proiectele judetene</t>
  </si>
  <si>
    <t>Audit de siguranta rutiera SF pasaj denivelat pe DN1C pt acces Parc Industrial TETAROM III</t>
  </si>
  <si>
    <t>Despăgubiri şi cheltuieli judiciare expropriere terenuri 
Pistă 3500 m Aeroport și deviere râul Someșul Mic</t>
  </si>
  <si>
    <t>SF Instalatie de tratare cu dezintegrare moleculara pentru valorificarea energetica a deseurilor municipale din judetul Cluj</t>
  </si>
  <si>
    <t>Cap.74 - Protectia Mediului</t>
  </si>
  <si>
    <t>Alte cheltuieli asimilate  investiilor</t>
  </si>
  <si>
    <t xml:space="preserve">Servicii de epurare a levigatului de la Depozitul de deșeuri pata Rât monitorizare depozite , construire drum de acces Mihai Viteazu, dirigentie de santier taxe avize acorduri paza depozite  </t>
  </si>
  <si>
    <t>Cap.80 - Actiuni Generale Economice</t>
  </si>
  <si>
    <t>Paza TETAROM IV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</si>
  <si>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</si>
  <si>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Dotari</t>
  </si>
  <si>
    <t>Furnizare gazon  montaj si mentenanta suprafata de joc si instalatii conexe pentru stadion</t>
  </si>
  <si>
    <t>Cap.84 - Transporturi</t>
  </si>
  <si>
    <t>SMIS 109556 DRUMUL APUSENI - Servicii de asistenta tehnica dirigentie de santier proiect</t>
  </si>
  <si>
    <t>SMIS 109556 DRUMUL APUSENI - Servicii de asistență tehnică din partea proiectantului</t>
  </si>
  <si>
    <t>SMIS 109556 DRUMUL APUSENI - Servicii de auditare proiect</t>
  </si>
  <si>
    <t>SMIS 109556 DRUMUL APUSENI - Servicii de informare si publicitate proiect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</si>
  <si>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</si>
  <si>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</si>
  <si>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</si>
  <si>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125109 DRUMURI Traseul 4 - Servicii de piblicitate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</si>
  <si>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</si>
  <si>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</si>
  <si>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</si>
  <si>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 xml:space="preserve">SMIS 125114 DRUMURI  Traseul 7 - Servicii de informare si publicitate proiect </t>
  </si>
  <si>
    <t>SMIS 114542 Drumul Bistriței - Servicii supervizare LOT 1</t>
  </si>
  <si>
    <t>SMIS 114542 Drumul Bistriței - Servicii de asistență tehnică din partea proiectantului LOT 1</t>
  </si>
  <si>
    <t>SMIS 114542 Drumul Bistriței - Servicii de audit</t>
  </si>
  <si>
    <t>Cap.87 - ALTE ACTIUNI ECONOMICE</t>
  </si>
  <si>
    <t>SMIS 126214 JUDEȚUL CLUJ - SMART TERRITORY - Servicii de publicitate si promovare a proiectului</t>
  </si>
  <si>
    <t>SMIS 126214 JUDEȚUL CLUJ - SMART TERRITORY - Servicii pentru dezvoltare aplicatii informatice</t>
  </si>
  <si>
    <t>Buget 2023</t>
  </si>
  <si>
    <t>Venituri proprii</t>
  </si>
  <si>
    <t>Fonduri externe</t>
  </si>
  <si>
    <t>BVC 2023 total</t>
  </si>
  <si>
    <t>Contrasemnează</t>
  </si>
  <si>
    <t>SECRETAR GENERAL AL JUDEŢULUI</t>
  </si>
  <si>
    <t>SIMONA GACI</t>
  </si>
  <si>
    <t xml:space="preserve">    Presedinte,</t>
  </si>
  <si>
    <t xml:space="preserve">  ALIN TIȘE</t>
  </si>
  <si>
    <t>a</t>
  </si>
  <si>
    <t>SPITALUL CLINIC  DE BOLI INFECTIOASE  CLUJ - Alte cheltuieli de investitii</t>
  </si>
  <si>
    <t>Laptop</t>
  </si>
  <si>
    <t>Agitator trombocitar</t>
  </si>
  <si>
    <t>Aparat masurare indice glezna  brat</t>
  </si>
  <si>
    <t>Lampa operati dubla</t>
  </si>
  <si>
    <t>Masa operatie mobila</t>
  </si>
  <si>
    <t>Rk Automatizare centrala A 1</t>
  </si>
  <si>
    <t xml:space="preserve">RK Modernizare spatii in ambulatoriul integrat al SCBI in vederea imbunatatii serviciilor medicale </t>
  </si>
  <si>
    <t>Masa de examinare si terapie model S 3</t>
  </si>
  <si>
    <t xml:space="preserve">Masa de examinare </t>
  </si>
  <si>
    <t>Sistem de depozitare mobil 5 umerase inox</t>
  </si>
  <si>
    <t>Impedesmetru si sistem de investigare video</t>
  </si>
  <si>
    <t>Licenta antivirus calculatoaree si server</t>
  </si>
  <si>
    <t>Dispozitiv cu Licenta Firewall</t>
  </si>
  <si>
    <t>Ecograf gastroenterologie cu 2 sonde</t>
  </si>
  <si>
    <t>Ecograf</t>
  </si>
  <si>
    <t>Sistem de utrafiltrare simplificataa</t>
  </si>
  <si>
    <t>DALI Reabilitaree termica si eficientizarea energetica a spitalului</t>
  </si>
  <si>
    <t>Proiectare si executie obtinere Autoizatie de securitate la incendiu Modernizare sistem de hidranti exteriori, interiori si realizarea uni rezerve de aapa pentru stingerea incendiilor</t>
  </si>
  <si>
    <t>SPITALUL CLINIC DE RECUPERARE CLUJ-NAPOCA</t>
  </si>
  <si>
    <t>PT si DTAC Modernizarea sistemului de climatizare la bloc operator</t>
  </si>
  <si>
    <t>Masa inox pentru instrumentar</t>
  </si>
  <si>
    <t>Electrodermatom</t>
  </si>
  <si>
    <t>Sistem de prelucrare a grefelor de piele</t>
  </si>
  <si>
    <t>Motor pentru chirurgie plastica</t>
  </si>
  <si>
    <t>Aparat holter ECG cu 12 canale</t>
  </si>
  <si>
    <t>Aparat holter ECG cu 3 canale</t>
  </si>
  <si>
    <t>Aparat holter ECG TA</t>
  </si>
  <si>
    <t>Statie centrala cu soft pentru monitorizarea functiilor vitale compatibile cu monitoarele Mindray</t>
  </si>
  <si>
    <t>Paturi chirurgicale spital</t>
  </si>
  <si>
    <t>Aparat cu camp electromagnetic de mare intensitate</t>
  </si>
  <si>
    <t>Aparat terapie Tecar</t>
  </si>
  <si>
    <t>Aparat electroterapie joasa si medie frecventa</t>
  </si>
  <si>
    <t>Analizator automat de hematologie</t>
  </si>
  <si>
    <t>Frigider de laborator</t>
  </si>
  <si>
    <t>Dulap frigorific refrigerare carne</t>
  </si>
  <si>
    <t>Dulap congelare carne</t>
  </si>
  <si>
    <t>Statie monitorizare cu 10 posturi</t>
  </si>
  <si>
    <t>Videolaringostop</t>
  </si>
  <si>
    <t xml:space="preserve"> Cheltuieli aferente studiilor de fezabilitate si alte studii</t>
  </si>
  <si>
    <t>c</t>
  </si>
  <si>
    <t>Cheltuieli aferente studiilor de fezabilitate si alte studii</t>
  </si>
  <si>
    <t>la Hotararea nr._________/2023</t>
  </si>
  <si>
    <r>
      <t xml:space="preserve"> LISTA  detaliata a pozitiei </t>
    </r>
    <r>
      <rPr>
        <b/>
        <i/>
        <sz val="10"/>
        <rFont val="Montserrat Light"/>
      </rPr>
      <t>Alte cheltuieli de investitii pe anul 2023</t>
    </r>
  </si>
  <si>
    <t>mii lei</t>
  </si>
  <si>
    <t>Licenta Salary Manager</t>
  </si>
  <si>
    <t>Ultracongelator PHCBI Panasonic</t>
  </si>
  <si>
    <t>Aparat spirometrie koko legend II</t>
  </si>
  <si>
    <t>Oftalmoscop</t>
  </si>
  <si>
    <t>Spirometru MIR Spirolab IV</t>
  </si>
  <si>
    <t>Centrala telefonica</t>
  </si>
  <si>
    <t>Sistem cu buton de ordine pt.gestionarea numarului de persoane</t>
  </si>
  <si>
    <t>Sonda 1000 hz pentru impedansmetru</t>
  </si>
  <si>
    <t>Actualizare SF/DALI , PT, DDE si Asistenta tehnica din partea proiectantului Extindere, Reabilitar, Modernizare si dotare Ambulatoriu Integrat al spitalului Clinic de Boli Infectioase</t>
  </si>
  <si>
    <t>Amenajareea unui sistem de transport pneumatic</t>
  </si>
  <si>
    <t>RK Amenajre ateliere</t>
  </si>
  <si>
    <t>SPITALUL CLINIC DE Pneumoftiziologie Leon Daniello</t>
  </si>
  <si>
    <t>Lampa chirurgicala mobila</t>
  </si>
  <si>
    <t>Lampa scialitica</t>
  </si>
  <si>
    <t>Trusa Bronhoscopie rigida</t>
  </si>
  <si>
    <t>Perna de incalzire Plasma Therm</t>
  </si>
  <si>
    <t>Videobronhoscop flexibil</t>
  </si>
  <si>
    <t>Intocmire documntatii lucrari si instalatii in vederea obtinerii autorizatiei ISU</t>
  </si>
  <si>
    <t xml:space="preserve">SF, PT  Extindere Ambulatoriu de speciaitate al Spitalului Clinic de Pneumoftiziologie Cluj </t>
  </si>
  <si>
    <t xml:space="preserve">BIBLIOTECA JUDETEANA   O.GOGA </t>
  </si>
  <si>
    <t>Imprimanta 3 D</t>
  </si>
  <si>
    <t>Licenta antivirus - cheie de licenta pentru 170 calculatoare</t>
  </si>
  <si>
    <t>SPITALUL CLINIC DE URGENTA PENTRU COPII CLUJ-NAPOCA</t>
  </si>
  <si>
    <t>Statie centrala monitorizare(MFM CMS+computer PC cu Win 10,monitor, tastatura si mouse)</t>
  </si>
  <si>
    <t>Sistem internet Wi-fi</t>
  </si>
  <si>
    <t xml:space="preserve">Ecocardiograf        </t>
  </si>
  <si>
    <t>Sterilizator-Autoclav</t>
  </si>
  <si>
    <t>Trusa chir endoscopica sinusuri</t>
  </si>
  <si>
    <t>Masa ptr endoscopie</t>
  </si>
  <si>
    <t>Aspirator ORL</t>
  </si>
  <si>
    <t>Masa operatie cu accesorii ORL</t>
  </si>
  <si>
    <t>Pulsoximetru comp RMN</t>
  </si>
  <si>
    <t>EKG portabil 12 derivatii</t>
  </si>
  <si>
    <t>Holter EKG</t>
  </si>
  <si>
    <t>Holter TA</t>
  </si>
  <si>
    <t>Injectomate</t>
  </si>
  <si>
    <t>Infusomate</t>
  </si>
  <si>
    <t>Defibrilator</t>
  </si>
  <si>
    <t>Lampa fototerapie</t>
  </si>
  <si>
    <t>Bilirubinometru cutanat</t>
  </si>
  <si>
    <t>Monitor fct vitale</t>
  </si>
  <si>
    <t>Note-Book</t>
  </si>
  <si>
    <t>Paturi sugari</t>
  </si>
  <si>
    <t>Manechine pentru resuscitare</t>
  </si>
  <si>
    <t>Telefon mobil</t>
  </si>
  <si>
    <t>Ap ster chimica aeromicroflora</t>
  </si>
  <si>
    <t>Sistem incalzire pacient</t>
  </si>
  <si>
    <t>Trusa pense optice pentru endoscopie</t>
  </si>
  <si>
    <t xml:space="preserve">Aparat EKG </t>
  </si>
  <si>
    <t xml:space="preserve">Pompa nutritie </t>
  </si>
  <si>
    <t xml:space="preserve">Lampa scialitica </t>
  </si>
  <si>
    <t>Imprimanta termica sterilizare</t>
  </si>
  <si>
    <t xml:space="preserve">Pensa prehensiva </t>
  </si>
  <si>
    <t>Videolaringoscop</t>
  </si>
  <si>
    <t>Ap.compresie pneumatica intern.</t>
  </si>
  <si>
    <t xml:space="preserve">Ap. anestezie </t>
  </si>
  <si>
    <t>Sistem monitoriz minim invaziv</t>
  </si>
  <si>
    <t>Masa radiant cu incalz saltea</t>
  </si>
  <si>
    <t>Balanta analitica cu 4 zecimale</t>
  </si>
  <si>
    <t>Stirer magnetic digital</t>
  </si>
  <si>
    <t>Dispozitiv FG2-Kit umplere caps</t>
  </si>
  <si>
    <t>Vitrina frigorifica prof 320 l</t>
  </si>
  <si>
    <t>Timpanometru</t>
  </si>
  <si>
    <t xml:space="preserve">Cistoscop pediatric </t>
  </si>
  <si>
    <t>Anexe masa oper ortopedica</t>
  </si>
  <si>
    <t>Targa transp bloc oper</t>
  </si>
  <si>
    <t>Robot taiat legume prof.</t>
  </si>
  <si>
    <t>Masina prof taiat cartofi</t>
  </si>
  <si>
    <t>Masina prof curatat cartofi</t>
  </si>
  <si>
    <t>Centrala termica</t>
  </si>
  <si>
    <t>Soft nn ventilator</t>
  </si>
  <si>
    <t>Statie includere parafina</t>
  </si>
  <si>
    <t>Dotarea Ambulatoriului Spitalului Clinic de Recuperare din Cluj-Napoca</t>
  </si>
  <si>
    <t>Anexa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</si>
</sst>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8"/>
      <name val="Calibri"/>
      <family val="2"/>
      <scheme val="minor"/>
    </font>
    <font>
      <sz val="10"/>
      <color theme="1"/>
      <name val="Montserrat Light"/>
    </font>
    <font>
      <b/>
      <sz val="10"/>
      <color theme="1"/>
      <name val="Montserrat Light"/>
    </font>
    <font>
      <b/>
      <i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0" fontId="4" fillId="0" borderId="0" xfId="0" applyFont="1"/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4" fontId="7" fillId="0" borderId="2" xfId="0" applyNumberFormat="1" applyFont="1" applyBorder="1"/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C0500BC9-05A4-4F6D-B1FF-89FE723602E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E16C7FB2-9926-449B-8151-FE1DE696D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E92B42E-EEC4-463F-AAE9-D7A979555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396B5C1C-8A95-4543-A607-FA9C763A45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6E17D22F-3D10-4A8E-A0A8-C87A8DEE0AF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74085A0B-583A-4DF4-B3E3-740E907A6D9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4D614139-860E-46B7-9C26-5AE9597691F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D495BC9E-6D96-46BC-BCE0-7164355460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8EBFBF6E-3AF8-4392-A07B-0B713AF97FD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857959BE-7D5D-4338-B0F2-A32E9E6A1B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F9AB1065-22C6-4F83-8404-4732E8DC07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E616AF63-75BA-4771-8347-04E7CF901C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0C770535-9F78-46B1-90FC-CEF91A746F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63541076-BE70-4C7C-835F-FD603F431D6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4593A991-531D-4CF2-80FC-2CF5F26B136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E833F3B2-5BCA-4BDA-ADA1-53C7987F4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13062405-B4EE-41DD-818C-1BD6BB1248C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5CF9A0CC-D0CA-49EF-A854-FEA8FDC974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C6591F49-B477-4117-A677-A2CB35499F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AF9274BA-325A-4EA4-95CF-E7A4E5AED89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B8A61649-9188-420F-B815-3AA10248400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CFC4DFF9-2253-49E2-AB74-5C6ACE75F8D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9ADF720C-B754-4F4B-AF61-891A082D8C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B1170687-CD30-43B0-BC32-9CA49798378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D5730289-6A19-47A1-828F-9165447532E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C87A148C-D757-455D-AD78-59E421DBCA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D93F64A5-C245-4D3F-A3E0-F8A6FB9DF3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EB391387-8FD8-42F9-BE9C-D2E26301A4F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E3B7F12F-262C-4E8C-B27F-87D303667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29E14A12-0909-406C-B787-B21E8B4113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22A62B8B-5B49-4569-9D5E-1AAFA43251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EAF55A36-949F-4F1C-AE2C-5FD065665D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6C1D4582-BA48-43E2-84B8-BD23172E72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3E7A086-7D09-415D-8E48-1328F4E6B8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F1E091BB-4BC2-452C-ABE5-AC081E328C3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A07D77C4-27C2-4AD8-9C2D-1DF00B6B85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EF824EED-6ECC-4466-AAB1-E1396E724BF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79537F69-AA86-4978-9AF9-8AEBC8494D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3080E0AF-46B9-4EA3-A0E7-82B6365B5A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0189DEC3-B349-4C57-8C51-B429CE6EBB5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AA6EC0B9-251B-4205-A6B4-49E58CC22DA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7A399D36-1909-4C18-B9C4-443E366B03B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1D201FF6-92F1-48F7-99A0-6083D43894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208C0D5E-21C9-44A9-94A0-7751D3B190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A7232FDC-87E3-4DF6-ADB2-E3FC8CF4A59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83DC272F-18D3-4AA6-8006-65002B1577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3940BFBF-72A6-428B-B1E5-0EF230F0AE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720DA343-6E89-43DD-B6A7-6EF621A4F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A32C0236-E644-40FA-97DC-965729912A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A3CB25A1-0A9D-423D-B03D-D5A7B9CA18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BCC1FF46-8CA6-4C17-A491-0D8BA143D5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00A3A8F9-BEFE-4D18-89A6-20853F2E32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511597B6-AE42-4E71-9D7B-11F4DA2E72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8997FBC3-981C-4D1D-AAB1-348FD79E7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BB88CA67-8B96-4CBF-864B-B61935ABE0C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469159C5-C65C-44F0-83C0-DB8CBB6DC3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DF928309-9D11-496A-9064-2C33F669C6A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EF6CB358-4BBB-4F19-BAC7-5DE4B7467A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1126E757-6F79-4662-8328-AAD996DEC0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2A8B1CA2-78DF-4AF7-B80F-CF6CC364BB6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E22C4689-F351-403A-BDB0-F9B4B953552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74C27ADA-5BBF-4CF8-BFFA-84E980D554F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7376DC30-C353-45D6-9AC4-67509600A52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F02706C2-249D-48A1-AB35-A08C882B7DB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6D376C7B-AFEE-4155-B9CF-FA01F751D1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09D4BD5F-DEDB-483A-A4E5-9040F810EA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50B3AA7-71D5-4EA1-8274-688FAFD276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7E81F52-1CE9-4686-82E3-BA844FC2CDE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B299B765-AD37-4C5D-A0D7-CE94C4DD46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CB48F352-461A-4CDE-98E0-9A0930A8F42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C1298E6C-D5A7-4D4D-8733-7582EA9DF9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4D0927AA-49B7-443C-A46F-5803D5519A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529DCA68-6775-49B4-B3F7-CC8DDF12A32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12A01387-B578-4468-9F4A-9E6DE6EF244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0B3AAA31-F16F-4566-96A1-ABB31CFAA8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9F605F1E-C6FF-42E8-8DA5-69E49481AD9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ABAE3D2C-D05A-4AEA-BC7F-1D94FAA1BA1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4912814A-0F2E-4661-98FE-8ABD6A922F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AB62EDE8-4F42-4142-A4EC-F5A4592660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4F168F78-8AB0-4706-9C40-E4D87F0A068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220BA830-8016-4C13-A7C2-51538C5829E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883D5D27-5151-4B47-9A45-C36D9A90D8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B41DD47-0E92-441E-B9F8-80EFD01CB7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2227CF7-A971-4B01-8637-FFEC5E3E38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F50E0577-4582-4F60-BCA8-6F6F2BBFA9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4352E70-8FAB-404C-AA87-69A80B55C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6F8310E8-6E4A-4BC2-80D9-D57420A9A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D76BDC9B-0CDD-464F-A657-12DDB7B4742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E02BCB51-BC9D-4E48-B01A-A337DBEE906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72BEB274-335A-4CAE-8A49-2A39158EE80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D303BCB5-F520-469C-97F1-424BB184A6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21ED54E5-18A3-4DA9-8BFA-BBFACC154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11FEA3F1-0D04-4EE4-9DB1-066CFFD684C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4EAC57C3-0A37-4BAA-AAA5-EB5A76B78F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1D2B417-8AA2-40A7-A30B-8AFBA834C5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2F4EBB5B-786D-405E-A1B8-184146AE36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267E151F-B050-4882-A015-96DBA2A776A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E1213753-78CD-4924-9140-2B7170AD3A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06D2AA7-7D82-4118-9377-8BE7D19C0C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E065106-8CB0-47F4-8661-0D3F7167B5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70D0CCA5-8338-42E4-BB28-5A0A575342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86EF4F4F-B331-468D-9971-BE2927A6E59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5311BF2-0DDA-40EA-AFDA-340C44A3C6E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69DD6306-55F6-4971-8E90-5CA74AFA35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DEA26FD5-BC83-40DC-ACD8-2B4798A0B8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F6919843-C8A6-4621-BC57-1816D9A0F8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1BC99A6E-401C-4094-8A0B-124B730F021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750F3AA1-5040-4794-B4D2-05BB76AA7A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8E37602A-3E8C-418F-BB98-A1FB228717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D47B5EE7-C739-4738-861C-E5CC5E7B2DD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5726794E-6724-4B1A-8EB6-5414A81ACE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3A1F5842-19C3-4609-8316-37EE7CDB30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07925C7-002D-4019-A0AB-9952D8B7EA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7AB5810E-C696-4E52-9B54-00C45B4B02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E888DEDD-0A7E-47DA-A1DF-3DD3F7D45F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C47A103D-E808-4084-9757-88C6DA8AE1A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24F122FC-F180-4126-830B-4DD55A5F6D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57414C8E-1037-4F9E-9697-50617792A4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3725820D-0012-4BB1-88A8-046CB8A2A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384B33E5-08F3-4D0C-8F75-A73FB455DCD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ACAFC32F-F973-4710-812D-76529319AD5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FD489ECA-5D8A-4E67-A547-011320E2DAD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2F8A158-95D2-4D36-B15B-C4AF7FB073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7AF929E2-5AF4-4538-A268-FF900EF2D83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9826123A-71AE-4032-8C34-06F30B478071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39977D8B-2173-4C89-A5B9-9CC9FD39545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92F4EB82-11F3-425A-B391-F4523F29613F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12783999-3FF8-41EE-9FDF-14AC1D15CDB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F799E9AA-9C08-4F14-94EB-36A23D2F555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10274D91-A473-4CFC-B321-A4E92C32CF41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60F3EB78-36CA-4342-80BF-BCD3FADA188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EAACF91-D025-4B3F-AE8B-2D1CE41D74D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05AA2A20-1379-4820-9760-4AB92BE9150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E822ED8A-2A04-41CC-9F38-CE7B8995CDA9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BD5D67AD-C2D7-4D89-8182-B259702A272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E9BF6AF8-4915-42E1-89B4-00B8407679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A7D39EFA-3545-4DB0-83DC-632E4D71C9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99A31EFB-955B-4A64-95A9-10D189DC14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134C296D-13B2-4341-ABD0-653545E62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E08914DE-ED09-4C4D-B927-1D695CAFC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E365E832-7E9A-4BC1-85BB-9A55B81DCCE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AD4B3D28-0469-4164-84B7-951B098531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98FAD41-BB07-4838-9475-62218EA14DC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24D43E11-67F0-449D-B6AC-FE3E228B30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E2247411-1BE0-47E9-8AD3-F30E9E362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857AE05E-9164-46AF-9E2C-5C78B2FC4C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0484DF10-BA91-4195-9581-BDF53F2224D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5E911DDC-9BAA-430F-BF0F-5778855955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836DBB15-5E7C-47FB-8903-97FB911303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6BDB63D8-B753-4A8A-A47F-C8AA594F59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707F7CF3-69EC-4E55-AE69-132251C2713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341204A9-C532-477B-BB27-C903DD2B19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F9B3AFAA-B0C7-4C2E-8C8E-D62B9E95D7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9B67393E-FC2E-4EC0-B261-D1915C89BD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027097F4-1DB6-4033-BCB2-322E0E16B3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ACE5BDB0-FC5D-4E47-85F6-6BDCE67BF4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776C8E37-C1E0-48AB-9D76-0985676972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AB35B5CF-0E40-4A69-A42F-3B24998FDBB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9E92E9D7-0B68-4DE7-9F3E-AA6C7D8C2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502F1E70-ACCC-4422-B7E4-10DE607A2E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7C4B70D7-CD7F-46D1-B322-8049E77845A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5F7CB40-135B-4E4B-A72C-54E869C334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99C0E940-ACF2-444A-B226-C661C4EFCB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BF123C0F-85BA-4773-A2FA-0C1289556E4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BF9EA169-8E5A-4C64-9794-39575805AD5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97EE7039-761A-4243-83A9-D98772FCBD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15D042C1-1061-4370-B22F-1467821527F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E539D125-5A27-46B0-9908-82ABCB1D3DD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8B45EB8B-A6F4-4D81-A426-0242D84985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6C59C09F-50B8-4FAF-BD7E-7E2DD48C380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E2B16995-A44E-4B5C-B040-0A62459BCE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300DE385-D3EC-4C0F-AFE4-AC6A633BCF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0D38EE13-3E91-44FE-981B-008C50F640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64BA4128-32FC-4F7F-97C4-4EC605B2E78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29142B82-6783-47F2-912F-DD89BC455A1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883B3737-7D88-410F-8654-AB9CD7BFF3A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3EEE34F2-F92C-44EB-97BA-38A76294B2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CA6980D-933A-4687-8367-2E150BCE08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6CD2EEC3-DCA3-4B2C-ACEA-32F6580924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7735C08B-B6B1-4D50-B82F-06E4B3C731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EDA44551-A01C-4066-B1ED-EA42AA23C3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2EA17A8D-FA0F-4AE8-8398-2395D60E6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D6930DC6-5565-43DD-A50E-1514A78C7E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D9800696-0BDC-455C-AD61-E14868C4B3C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0A70A9F6-F61A-49D6-B714-D5913B1C68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990D4620-4339-4D86-A1B0-F370B76F2A7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CFC0CE5A-E5D6-4804-A96A-5B9F5811C7F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71BDDF48-8BD8-4C4A-8C92-C097E2A2CE7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D45EC8F2-EADA-4F8F-9357-F505F84ADA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384972A8-24C0-4112-BBA4-A1795F50371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F1D44B10-985C-484A-A485-E2B083F3A1E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83C80D76-DE66-448A-B4B3-405180A71A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B97F29F3-7AFF-4D86-AEF3-88261504471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14874D98-FF50-4371-953C-518ED386DAD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11D254AE-C0D5-427E-B8B0-710B4358451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899655FD-73C6-438E-B095-49BF2280795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A8FB0AA5-CBA6-45EE-8A97-8D3A9BA9AF8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3F49785D-830D-464F-A52D-12E6A5298717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7A0037BA-36FF-4ED2-ACDE-728DC025647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CA483533-A8A5-4BEA-A903-C369C450E446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A37EDA5C-981B-46BE-8026-9739C2731B2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F288497E-2053-41B8-94F5-F50A064FDF9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BE8A606D-EE99-49FB-B42F-5EE52A3E33B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BCB4CC5C-88F6-4B23-9C74-11992D11D0E9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F774825A-4ACF-4C76-84F5-0D5F713693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E6F207DB-A640-4B14-AF51-F808F7EB19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82574CEF-1CA7-4947-A69C-20FC79A3C5A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236F44EB-087B-49DA-82E4-CC6356F7151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858C91C7-454A-4560-8A0A-1F76F016A8A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BEF4C501-4DE6-463F-BCD9-905404C658F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FE23DBBB-2214-4A9F-B907-B2302AE66C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95804850-F6E4-40D6-A945-E87BB2F624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F871B50C-E8D2-43D5-9E1E-4999BC02689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B4CA56A9-E74A-4CB8-B97F-2152E04029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FB91E663-06F4-4C94-BE35-E444D0E3612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510529AD-390B-418A-8175-35C40B7A1DA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F82A99A9-2F4B-47A8-88F1-0455BD37A2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8E06209-241C-43F6-90E2-3B4EB738A3A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122E0A6F-4655-4148-9539-78C1870079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AF85837C-A995-416C-BF65-64855DD9481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DBAA947C-FBFA-4187-B51F-1314E68A63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2EE50BD-83F5-4A59-8B6C-B7894F2ACE5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6710DA67-9D5D-481A-BD54-7AB59B3905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E1C7F0DE-52FD-4FA0-9770-6766A91BAB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286C5DD7-C9CC-4BC9-BEAB-D0C53A49A7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74C1444C-8D27-4E52-9C39-B9FB128EBE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0CF984D4-3AAA-4F00-9E0D-4AA9F34AE3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582AADAC-C25D-4DD4-BF66-56585524EF2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4945919F-72CB-4006-BA06-951078FCC06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21B28D30-C687-4315-AB86-084A53516B6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0AFC7FA9-673C-4175-90AE-E04780916C2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FA48BD4B-E726-4299-BB57-0EF97C6104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5E3D54A6-6C6E-4567-8125-2886BF95F0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C12228F1-8860-4D50-B742-BA55526226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E012CB17-C350-4593-A8CC-A29BB3154D0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3DAFAEA5-3CE6-423D-A198-51B53CA5A39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2797945D-F975-43D7-A49B-E41527A9E5B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0C72CCC0-9667-403D-AB3B-2BAEF754D3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2F757243-AEC8-4018-9576-9A12CDFEB0D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64D99986-F0A9-4ED0-A5F3-8EF756238E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69B44AFD-76F1-4D40-9D60-7337705C79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36312A3F-B24C-4B3F-A27F-24A120C242A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B3B45654-0979-41D8-9011-E734516179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03B4AEFB-9C2D-4060-BC1F-9E2C8630DEB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A5613D55-1A2E-41EF-9CFC-26DA7A36F3C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014A2A19-74AE-482A-A97D-352799F09AA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D1299B8-019F-42E6-BBA4-3807B3D12D9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A278DD8C-BABB-476E-87FB-B4506A9AC23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F785B352-3937-44A8-A888-9BC318191A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2DC622F9-9E5D-4402-A1C5-5C7780D4F2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7517E36D-35CC-4B4F-AD09-FEB573318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8C9E7FFD-6354-42FE-8EAF-C1AF7B8484C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AF018EF7-43DE-4D86-AFCC-32A493B7E4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410C4A45-2677-45AC-BBF7-FB71E7AF2C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92FE5B65-A833-4C5E-A017-19C8D459E7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9EA33587-77AC-4896-A3DD-AEABDF81720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E0996945-569D-432D-84E3-BEA54A68C64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381380EB-DE11-49FE-AAD7-6B74D6256F8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0B59A4E-5F30-43D8-8406-E4CFF82060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01BB2E91-3ABC-41C4-B54C-929DAC55A8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C089468C-8D9D-4CC1-992A-A93E6EE8628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59F2FC8E-774C-41EF-B52B-9E0E56C4B90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239D95C6-245F-4919-8C11-81B8D277FB65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402F73E6-2DB3-4388-8D7E-AF8F247D2F4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138CD1E8-5180-46DE-8BF1-F467683FFF8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D46EB83C-0236-4E38-BB60-D9F02AF92380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3C311E97-A23C-4593-BD5C-34D99019C07D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298E8607-3BDF-40E5-BD14-2521A7C6660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F83D0762-3397-4C1E-8F1E-E3F769CDD226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BC70353A-A3B8-468F-A438-942E154DC2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BB63DA4E-2AFF-4367-89F1-4B623F4ECC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FDD05069-98F6-4019-98BB-7CEEC5CBD1A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89BCB5B9-E362-48BD-B716-BF0B7BA101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1208F179-0568-444D-AF22-DF26F653110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D73A5DD3-C2DD-41E9-86BA-C8ADC59FEF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F2B72333-9A84-472A-A195-3D50F84177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F6B9B732-522D-4EA0-A668-241672469D0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DFE803E1-E258-4183-BFA5-EE41A4AA6EE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446DFE5-63FF-49BB-B27D-3B33B2AFB56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0AD26D85-44B9-44B6-A25A-FF29C4A5B45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B94ABC7D-0D17-4B70-BB00-A415B63B2D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B995CDF8-D4A5-4CF9-9B50-BEA20FF048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8A81C043-B0B6-4BBA-8DFF-EF5D575A8D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40A3D684-CFC7-49A4-BFD8-BB9F838E11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A70AC531-5F28-46BC-A5C2-5772461A84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7F7F3F5E-8D9B-4855-A387-EC6C88EA0D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6795EAA-A6F0-4605-8FDC-B45665733E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AF298967-11EA-45FC-AF8D-B53A2C550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34CB029C-6E6A-4D3F-981A-E63A72CC2C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1A581429-21B4-4CDF-B8FE-F4FE29D824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50B03D0C-83FE-4B5A-AB2E-19D1ED4B58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5387780E-83A7-4848-958F-66084D1F18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CA1A7C01-18AB-4802-B39C-55B52298C7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B21AD130-41BE-4CCB-801D-608DECF95E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7C355809-65D2-4062-9ABE-E4C35F5A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4F06878B-8AF0-4DB1-B406-795936042A1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121FA4C1-4A71-41C3-82C3-23819663923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FC332627-38CF-41AD-8EB7-75FD45280C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6ECD8D97-565F-49CF-BD81-0242A28E15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80937E80-94B1-42B2-A65A-E8193F9F63D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1BEE6E8B-E61C-4AE0-AE91-80D631D719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3B16D58C-72F7-4CE6-8176-8E85C67A157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A5FDC280-8783-44A2-AE7B-2079CF4B4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D3E55A81-3408-46EC-BBA8-D14A378EF7A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E4AB7FCE-07B3-42E0-9B2C-4AB7AADAC8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008CFD86-A57F-4E0D-892F-071EBFD33B9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396E25B2-A21E-4282-95AD-BE8C568092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D5376868-7271-43A9-8F2B-24D4056C95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64D743FB-700F-4F4E-9E32-878ABC3E55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D717AAC5-2780-4BF5-9077-D9DC01BA2E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BB3FB91D-D97F-460E-A858-0A4D40083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6BD9953A-2918-48E4-AAEF-42C6B75C8D8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67EEA45B-E91F-4A2E-B7C9-D7AD435207B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4480A32-DE7E-4EAE-857F-CC7D8598E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0743197D-9432-40EA-A56B-41928E29C8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50DA435A-D0EE-4FAD-BAE9-EA66795422B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2C498D32-D2B2-4AC3-9F56-E19F5CF5161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1DFEBF49-0A8B-40F5-97E7-F19ED7BC7F6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0D668710-19B6-4094-B274-41E1C578BE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0DB3430A-CE77-4D86-A90E-7427FFF90A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CE83EED9-B7B3-4E68-9B46-04D327D743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25520DFA-3BE6-4A3C-BD18-2D629098E2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E11DDB73-2EEE-48AB-B1C4-DF9B14E293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AF82351B-9814-4185-B828-358292A5F5B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03C78E0B-BCE5-41CA-9054-01818E4D4BD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49382DC8-4E8F-4E03-A4F5-9B8C447F9A60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927DF48A-1259-447C-9327-6DE2F94005C6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B33F4989-A629-428D-85A0-CEA93D45FD9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2F928EC2-B59A-45CB-91AF-EDC1645E5C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38B3EB00-0FC4-427C-BC25-588FD4AEBF11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88B05303-A84A-4145-B0FE-ACDBFF7C2ED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695DF6A6-B50F-41FD-B896-D20B41821B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87184BC5-0D45-4EED-A707-8C6768BEFC75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A8124292-1827-4E04-9D0E-83428A078FC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AC55F9AA-0CE5-4057-A9BE-ADE575067B1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D7566C25-8044-4A04-B381-3B327D09655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59E0249B-DD3C-484C-9117-AB85433A46E8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EDE5750C-0854-4D96-9BD9-19E33EC69D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4D13FAE8-7C83-41A6-A827-D223A7734E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8248C3AA-3560-4DEE-A046-652D17D2B5E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69603FD7-F5ED-4FE3-8683-50EE268120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10509B66-919F-418D-95CF-CB07414178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E48E0CE-6B18-446E-AC1D-048C2929F62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4637CAD5-A0F1-4135-94DF-97B7B985B6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C7FA5323-595B-49EC-BB21-AC3BFFFDA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E330E27A-87FE-4F8D-8890-4F0336B69F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39E2BA6E-315F-4540-B53F-6B48D61602A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AD28A5A9-0F2E-4DB2-8BEB-8FC014765E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639F9923-088A-4186-86B4-24CBE9483C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C643571E-CC62-4238-9314-B3CE86A9247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75055586-AD9F-444E-8376-4A8A5137E02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086A11EB-D9E6-4F73-B37A-4A2F769634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449B1B9-5A1A-4B06-97FF-F0A0ED4E72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98EFDF1B-4144-4C0A-B9FA-EDEEFFB00A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FEAA7CC-883C-4DF5-9949-0AF0317B93F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6DEA58A4-0BB2-4E79-B9A8-CA27F7F03C0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FB9DF493-F399-448E-9EDA-CC21190A58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9B5BAE2B-1328-494A-81D6-9FB12939A0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23DADC41-A87F-44CF-A50B-7B1E36855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6C0C8233-FB68-4CB2-879A-13DD32D80E9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F4E7183A-A4F4-4E03-89F1-CB690182E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F7F936AE-AC6E-41EB-AB43-ACB2E524808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49813817-A1E5-4209-A328-80D6A699F3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AE8AC21E-7BDD-4028-B811-CC9D51ED9B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BC48A603-B34A-478A-B47A-C9F2054900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5EE08C6-195D-4C28-8ACA-07A7DBA40A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B50F1DEC-2227-4433-AEE6-0754F9B3D2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5DD1FA38-15EE-4BB9-9459-E62EBD3ECC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556AD22E-BD26-4D55-82FB-4D5F156213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BCD15CBF-9CC9-4518-B673-DC2C48C77B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AD4455CE-0F47-45C0-9BAC-959FB2D224C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78EF77B2-7973-437D-9717-9DBCD9C531C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ACF8B431-6F84-4562-8FA0-ADFF3F06C84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7A04C865-33EB-4983-B37C-D6D48C6FC6B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2C44823E-2C59-431B-94AC-3D01D4BA61C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52EAAE56-0410-4A86-81BD-67CA0EFBD41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69626F8D-EF79-4112-87A0-36C4F9AF46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E3305565-0EB5-41D1-BEDC-EEC12F71F3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BE7C555B-E036-4AFE-B5F9-8E7F180619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D9D5DC82-61EF-4AD7-840C-AD1400BB41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642FFAE4-79F1-41F0-88FC-F660760947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D1F918E7-560F-4F58-A41F-B92D30FC20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591FBFCB-9A5C-4B20-B207-195FE125D4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82463927-483A-454A-A438-CC59A347FAF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E7B096D0-56F5-4913-A06D-255BC4794F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CD6F80D5-7A99-473B-B813-048757FD41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E29353A7-3C1F-46BF-BEE0-3D99293329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39E596E7-D9B4-4643-A93B-9379C64B089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FE599888-727C-47F0-BEF1-8CFF99903A6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142F0E2B-8D63-400C-AC04-5B28E364F9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326A4E9-9F15-420B-A9E7-1D3FAF3D9D8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CC4B45EB-5315-42F2-ACEF-1E18325EE3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688CFD26-F955-4509-A133-12A5E4D751F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324076E3-6D20-4792-AC9D-4B7E5786EC5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FE1F93EB-DFD7-488F-9DE9-059A21CB123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EE1D9C16-EFEC-4129-98DE-3845741AAFD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3998AF4A-E577-4BA4-91A2-FB6E8B3AFD5F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8AED92F7-F466-4C49-BDA0-4123E65649C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C65A471B-A371-46D8-9ACD-D9E7EFDBC86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A64A61B6-9DDC-4279-855C-DC7A0094794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40313878-7463-4208-99C5-599E9C097EA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B56E5663-8B02-498E-B0DF-9FA70CB10E3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0DDCEA9D-19DF-45F7-A51A-88215155E38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7882F009-D8D0-4978-B319-093347C6EB4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D3F2E5C-7878-43F3-822B-B075C0FD4A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1C877110-B3C8-40A0-AED7-0AC87669C97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192E2A98-AA8D-4D25-B56A-589FA607640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55295C22-A068-4510-BF22-C02DB33C18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210F59CC-538F-4E15-9C61-021C939282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6D0DF4CD-8377-4347-BCDA-475B897AC01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4ECE0493-23A0-4418-A5B0-B3A307EC91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10D01809-446F-4658-8AC0-286DAE6E8B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761DFC0A-5707-4013-AD2C-A2C22E041DE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434532B9-D410-4149-93FA-BF0D6F515D6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4D3A438E-7F29-476F-A607-2021DFB61A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B375428B-7AC3-4A00-BDF4-D5342A511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637B8E0F-40FF-47E7-8B70-F38C54BF2A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3A69784C-274B-4379-AC1D-0E036A2BA0A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7EF45944-43F8-4B7F-B978-1DE61FE621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8E2AB807-711C-4B5F-BF3D-ED21B9EDCCE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D5ED4D6E-4A72-4889-8AE1-7A770173E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D7FE6D73-C8E6-43A4-BEDD-2BC8F23C04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6EB68DED-C00F-41EE-9E44-EEEEE8FC26E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DCAC813A-FB4F-49FB-AEA2-0C04E60C06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094AEE3A-023F-4072-B1C9-C5D14C180C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019E8C42-6C07-4631-B130-8AC97F93DAB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D65F4681-F99B-4AEE-82F6-268CD932938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258AD66A-6497-427C-9D91-7E646BE517E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BBD43825-76DC-46A5-A01B-ABBC62E26D8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9ADE969A-6555-4B4C-AE61-2EACE510D4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38A75FDA-0238-4C1F-B77D-33F579B149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66F6EF86-B1C8-4717-A94A-621F12A3E78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32D67CC5-6ECA-4592-A93C-A943D3BC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C01CDE18-01D0-41F4-8A2F-5F33975BE5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4A23227E-C8F3-4CD7-8546-C0802AB9BE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C064C5EE-7C62-48F8-B5F6-194ED4A4023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8E8E1598-3DD6-444F-8A65-1F61647CEF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CBFF62FD-4302-4D83-B401-161B5B6C71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C3E9E0EB-0241-40C9-8080-A01E9DF2C3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168DDF07-3BCE-4371-9BBE-C97384C2D54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BA51416E-4A4E-4FAB-938F-F4E2623E35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B02EA29E-3306-4A77-BD02-4CEBD6DD8C3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C8A86C74-2C7D-4105-AA43-D060CC4CBDB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720F19F4-F0FB-4688-A5C4-0B25B76AD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A707A3E7-CC28-43A3-A7EE-6BB895545C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FC0F4BCA-698C-40FD-9C84-DF84A0EBD80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AAE4163E-7A17-4CCB-8B94-F927D96F92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8549E7A6-EAFD-47DC-9616-96FFE16CA0F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634459B7-F6AD-42A4-BDA0-88F09A0D72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7135DA2A-2656-4DAB-8CB2-0BD8E28077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A21CBC57-44D4-4752-8171-87F22AAFB1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7CFC9540-201B-4930-9801-7E1596F585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3785A163-BD98-42DC-908D-A2AD839643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DACC2A17-754F-49CB-8BFF-BACEEE2D172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4F611C25-FD7C-458E-87DF-F13117D8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17C66468-3ACA-49EB-9ADA-AA2A33C69C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15ADC72C-7A68-4CF4-911C-52F9E04C9B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D395F464-B8FE-4667-91AA-5A69576F2B2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98C2BDCF-F079-4971-8D3D-3C26D3E68C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EEDCB6B7-B4C8-4ED6-9B26-A77CE872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C6BEF962-2415-4455-B296-FC9D4B3DCF4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9DDE90EE-A36E-450B-B05E-B5AC4A654A7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693281FC-4252-4505-9D76-CD73A48AF21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D452416D-6120-489F-B000-D80A0D72E694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F43D4D22-9A7D-45F0-9467-B73CE43245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7C66861E-367E-4029-B0F5-79EA4E5EDC0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DA572869-8ECD-4CFC-90FA-CA6CD44779D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2B53D014-7D9C-487F-9F25-749DE85073E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60C4A1C4-0647-40C9-B423-40E9F27714E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E462D3D2-B3DC-48BD-8C8E-415BE0C3F6E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535AA191-3A2D-480A-B454-28460226CD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7AB53411-0DF0-4405-9BE0-61BE9063431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D5E7C048-C3CF-44C3-912F-2474B2481F4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41EE784D-A6CA-4D92-AF2B-45F5E842E2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8EEAC851-6CF1-423D-B030-6AC373DCF4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5A30C559-3B09-4FF2-8F90-F6E6E3C3051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CAF75F95-7E0A-4FF4-A834-378F17413F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0151C225-8079-4406-93A6-08AC37614F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870060DC-888B-40E9-B8EB-0537208511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B633ED50-1543-4933-A2E7-3F2BAE52B2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AD02AD3C-9389-4102-B648-92595203B9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D08AB8D1-E9A7-4DD7-B677-741AFFC9C3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4C2D9588-ABCF-415E-A92E-78C90896A6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9BE92A3C-0105-49AD-B089-CA0A52EA2B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2D8A402-F0D8-422B-A691-4C46AA3667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07514ACC-54CB-4178-9F50-8C1010E51B5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F7B4362E-EE6C-4C34-8501-326259965C0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61884FAA-C690-4B03-8013-F40003DDA7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D7753F96-57D1-4D64-9723-00DD332F862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AFDD6C7A-DD05-4EF7-AA10-AA682BAAC0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E1083119-0D39-49D9-A710-765787284E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B435F279-FC24-4214-B614-5E54100E1A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569880AD-004C-44CB-9675-469C971D32C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6970DEF7-7C32-472D-A31A-6AF573A57B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AE56ACDF-5E66-4C35-A617-A0294E5CDA5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6DF2A21D-9B96-4A21-B82F-BBC91C96EB4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89900433-CFA6-479B-B575-0E0F00D7AD1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A130C5C5-5334-450E-98FA-A2CA26656D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014AF4C8-D1F0-4F68-A84A-AE6C0C1E82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70DD4585-5A2A-4511-B5D5-87AB3FE09B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A078BF9F-40F8-4255-B228-16C57396D2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FF7F94F2-3FD7-4563-ADB4-954F2C131C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46469080-EF2E-43DB-ADF0-DE8D856F35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0004F1DC-4F0D-4D9F-88A8-2C886DAE70F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EF92AEBB-8484-4A72-B8C4-138C2C7D06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94C756E0-0EEC-4375-B1F8-7CED4B47D78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B0A6C1A4-946A-4421-B1EA-26AD8C7F4D2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C8F3B165-DAC0-48D2-9663-4C9321F6E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B8F5310C-D1BD-4671-AFDC-6458D5C1D4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08BBA744-4A2B-47DC-827C-A30319A233E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D1443506-8F62-453A-8FDB-476E7F343C1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7463218F-82C6-4689-A1F7-F37BAE52351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152A1EB4-1C2D-41B9-B036-CDBC882B4E1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00BFB7BD-3616-4D8A-8C64-69BF33ED098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DA97F0DF-53B7-41B2-9B1F-5AE2A2E601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D5D773F1-3D75-4AA0-9B17-0BABD4D99D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171A3131-A0CC-41BB-989C-748115C5EF6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820E947E-C4DC-403E-A742-EED8590E30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F75034AF-ECEE-4FF4-A77C-1BC9CA074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1DA6B037-8F94-4447-8A4D-E0FC17539D4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883EC6A9-7CEB-4FF6-95CD-121A2A35CB4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01A59C8-CACD-4CCC-9404-086FD503F0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E019C624-27B0-41D4-AC71-E11283CBE49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28240565-2957-4E33-85D9-D9A8499CA8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F1DC0173-1E5A-48F3-860A-E5D46517685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DFC2F7C0-22A3-4430-A44C-74EE5835B9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9641608C-6F24-4563-9ECB-DE23385B90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D4795A7D-5DA2-458D-B44D-8B2A6A7344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1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1E9D4D45-D586-4AD4-903D-1C859180F1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7CFD3C69-9261-46D4-8C75-57A33A20184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CA8F727-556E-462E-B58D-AE2DCA1593DC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636F5D39-BEF0-48FE-98CB-7D3A8878AA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73FB2B81-7BE8-4BCD-9AEF-D790E098A08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C9199814-AE12-4F3C-ACDB-5EE0ACFC40B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140C978F-1CC3-4995-8E6C-E3D52291F4C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22E8C396-FF31-48C6-992C-122C8FF5E27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01E08DC9-4DCD-485C-B1BF-472231957363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8462DA23-09EB-4470-9D3F-42A2DDC77CC2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99049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FC3A5D6F-0AAD-4F37-9815-C85059B8A3D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20773C4D-0642-45F6-B88F-350D908F0A1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20079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BB9F6362-5B79-4A72-B677-3D1F759502F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E19E67C1-2123-4B23-9DCA-D06DB54038F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0755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3489AD9C-3B55-4D0E-8A4E-DDCA3BAF9586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0755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DA416BDD-74A5-4749-A53D-56485BF6A82A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FDFD8C9-594B-43B7-88D6-7575138EF904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866F0A21-003E-443B-8CD6-B6B89B9FFD8F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2428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9F050D69-E936-4E70-9C7A-80C6A59FFF09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28786B2D-7FCF-4E96-9198-1661845564D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291</xdr:row>
      <xdr:rowOff>0</xdr:rowOff>
    </xdr:from>
    <xdr:ext cx="199049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33790E25-EED6-4266-A444-EBADFAA2D8FC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291</xdr:row>
      <xdr:rowOff>0</xdr:rowOff>
    </xdr:from>
    <xdr:ext cx="199049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5FD730EC-A169-4130-86FD-CEAC2FB6B07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7B30D263-979C-4064-B1AD-D0621B66C243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0755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1D5EB5FB-4892-404A-81B7-A6905AC3744B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0755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33122441-2870-4D37-BE92-FA1D725348AC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5EB4265E-83B7-42CC-BCC8-452A423B39D2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50E68F4A-449D-4A76-B768-49350A34A69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2428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7C66501C-570C-4366-8AD8-57DA0BCF816A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291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DAA9A5FB-4E92-40DC-8518-FBF430C8D96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291</xdr:row>
      <xdr:rowOff>0</xdr:rowOff>
    </xdr:from>
    <xdr:ext cx="199049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20B65A5E-9B28-4CEF-A785-204E87C37476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291</xdr:row>
      <xdr:rowOff>0</xdr:rowOff>
    </xdr:from>
    <xdr:ext cx="199049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0AA5CF3-5C11-460F-BFA8-C24A4B12C52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84AC4DAE-E5BA-42E6-BBE3-FC410F090EB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0755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C67CC399-08F8-492F-A1CD-992310064007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0755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893E140C-2B27-4B8C-AABD-DD2EAE6E29DE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434AF8AB-9C03-4DBB-B8BF-4D54853E645E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E092B527-7454-44C4-8A25-49DA9347FAB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2428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029BB760-FECB-4409-9774-D4ADA21E8AFB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8C55C176-0412-4C83-83B1-58D2C3983E74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291</xdr:row>
      <xdr:rowOff>0</xdr:rowOff>
    </xdr:from>
    <xdr:ext cx="199049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F06D49C9-6701-49E3-95E6-E6D46B302AAD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291</xdr:row>
      <xdr:rowOff>0</xdr:rowOff>
    </xdr:from>
    <xdr:ext cx="199049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99582F31-D219-462C-A8F1-44DAB3FFAB62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2FDCCE87-967E-4BFE-B6BF-E29BAE091CE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0755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B5F63439-617D-42FE-B927-8A7618929BB3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0755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8587AF13-77DE-4220-8219-8F144433ECAA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80812293-0C6F-4DF4-B21F-18BC505AB9D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68D5CBDE-A355-47A1-AE6B-04DD601C226A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2428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7C698755-E78B-4287-8B34-2F948EFF2F33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291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D08ED002-8D38-49F6-B736-34988581EDC5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291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1ECA8019-FCCC-4070-8325-9DB40A16C441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291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AD63C5B0-6427-4BE5-AC46-B2C54D762575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79" name="CasetăText 1">
          <a:extLst>
            <a:ext uri="{FF2B5EF4-FFF2-40B4-BE49-F238E27FC236}">
              <a16:creationId xmlns:a16="http://schemas.microsoft.com/office/drawing/2014/main" id="{0EBEE05C-8337-4902-88FD-0E9B5702FBA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0755" cy="264560"/>
    <xdr:sp macro="" textlink="">
      <xdr:nvSpPr>
        <xdr:cNvPr id="580" name="CasetăText 1">
          <a:extLst>
            <a:ext uri="{FF2B5EF4-FFF2-40B4-BE49-F238E27FC236}">
              <a16:creationId xmlns:a16="http://schemas.microsoft.com/office/drawing/2014/main" id="{75DAF677-53B2-4E14-837A-CA45653DE491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0755" cy="264560"/>
    <xdr:sp macro="" textlink="">
      <xdr:nvSpPr>
        <xdr:cNvPr id="581" name="CasetăText 1">
          <a:extLst>
            <a:ext uri="{FF2B5EF4-FFF2-40B4-BE49-F238E27FC236}">
              <a16:creationId xmlns:a16="http://schemas.microsoft.com/office/drawing/2014/main" id="{7149B429-C22B-4B1B-968E-EE2EBBB022B9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82" name="CasetăText 1">
          <a:extLst>
            <a:ext uri="{FF2B5EF4-FFF2-40B4-BE49-F238E27FC236}">
              <a16:creationId xmlns:a16="http://schemas.microsoft.com/office/drawing/2014/main" id="{B68F6E04-15D6-4AE4-84D2-8EAF55B6B9BF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83" name="CasetăText 1">
          <a:extLst>
            <a:ext uri="{FF2B5EF4-FFF2-40B4-BE49-F238E27FC236}">
              <a16:creationId xmlns:a16="http://schemas.microsoft.com/office/drawing/2014/main" id="{4D5ABAFA-4DE3-4511-8167-B217B3B8D590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2428" cy="264560"/>
    <xdr:sp macro="" textlink="">
      <xdr:nvSpPr>
        <xdr:cNvPr id="584" name="CasetăText 1">
          <a:extLst>
            <a:ext uri="{FF2B5EF4-FFF2-40B4-BE49-F238E27FC236}">
              <a16:creationId xmlns:a16="http://schemas.microsoft.com/office/drawing/2014/main" id="{CFB0848A-EAB8-4108-A792-09427E6BEF19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85" name="CasetăText 1">
          <a:extLst>
            <a:ext uri="{FF2B5EF4-FFF2-40B4-BE49-F238E27FC236}">
              <a16:creationId xmlns:a16="http://schemas.microsoft.com/office/drawing/2014/main" id="{30BD8456-5885-4F91-B0E0-3DFCDBC9F7D9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291</xdr:row>
      <xdr:rowOff>0</xdr:rowOff>
    </xdr:from>
    <xdr:ext cx="199049" cy="264560"/>
    <xdr:sp macro="" textlink="">
      <xdr:nvSpPr>
        <xdr:cNvPr id="586" name="CasetăText 1">
          <a:extLst>
            <a:ext uri="{FF2B5EF4-FFF2-40B4-BE49-F238E27FC236}">
              <a16:creationId xmlns:a16="http://schemas.microsoft.com/office/drawing/2014/main" id="{A506CE23-07E8-4928-8C10-ADF2F2D2CC69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291</xdr:row>
      <xdr:rowOff>0</xdr:rowOff>
    </xdr:from>
    <xdr:ext cx="199049" cy="264560"/>
    <xdr:sp macro="" textlink="">
      <xdr:nvSpPr>
        <xdr:cNvPr id="587" name="CasetăText 1">
          <a:extLst>
            <a:ext uri="{FF2B5EF4-FFF2-40B4-BE49-F238E27FC236}">
              <a16:creationId xmlns:a16="http://schemas.microsoft.com/office/drawing/2014/main" id="{5FA88F50-55A1-4C30-B39B-F91F2D498CDA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88" name="CasetăText 1">
          <a:extLst>
            <a:ext uri="{FF2B5EF4-FFF2-40B4-BE49-F238E27FC236}">
              <a16:creationId xmlns:a16="http://schemas.microsoft.com/office/drawing/2014/main" id="{5B384A5E-CBB3-44FB-A2C6-DE28E528F544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0755" cy="264560"/>
    <xdr:sp macro="" textlink="">
      <xdr:nvSpPr>
        <xdr:cNvPr id="589" name="CasetăText 1">
          <a:extLst>
            <a:ext uri="{FF2B5EF4-FFF2-40B4-BE49-F238E27FC236}">
              <a16:creationId xmlns:a16="http://schemas.microsoft.com/office/drawing/2014/main" id="{635413AE-995B-426A-A825-D50F523579CD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0755" cy="264560"/>
    <xdr:sp macro="" textlink="">
      <xdr:nvSpPr>
        <xdr:cNvPr id="590" name="CasetăText 1">
          <a:extLst>
            <a:ext uri="{FF2B5EF4-FFF2-40B4-BE49-F238E27FC236}">
              <a16:creationId xmlns:a16="http://schemas.microsoft.com/office/drawing/2014/main" id="{207DD384-A3AB-46DB-8DEE-AB458A5CE008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91" name="CasetăText 1">
          <a:extLst>
            <a:ext uri="{FF2B5EF4-FFF2-40B4-BE49-F238E27FC236}">
              <a16:creationId xmlns:a16="http://schemas.microsoft.com/office/drawing/2014/main" id="{C1098AC9-B315-4799-9A16-D5292605696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92" name="CasetăText 1">
          <a:extLst>
            <a:ext uri="{FF2B5EF4-FFF2-40B4-BE49-F238E27FC236}">
              <a16:creationId xmlns:a16="http://schemas.microsoft.com/office/drawing/2014/main" id="{226FA8E5-CE97-4409-B077-5BC200895F2C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2428" cy="264560"/>
    <xdr:sp macro="" textlink="">
      <xdr:nvSpPr>
        <xdr:cNvPr id="593" name="CasetăText 1">
          <a:extLst>
            <a:ext uri="{FF2B5EF4-FFF2-40B4-BE49-F238E27FC236}">
              <a16:creationId xmlns:a16="http://schemas.microsoft.com/office/drawing/2014/main" id="{BCF3F274-EFDF-415C-89AA-F24DA749F596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291</xdr:row>
      <xdr:rowOff>0</xdr:rowOff>
    </xdr:from>
    <xdr:ext cx="191233" cy="264560"/>
    <xdr:sp macro="" textlink="">
      <xdr:nvSpPr>
        <xdr:cNvPr id="594" name="CasetăText 1">
          <a:extLst>
            <a:ext uri="{FF2B5EF4-FFF2-40B4-BE49-F238E27FC236}">
              <a16:creationId xmlns:a16="http://schemas.microsoft.com/office/drawing/2014/main" id="{84455656-206F-4B84-91D4-69C7A1399038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291</xdr:row>
      <xdr:rowOff>0</xdr:rowOff>
    </xdr:from>
    <xdr:ext cx="199049" cy="264560"/>
    <xdr:sp macro="" textlink="">
      <xdr:nvSpPr>
        <xdr:cNvPr id="595" name="CasetăText 1">
          <a:extLst>
            <a:ext uri="{FF2B5EF4-FFF2-40B4-BE49-F238E27FC236}">
              <a16:creationId xmlns:a16="http://schemas.microsoft.com/office/drawing/2014/main" id="{E5E9968E-9BBA-4EA0-8C8B-5ED78474BC61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291</xdr:row>
      <xdr:rowOff>0</xdr:rowOff>
    </xdr:from>
    <xdr:ext cx="199049" cy="264560"/>
    <xdr:sp macro="" textlink="">
      <xdr:nvSpPr>
        <xdr:cNvPr id="596" name="CasetăText 1">
          <a:extLst>
            <a:ext uri="{FF2B5EF4-FFF2-40B4-BE49-F238E27FC236}">
              <a16:creationId xmlns:a16="http://schemas.microsoft.com/office/drawing/2014/main" id="{EAE99F28-9187-4916-B8BC-48183BAF478F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A7EA-1A81-4B7C-A2BA-C66EEC039F7D}">
  <dimension ref="A1:M319"/>
  <sheetViews>
    <sheetView tabSelected="1" zoomScale="110" zoomScaleNormal="110" workbookViewId="0">
      <selection activeCell="M295" sqref="M295"/>
    </sheetView>
  </sheetViews>
  <sheetFormatPr defaultColWidth="9.109375" defaultRowHeight="16.8" x14ac:dyDescent="0.4"/>
  <cols>
    <col min="1" max="1" width="6.88671875" style="51" customWidth="1"/>
    <col min="2" max="2" width="64.6640625" style="52" customWidth="1"/>
    <col min="3" max="3" width="15.44140625" style="47" bestFit="1" customWidth="1"/>
    <col min="4" max="4" width="13.88671875" style="47" bestFit="1" customWidth="1"/>
    <col min="5" max="5" width="15.44140625" style="57" customWidth="1"/>
    <col min="6" max="6" width="14.88671875" style="57" customWidth="1"/>
    <col min="7" max="16384" width="9.109375" style="53"/>
  </cols>
  <sheetData>
    <row r="1" spans="1:7" x14ac:dyDescent="0.4">
      <c r="A1" s="60" t="s">
        <v>0</v>
      </c>
      <c r="B1" s="61"/>
      <c r="C1" s="62"/>
      <c r="D1" s="62"/>
      <c r="E1" s="89" t="s">
        <v>271</v>
      </c>
      <c r="F1" s="89"/>
    </row>
    <row r="2" spans="1:7" x14ac:dyDescent="0.4">
      <c r="A2" s="60" t="s">
        <v>1</v>
      </c>
      <c r="B2" s="61"/>
      <c r="C2" s="62"/>
      <c r="D2" s="67"/>
      <c r="E2" s="90" t="s">
        <v>195</v>
      </c>
      <c r="F2" s="90"/>
      <c r="G2" s="90"/>
    </row>
    <row r="3" spans="1:7" x14ac:dyDescent="0.4">
      <c r="A3" s="60" t="s">
        <v>2</v>
      </c>
      <c r="B3" s="61"/>
      <c r="C3" s="62"/>
      <c r="D3" s="62"/>
    </row>
    <row r="4" spans="1:7" x14ac:dyDescent="0.4">
      <c r="A4" s="63"/>
      <c r="B4" s="61"/>
      <c r="C4" s="62"/>
      <c r="D4" s="62"/>
    </row>
    <row r="5" spans="1:7" ht="16.8" customHeight="1" x14ac:dyDescent="0.4">
      <c r="A5" s="91" t="s">
        <v>196</v>
      </c>
      <c r="B5" s="91"/>
      <c r="C5" s="91"/>
      <c r="D5" s="91"/>
      <c r="E5" s="91"/>
      <c r="F5" s="91"/>
      <c r="G5" s="91"/>
    </row>
    <row r="6" spans="1:7" x14ac:dyDescent="0.4">
      <c r="A6" s="63"/>
      <c r="B6" s="64"/>
      <c r="C6" s="54"/>
      <c r="D6" s="54"/>
      <c r="F6" s="57" t="s">
        <v>197</v>
      </c>
    </row>
    <row r="7" spans="1:7" ht="33.6" x14ac:dyDescent="0.4">
      <c r="A7" s="65" t="s">
        <v>3</v>
      </c>
      <c r="B7" s="66" t="s">
        <v>6</v>
      </c>
      <c r="C7" s="68" t="s">
        <v>143</v>
      </c>
      <c r="D7" s="68" t="s">
        <v>144</v>
      </c>
      <c r="E7" s="68" t="s">
        <v>145</v>
      </c>
      <c r="F7" s="68" t="s">
        <v>146</v>
      </c>
    </row>
    <row r="8" spans="1:7" x14ac:dyDescent="0.4">
      <c r="A8" s="48">
        <v>0</v>
      </c>
      <c r="B8" s="49">
        <v>1</v>
      </c>
      <c r="C8" s="69">
        <v>2</v>
      </c>
      <c r="D8" s="69">
        <v>3</v>
      </c>
      <c r="E8" s="69">
        <v>4</v>
      </c>
      <c r="F8" s="69">
        <v>5</v>
      </c>
    </row>
    <row r="9" spans="1:7" x14ac:dyDescent="0.4">
      <c r="A9" s="48"/>
      <c r="B9" s="49"/>
      <c r="C9" s="44"/>
      <c r="D9" s="44"/>
      <c r="E9" s="46"/>
      <c r="F9" s="46"/>
    </row>
    <row r="10" spans="1:7" s="70" customFormat="1" x14ac:dyDescent="0.4">
      <c r="A10" s="82"/>
      <c r="B10" s="43" t="s">
        <v>7</v>
      </c>
      <c r="C10" s="44">
        <f>C12+C20+C26+C54+C221+C260+C267+C276+C282+C290+C309</f>
        <v>23001.43</v>
      </c>
      <c r="D10" s="44">
        <f>D12+D20+D26+D54+D221+D260+D267+D276+D282+D290+D309</f>
        <v>16542.090000000004</v>
      </c>
      <c r="E10" s="44">
        <f>E12+E20+E26+E54+E221+E260+E267+E276+E282+E290+E309</f>
        <v>106585.2787</v>
      </c>
      <c r="F10" s="44">
        <f>SUM(C10:E10)</f>
        <v>146128.79869999998</v>
      </c>
    </row>
    <row r="11" spans="1:7" x14ac:dyDescent="0.4">
      <c r="A11" s="50"/>
      <c r="B11" s="43"/>
      <c r="C11" s="46"/>
      <c r="D11" s="46"/>
      <c r="E11" s="46"/>
      <c r="F11" s="46"/>
    </row>
    <row r="12" spans="1:7" s="72" customFormat="1" ht="15.75" customHeight="1" x14ac:dyDescent="0.4">
      <c r="A12" s="1"/>
      <c r="B12" s="38" t="s">
        <v>8</v>
      </c>
      <c r="C12" s="71">
        <f>C14</f>
        <v>1500</v>
      </c>
      <c r="D12" s="71">
        <f t="shared" ref="D12:E12" si="0">D14</f>
        <v>0</v>
      </c>
      <c r="E12" s="71">
        <f t="shared" si="0"/>
        <v>0</v>
      </c>
      <c r="F12" s="71">
        <f t="shared" ref="F12:F198" si="1">SUM(C12:E12)</f>
        <v>1500</v>
      </c>
    </row>
    <row r="13" spans="1:7" s="73" customFormat="1" ht="16.2" x14ac:dyDescent="0.4">
      <c r="A13" s="2"/>
      <c r="B13" s="38"/>
      <c r="C13" s="35"/>
      <c r="D13" s="35"/>
      <c r="E13" s="35"/>
      <c r="F13" s="35"/>
    </row>
    <row r="14" spans="1:7" s="72" customFormat="1" ht="16.2" x14ac:dyDescent="0.4">
      <c r="A14" s="1"/>
      <c r="B14" s="12" t="s">
        <v>9</v>
      </c>
      <c r="C14" s="71">
        <f>C15+C17</f>
        <v>1500</v>
      </c>
      <c r="D14" s="71">
        <f t="shared" ref="D14:F14" si="2">D15+D17</f>
        <v>0</v>
      </c>
      <c r="E14" s="71">
        <f t="shared" si="2"/>
        <v>0</v>
      </c>
      <c r="F14" s="71">
        <f t="shared" si="2"/>
        <v>1500</v>
      </c>
    </row>
    <row r="15" spans="1:7" s="87" customFormat="1" ht="16.2" x14ac:dyDescent="0.4">
      <c r="A15" s="5" t="s">
        <v>5</v>
      </c>
      <c r="B15" s="15" t="s">
        <v>43</v>
      </c>
      <c r="C15" s="88">
        <f>C16</f>
        <v>1000</v>
      </c>
      <c r="D15" s="86"/>
      <c r="E15" s="75"/>
      <c r="F15" s="88">
        <f>SUM(C15:E15)</f>
        <v>1000</v>
      </c>
    </row>
    <row r="16" spans="1:7" s="87" customFormat="1" ht="16.2" x14ac:dyDescent="0.4">
      <c r="A16" s="3">
        <v>1</v>
      </c>
      <c r="B16" s="13" t="s">
        <v>11</v>
      </c>
      <c r="C16" s="86">
        <v>1000</v>
      </c>
      <c r="D16" s="86"/>
      <c r="E16" s="75"/>
      <c r="F16" s="86">
        <f>SUM(C16:E16)</f>
        <v>1000</v>
      </c>
    </row>
    <row r="17" spans="1:13" s="87" customFormat="1" ht="16.2" x14ac:dyDescent="0.4">
      <c r="A17" s="5" t="s">
        <v>193</v>
      </c>
      <c r="B17" s="76" t="s">
        <v>194</v>
      </c>
      <c r="C17" s="88">
        <f>C18</f>
        <v>500</v>
      </c>
      <c r="D17" s="86"/>
      <c r="E17" s="75"/>
      <c r="F17" s="88">
        <f>SUM(C17:E17)</f>
        <v>500</v>
      </c>
    </row>
    <row r="18" spans="1:13" s="87" customFormat="1" ht="32.4" x14ac:dyDescent="0.4">
      <c r="A18" s="2">
        <v>1</v>
      </c>
      <c r="B18" s="13" t="s">
        <v>10</v>
      </c>
      <c r="C18" s="86">
        <v>500</v>
      </c>
      <c r="D18" s="86"/>
      <c r="E18" s="75"/>
      <c r="F18" s="86">
        <f>SUM(C18:E18)</f>
        <v>500</v>
      </c>
    </row>
    <row r="19" spans="1:13" s="73" customFormat="1" ht="16.2" x14ac:dyDescent="0.4">
      <c r="A19" s="2"/>
      <c r="B19" s="13"/>
      <c r="C19" s="33"/>
      <c r="D19" s="33"/>
      <c r="E19" s="35"/>
      <c r="F19" s="35"/>
    </row>
    <row r="20" spans="1:13" s="72" customFormat="1" ht="16.2" x14ac:dyDescent="0.4">
      <c r="A20" s="1"/>
      <c r="B20" s="74" t="s">
        <v>12</v>
      </c>
      <c r="C20" s="75">
        <f>C22</f>
        <v>41.5</v>
      </c>
      <c r="D20" s="75">
        <f t="shared" ref="D20:E20" si="3">D22</f>
        <v>0</v>
      </c>
      <c r="E20" s="75">
        <f t="shared" si="3"/>
        <v>0</v>
      </c>
      <c r="F20" s="71">
        <f t="shared" si="1"/>
        <v>41.5</v>
      </c>
    </row>
    <row r="21" spans="1:13" s="73" customFormat="1" ht="16.2" x14ac:dyDescent="0.4">
      <c r="A21" s="2"/>
      <c r="B21" s="38"/>
      <c r="C21" s="35"/>
      <c r="D21" s="35"/>
      <c r="E21" s="35"/>
      <c r="F21" s="35"/>
    </row>
    <row r="22" spans="1:13" s="72" customFormat="1" ht="16.2" x14ac:dyDescent="0.4">
      <c r="A22" s="1"/>
      <c r="B22" s="76" t="s">
        <v>13</v>
      </c>
      <c r="C22" s="77">
        <f>C24</f>
        <v>41.5</v>
      </c>
      <c r="D22" s="77">
        <f t="shared" ref="D22:E22" si="4">D24</f>
        <v>0</v>
      </c>
      <c r="E22" s="77">
        <f t="shared" si="4"/>
        <v>0</v>
      </c>
      <c r="F22" s="71">
        <f t="shared" si="1"/>
        <v>41.5</v>
      </c>
    </row>
    <row r="23" spans="1:13" s="72" customFormat="1" ht="16.2" x14ac:dyDescent="0.4">
      <c r="A23" s="5" t="s">
        <v>5</v>
      </c>
      <c r="B23" s="15" t="s">
        <v>43</v>
      </c>
      <c r="C23" s="77"/>
      <c r="D23" s="77"/>
      <c r="E23" s="77"/>
      <c r="F23" s="71"/>
    </row>
    <row r="24" spans="1:13" s="73" customFormat="1" ht="16.2" x14ac:dyDescent="0.4">
      <c r="A24" s="2">
        <v>1</v>
      </c>
      <c r="B24" s="13" t="s">
        <v>14</v>
      </c>
      <c r="C24" s="33">
        <v>41.5</v>
      </c>
      <c r="D24" s="33">
        <v>0</v>
      </c>
      <c r="E24" s="33">
        <v>0</v>
      </c>
      <c r="F24" s="35">
        <f t="shared" si="1"/>
        <v>41.5</v>
      </c>
    </row>
    <row r="25" spans="1:13" s="73" customFormat="1" ht="16.2" x14ac:dyDescent="0.4">
      <c r="A25" s="2"/>
      <c r="B25" s="13"/>
      <c r="C25" s="33"/>
      <c r="D25" s="33"/>
      <c r="E25" s="35"/>
      <c r="F25" s="35"/>
    </row>
    <row r="26" spans="1:13" s="72" customFormat="1" ht="16.2" x14ac:dyDescent="0.4">
      <c r="A26" s="5"/>
      <c r="B26" s="74" t="s">
        <v>15</v>
      </c>
      <c r="C26" s="71">
        <f>C29</f>
        <v>0</v>
      </c>
      <c r="D26" s="71">
        <f>D29</f>
        <v>0</v>
      </c>
      <c r="E26" s="71">
        <f>E29</f>
        <v>14775.18</v>
      </c>
      <c r="F26" s="71">
        <f t="shared" si="1"/>
        <v>14775.18</v>
      </c>
    </row>
    <row r="27" spans="1:13" s="73" customFormat="1" ht="16.2" x14ac:dyDescent="0.4">
      <c r="A27" s="2"/>
      <c r="B27" s="13"/>
      <c r="C27" s="33"/>
      <c r="D27" s="33"/>
      <c r="E27" s="35"/>
      <c r="F27" s="35">
        <f t="shared" si="1"/>
        <v>0</v>
      </c>
    </row>
    <row r="28" spans="1:13" s="72" customFormat="1" ht="16.2" x14ac:dyDescent="0.4">
      <c r="A28" s="1"/>
      <c r="B28" s="76" t="s">
        <v>16</v>
      </c>
      <c r="C28" s="78">
        <f>C29</f>
        <v>0</v>
      </c>
      <c r="D28" s="78">
        <f t="shared" ref="D28:E28" si="5">D29</f>
        <v>0</v>
      </c>
      <c r="E28" s="78">
        <f t="shared" si="5"/>
        <v>14775.18</v>
      </c>
      <c r="F28" s="71">
        <f t="shared" si="1"/>
        <v>14775.18</v>
      </c>
    </row>
    <row r="29" spans="1:13" s="73" customFormat="1" ht="16.2" x14ac:dyDescent="0.4">
      <c r="A29" s="1" t="s">
        <v>4</v>
      </c>
      <c r="B29" s="12" t="s">
        <v>17</v>
      </c>
      <c r="C29" s="35"/>
      <c r="D29" s="35">
        <f>D30</f>
        <v>0</v>
      </c>
      <c r="E29" s="35">
        <f>SUM(E30:E52)</f>
        <v>14775.18</v>
      </c>
      <c r="F29" s="35">
        <f t="shared" si="1"/>
        <v>14775.18</v>
      </c>
      <c r="M29" s="73" t="s">
        <v>152</v>
      </c>
    </row>
    <row r="30" spans="1:13" s="73" customFormat="1" ht="16.2" x14ac:dyDescent="0.4">
      <c r="A30" s="4">
        <v>1</v>
      </c>
      <c r="B30" s="14" t="s">
        <v>18</v>
      </c>
      <c r="C30" s="29"/>
      <c r="D30" s="29">
        <v>0</v>
      </c>
      <c r="E30" s="29">
        <v>240.3</v>
      </c>
      <c r="F30" s="35">
        <f t="shared" si="1"/>
        <v>240.3</v>
      </c>
    </row>
    <row r="31" spans="1:13" s="73" customFormat="1" ht="16.2" x14ac:dyDescent="0.4">
      <c r="A31" s="4">
        <v>2</v>
      </c>
      <c r="B31" s="14" t="s">
        <v>19</v>
      </c>
      <c r="C31" s="29"/>
      <c r="D31" s="29">
        <v>0</v>
      </c>
      <c r="E31" s="29">
        <v>2.9</v>
      </c>
      <c r="F31" s="35">
        <f t="shared" si="1"/>
        <v>2.9</v>
      </c>
    </row>
    <row r="32" spans="1:13" s="73" customFormat="1" ht="30.6" customHeight="1" x14ac:dyDescent="0.4">
      <c r="A32" s="4">
        <v>3</v>
      </c>
      <c r="B32" s="14" t="s">
        <v>20</v>
      </c>
      <c r="C32" s="29"/>
      <c r="D32" s="29">
        <v>0</v>
      </c>
      <c r="E32" s="29">
        <v>15.9</v>
      </c>
      <c r="F32" s="35">
        <f t="shared" si="1"/>
        <v>15.9</v>
      </c>
    </row>
    <row r="33" spans="1:6" s="73" customFormat="1" ht="51.6" customHeight="1" x14ac:dyDescent="0.4">
      <c r="A33" s="4">
        <v>4</v>
      </c>
      <c r="B33" s="14" t="s">
        <v>21</v>
      </c>
      <c r="C33" s="29"/>
      <c r="D33" s="29">
        <v>0</v>
      </c>
      <c r="E33" s="29">
        <v>114</v>
      </c>
      <c r="F33" s="35">
        <f t="shared" si="1"/>
        <v>114</v>
      </c>
    </row>
    <row r="34" spans="1:6" s="73" customFormat="1" ht="32.4" x14ac:dyDescent="0.4">
      <c r="A34" s="4">
        <v>5</v>
      </c>
      <c r="B34" s="14" t="s">
        <v>22</v>
      </c>
      <c r="C34" s="29"/>
      <c r="D34" s="29">
        <v>0</v>
      </c>
      <c r="E34" s="29">
        <v>0.9</v>
      </c>
      <c r="F34" s="35">
        <f t="shared" si="1"/>
        <v>0.9</v>
      </c>
    </row>
    <row r="35" spans="1:6" s="73" customFormat="1" ht="16.2" x14ac:dyDescent="0.4">
      <c r="A35" s="4">
        <v>6</v>
      </c>
      <c r="B35" s="14" t="s">
        <v>23</v>
      </c>
      <c r="C35" s="29"/>
      <c r="D35" s="29">
        <v>0</v>
      </c>
      <c r="E35" s="29">
        <v>9.6</v>
      </c>
      <c r="F35" s="35">
        <f t="shared" si="1"/>
        <v>9.6</v>
      </c>
    </row>
    <row r="36" spans="1:6" s="73" customFormat="1" ht="16.2" x14ac:dyDescent="0.4">
      <c r="A36" s="4">
        <v>7</v>
      </c>
      <c r="B36" s="14" t="s">
        <v>24</v>
      </c>
      <c r="C36" s="29"/>
      <c r="D36" s="29">
        <v>0</v>
      </c>
      <c r="E36" s="29">
        <v>100</v>
      </c>
      <c r="F36" s="35">
        <f t="shared" si="1"/>
        <v>100</v>
      </c>
    </row>
    <row r="37" spans="1:6" s="73" customFormat="1" ht="29.4" customHeight="1" x14ac:dyDescent="0.4">
      <c r="A37" s="4">
        <v>8</v>
      </c>
      <c r="B37" s="14" t="s">
        <v>25</v>
      </c>
      <c r="C37" s="29"/>
      <c r="D37" s="29">
        <v>0</v>
      </c>
      <c r="E37" s="29">
        <v>80</v>
      </c>
      <c r="F37" s="35">
        <f t="shared" si="1"/>
        <v>80</v>
      </c>
    </row>
    <row r="38" spans="1:6" s="73" customFormat="1" ht="16.2" x14ac:dyDescent="0.4">
      <c r="A38" s="4">
        <v>9</v>
      </c>
      <c r="B38" s="14" t="s">
        <v>26</v>
      </c>
      <c r="C38" s="29"/>
      <c r="D38" s="29">
        <v>0</v>
      </c>
      <c r="E38" s="29">
        <v>45</v>
      </c>
      <c r="F38" s="35">
        <f t="shared" si="1"/>
        <v>45</v>
      </c>
    </row>
    <row r="39" spans="1:6" s="73" customFormat="1" ht="32.4" x14ac:dyDescent="0.4">
      <c r="A39" s="4">
        <v>10</v>
      </c>
      <c r="B39" s="14" t="s">
        <v>27</v>
      </c>
      <c r="C39" s="29"/>
      <c r="D39" s="29">
        <v>0</v>
      </c>
      <c r="E39" s="29">
        <v>14</v>
      </c>
      <c r="F39" s="35">
        <f t="shared" si="1"/>
        <v>14</v>
      </c>
    </row>
    <row r="40" spans="1:6" s="73" customFormat="1" ht="16.2" x14ac:dyDescent="0.4">
      <c r="A40" s="4">
        <v>11</v>
      </c>
      <c r="B40" s="14" t="s">
        <v>28</v>
      </c>
      <c r="C40" s="29"/>
      <c r="D40" s="29">
        <v>0</v>
      </c>
      <c r="E40" s="29">
        <v>6.55</v>
      </c>
      <c r="F40" s="35">
        <f t="shared" si="1"/>
        <v>6.55</v>
      </c>
    </row>
    <row r="41" spans="1:6" s="73" customFormat="1" ht="19.8" customHeight="1" x14ac:dyDescent="0.4">
      <c r="A41" s="4">
        <v>12</v>
      </c>
      <c r="B41" s="14" t="s">
        <v>29</v>
      </c>
      <c r="C41" s="29"/>
      <c r="D41" s="29">
        <v>0</v>
      </c>
      <c r="E41" s="29">
        <v>5</v>
      </c>
      <c r="F41" s="35">
        <f t="shared" si="1"/>
        <v>5</v>
      </c>
    </row>
    <row r="42" spans="1:6" s="73" customFormat="1" ht="16.2" x14ac:dyDescent="0.4">
      <c r="A42" s="4">
        <v>13</v>
      </c>
      <c r="B42" s="14" t="s">
        <v>30</v>
      </c>
      <c r="C42" s="29"/>
      <c r="D42" s="29">
        <v>0</v>
      </c>
      <c r="E42" s="29">
        <v>650</v>
      </c>
      <c r="F42" s="35">
        <f t="shared" si="1"/>
        <v>650</v>
      </c>
    </row>
    <row r="43" spans="1:6" s="73" customFormat="1" ht="16.2" x14ac:dyDescent="0.4">
      <c r="A43" s="4">
        <v>14</v>
      </c>
      <c r="B43" s="14" t="s">
        <v>31</v>
      </c>
      <c r="C43" s="29"/>
      <c r="D43" s="29">
        <v>0</v>
      </c>
      <c r="E43" s="29">
        <v>724.4</v>
      </c>
      <c r="F43" s="35">
        <f t="shared" si="1"/>
        <v>724.4</v>
      </c>
    </row>
    <row r="44" spans="1:6" s="73" customFormat="1" ht="30" customHeight="1" x14ac:dyDescent="0.4">
      <c r="A44" s="4">
        <v>15</v>
      </c>
      <c r="B44" s="14" t="s">
        <v>32</v>
      </c>
      <c r="C44" s="29"/>
      <c r="D44" s="29">
        <v>0</v>
      </c>
      <c r="E44" s="29">
        <v>9.41</v>
      </c>
      <c r="F44" s="35">
        <f t="shared" si="1"/>
        <v>9.41</v>
      </c>
    </row>
    <row r="45" spans="1:6" s="73" customFormat="1" ht="31.8" customHeight="1" x14ac:dyDescent="0.4">
      <c r="A45" s="4">
        <v>16</v>
      </c>
      <c r="B45" s="14" t="s">
        <v>33</v>
      </c>
      <c r="C45" s="29"/>
      <c r="D45" s="29">
        <v>0</v>
      </c>
      <c r="E45" s="29">
        <v>9.57</v>
      </c>
      <c r="F45" s="35">
        <f t="shared" si="1"/>
        <v>9.57</v>
      </c>
    </row>
    <row r="46" spans="1:6" s="73" customFormat="1" ht="16.2" x14ac:dyDescent="0.4">
      <c r="A46" s="4">
        <v>17</v>
      </c>
      <c r="B46" s="14" t="s">
        <v>34</v>
      </c>
      <c r="C46" s="29"/>
      <c r="D46" s="29">
        <v>0</v>
      </c>
      <c r="E46" s="29">
        <v>8.5</v>
      </c>
      <c r="F46" s="35">
        <f t="shared" si="1"/>
        <v>8.5</v>
      </c>
    </row>
    <row r="47" spans="1:6" s="73" customFormat="1" ht="16.2" x14ac:dyDescent="0.4">
      <c r="A47" s="4">
        <v>18</v>
      </c>
      <c r="B47" s="14" t="s">
        <v>35</v>
      </c>
      <c r="C47" s="29"/>
      <c r="D47" s="29">
        <v>0</v>
      </c>
      <c r="E47" s="29">
        <v>2.9</v>
      </c>
      <c r="F47" s="35">
        <f t="shared" si="1"/>
        <v>2.9</v>
      </c>
    </row>
    <row r="48" spans="1:6" s="73" customFormat="1" ht="32.4" x14ac:dyDescent="0.4">
      <c r="A48" s="4">
        <v>19</v>
      </c>
      <c r="B48" s="14" t="s">
        <v>36</v>
      </c>
      <c r="C48" s="29"/>
      <c r="D48" s="29">
        <v>0</v>
      </c>
      <c r="E48" s="29">
        <v>55</v>
      </c>
      <c r="F48" s="35">
        <f t="shared" si="1"/>
        <v>55</v>
      </c>
    </row>
    <row r="49" spans="1:6" s="73" customFormat="1" ht="16.2" x14ac:dyDescent="0.4">
      <c r="A49" s="4">
        <v>20</v>
      </c>
      <c r="B49" s="14" t="s">
        <v>37</v>
      </c>
      <c r="C49" s="29"/>
      <c r="D49" s="29">
        <v>0</v>
      </c>
      <c r="E49" s="29">
        <v>11.9</v>
      </c>
      <c r="F49" s="35">
        <f t="shared" si="1"/>
        <v>11.9</v>
      </c>
    </row>
    <row r="50" spans="1:6" s="73" customFormat="1" ht="16.2" x14ac:dyDescent="0.4">
      <c r="A50" s="4">
        <v>21</v>
      </c>
      <c r="B50" s="14" t="s">
        <v>38</v>
      </c>
      <c r="C50" s="29"/>
      <c r="D50" s="29">
        <v>0</v>
      </c>
      <c r="E50" s="29">
        <v>5</v>
      </c>
      <c r="F50" s="35">
        <f t="shared" si="1"/>
        <v>5</v>
      </c>
    </row>
    <row r="51" spans="1:6" s="73" customFormat="1" ht="32.4" x14ac:dyDescent="0.4">
      <c r="A51" s="4">
        <v>22</v>
      </c>
      <c r="B51" s="14" t="s">
        <v>39</v>
      </c>
      <c r="C51" s="29"/>
      <c r="D51" s="29">
        <v>0</v>
      </c>
      <c r="E51" s="29">
        <v>10094.35</v>
      </c>
      <c r="F51" s="35">
        <f t="shared" si="1"/>
        <v>10094.35</v>
      </c>
    </row>
    <row r="52" spans="1:6" s="73" customFormat="1" ht="16.2" x14ac:dyDescent="0.4">
      <c r="A52" s="4">
        <v>23</v>
      </c>
      <c r="B52" s="14" t="s">
        <v>40</v>
      </c>
      <c r="C52" s="29"/>
      <c r="D52" s="29">
        <v>0</v>
      </c>
      <c r="E52" s="29">
        <v>2570</v>
      </c>
      <c r="F52" s="35">
        <f t="shared" si="1"/>
        <v>2570</v>
      </c>
    </row>
    <row r="53" spans="1:6" s="73" customFormat="1" ht="16.2" x14ac:dyDescent="0.4">
      <c r="A53" s="4"/>
      <c r="B53" s="14"/>
      <c r="C53" s="29"/>
      <c r="D53" s="29"/>
      <c r="E53" s="35"/>
      <c r="F53" s="35">
        <f t="shared" si="1"/>
        <v>0</v>
      </c>
    </row>
    <row r="54" spans="1:6" s="72" customFormat="1" ht="16.2" x14ac:dyDescent="0.4">
      <c r="A54" s="79"/>
      <c r="B54" s="74" t="s">
        <v>41</v>
      </c>
      <c r="C54" s="75">
        <f>C56+C192</f>
        <v>0</v>
      </c>
      <c r="D54" s="75">
        <f>D56+D192+D72+D106+D129+D140</f>
        <v>11125.650000000001</v>
      </c>
      <c r="E54" s="75">
        <f>E56+E192</f>
        <v>60314.198699999994</v>
      </c>
      <c r="F54" s="71">
        <f t="shared" si="1"/>
        <v>71439.848700000002</v>
      </c>
    </row>
    <row r="55" spans="1:6" s="73" customFormat="1" ht="16.2" x14ac:dyDescent="0.4">
      <c r="A55" s="3"/>
      <c r="B55" s="39"/>
      <c r="C55" s="30"/>
      <c r="D55" s="30"/>
      <c r="E55" s="35"/>
      <c r="F55" s="35">
        <f t="shared" si="1"/>
        <v>0</v>
      </c>
    </row>
    <row r="56" spans="1:6" s="72" customFormat="1" ht="16.2" x14ac:dyDescent="0.4">
      <c r="A56" s="5"/>
      <c r="B56" s="15" t="s">
        <v>42</v>
      </c>
      <c r="C56" s="80">
        <f>C57</f>
        <v>0</v>
      </c>
      <c r="D56" s="80">
        <f>D57</f>
        <v>489</v>
      </c>
      <c r="E56" s="80">
        <f t="shared" ref="E56" si="6">E57</f>
        <v>0</v>
      </c>
      <c r="F56" s="71">
        <f t="shared" si="1"/>
        <v>489</v>
      </c>
    </row>
    <row r="57" spans="1:6" s="73" customFormat="1" ht="16.2" x14ac:dyDescent="0.4">
      <c r="A57" s="5" t="s">
        <v>5</v>
      </c>
      <c r="B57" s="15" t="s">
        <v>43</v>
      </c>
      <c r="C57" s="29"/>
      <c r="D57" s="29">
        <f>SUM(D58:D70)</f>
        <v>489</v>
      </c>
      <c r="E57" s="29"/>
      <c r="F57" s="35">
        <f t="shared" si="1"/>
        <v>489</v>
      </c>
    </row>
    <row r="58" spans="1:6" s="73" customFormat="1" ht="16.2" x14ac:dyDescent="0.4">
      <c r="A58" s="3">
        <v>1</v>
      </c>
      <c r="B58" s="14" t="s">
        <v>44</v>
      </c>
      <c r="C58" s="29"/>
      <c r="D58" s="29">
        <v>62</v>
      </c>
      <c r="E58" s="35"/>
      <c r="F58" s="35">
        <f t="shared" si="1"/>
        <v>62</v>
      </c>
    </row>
    <row r="59" spans="1:6" s="73" customFormat="1" ht="16.2" x14ac:dyDescent="0.4">
      <c r="A59" s="3">
        <v>2</v>
      </c>
      <c r="B59" s="14" t="s">
        <v>45</v>
      </c>
      <c r="C59" s="29"/>
      <c r="D59" s="29">
        <v>80</v>
      </c>
      <c r="E59" s="35"/>
      <c r="F59" s="35">
        <f t="shared" si="1"/>
        <v>80</v>
      </c>
    </row>
    <row r="60" spans="1:6" s="73" customFormat="1" ht="16.2" x14ac:dyDescent="0.4">
      <c r="A60" s="3">
        <v>3</v>
      </c>
      <c r="B60" s="14" t="s">
        <v>46</v>
      </c>
      <c r="C60" s="29"/>
      <c r="D60" s="29">
        <v>40</v>
      </c>
      <c r="E60" s="35"/>
      <c r="F60" s="35">
        <f t="shared" si="1"/>
        <v>40</v>
      </c>
    </row>
    <row r="61" spans="1:6" s="73" customFormat="1" ht="16.2" x14ac:dyDescent="0.4">
      <c r="A61" s="3">
        <v>4</v>
      </c>
      <c r="B61" s="14" t="s">
        <v>47</v>
      </c>
      <c r="C61" s="29"/>
      <c r="D61" s="29">
        <v>16</v>
      </c>
      <c r="E61" s="35"/>
      <c r="F61" s="35">
        <f t="shared" si="1"/>
        <v>16</v>
      </c>
    </row>
    <row r="62" spans="1:6" s="73" customFormat="1" ht="16.2" x14ac:dyDescent="0.4">
      <c r="A62" s="3">
        <v>5</v>
      </c>
      <c r="B62" s="14" t="s">
        <v>48</v>
      </c>
      <c r="C62" s="29"/>
      <c r="D62" s="29">
        <v>15</v>
      </c>
      <c r="E62" s="35"/>
      <c r="F62" s="35">
        <f t="shared" si="1"/>
        <v>15</v>
      </c>
    </row>
    <row r="63" spans="1:6" s="73" customFormat="1" ht="16.2" x14ac:dyDescent="0.4">
      <c r="A63" s="3">
        <v>6</v>
      </c>
      <c r="B63" s="14" t="s">
        <v>49</v>
      </c>
      <c r="C63" s="29"/>
      <c r="D63" s="29">
        <v>6</v>
      </c>
      <c r="E63" s="35"/>
      <c r="F63" s="35">
        <f t="shared" si="1"/>
        <v>6</v>
      </c>
    </row>
    <row r="64" spans="1:6" s="73" customFormat="1" ht="16.2" x14ac:dyDescent="0.4">
      <c r="A64" s="3">
        <v>7</v>
      </c>
      <c r="B64" s="14" t="s">
        <v>50</v>
      </c>
      <c r="C64" s="29"/>
      <c r="D64" s="29">
        <v>13</v>
      </c>
      <c r="E64" s="35"/>
      <c r="F64" s="35">
        <f t="shared" si="1"/>
        <v>13</v>
      </c>
    </row>
    <row r="65" spans="1:6" s="73" customFormat="1" ht="16.2" x14ac:dyDescent="0.4">
      <c r="A65" s="3">
        <v>8</v>
      </c>
      <c r="B65" s="14" t="s">
        <v>51</v>
      </c>
      <c r="C65" s="29"/>
      <c r="D65" s="29">
        <v>3</v>
      </c>
      <c r="E65" s="35"/>
      <c r="F65" s="35">
        <f t="shared" si="1"/>
        <v>3</v>
      </c>
    </row>
    <row r="66" spans="1:6" s="73" customFormat="1" ht="16.2" x14ac:dyDescent="0.4">
      <c r="A66" s="3">
        <v>9</v>
      </c>
      <c r="B66" s="14" t="s">
        <v>198</v>
      </c>
      <c r="C66" s="29"/>
      <c r="D66" s="29">
        <v>14</v>
      </c>
      <c r="E66" s="35"/>
      <c r="F66" s="35">
        <f t="shared" si="1"/>
        <v>14</v>
      </c>
    </row>
    <row r="67" spans="1:6" s="73" customFormat="1" ht="16.2" x14ac:dyDescent="0.4">
      <c r="A67" s="3">
        <v>10</v>
      </c>
      <c r="B67" s="14" t="s">
        <v>52</v>
      </c>
      <c r="C67" s="29"/>
      <c r="D67" s="29">
        <v>8</v>
      </c>
      <c r="E67" s="35"/>
      <c r="F67" s="35">
        <f t="shared" si="1"/>
        <v>8</v>
      </c>
    </row>
    <row r="68" spans="1:6" s="73" customFormat="1" ht="16.2" x14ac:dyDescent="0.4">
      <c r="A68" s="3">
        <v>11</v>
      </c>
      <c r="B68" s="14" t="s">
        <v>53</v>
      </c>
      <c r="C68" s="29"/>
      <c r="D68" s="29">
        <v>2</v>
      </c>
      <c r="E68" s="35"/>
      <c r="F68" s="35">
        <f t="shared" si="1"/>
        <v>2</v>
      </c>
    </row>
    <row r="69" spans="1:6" s="73" customFormat="1" ht="32.4" x14ac:dyDescent="0.4">
      <c r="A69" s="3">
        <v>12</v>
      </c>
      <c r="B69" s="14" t="s">
        <v>54</v>
      </c>
      <c r="C69" s="29"/>
      <c r="D69" s="29">
        <v>100</v>
      </c>
      <c r="E69" s="35"/>
      <c r="F69" s="35">
        <f t="shared" si="1"/>
        <v>100</v>
      </c>
    </row>
    <row r="70" spans="1:6" s="73" customFormat="1" ht="32.4" x14ac:dyDescent="0.4">
      <c r="A70" s="3">
        <v>13</v>
      </c>
      <c r="B70" s="14" t="s">
        <v>55</v>
      </c>
      <c r="C70" s="29"/>
      <c r="D70" s="29">
        <v>130</v>
      </c>
      <c r="E70" s="35"/>
      <c r="F70" s="35">
        <f t="shared" si="1"/>
        <v>130</v>
      </c>
    </row>
    <row r="71" spans="1:6" s="73" customFormat="1" ht="16.2" x14ac:dyDescent="0.4">
      <c r="A71" s="3"/>
      <c r="B71" s="14"/>
      <c r="C71" s="29"/>
      <c r="D71" s="29"/>
      <c r="E71" s="35"/>
      <c r="F71" s="35"/>
    </row>
    <row r="72" spans="1:6" s="72" customFormat="1" ht="29.4" customHeight="1" x14ac:dyDescent="0.4">
      <c r="A72" s="5"/>
      <c r="B72" s="76" t="s">
        <v>153</v>
      </c>
      <c r="C72" s="80"/>
      <c r="D72" s="80">
        <f>D73+D96+D100</f>
        <v>5234.2</v>
      </c>
      <c r="E72" s="80"/>
      <c r="F72" s="71">
        <f t="shared" ref="F72" si="7">SUM(C72:E72)</f>
        <v>5234.2</v>
      </c>
    </row>
    <row r="73" spans="1:6" s="73" customFormat="1" ht="16.2" x14ac:dyDescent="0.4">
      <c r="A73" s="5" t="s">
        <v>5</v>
      </c>
      <c r="B73" s="15" t="s">
        <v>43</v>
      </c>
      <c r="C73" s="29"/>
      <c r="D73" s="80">
        <f>SUM(D74:D95)</f>
        <v>1711.2</v>
      </c>
      <c r="E73" s="80"/>
      <c r="F73" s="71">
        <f t="shared" ref="F73:F104" si="8">SUM(C73:E73)</f>
        <v>1711.2</v>
      </c>
    </row>
    <row r="74" spans="1:6" s="73" customFormat="1" ht="16.2" x14ac:dyDescent="0.4">
      <c r="A74" s="3">
        <v>1</v>
      </c>
      <c r="B74" s="14" t="s">
        <v>155</v>
      </c>
      <c r="C74" s="29"/>
      <c r="D74" s="29">
        <v>12</v>
      </c>
      <c r="E74" s="35"/>
      <c r="F74" s="35">
        <f t="shared" si="8"/>
        <v>12</v>
      </c>
    </row>
    <row r="75" spans="1:6" s="73" customFormat="1" ht="16.2" x14ac:dyDescent="0.4">
      <c r="A75" s="3">
        <v>2</v>
      </c>
      <c r="B75" s="14" t="s">
        <v>156</v>
      </c>
      <c r="C75" s="29"/>
      <c r="D75" s="29">
        <v>28</v>
      </c>
      <c r="E75" s="35"/>
      <c r="F75" s="35">
        <f t="shared" si="8"/>
        <v>28</v>
      </c>
    </row>
    <row r="76" spans="1:6" s="73" customFormat="1" ht="16.2" x14ac:dyDescent="0.4">
      <c r="A76" s="3">
        <v>3</v>
      </c>
      <c r="B76" s="14" t="s">
        <v>157</v>
      </c>
      <c r="C76" s="29"/>
      <c r="D76" s="29">
        <v>85</v>
      </c>
      <c r="E76" s="35"/>
      <c r="F76" s="35">
        <f t="shared" si="8"/>
        <v>85</v>
      </c>
    </row>
    <row r="77" spans="1:6" s="73" customFormat="1" ht="16.2" x14ac:dyDescent="0.4">
      <c r="A77" s="3">
        <v>4</v>
      </c>
      <c r="B77" s="14" t="s">
        <v>156</v>
      </c>
      <c r="C77" s="29"/>
      <c r="D77" s="29">
        <v>28</v>
      </c>
      <c r="E77" s="35"/>
      <c r="F77" s="35">
        <f t="shared" si="8"/>
        <v>28</v>
      </c>
    </row>
    <row r="78" spans="1:6" s="73" customFormat="1" ht="16.2" x14ac:dyDescent="0.4">
      <c r="A78" s="3">
        <v>5</v>
      </c>
      <c r="B78" s="14" t="s">
        <v>158</v>
      </c>
      <c r="C78" s="29"/>
      <c r="D78" s="29">
        <v>89</v>
      </c>
      <c r="E78" s="35"/>
      <c r="F78" s="35">
        <f t="shared" si="8"/>
        <v>89</v>
      </c>
    </row>
    <row r="79" spans="1:6" s="73" customFormat="1" ht="16.2" x14ac:dyDescent="0.4">
      <c r="A79" s="3">
        <v>6</v>
      </c>
      <c r="B79" s="14" t="s">
        <v>161</v>
      </c>
      <c r="C79" s="29"/>
      <c r="D79" s="29">
        <v>18</v>
      </c>
      <c r="E79" s="35"/>
      <c r="F79" s="35">
        <f t="shared" si="8"/>
        <v>18</v>
      </c>
    </row>
    <row r="80" spans="1:6" s="73" customFormat="1" ht="16.2" x14ac:dyDescent="0.4">
      <c r="A80" s="3">
        <v>7</v>
      </c>
      <c r="B80" s="14" t="s">
        <v>162</v>
      </c>
      <c r="C80" s="29"/>
      <c r="D80" s="29">
        <v>18</v>
      </c>
      <c r="E80" s="35"/>
      <c r="F80" s="35">
        <f t="shared" si="8"/>
        <v>18</v>
      </c>
    </row>
    <row r="81" spans="1:6" s="73" customFormat="1" ht="16.2" x14ac:dyDescent="0.4">
      <c r="A81" s="3">
        <v>8</v>
      </c>
      <c r="B81" s="14" t="s">
        <v>163</v>
      </c>
      <c r="C81" s="29"/>
      <c r="D81" s="29">
        <v>5.0999999999999996</v>
      </c>
      <c r="E81" s="35"/>
      <c r="F81" s="35">
        <f t="shared" si="8"/>
        <v>5.0999999999999996</v>
      </c>
    </row>
    <row r="82" spans="1:6" s="73" customFormat="1" ht="16.2" x14ac:dyDescent="0.4">
      <c r="A82" s="3">
        <v>9</v>
      </c>
      <c r="B82" s="14" t="s">
        <v>154</v>
      </c>
      <c r="C82" s="29"/>
      <c r="D82" s="29">
        <v>4.2</v>
      </c>
      <c r="E82" s="35"/>
      <c r="F82" s="35">
        <f t="shared" si="8"/>
        <v>4.2</v>
      </c>
    </row>
    <row r="83" spans="1:6" s="73" customFormat="1" ht="16.2" x14ac:dyDescent="0.4">
      <c r="A83" s="3">
        <v>10</v>
      </c>
      <c r="B83" s="14" t="s">
        <v>164</v>
      </c>
      <c r="C83" s="29"/>
      <c r="D83" s="29">
        <v>4.4000000000000004</v>
      </c>
      <c r="E83" s="35"/>
      <c r="F83" s="35">
        <f t="shared" si="8"/>
        <v>4.4000000000000004</v>
      </c>
    </row>
    <row r="84" spans="1:6" s="73" customFormat="1" ht="16.2" x14ac:dyDescent="0.4">
      <c r="A84" s="3">
        <v>8</v>
      </c>
      <c r="B84" s="14" t="s">
        <v>165</v>
      </c>
      <c r="C84" s="29"/>
      <c r="D84" s="29">
        <v>51</v>
      </c>
      <c r="E84" s="35"/>
      <c r="F84" s="35">
        <f t="shared" ref="F84:F87" si="9">SUM(C84:E84)</f>
        <v>51</v>
      </c>
    </row>
    <row r="85" spans="1:6" s="73" customFormat="1" ht="16.2" x14ac:dyDescent="0.4">
      <c r="A85" s="3">
        <v>9</v>
      </c>
      <c r="B85" s="14" t="s">
        <v>166</v>
      </c>
      <c r="C85" s="29"/>
      <c r="D85" s="29">
        <v>34</v>
      </c>
      <c r="E85" s="35"/>
      <c r="F85" s="35">
        <f t="shared" si="9"/>
        <v>34</v>
      </c>
    </row>
    <row r="86" spans="1:6" s="73" customFormat="1" ht="16.2" x14ac:dyDescent="0.4">
      <c r="A86" s="3">
        <v>10</v>
      </c>
      <c r="B86" s="14" t="s">
        <v>167</v>
      </c>
      <c r="C86" s="29"/>
      <c r="D86" s="29">
        <v>673</v>
      </c>
      <c r="E86" s="35"/>
      <c r="F86" s="35">
        <f t="shared" si="9"/>
        <v>673</v>
      </c>
    </row>
    <row r="87" spans="1:6" s="73" customFormat="1" ht="16.2" x14ac:dyDescent="0.4">
      <c r="A87" s="3">
        <v>11</v>
      </c>
      <c r="B87" s="14" t="s">
        <v>168</v>
      </c>
      <c r="C87" s="29"/>
      <c r="D87" s="29">
        <v>273</v>
      </c>
      <c r="E87" s="35"/>
      <c r="F87" s="35">
        <f t="shared" si="9"/>
        <v>273</v>
      </c>
    </row>
    <row r="88" spans="1:6" s="73" customFormat="1" ht="16.2" x14ac:dyDescent="0.4">
      <c r="A88" s="3">
        <v>12</v>
      </c>
      <c r="B88" s="14" t="s">
        <v>169</v>
      </c>
      <c r="C88" s="29"/>
      <c r="D88" s="29">
        <v>200</v>
      </c>
      <c r="E88" s="35"/>
      <c r="F88" s="35">
        <f t="shared" si="8"/>
        <v>200</v>
      </c>
    </row>
    <row r="89" spans="1:6" s="73" customFormat="1" ht="16.2" x14ac:dyDescent="0.4">
      <c r="A89" s="3">
        <v>13</v>
      </c>
      <c r="B89" s="14" t="s">
        <v>199</v>
      </c>
      <c r="C89" s="29"/>
      <c r="D89" s="29">
        <v>61</v>
      </c>
      <c r="E89" s="35"/>
      <c r="F89" s="35">
        <f t="shared" ref="F89:F94" si="10">SUM(C89:E89)</f>
        <v>61</v>
      </c>
    </row>
    <row r="90" spans="1:6" s="73" customFormat="1" ht="16.2" x14ac:dyDescent="0.4">
      <c r="A90" s="3">
        <v>14</v>
      </c>
      <c r="B90" s="14" t="s">
        <v>200</v>
      </c>
      <c r="C90" s="29"/>
      <c r="D90" s="29">
        <v>15</v>
      </c>
      <c r="E90" s="35"/>
      <c r="F90" s="35">
        <f t="shared" si="10"/>
        <v>15</v>
      </c>
    </row>
    <row r="91" spans="1:6" s="73" customFormat="1" ht="16.2" x14ac:dyDescent="0.4">
      <c r="A91" s="3">
        <v>15</v>
      </c>
      <c r="B91" s="14" t="s">
        <v>201</v>
      </c>
      <c r="C91" s="29"/>
      <c r="D91" s="29">
        <v>3.5</v>
      </c>
      <c r="E91" s="35"/>
      <c r="F91" s="35">
        <f t="shared" si="10"/>
        <v>3.5</v>
      </c>
    </row>
    <row r="92" spans="1:6" s="73" customFormat="1" ht="16.2" x14ac:dyDescent="0.4">
      <c r="A92" s="3">
        <v>16</v>
      </c>
      <c r="B92" s="14" t="s">
        <v>202</v>
      </c>
      <c r="C92" s="29"/>
      <c r="D92" s="29">
        <v>11</v>
      </c>
      <c r="E92" s="35"/>
      <c r="F92" s="35">
        <f t="shared" si="10"/>
        <v>11</v>
      </c>
    </row>
    <row r="93" spans="1:6" s="73" customFormat="1" ht="16.2" x14ac:dyDescent="0.4">
      <c r="A93" s="3">
        <v>17</v>
      </c>
      <c r="B93" s="14" t="s">
        <v>203</v>
      </c>
      <c r="C93" s="29"/>
      <c r="D93" s="29">
        <v>33</v>
      </c>
      <c r="E93" s="35"/>
      <c r="F93" s="35">
        <f t="shared" ref="F93" si="11">SUM(C93:E93)</f>
        <v>33</v>
      </c>
    </row>
    <row r="94" spans="1:6" s="73" customFormat="1" ht="16.2" x14ac:dyDescent="0.4">
      <c r="A94" s="3">
        <v>18</v>
      </c>
      <c r="B94" s="14" t="s">
        <v>204</v>
      </c>
      <c r="C94" s="29"/>
      <c r="D94" s="29">
        <v>50</v>
      </c>
      <c r="E94" s="35"/>
      <c r="F94" s="35">
        <f t="shared" si="10"/>
        <v>50</v>
      </c>
    </row>
    <row r="95" spans="1:6" s="73" customFormat="1" ht="16.2" x14ac:dyDescent="0.4">
      <c r="A95" s="3">
        <v>19</v>
      </c>
      <c r="B95" s="14" t="s">
        <v>205</v>
      </c>
      <c r="C95" s="29"/>
      <c r="D95" s="29">
        <v>15</v>
      </c>
      <c r="E95" s="35"/>
      <c r="F95" s="35">
        <f t="shared" ref="F95" si="12">SUM(C95:E95)</f>
        <v>15</v>
      </c>
    </row>
    <row r="96" spans="1:6" s="73" customFormat="1" ht="16.2" x14ac:dyDescent="0.4">
      <c r="A96" s="5" t="s">
        <v>193</v>
      </c>
      <c r="B96" s="84" t="s">
        <v>192</v>
      </c>
      <c r="C96" s="29"/>
      <c r="D96" s="80">
        <f>D97+D98+D99</f>
        <v>2247</v>
      </c>
      <c r="E96" s="71"/>
      <c r="F96" s="71">
        <f t="shared" si="8"/>
        <v>2247</v>
      </c>
    </row>
    <row r="97" spans="1:6" s="73" customFormat="1" ht="16.2" x14ac:dyDescent="0.4">
      <c r="A97" s="3">
        <v>1</v>
      </c>
      <c r="B97" s="22" t="s">
        <v>170</v>
      </c>
      <c r="C97" s="29"/>
      <c r="D97" s="29">
        <v>555</v>
      </c>
      <c r="E97" s="35"/>
      <c r="F97" s="35">
        <f t="shared" si="8"/>
        <v>555</v>
      </c>
    </row>
    <row r="98" spans="1:6" s="73" customFormat="1" ht="48.6" x14ac:dyDescent="0.4">
      <c r="A98" s="3">
        <v>2</v>
      </c>
      <c r="B98" s="22" t="s">
        <v>171</v>
      </c>
      <c r="C98" s="29"/>
      <c r="D98" s="29">
        <v>62</v>
      </c>
      <c r="E98" s="35"/>
      <c r="F98" s="35">
        <f t="shared" si="8"/>
        <v>62</v>
      </c>
    </row>
    <row r="99" spans="1:6" s="73" customFormat="1" ht="48.6" x14ac:dyDescent="0.4">
      <c r="A99" s="3">
        <v>3</v>
      </c>
      <c r="B99" s="22" t="s">
        <v>206</v>
      </c>
      <c r="C99" s="29"/>
      <c r="D99" s="29">
        <v>1630</v>
      </c>
      <c r="E99" s="35"/>
      <c r="F99" s="35">
        <f t="shared" si="8"/>
        <v>1630</v>
      </c>
    </row>
    <row r="100" spans="1:6" s="73" customFormat="1" ht="16.2" x14ac:dyDescent="0.4">
      <c r="A100" s="1" t="s">
        <v>4</v>
      </c>
      <c r="B100" s="16" t="s">
        <v>57</v>
      </c>
      <c r="C100" s="29"/>
      <c r="D100" s="80">
        <f>D101+D102+D103+D104</f>
        <v>1276</v>
      </c>
      <c r="E100" s="71"/>
      <c r="F100" s="71">
        <f t="shared" si="8"/>
        <v>1276</v>
      </c>
    </row>
    <row r="101" spans="1:6" s="73" customFormat="1" ht="16.2" x14ac:dyDescent="0.4">
      <c r="A101" s="2">
        <v>1</v>
      </c>
      <c r="B101" s="14" t="s">
        <v>159</v>
      </c>
      <c r="C101" s="29"/>
      <c r="D101" s="29">
        <v>6</v>
      </c>
      <c r="E101" s="35"/>
      <c r="F101" s="35">
        <f t="shared" si="8"/>
        <v>6</v>
      </c>
    </row>
    <row r="102" spans="1:6" s="73" customFormat="1" ht="33.6" x14ac:dyDescent="0.4">
      <c r="A102" s="1">
        <v>2</v>
      </c>
      <c r="B102" s="83" t="s">
        <v>160</v>
      </c>
      <c r="C102" s="29"/>
      <c r="D102" s="29">
        <v>13</v>
      </c>
      <c r="E102" s="35"/>
      <c r="F102" s="35">
        <f t="shared" si="8"/>
        <v>13</v>
      </c>
    </row>
    <row r="103" spans="1:6" s="73" customFormat="1" ht="16.2" x14ac:dyDescent="0.4">
      <c r="A103" s="1">
        <v>3</v>
      </c>
      <c r="B103" s="14" t="s">
        <v>207</v>
      </c>
      <c r="C103" s="29"/>
      <c r="D103" s="29">
        <v>1250</v>
      </c>
      <c r="E103" s="35"/>
      <c r="F103" s="35">
        <f t="shared" si="8"/>
        <v>1250</v>
      </c>
    </row>
    <row r="104" spans="1:6" s="73" customFormat="1" x14ac:dyDescent="0.4">
      <c r="A104" s="1">
        <v>4</v>
      </c>
      <c r="B104" s="83" t="s">
        <v>208</v>
      </c>
      <c r="C104" s="29"/>
      <c r="D104" s="29">
        <v>7</v>
      </c>
      <c r="E104" s="35"/>
      <c r="F104" s="35">
        <f t="shared" si="8"/>
        <v>7</v>
      </c>
    </row>
    <row r="105" spans="1:6" s="73" customFormat="1" x14ac:dyDescent="0.4">
      <c r="A105" s="1"/>
      <c r="B105" s="83"/>
      <c r="C105" s="29"/>
      <c r="D105" s="29"/>
      <c r="E105" s="35"/>
      <c r="F105" s="35"/>
    </row>
    <row r="106" spans="1:6" s="73" customFormat="1" x14ac:dyDescent="0.4">
      <c r="A106" s="1"/>
      <c r="B106" s="85" t="s">
        <v>172</v>
      </c>
      <c r="C106" s="29"/>
      <c r="D106" s="80">
        <f>D107+D126</f>
        <v>1727.0700000000002</v>
      </c>
      <c r="E106" s="71"/>
      <c r="F106" s="71">
        <f t="shared" ref="F106:F122" si="13">SUM(C106:E106)</f>
        <v>1727.0700000000002</v>
      </c>
    </row>
    <row r="107" spans="1:6" s="73" customFormat="1" ht="16.2" x14ac:dyDescent="0.4">
      <c r="A107" s="5" t="s">
        <v>5</v>
      </c>
      <c r="B107" s="15" t="s">
        <v>43</v>
      </c>
      <c r="C107" s="29"/>
      <c r="D107" s="80">
        <f>SUM(D108:D125)</f>
        <v>1720.5300000000002</v>
      </c>
      <c r="E107" s="80"/>
      <c r="F107" s="71">
        <f t="shared" si="13"/>
        <v>1720.5300000000002</v>
      </c>
    </row>
    <row r="108" spans="1:6" s="73" customFormat="1" ht="16.2" x14ac:dyDescent="0.4">
      <c r="A108" s="3">
        <v>1</v>
      </c>
      <c r="B108" s="14" t="s">
        <v>174</v>
      </c>
      <c r="C108" s="29"/>
      <c r="D108" s="29">
        <v>6.28</v>
      </c>
      <c r="E108" s="35"/>
      <c r="F108" s="35">
        <f t="shared" si="13"/>
        <v>6.28</v>
      </c>
    </row>
    <row r="109" spans="1:6" s="73" customFormat="1" ht="16.2" x14ac:dyDescent="0.4">
      <c r="A109" s="3">
        <v>2</v>
      </c>
      <c r="B109" s="14" t="s">
        <v>175</v>
      </c>
      <c r="C109" s="29"/>
      <c r="D109" s="29">
        <v>37.130000000000003</v>
      </c>
      <c r="E109" s="35"/>
      <c r="F109" s="35">
        <f t="shared" si="13"/>
        <v>37.130000000000003</v>
      </c>
    </row>
    <row r="110" spans="1:6" s="73" customFormat="1" ht="16.2" x14ac:dyDescent="0.4">
      <c r="A110" s="3">
        <v>3</v>
      </c>
      <c r="B110" s="14" t="s">
        <v>176</v>
      </c>
      <c r="C110" s="29"/>
      <c r="D110" s="29">
        <v>41.65</v>
      </c>
      <c r="E110" s="35"/>
      <c r="F110" s="35">
        <f t="shared" si="13"/>
        <v>41.65</v>
      </c>
    </row>
    <row r="111" spans="1:6" s="73" customFormat="1" ht="16.2" x14ac:dyDescent="0.4">
      <c r="A111" s="3">
        <v>4</v>
      </c>
      <c r="B111" s="14" t="s">
        <v>177</v>
      </c>
      <c r="C111" s="29"/>
      <c r="D111" s="29">
        <v>61.88</v>
      </c>
      <c r="E111" s="35"/>
      <c r="F111" s="35">
        <f t="shared" si="13"/>
        <v>61.88</v>
      </c>
    </row>
    <row r="112" spans="1:6" s="73" customFormat="1" ht="16.2" x14ac:dyDescent="0.4">
      <c r="A112" s="3">
        <v>5</v>
      </c>
      <c r="B112" s="14" t="s">
        <v>178</v>
      </c>
      <c r="C112" s="29"/>
      <c r="D112" s="29">
        <v>20.82</v>
      </c>
      <c r="E112" s="35"/>
      <c r="F112" s="35">
        <f t="shared" si="13"/>
        <v>20.82</v>
      </c>
    </row>
    <row r="113" spans="1:6" s="73" customFormat="1" ht="16.2" x14ac:dyDescent="0.4">
      <c r="A113" s="3">
        <v>6</v>
      </c>
      <c r="B113" s="14" t="s">
        <v>179</v>
      </c>
      <c r="C113" s="29"/>
      <c r="D113" s="29">
        <v>17.55</v>
      </c>
      <c r="E113" s="35"/>
      <c r="F113" s="35">
        <f t="shared" si="13"/>
        <v>17.55</v>
      </c>
    </row>
    <row r="114" spans="1:6" s="73" customFormat="1" ht="16.2" x14ac:dyDescent="0.4">
      <c r="A114" s="3">
        <v>7</v>
      </c>
      <c r="B114" s="14" t="s">
        <v>180</v>
      </c>
      <c r="C114" s="29"/>
      <c r="D114" s="29">
        <v>9.64</v>
      </c>
      <c r="E114" s="35"/>
      <c r="F114" s="35">
        <f t="shared" si="13"/>
        <v>9.64</v>
      </c>
    </row>
    <row r="115" spans="1:6" s="73" customFormat="1" ht="32.4" x14ac:dyDescent="0.4">
      <c r="A115" s="3">
        <v>8</v>
      </c>
      <c r="B115" s="14" t="s">
        <v>181</v>
      </c>
      <c r="C115" s="29"/>
      <c r="D115" s="29">
        <v>37.479999999999997</v>
      </c>
      <c r="E115" s="35"/>
      <c r="F115" s="35">
        <f t="shared" si="13"/>
        <v>37.479999999999997</v>
      </c>
    </row>
    <row r="116" spans="1:6" s="73" customFormat="1" ht="16.2" x14ac:dyDescent="0.4">
      <c r="A116" s="3">
        <v>9</v>
      </c>
      <c r="B116" s="14" t="s">
        <v>182</v>
      </c>
      <c r="C116" s="29"/>
      <c r="D116" s="29">
        <v>528.95000000000005</v>
      </c>
      <c r="E116" s="35"/>
      <c r="F116" s="35">
        <f t="shared" si="13"/>
        <v>528.95000000000005</v>
      </c>
    </row>
    <row r="117" spans="1:6" s="73" customFormat="1" ht="16.2" x14ac:dyDescent="0.4">
      <c r="A117" s="3">
        <v>10</v>
      </c>
      <c r="B117" s="14" t="s">
        <v>183</v>
      </c>
      <c r="C117" s="29"/>
      <c r="D117" s="29">
        <v>235.62</v>
      </c>
      <c r="E117" s="35"/>
      <c r="F117" s="35">
        <f t="shared" si="13"/>
        <v>235.62</v>
      </c>
    </row>
    <row r="118" spans="1:6" s="73" customFormat="1" ht="16.2" x14ac:dyDescent="0.4">
      <c r="A118" s="3">
        <v>8</v>
      </c>
      <c r="B118" s="14" t="s">
        <v>184</v>
      </c>
      <c r="C118" s="29"/>
      <c r="D118" s="29">
        <v>95.2</v>
      </c>
      <c r="E118" s="35"/>
      <c r="F118" s="35">
        <f t="shared" si="13"/>
        <v>95.2</v>
      </c>
    </row>
    <row r="119" spans="1:6" s="73" customFormat="1" ht="16.2" x14ac:dyDescent="0.4">
      <c r="A119" s="3">
        <v>9</v>
      </c>
      <c r="B119" s="14" t="s">
        <v>185</v>
      </c>
      <c r="C119" s="29"/>
      <c r="D119" s="29">
        <v>29.75</v>
      </c>
      <c r="E119" s="35"/>
      <c r="F119" s="35">
        <f t="shared" si="13"/>
        <v>29.75</v>
      </c>
    </row>
    <row r="120" spans="1:6" s="73" customFormat="1" ht="16.2" x14ac:dyDescent="0.4">
      <c r="A120" s="3">
        <v>10</v>
      </c>
      <c r="B120" s="14" t="s">
        <v>186</v>
      </c>
      <c r="C120" s="29"/>
      <c r="D120" s="29">
        <v>214.2</v>
      </c>
      <c r="E120" s="35"/>
      <c r="F120" s="35">
        <f t="shared" si="13"/>
        <v>214.2</v>
      </c>
    </row>
    <row r="121" spans="1:6" s="73" customFormat="1" ht="16.2" x14ac:dyDescent="0.4">
      <c r="A121" s="3">
        <v>11</v>
      </c>
      <c r="B121" s="14" t="s">
        <v>187</v>
      </c>
      <c r="C121" s="29"/>
      <c r="D121" s="29">
        <v>16.66</v>
      </c>
      <c r="E121" s="35"/>
      <c r="F121" s="35">
        <f t="shared" si="13"/>
        <v>16.66</v>
      </c>
    </row>
    <row r="122" spans="1:6" s="73" customFormat="1" ht="16.2" x14ac:dyDescent="0.4">
      <c r="A122" s="3">
        <v>12</v>
      </c>
      <c r="B122" s="14" t="s">
        <v>188</v>
      </c>
      <c r="C122" s="29"/>
      <c r="D122" s="29">
        <v>17.260000000000002</v>
      </c>
      <c r="E122" s="35"/>
      <c r="F122" s="35">
        <f t="shared" si="13"/>
        <v>17.260000000000002</v>
      </c>
    </row>
    <row r="123" spans="1:6" s="73" customFormat="1" ht="16.2" x14ac:dyDescent="0.4">
      <c r="A123" s="3">
        <v>9</v>
      </c>
      <c r="B123" s="14" t="s">
        <v>189</v>
      </c>
      <c r="C123" s="29"/>
      <c r="D123" s="29">
        <v>17.260000000000002</v>
      </c>
      <c r="E123" s="35"/>
      <c r="F123" s="35">
        <f t="shared" ref="F123:F125" si="14">SUM(C123:E123)</f>
        <v>17.260000000000002</v>
      </c>
    </row>
    <row r="124" spans="1:6" s="73" customFormat="1" ht="16.2" x14ac:dyDescent="0.4">
      <c r="A124" s="3">
        <v>10</v>
      </c>
      <c r="B124" s="14" t="s">
        <v>190</v>
      </c>
      <c r="C124" s="29"/>
      <c r="D124" s="29">
        <v>238</v>
      </c>
      <c r="E124" s="35"/>
      <c r="F124" s="35">
        <f t="shared" si="14"/>
        <v>238</v>
      </c>
    </row>
    <row r="125" spans="1:6" s="73" customFormat="1" ht="16.2" x14ac:dyDescent="0.4">
      <c r="A125" s="3">
        <v>11</v>
      </c>
      <c r="B125" s="14" t="s">
        <v>191</v>
      </c>
      <c r="C125" s="29"/>
      <c r="D125" s="29">
        <v>95.2</v>
      </c>
      <c r="E125" s="35"/>
      <c r="F125" s="35">
        <f t="shared" si="14"/>
        <v>95.2</v>
      </c>
    </row>
    <row r="126" spans="1:6" s="73" customFormat="1" ht="16.2" x14ac:dyDescent="0.4">
      <c r="A126" s="5" t="s">
        <v>193</v>
      </c>
      <c r="B126" s="84" t="s">
        <v>192</v>
      </c>
      <c r="C126" s="29"/>
      <c r="D126" s="80">
        <f>D127+D191</f>
        <v>6.54</v>
      </c>
      <c r="E126" s="71"/>
      <c r="F126" s="71">
        <f t="shared" ref="F126:F135" si="15">SUM(C126:E126)</f>
        <v>6.54</v>
      </c>
    </row>
    <row r="127" spans="1:6" s="73" customFormat="1" ht="16.2" x14ac:dyDescent="0.4">
      <c r="A127" s="3">
        <v>1</v>
      </c>
      <c r="B127" s="22" t="s">
        <v>173</v>
      </c>
      <c r="C127" s="29"/>
      <c r="D127" s="29">
        <v>6.54</v>
      </c>
      <c r="E127" s="35"/>
      <c r="F127" s="35">
        <f t="shared" si="15"/>
        <v>6.54</v>
      </c>
    </row>
    <row r="128" spans="1:6" s="73" customFormat="1" ht="16.2" x14ac:dyDescent="0.4">
      <c r="A128" s="3"/>
      <c r="B128" s="22"/>
      <c r="C128" s="29"/>
      <c r="D128" s="29"/>
      <c r="E128" s="35"/>
      <c r="F128" s="35"/>
    </row>
    <row r="129" spans="1:6" s="73" customFormat="1" x14ac:dyDescent="0.4">
      <c r="A129" s="1"/>
      <c r="B129" s="85" t="s">
        <v>209</v>
      </c>
      <c r="C129" s="29"/>
      <c r="D129" s="80">
        <f>D130+D136</f>
        <v>937.12</v>
      </c>
      <c r="E129" s="71"/>
      <c r="F129" s="71">
        <f t="shared" si="15"/>
        <v>937.12</v>
      </c>
    </row>
    <row r="130" spans="1:6" s="73" customFormat="1" ht="16.2" x14ac:dyDescent="0.4">
      <c r="A130" s="5" t="s">
        <v>5</v>
      </c>
      <c r="B130" s="15" t="s">
        <v>43</v>
      </c>
      <c r="C130" s="29"/>
      <c r="D130" s="80">
        <f>SUM(D131:D135)</f>
        <v>431.12</v>
      </c>
      <c r="E130" s="80"/>
      <c r="F130" s="71">
        <f t="shared" si="15"/>
        <v>431.12</v>
      </c>
    </row>
    <row r="131" spans="1:6" s="73" customFormat="1" ht="16.2" x14ac:dyDescent="0.4">
      <c r="A131" s="3">
        <v>1</v>
      </c>
      <c r="B131" s="14" t="s">
        <v>210</v>
      </c>
      <c r="C131" s="29"/>
      <c r="D131" s="29">
        <v>18.45</v>
      </c>
      <c r="E131" s="35"/>
      <c r="F131" s="35">
        <f t="shared" si="15"/>
        <v>18.45</v>
      </c>
    </row>
    <row r="132" spans="1:6" s="73" customFormat="1" ht="16.2" x14ac:dyDescent="0.4">
      <c r="A132" s="3">
        <v>2</v>
      </c>
      <c r="B132" s="14" t="s">
        <v>211</v>
      </c>
      <c r="C132" s="29"/>
      <c r="D132" s="29">
        <v>190.19</v>
      </c>
      <c r="E132" s="35"/>
      <c r="F132" s="35">
        <f t="shared" si="15"/>
        <v>190.19</v>
      </c>
    </row>
    <row r="133" spans="1:6" s="73" customFormat="1" ht="16.2" x14ac:dyDescent="0.4">
      <c r="A133" s="3">
        <v>3</v>
      </c>
      <c r="B133" s="14" t="s">
        <v>212</v>
      </c>
      <c r="C133" s="29"/>
      <c r="D133" s="29">
        <v>100</v>
      </c>
      <c r="E133" s="35"/>
      <c r="F133" s="35">
        <f t="shared" si="15"/>
        <v>100</v>
      </c>
    </row>
    <row r="134" spans="1:6" s="73" customFormat="1" ht="16.2" x14ac:dyDescent="0.4">
      <c r="A134" s="3">
        <v>4</v>
      </c>
      <c r="B134" s="14" t="s">
        <v>213</v>
      </c>
      <c r="C134" s="29"/>
      <c r="D134" s="29">
        <v>4</v>
      </c>
      <c r="E134" s="35"/>
      <c r="F134" s="35">
        <f t="shared" si="15"/>
        <v>4</v>
      </c>
    </row>
    <row r="135" spans="1:6" s="73" customFormat="1" ht="16.2" x14ac:dyDescent="0.4">
      <c r="A135" s="3">
        <v>5</v>
      </c>
      <c r="B135" s="14" t="s">
        <v>214</v>
      </c>
      <c r="C135" s="29"/>
      <c r="D135" s="29">
        <v>118.48</v>
      </c>
      <c r="E135" s="35"/>
      <c r="F135" s="35">
        <f t="shared" si="15"/>
        <v>118.48</v>
      </c>
    </row>
    <row r="136" spans="1:6" s="73" customFormat="1" ht="16.2" x14ac:dyDescent="0.4">
      <c r="A136" s="1" t="s">
        <v>4</v>
      </c>
      <c r="B136" s="16" t="s">
        <v>57</v>
      </c>
      <c r="C136" s="29"/>
      <c r="D136" s="80">
        <f>D137+D138+D191+D192</f>
        <v>506</v>
      </c>
      <c r="E136" s="71"/>
      <c r="F136" s="71">
        <f t="shared" ref="F136:F138" si="16">SUM(C136:E136)</f>
        <v>506</v>
      </c>
    </row>
    <row r="137" spans="1:6" s="73" customFormat="1" ht="32.4" x14ac:dyDescent="0.4">
      <c r="A137" s="2">
        <v>1</v>
      </c>
      <c r="B137" s="14" t="s">
        <v>215</v>
      </c>
      <c r="C137" s="29"/>
      <c r="D137" s="29">
        <v>83.3</v>
      </c>
      <c r="E137" s="35"/>
      <c r="F137" s="35">
        <f t="shared" si="16"/>
        <v>83.3</v>
      </c>
    </row>
    <row r="138" spans="1:6" s="73" customFormat="1" ht="33.6" x14ac:dyDescent="0.4">
      <c r="A138" s="1">
        <v>2</v>
      </c>
      <c r="B138" s="83" t="s">
        <v>216</v>
      </c>
      <c r="C138" s="29"/>
      <c r="D138" s="29">
        <v>422.7</v>
      </c>
      <c r="E138" s="35"/>
      <c r="F138" s="35">
        <f t="shared" si="16"/>
        <v>422.7</v>
      </c>
    </row>
    <row r="139" spans="1:6" s="73" customFormat="1" x14ac:dyDescent="0.4">
      <c r="A139" s="1"/>
      <c r="B139" s="83"/>
      <c r="C139" s="29"/>
      <c r="D139" s="29"/>
      <c r="E139" s="35"/>
      <c r="F139" s="35"/>
    </row>
    <row r="140" spans="1:6" s="73" customFormat="1" ht="30.6" customHeight="1" x14ac:dyDescent="0.4">
      <c r="A140" s="1"/>
      <c r="B140" s="85" t="s">
        <v>220</v>
      </c>
      <c r="C140" s="29"/>
      <c r="D140" s="80">
        <f>SUM(D142:D190)</f>
        <v>2738.2599999999998</v>
      </c>
      <c r="E140" s="71"/>
      <c r="F140" s="71">
        <f t="shared" ref="F140:F190" si="17">SUM(C140:E140)</f>
        <v>2738.2599999999998</v>
      </c>
    </row>
    <row r="141" spans="1:6" s="73" customFormat="1" ht="16.2" x14ac:dyDescent="0.4">
      <c r="A141" s="5" t="s">
        <v>5</v>
      </c>
      <c r="B141" s="15" t="s">
        <v>43</v>
      </c>
      <c r="C141" s="29"/>
      <c r="D141" s="80">
        <f>SUM(D142:D190)</f>
        <v>2738.2599999999998</v>
      </c>
      <c r="E141" s="80"/>
      <c r="F141" s="71">
        <f t="shared" si="17"/>
        <v>2738.2599999999998</v>
      </c>
    </row>
    <row r="142" spans="1:6" s="73" customFormat="1" ht="32.4" x14ac:dyDescent="0.4">
      <c r="A142" s="3">
        <v>1</v>
      </c>
      <c r="B142" s="14" t="s">
        <v>221</v>
      </c>
      <c r="C142" s="29"/>
      <c r="D142" s="29">
        <v>18.21</v>
      </c>
      <c r="E142" s="35"/>
      <c r="F142" s="35">
        <f t="shared" si="17"/>
        <v>18.21</v>
      </c>
    </row>
    <row r="143" spans="1:6" s="73" customFormat="1" ht="16.2" x14ac:dyDescent="0.4">
      <c r="A143" s="3">
        <v>2</v>
      </c>
      <c r="B143" s="14" t="s">
        <v>222</v>
      </c>
      <c r="C143" s="29"/>
      <c r="D143" s="29">
        <v>35</v>
      </c>
      <c r="E143" s="35"/>
      <c r="F143" s="35">
        <f t="shared" si="17"/>
        <v>35</v>
      </c>
    </row>
    <row r="144" spans="1:6" s="73" customFormat="1" ht="16.2" x14ac:dyDescent="0.4">
      <c r="A144" s="3">
        <v>3</v>
      </c>
      <c r="B144" s="14" t="s">
        <v>223</v>
      </c>
      <c r="C144" s="14"/>
      <c r="D144" s="35">
        <v>464.59</v>
      </c>
      <c r="E144" s="14"/>
      <c r="F144" s="35">
        <f t="shared" si="17"/>
        <v>464.59</v>
      </c>
    </row>
    <row r="145" spans="1:6" s="73" customFormat="1" ht="16.2" x14ac:dyDescent="0.4">
      <c r="A145" s="3">
        <v>4</v>
      </c>
      <c r="B145" s="14" t="s">
        <v>224</v>
      </c>
      <c r="C145" s="14"/>
      <c r="D145" s="35">
        <v>130</v>
      </c>
      <c r="E145" s="14"/>
      <c r="F145" s="35">
        <f t="shared" si="17"/>
        <v>130</v>
      </c>
    </row>
    <row r="146" spans="1:6" s="73" customFormat="1" ht="16.2" x14ac:dyDescent="0.4">
      <c r="A146" s="3">
        <v>5</v>
      </c>
      <c r="B146" s="14" t="s">
        <v>225</v>
      </c>
      <c r="C146" s="14"/>
      <c r="D146" s="35">
        <v>23</v>
      </c>
      <c r="E146" s="14"/>
      <c r="F146" s="35">
        <f t="shared" si="17"/>
        <v>23</v>
      </c>
    </row>
    <row r="147" spans="1:6" s="73" customFormat="1" ht="16.2" x14ac:dyDescent="0.4">
      <c r="A147" s="3">
        <v>6</v>
      </c>
      <c r="B147" s="14" t="s">
        <v>226</v>
      </c>
      <c r="C147" s="14"/>
      <c r="D147" s="35">
        <v>50</v>
      </c>
      <c r="E147" s="14"/>
      <c r="F147" s="35">
        <f t="shared" si="17"/>
        <v>50</v>
      </c>
    </row>
    <row r="148" spans="1:6" s="73" customFormat="1" ht="16.2" x14ac:dyDescent="0.4">
      <c r="A148" s="3">
        <v>7</v>
      </c>
      <c r="B148" s="14" t="s">
        <v>227</v>
      </c>
      <c r="C148" s="14"/>
      <c r="D148" s="35">
        <v>3.7</v>
      </c>
      <c r="E148" s="14"/>
      <c r="F148" s="35">
        <f t="shared" si="17"/>
        <v>3.7</v>
      </c>
    </row>
    <row r="149" spans="1:6" s="73" customFormat="1" ht="16.2" x14ac:dyDescent="0.4">
      <c r="A149" s="3">
        <v>8</v>
      </c>
      <c r="B149" s="14" t="s">
        <v>228</v>
      </c>
      <c r="C149" s="14"/>
      <c r="D149" s="35">
        <v>110</v>
      </c>
      <c r="E149" s="14"/>
      <c r="F149" s="35">
        <f t="shared" si="17"/>
        <v>110</v>
      </c>
    </row>
    <row r="150" spans="1:6" s="73" customFormat="1" ht="16.2" x14ac:dyDescent="0.4">
      <c r="A150" s="3">
        <v>9</v>
      </c>
      <c r="B150" s="14" t="s">
        <v>229</v>
      </c>
      <c r="C150" s="14"/>
      <c r="D150" s="35">
        <v>14.3</v>
      </c>
      <c r="E150" s="14"/>
      <c r="F150" s="35">
        <f t="shared" si="17"/>
        <v>14.3</v>
      </c>
    </row>
    <row r="151" spans="1:6" s="73" customFormat="1" ht="16.2" x14ac:dyDescent="0.4">
      <c r="A151" s="3">
        <v>10</v>
      </c>
      <c r="B151" s="14" t="s">
        <v>230</v>
      </c>
      <c r="C151" s="14"/>
      <c r="D151" s="35">
        <v>53.55</v>
      </c>
      <c r="E151" s="14"/>
      <c r="F151" s="35">
        <f t="shared" si="17"/>
        <v>53.55</v>
      </c>
    </row>
    <row r="152" spans="1:6" s="73" customFormat="1" ht="16.2" x14ac:dyDescent="0.4">
      <c r="A152" s="3">
        <v>11</v>
      </c>
      <c r="B152" s="14" t="s">
        <v>231</v>
      </c>
      <c r="C152" s="14"/>
      <c r="D152" s="35">
        <v>18</v>
      </c>
      <c r="E152" s="14"/>
      <c r="F152" s="35">
        <f t="shared" si="17"/>
        <v>18</v>
      </c>
    </row>
    <row r="153" spans="1:6" s="73" customFormat="1" ht="16.2" x14ac:dyDescent="0.4">
      <c r="A153" s="3">
        <v>12</v>
      </c>
      <c r="B153" s="14" t="s">
        <v>232</v>
      </c>
      <c r="C153" s="14"/>
      <c r="D153" s="35">
        <v>33</v>
      </c>
      <c r="E153" s="14"/>
      <c r="F153" s="35">
        <f t="shared" si="17"/>
        <v>33</v>
      </c>
    </row>
    <row r="154" spans="1:6" s="73" customFormat="1" ht="16.2" x14ac:dyDescent="0.4">
      <c r="A154" s="3">
        <v>13</v>
      </c>
      <c r="B154" s="14" t="s">
        <v>233</v>
      </c>
      <c r="C154" s="14"/>
      <c r="D154" s="35">
        <v>160</v>
      </c>
      <c r="E154" s="14"/>
      <c r="F154" s="35">
        <f t="shared" si="17"/>
        <v>160</v>
      </c>
    </row>
    <row r="155" spans="1:6" s="73" customFormat="1" ht="16.2" x14ac:dyDescent="0.4">
      <c r="A155" s="3">
        <v>14</v>
      </c>
      <c r="B155" s="14" t="s">
        <v>234</v>
      </c>
      <c r="C155" s="14"/>
      <c r="D155" s="35">
        <v>105</v>
      </c>
      <c r="E155" s="14"/>
      <c r="F155" s="35">
        <f t="shared" si="17"/>
        <v>105</v>
      </c>
    </row>
    <row r="156" spans="1:6" s="73" customFormat="1" ht="16.2" x14ac:dyDescent="0.4">
      <c r="A156" s="3">
        <v>15</v>
      </c>
      <c r="B156" s="14" t="s">
        <v>235</v>
      </c>
      <c r="C156" s="14"/>
      <c r="D156" s="35">
        <v>30</v>
      </c>
      <c r="E156" s="14"/>
      <c r="F156" s="35">
        <f t="shared" si="17"/>
        <v>30</v>
      </c>
    </row>
    <row r="157" spans="1:6" s="73" customFormat="1" ht="16.2" x14ac:dyDescent="0.4">
      <c r="A157" s="3">
        <v>16</v>
      </c>
      <c r="B157" s="14" t="s">
        <v>236</v>
      </c>
      <c r="C157" s="14"/>
      <c r="D157" s="35">
        <v>26</v>
      </c>
      <c r="E157" s="14"/>
      <c r="F157" s="35">
        <f t="shared" si="17"/>
        <v>26</v>
      </c>
    </row>
    <row r="158" spans="1:6" s="73" customFormat="1" ht="16.2" x14ac:dyDescent="0.4">
      <c r="A158" s="3">
        <v>17</v>
      </c>
      <c r="B158" s="14" t="s">
        <v>237</v>
      </c>
      <c r="C158" s="14"/>
      <c r="D158" s="35">
        <v>17</v>
      </c>
      <c r="E158" s="14"/>
      <c r="F158" s="35">
        <f t="shared" si="17"/>
        <v>17</v>
      </c>
    </row>
    <row r="159" spans="1:6" s="73" customFormat="1" ht="16.2" x14ac:dyDescent="0.4">
      <c r="A159" s="3">
        <v>18</v>
      </c>
      <c r="B159" s="14" t="s">
        <v>238</v>
      </c>
      <c r="C159" s="14"/>
      <c r="D159" s="35">
        <v>53</v>
      </c>
      <c r="E159" s="14"/>
      <c r="F159" s="35">
        <f t="shared" si="17"/>
        <v>53</v>
      </c>
    </row>
    <row r="160" spans="1:6" s="73" customFormat="1" ht="16.2" x14ac:dyDescent="0.4">
      <c r="A160" s="3">
        <v>19</v>
      </c>
      <c r="B160" s="14" t="s">
        <v>239</v>
      </c>
      <c r="C160" s="14"/>
      <c r="D160" s="35">
        <v>40</v>
      </c>
      <c r="E160" s="14"/>
      <c r="F160" s="35">
        <f t="shared" si="17"/>
        <v>40</v>
      </c>
    </row>
    <row r="161" spans="1:6" s="73" customFormat="1" ht="16.2" x14ac:dyDescent="0.4">
      <c r="A161" s="3">
        <v>20</v>
      </c>
      <c r="B161" s="14" t="s">
        <v>240</v>
      </c>
      <c r="C161" s="14"/>
      <c r="D161" s="35">
        <v>6.8</v>
      </c>
      <c r="E161" s="14"/>
      <c r="F161" s="35">
        <f t="shared" si="17"/>
        <v>6.8</v>
      </c>
    </row>
    <row r="162" spans="1:6" s="73" customFormat="1" ht="16.2" x14ac:dyDescent="0.4">
      <c r="A162" s="3">
        <v>21</v>
      </c>
      <c r="B162" s="14" t="s">
        <v>241</v>
      </c>
      <c r="C162" s="14"/>
      <c r="D162" s="35">
        <v>12.2</v>
      </c>
      <c r="E162" s="14"/>
      <c r="F162" s="35">
        <f t="shared" si="17"/>
        <v>12.2</v>
      </c>
    </row>
    <row r="163" spans="1:6" s="73" customFormat="1" ht="16.2" x14ac:dyDescent="0.4">
      <c r="A163" s="3">
        <v>22</v>
      </c>
      <c r="B163" s="14" t="s">
        <v>242</v>
      </c>
      <c r="C163" s="14"/>
      <c r="D163" s="29">
        <v>36</v>
      </c>
      <c r="E163" s="14"/>
      <c r="F163" s="35">
        <f t="shared" si="17"/>
        <v>36</v>
      </c>
    </row>
    <row r="164" spans="1:6" s="73" customFormat="1" ht="16.2" x14ac:dyDescent="0.4">
      <c r="A164" s="3">
        <v>23</v>
      </c>
      <c r="B164" s="14" t="s">
        <v>243</v>
      </c>
      <c r="C164" s="14"/>
      <c r="D164" s="29">
        <v>37</v>
      </c>
      <c r="E164" s="14"/>
      <c r="F164" s="35">
        <f t="shared" si="17"/>
        <v>37</v>
      </c>
    </row>
    <row r="165" spans="1:6" s="73" customFormat="1" ht="16.2" x14ac:dyDescent="0.4">
      <c r="A165" s="3">
        <v>24</v>
      </c>
      <c r="B165" s="14" t="s">
        <v>244</v>
      </c>
      <c r="C165" s="14"/>
      <c r="D165" s="29">
        <v>20.399999999999999</v>
      </c>
      <c r="E165" s="14"/>
      <c r="F165" s="35">
        <f t="shared" si="17"/>
        <v>20.399999999999999</v>
      </c>
    </row>
    <row r="166" spans="1:6" s="73" customFormat="1" ht="16.2" x14ac:dyDescent="0.4">
      <c r="A166" s="3">
        <v>25</v>
      </c>
      <c r="B166" s="14" t="s">
        <v>245</v>
      </c>
      <c r="C166" s="14"/>
      <c r="D166" s="29">
        <v>22.61</v>
      </c>
      <c r="E166" s="14"/>
      <c r="F166" s="35">
        <f t="shared" si="17"/>
        <v>22.61</v>
      </c>
    </row>
    <row r="167" spans="1:6" s="73" customFormat="1" ht="16.2" x14ac:dyDescent="0.4">
      <c r="A167" s="3">
        <v>26</v>
      </c>
      <c r="B167" s="14" t="s">
        <v>246</v>
      </c>
      <c r="C167" s="14"/>
      <c r="D167" s="29">
        <v>10</v>
      </c>
      <c r="E167" s="14"/>
      <c r="F167" s="35">
        <f t="shared" si="17"/>
        <v>10</v>
      </c>
    </row>
    <row r="168" spans="1:6" s="73" customFormat="1" ht="16.2" x14ac:dyDescent="0.4">
      <c r="A168" s="3">
        <v>27</v>
      </c>
      <c r="B168" s="14" t="s">
        <v>247</v>
      </c>
      <c r="C168" s="14"/>
      <c r="D168" s="29">
        <v>5.5</v>
      </c>
      <c r="E168" s="14"/>
      <c r="F168" s="35">
        <f t="shared" si="17"/>
        <v>5.5</v>
      </c>
    </row>
    <row r="169" spans="1:6" s="73" customFormat="1" ht="16.2" x14ac:dyDescent="0.4">
      <c r="A169" s="3">
        <v>28</v>
      </c>
      <c r="B169" s="14" t="s">
        <v>248</v>
      </c>
      <c r="C169" s="14"/>
      <c r="D169" s="29">
        <v>80</v>
      </c>
      <c r="E169" s="14"/>
      <c r="F169" s="35">
        <f t="shared" si="17"/>
        <v>80</v>
      </c>
    </row>
    <row r="170" spans="1:6" s="73" customFormat="1" ht="16.2" x14ac:dyDescent="0.4">
      <c r="A170" s="3">
        <v>29</v>
      </c>
      <c r="B170" s="14" t="s">
        <v>249</v>
      </c>
      <c r="C170" s="14"/>
      <c r="D170" s="29">
        <v>20</v>
      </c>
      <c r="E170" s="14"/>
      <c r="F170" s="35">
        <f t="shared" si="17"/>
        <v>20</v>
      </c>
    </row>
    <row r="171" spans="1:6" s="73" customFormat="1" ht="16.2" x14ac:dyDescent="0.4">
      <c r="A171" s="3">
        <v>30</v>
      </c>
      <c r="B171" s="14" t="s">
        <v>250</v>
      </c>
      <c r="C171" s="14"/>
      <c r="D171" s="29">
        <v>20</v>
      </c>
      <c r="E171" s="14"/>
      <c r="F171" s="35">
        <f t="shared" si="17"/>
        <v>20</v>
      </c>
    </row>
    <row r="172" spans="1:6" s="73" customFormat="1" ht="16.2" x14ac:dyDescent="0.4">
      <c r="A172" s="3">
        <v>31</v>
      </c>
      <c r="B172" s="14" t="s">
        <v>251</v>
      </c>
      <c r="C172" s="14"/>
      <c r="D172" s="29">
        <v>250</v>
      </c>
      <c r="E172" s="14"/>
      <c r="F172" s="35">
        <f t="shared" si="17"/>
        <v>250</v>
      </c>
    </row>
    <row r="173" spans="1:6" s="73" customFormat="1" ht="16.2" x14ac:dyDescent="0.4">
      <c r="A173" s="3">
        <v>32</v>
      </c>
      <c r="B173" s="14" t="s">
        <v>252</v>
      </c>
      <c r="C173" s="14"/>
      <c r="D173" s="29">
        <v>60</v>
      </c>
      <c r="E173" s="14"/>
      <c r="F173" s="35">
        <f t="shared" si="17"/>
        <v>60</v>
      </c>
    </row>
    <row r="174" spans="1:6" s="73" customFormat="1" ht="16.2" x14ac:dyDescent="0.4">
      <c r="A174" s="3">
        <v>33</v>
      </c>
      <c r="B174" s="14" t="s">
        <v>253</v>
      </c>
      <c r="C174" s="14"/>
      <c r="D174" s="29">
        <v>300</v>
      </c>
      <c r="E174" s="14"/>
      <c r="F174" s="35">
        <f t="shared" si="17"/>
        <v>300</v>
      </c>
    </row>
    <row r="175" spans="1:6" s="73" customFormat="1" ht="16.2" x14ac:dyDescent="0.4">
      <c r="A175" s="3">
        <v>34</v>
      </c>
      <c r="B175" s="14" t="s">
        <v>254</v>
      </c>
      <c r="C175" s="14"/>
      <c r="D175" s="29">
        <v>80</v>
      </c>
      <c r="E175" s="14"/>
      <c r="F175" s="35">
        <f t="shared" si="17"/>
        <v>80</v>
      </c>
    </row>
    <row r="176" spans="1:6" s="73" customFormat="1" ht="16.2" x14ac:dyDescent="0.4">
      <c r="A176" s="3">
        <v>35</v>
      </c>
      <c r="B176" s="14" t="s">
        <v>255</v>
      </c>
      <c r="C176" s="14"/>
      <c r="D176" s="29">
        <v>92</v>
      </c>
      <c r="E176" s="14"/>
      <c r="F176" s="35">
        <f t="shared" si="17"/>
        <v>92</v>
      </c>
    </row>
    <row r="177" spans="1:6" s="73" customFormat="1" ht="16.2" x14ac:dyDescent="0.4">
      <c r="A177" s="3">
        <v>36</v>
      </c>
      <c r="B177" s="14" t="s">
        <v>256</v>
      </c>
      <c r="C177" s="14"/>
      <c r="D177" s="29">
        <v>8</v>
      </c>
      <c r="E177" s="14"/>
      <c r="F177" s="35">
        <f t="shared" si="17"/>
        <v>8</v>
      </c>
    </row>
    <row r="178" spans="1:6" s="73" customFormat="1" ht="16.2" x14ac:dyDescent="0.4">
      <c r="A178" s="3">
        <v>37</v>
      </c>
      <c r="B178" s="14" t="s">
        <v>257</v>
      </c>
      <c r="C178" s="14"/>
      <c r="D178" s="29">
        <v>4</v>
      </c>
      <c r="E178" s="14"/>
      <c r="F178" s="35">
        <f t="shared" si="17"/>
        <v>4</v>
      </c>
    </row>
    <row r="179" spans="1:6" s="73" customFormat="1" ht="16.2" x14ac:dyDescent="0.4">
      <c r="A179" s="3">
        <v>38</v>
      </c>
      <c r="B179" s="14" t="s">
        <v>258</v>
      </c>
      <c r="C179" s="14"/>
      <c r="D179" s="29">
        <v>4</v>
      </c>
      <c r="E179" s="14"/>
      <c r="F179" s="35">
        <f t="shared" si="17"/>
        <v>4</v>
      </c>
    </row>
    <row r="180" spans="1:6" s="73" customFormat="1" ht="16.2" x14ac:dyDescent="0.4">
      <c r="A180" s="3">
        <v>39</v>
      </c>
      <c r="B180" s="14" t="s">
        <v>259</v>
      </c>
      <c r="C180" s="14"/>
      <c r="D180" s="29">
        <v>4.8</v>
      </c>
      <c r="E180" s="14"/>
      <c r="F180" s="35">
        <f t="shared" si="17"/>
        <v>4.8</v>
      </c>
    </row>
    <row r="181" spans="1:6" s="73" customFormat="1" ht="16.2" x14ac:dyDescent="0.4">
      <c r="A181" s="3">
        <v>40</v>
      </c>
      <c r="B181" s="14" t="s">
        <v>260</v>
      </c>
      <c r="C181" s="14"/>
      <c r="D181" s="29">
        <v>40.6</v>
      </c>
      <c r="E181" s="14"/>
      <c r="F181" s="35">
        <f t="shared" si="17"/>
        <v>40.6</v>
      </c>
    </row>
    <row r="182" spans="1:6" s="73" customFormat="1" ht="16.2" x14ac:dyDescent="0.4">
      <c r="A182" s="3">
        <v>41</v>
      </c>
      <c r="B182" s="14" t="s">
        <v>261</v>
      </c>
      <c r="C182" s="14"/>
      <c r="D182" s="29">
        <v>50</v>
      </c>
      <c r="E182" s="14"/>
      <c r="F182" s="35">
        <f t="shared" si="17"/>
        <v>50</v>
      </c>
    </row>
    <row r="183" spans="1:6" s="73" customFormat="1" ht="16.2" x14ac:dyDescent="0.4">
      <c r="A183" s="3">
        <v>42</v>
      </c>
      <c r="B183" s="14" t="s">
        <v>262</v>
      </c>
      <c r="C183" s="14"/>
      <c r="D183" s="29">
        <v>40</v>
      </c>
      <c r="E183" s="14"/>
      <c r="F183" s="35">
        <f t="shared" si="17"/>
        <v>40</v>
      </c>
    </row>
    <row r="184" spans="1:6" s="73" customFormat="1" ht="16.2" x14ac:dyDescent="0.4">
      <c r="A184" s="3">
        <v>43</v>
      </c>
      <c r="B184" s="14" t="s">
        <v>263</v>
      </c>
      <c r="C184" s="14"/>
      <c r="D184" s="29">
        <v>17</v>
      </c>
      <c r="E184" s="14"/>
      <c r="F184" s="35">
        <f t="shared" si="17"/>
        <v>17</v>
      </c>
    </row>
    <row r="185" spans="1:6" s="73" customFormat="1" ht="16.2" x14ac:dyDescent="0.4">
      <c r="A185" s="3">
        <v>44</v>
      </c>
      <c r="B185" s="14" t="s">
        <v>264</v>
      </c>
      <c r="C185" s="14"/>
      <c r="D185" s="29">
        <v>16</v>
      </c>
      <c r="E185" s="14"/>
      <c r="F185" s="35">
        <f t="shared" si="17"/>
        <v>16</v>
      </c>
    </row>
    <row r="186" spans="1:6" s="73" customFormat="1" ht="16.2" x14ac:dyDescent="0.4">
      <c r="A186" s="3">
        <v>45</v>
      </c>
      <c r="B186" s="14" t="s">
        <v>265</v>
      </c>
      <c r="C186" s="14"/>
      <c r="D186" s="29">
        <v>10</v>
      </c>
      <c r="E186" s="14"/>
      <c r="F186" s="35">
        <f t="shared" si="17"/>
        <v>10</v>
      </c>
    </row>
    <row r="187" spans="1:6" s="73" customFormat="1" ht="16.2" x14ac:dyDescent="0.4">
      <c r="A187" s="3">
        <v>46</v>
      </c>
      <c r="B187" s="14" t="s">
        <v>266</v>
      </c>
      <c r="C187" s="14"/>
      <c r="D187" s="29">
        <v>10</v>
      </c>
      <c r="E187" s="14"/>
      <c r="F187" s="35">
        <f t="shared" si="17"/>
        <v>10</v>
      </c>
    </row>
    <row r="188" spans="1:6" s="73" customFormat="1" ht="16.2" x14ac:dyDescent="0.4">
      <c r="A188" s="3">
        <v>47</v>
      </c>
      <c r="B188" s="14" t="s">
        <v>267</v>
      </c>
      <c r="C188" s="14"/>
      <c r="D188" s="29">
        <v>5</v>
      </c>
      <c r="E188" s="14"/>
      <c r="F188" s="35">
        <f t="shared" si="17"/>
        <v>5</v>
      </c>
    </row>
    <row r="189" spans="1:6" s="73" customFormat="1" ht="16.2" x14ac:dyDescent="0.4">
      <c r="A189" s="3">
        <v>48</v>
      </c>
      <c r="B189" s="14" t="s">
        <v>268</v>
      </c>
      <c r="C189" s="14"/>
      <c r="D189" s="29">
        <v>21</v>
      </c>
      <c r="E189" s="14"/>
      <c r="F189" s="35">
        <f t="shared" si="17"/>
        <v>21</v>
      </c>
    </row>
    <row r="190" spans="1:6" s="73" customFormat="1" ht="16.2" x14ac:dyDescent="0.4">
      <c r="A190" s="3">
        <v>49</v>
      </c>
      <c r="B190" s="14" t="s">
        <v>269</v>
      </c>
      <c r="C190" s="14"/>
      <c r="D190" s="29">
        <v>71</v>
      </c>
      <c r="E190" s="14"/>
      <c r="F190" s="35">
        <f t="shared" si="17"/>
        <v>71</v>
      </c>
    </row>
    <row r="191" spans="1:6" s="73" customFormat="1" ht="16.2" x14ac:dyDescent="0.4">
      <c r="A191" s="3"/>
      <c r="B191" s="14"/>
      <c r="C191" s="29"/>
      <c r="D191" s="29"/>
      <c r="E191" s="35"/>
      <c r="F191" s="35"/>
    </row>
    <row r="192" spans="1:6" s="72" customFormat="1" ht="16.2" x14ac:dyDescent="0.4">
      <c r="A192" s="1"/>
      <c r="B192" s="76" t="s">
        <v>56</v>
      </c>
      <c r="C192" s="77">
        <f>C193</f>
        <v>0</v>
      </c>
      <c r="D192" s="77">
        <f t="shared" ref="D192" si="18">D193</f>
        <v>0</v>
      </c>
      <c r="E192" s="77">
        <f>E193</f>
        <v>60314.198699999994</v>
      </c>
      <c r="F192" s="71">
        <f t="shared" si="1"/>
        <v>60314.198699999994</v>
      </c>
    </row>
    <row r="193" spans="1:6" s="73" customFormat="1" ht="16.2" x14ac:dyDescent="0.4">
      <c r="A193" s="1" t="s">
        <v>4</v>
      </c>
      <c r="B193" s="16" t="s">
        <v>57</v>
      </c>
      <c r="C193" s="45">
        <f>SUM(C194:C218)</f>
        <v>0</v>
      </c>
      <c r="D193" s="45">
        <f t="shared" ref="D193" si="19">SUM(D194:D218)</f>
        <v>0</v>
      </c>
      <c r="E193" s="45">
        <f>SUM(E194:E219)</f>
        <v>60314.198699999994</v>
      </c>
      <c r="F193" s="35">
        <f t="shared" si="1"/>
        <v>60314.198699999994</v>
      </c>
    </row>
    <row r="194" spans="1:6" s="73" customFormat="1" ht="16.2" x14ac:dyDescent="0.4">
      <c r="A194" s="6">
        <v>1</v>
      </c>
      <c r="B194" s="17" t="s">
        <v>58</v>
      </c>
      <c r="C194" s="29"/>
      <c r="D194" s="29"/>
      <c r="E194" s="29">
        <v>415</v>
      </c>
      <c r="F194" s="35">
        <f t="shared" si="1"/>
        <v>415</v>
      </c>
    </row>
    <row r="195" spans="1:6" s="73" customFormat="1" ht="32.4" x14ac:dyDescent="0.4">
      <c r="A195" s="6">
        <v>2</v>
      </c>
      <c r="B195" s="17" t="s">
        <v>59</v>
      </c>
      <c r="C195" s="29"/>
      <c r="D195" s="29"/>
      <c r="E195" s="29">
        <v>29.52</v>
      </c>
      <c r="F195" s="35">
        <f t="shared" si="1"/>
        <v>29.52</v>
      </c>
    </row>
    <row r="196" spans="1:6" s="73" customFormat="1" ht="16.2" x14ac:dyDescent="0.4">
      <c r="A196" s="6">
        <v>3</v>
      </c>
      <c r="B196" s="17" t="s">
        <v>60</v>
      </c>
      <c r="C196" s="29"/>
      <c r="D196" s="29"/>
      <c r="E196" s="29">
        <v>35</v>
      </c>
      <c r="F196" s="35">
        <f t="shared" si="1"/>
        <v>35</v>
      </c>
    </row>
    <row r="197" spans="1:6" s="73" customFormat="1" ht="32.4" x14ac:dyDescent="0.4">
      <c r="A197" s="6">
        <v>4</v>
      </c>
      <c r="B197" s="17" t="s">
        <v>61</v>
      </c>
      <c r="C197" s="29"/>
      <c r="D197" s="29"/>
      <c r="E197" s="29">
        <v>10</v>
      </c>
      <c r="F197" s="35">
        <f t="shared" si="1"/>
        <v>10</v>
      </c>
    </row>
    <row r="198" spans="1:6" s="73" customFormat="1" ht="16.2" x14ac:dyDescent="0.4">
      <c r="A198" s="6">
        <v>5</v>
      </c>
      <c r="B198" s="17" t="s">
        <v>62</v>
      </c>
      <c r="C198" s="29"/>
      <c r="D198" s="29"/>
      <c r="E198" s="29">
        <v>500</v>
      </c>
      <c r="F198" s="35">
        <f t="shared" si="1"/>
        <v>500</v>
      </c>
    </row>
    <row r="199" spans="1:6" s="73" customFormat="1" ht="16.2" x14ac:dyDescent="0.4">
      <c r="A199" s="6">
        <v>6</v>
      </c>
      <c r="B199" s="17" t="s">
        <v>63</v>
      </c>
      <c r="C199" s="29"/>
      <c r="D199" s="29"/>
      <c r="E199" s="29">
        <v>14.28</v>
      </c>
      <c r="F199" s="35">
        <f t="shared" ref="F199:F271" si="20">SUM(C199:E199)</f>
        <v>14.28</v>
      </c>
    </row>
    <row r="200" spans="1:6" s="73" customFormat="1" ht="16.2" x14ac:dyDescent="0.4">
      <c r="A200" s="6">
        <v>7</v>
      </c>
      <c r="B200" s="17" t="s">
        <v>64</v>
      </c>
      <c r="C200" s="29"/>
      <c r="D200" s="29"/>
      <c r="E200" s="29">
        <v>14.28</v>
      </c>
      <c r="F200" s="35">
        <f t="shared" si="20"/>
        <v>14.28</v>
      </c>
    </row>
    <row r="201" spans="1:6" s="73" customFormat="1" ht="16.2" x14ac:dyDescent="0.4">
      <c r="A201" s="6">
        <v>8</v>
      </c>
      <c r="B201" s="17" t="s">
        <v>65</v>
      </c>
      <c r="C201" s="29"/>
      <c r="D201" s="29"/>
      <c r="E201" s="29">
        <v>40</v>
      </c>
      <c r="F201" s="35">
        <f t="shared" si="20"/>
        <v>40</v>
      </c>
    </row>
    <row r="202" spans="1:6" s="73" customFormat="1" ht="32.4" x14ac:dyDescent="0.4">
      <c r="A202" s="6">
        <v>9</v>
      </c>
      <c r="B202" s="17" t="s">
        <v>66</v>
      </c>
      <c r="C202" s="29"/>
      <c r="D202" s="29"/>
      <c r="E202" s="29">
        <v>9310.2000000000007</v>
      </c>
      <c r="F202" s="35">
        <f t="shared" si="20"/>
        <v>9310.2000000000007</v>
      </c>
    </row>
    <row r="203" spans="1:6" s="73" customFormat="1" ht="16.2" x14ac:dyDescent="0.4">
      <c r="A203" s="6">
        <v>10</v>
      </c>
      <c r="B203" s="17" t="s">
        <v>67</v>
      </c>
      <c r="C203" s="29"/>
      <c r="D203" s="29"/>
      <c r="E203" s="29">
        <v>3374</v>
      </c>
      <c r="F203" s="35">
        <f t="shared" si="20"/>
        <v>3374</v>
      </c>
    </row>
    <row r="204" spans="1:6" s="73" customFormat="1" ht="16.2" x14ac:dyDescent="0.4">
      <c r="A204" s="6">
        <v>11</v>
      </c>
      <c r="B204" s="17" t="s">
        <v>68</v>
      </c>
      <c r="C204" s="29"/>
      <c r="D204" s="29"/>
      <c r="E204" s="29">
        <v>50</v>
      </c>
      <c r="F204" s="35">
        <f t="shared" si="20"/>
        <v>50</v>
      </c>
    </row>
    <row r="205" spans="1:6" s="73" customFormat="1" ht="29.4" customHeight="1" x14ac:dyDescent="0.4">
      <c r="A205" s="6">
        <v>12</v>
      </c>
      <c r="B205" s="17" t="s">
        <v>69</v>
      </c>
      <c r="C205" s="29"/>
      <c r="D205" s="29"/>
      <c r="E205" s="29">
        <v>261.8</v>
      </c>
      <c r="F205" s="35">
        <f t="shared" si="20"/>
        <v>261.8</v>
      </c>
    </row>
    <row r="206" spans="1:6" s="73" customFormat="1" ht="28.2" customHeight="1" x14ac:dyDescent="0.4">
      <c r="A206" s="6">
        <v>13</v>
      </c>
      <c r="B206" s="17" t="s">
        <v>70</v>
      </c>
      <c r="C206" s="29"/>
      <c r="D206" s="29"/>
      <c r="E206" s="29">
        <v>8.75</v>
      </c>
      <c r="F206" s="35">
        <f t="shared" si="20"/>
        <v>8.75</v>
      </c>
    </row>
    <row r="207" spans="1:6" s="73" customFormat="1" ht="45" customHeight="1" x14ac:dyDescent="0.4">
      <c r="A207" s="6">
        <v>14</v>
      </c>
      <c r="B207" s="18" t="s">
        <v>71</v>
      </c>
      <c r="C207" s="34"/>
      <c r="D207" s="34"/>
      <c r="E207" s="29">
        <v>9490.4599999999991</v>
      </c>
      <c r="F207" s="35">
        <f t="shared" si="20"/>
        <v>9490.4599999999991</v>
      </c>
    </row>
    <row r="208" spans="1:6" s="73" customFormat="1" ht="16.2" x14ac:dyDescent="0.4">
      <c r="A208" s="6">
        <v>15</v>
      </c>
      <c r="B208" s="18" t="s">
        <v>72</v>
      </c>
      <c r="C208" s="34"/>
      <c r="D208" s="34"/>
      <c r="E208" s="29">
        <v>59.5</v>
      </c>
      <c r="F208" s="35">
        <f t="shared" si="20"/>
        <v>59.5</v>
      </c>
    </row>
    <row r="209" spans="1:6" s="73" customFormat="1" ht="16.2" x14ac:dyDescent="0.4">
      <c r="A209" s="6">
        <v>16</v>
      </c>
      <c r="B209" s="18" t="s">
        <v>73</v>
      </c>
      <c r="C209" s="34"/>
      <c r="D209" s="34"/>
      <c r="E209" s="29">
        <v>5.95</v>
      </c>
      <c r="F209" s="35">
        <f t="shared" si="20"/>
        <v>5.95</v>
      </c>
    </row>
    <row r="210" spans="1:6" s="73" customFormat="1" ht="32.4" x14ac:dyDescent="0.4">
      <c r="A210" s="6">
        <v>17</v>
      </c>
      <c r="B210" s="18" t="s">
        <v>74</v>
      </c>
      <c r="C210" s="34"/>
      <c r="D210" s="34"/>
      <c r="E210" s="29">
        <v>1.57</v>
      </c>
      <c r="F210" s="35">
        <f t="shared" si="20"/>
        <v>1.57</v>
      </c>
    </row>
    <row r="211" spans="1:6" s="73" customFormat="1" ht="16.2" x14ac:dyDescent="0.4">
      <c r="A211" s="6">
        <v>18</v>
      </c>
      <c r="B211" s="18" t="s">
        <v>75</v>
      </c>
      <c r="C211" s="34"/>
      <c r="D211" s="34"/>
      <c r="E211" s="29">
        <f>20*1.19</f>
        <v>23.799999999999997</v>
      </c>
      <c r="F211" s="35">
        <f t="shared" si="20"/>
        <v>23.799999999999997</v>
      </c>
    </row>
    <row r="212" spans="1:6" s="73" customFormat="1" ht="16.2" x14ac:dyDescent="0.4">
      <c r="A212" s="6">
        <v>19</v>
      </c>
      <c r="B212" s="18" t="s">
        <v>76</v>
      </c>
      <c r="C212" s="34"/>
      <c r="D212" s="34"/>
      <c r="E212" s="29">
        <v>83.3</v>
      </c>
      <c r="F212" s="35">
        <f t="shared" si="20"/>
        <v>83.3</v>
      </c>
    </row>
    <row r="213" spans="1:6" s="73" customFormat="1" ht="32.4" x14ac:dyDescent="0.4">
      <c r="A213" s="6">
        <v>20</v>
      </c>
      <c r="B213" s="18" t="s">
        <v>77</v>
      </c>
      <c r="C213" s="34"/>
      <c r="D213" s="34"/>
      <c r="E213" s="29">
        <f>1000.73*1.19</f>
        <v>1190.8687</v>
      </c>
      <c r="F213" s="35">
        <f t="shared" si="20"/>
        <v>1190.8687</v>
      </c>
    </row>
    <row r="214" spans="1:6" s="73" customFormat="1" ht="32.4" x14ac:dyDescent="0.4">
      <c r="A214" s="6">
        <v>21</v>
      </c>
      <c r="B214" s="18" t="s">
        <v>78</v>
      </c>
      <c r="C214" s="34"/>
      <c r="D214" s="34"/>
      <c r="E214" s="29">
        <f>65*1.19</f>
        <v>77.349999999999994</v>
      </c>
      <c r="F214" s="35">
        <f t="shared" si="20"/>
        <v>77.349999999999994</v>
      </c>
    </row>
    <row r="215" spans="1:6" s="73" customFormat="1" ht="16.2" x14ac:dyDescent="0.4">
      <c r="A215" s="6">
        <v>22</v>
      </c>
      <c r="B215" s="18" t="s">
        <v>79</v>
      </c>
      <c r="C215" s="34"/>
      <c r="D215" s="34"/>
      <c r="E215" s="29">
        <f>70*1.19</f>
        <v>83.3</v>
      </c>
      <c r="F215" s="35">
        <f t="shared" si="20"/>
        <v>83.3</v>
      </c>
    </row>
    <row r="216" spans="1:6" s="73" customFormat="1" ht="16.2" x14ac:dyDescent="0.4">
      <c r="A216" s="6">
        <v>23</v>
      </c>
      <c r="B216" s="18" t="s">
        <v>80</v>
      </c>
      <c r="C216" s="34"/>
      <c r="D216" s="34"/>
      <c r="E216" s="29">
        <v>8831.67</v>
      </c>
      <c r="F216" s="35">
        <f t="shared" si="20"/>
        <v>8831.67</v>
      </c>
    </row>
    <row r="217" spans="1:6" s="73" customFormat="1" ht="16.2" x14ac:dyDescent="0.4">
      <c r="A217" s="6">
        <v>24</v>
      </c>
      <c r="B217" s="18" t="s">
        <v>81</v>
      </c>
      <c r="C217" s="34"/>
      <c r="D217" s="34"/>
      <c r="E217" s="29">
        <f>150*1.19</f>
        <v>178.5</v>
      </c>
      <c r="F217" s="35">
        <f t="shared" si="20"/>
        <v>178.5</v>
      </c>
    </row>
    <row r="218" spans="1:6" s="73" customFormat="1" ht="16.2" x14ac:dyDescent="0.4">
      <c r="A218" s="6">
        <v>25</v>
      </c>
      <c r="B218" s="18" t="s">
        <v>82</v>
      </c>
      <c r="C218" s="34"/>
      <c r="D218" s="34"/>
      <c r="E218" s="29">
        <v>11602.97</v>
      </c>
      <c r="F218" s="35">
        <f t="shared" si="20"/>
        <v>11602.97</v>
      </c>
    </row>
    <row r="219" spans="1:6" s="73" customFormat="1" ht="32.4" x14ac:dyDescent="0.4">
      <c r="A219" s="6">
        <v>26</v>
      </c>
      <c r="B219" s="18" t="s">
        <v>270</v>
      </c>
      <c r="C219" s="34"/>
      <c r="D219" s="34"/>
      <c r="E219" s="29">
        <v>14622.13</v>
      </c>
      <c r="F219" s="35">
        <f t="shared" si="20"/>
        <v>14622.13</v>
      </c>
    </row>
    <row r="220" spans="1:6" s="73" customFormat="1" ht="16.2" x14ac:dyDescent="0.4">
      <c r="A220" s="6"/>
      <c r="B220" s="17"/>
      <c r="C220" s="29"/>
      <c r="D220" s="29"/>
      <c r="E220" s="35"/>
      <c r="F220" s="35">
        <f t="shared" si="20"/>
        <v>0</v>
      </c>
    </row>
    <row r="221" spans="1:6" s="72" customFormat="1" ht="16.2" x14ac:dyDescent="0.4">
      <c r="A221" s="1"/>
      <c r="B221" s="40" t="s">
        <v>83</v>
      </c>
      <c r="C221" s="77">
        <f>C223+C238+C228+C248</f>
        <v>375</v>
      </c>
      <c r="D221" s="77">
        <f>D223+D238+D228+D248+D243</f>
        <v>548.44000000000005</v>
      </c>
      <c r="E221" s="77">
        <f>E223+E238+E228+E248+E244</f>
        <v>16119.86</v>
      </c>
      <c r="F221" s="71">
        <f t="shared" si="20"/>
        <v>17043.3</v>
      </c>
    </row>
    <row r="222" spans="1:6" s="73" customFormat="1" ht="16.2" x14ac:dyDescent="0.4">
      <c r="A222" s="2"/>
      <c r="B222" s="40"/>
      <c r="C222" s="33"/>
      <c r="D222" s="33"/>
      <c r="E222" s="35"/>
      <c r="F222" s="35">
        <f t="shared" si="20"/>
        <v>0</v>
      </c>
    </row>
    <row r="223" spans="1:6" s="72" customFormat="1" ht="32.4" x14ac:dyDescent="0.4">
      <c r="A223" s="1"/>
      <c r="B223" s="76" t="s">
        <v>84</v>
      </c>
      <c r="C223" s="77">
        <f>C224</f>
        <v>0</v>
      </c>
      <c r="D223" s="77">
        <f t="shared" ref="D223:E223" si="21">D224</f>
        <v>3.5</v>
      </c>
      <c r="E223" s="77">
        <f t="shared" si="21"/>
        <v>0</v>
      </c>
      <c r="F223" s="71">
        <f t="shared" si="20"/>
        <v>3.5</v>
      </c>
    </row>
    <row r="224" spans="1:6" s="73" customFormat="1" ht="16.2" x14ac:dyDescent="0.4">
      <c r="A224" s="2"/>
      <c r="B224" s="41" t="s">
        <v>85</v>
      </c>
      <c r="C224" s="30">
        <f>C226</f>
        <v>0</v>
      </c>
      <c r="D224" s="30">
        <f t="shared" ref="D224:E224" si="22">D226</f>
        <v>3.5</v>
      </c>
      <c r="E224" s="30">
        <f t="shared" si="22"/>
        <v>0</v>
      </c>
      <c r="F224" s="35">
        <f t="shared" si="20"/>
        <v>3.5</v>
      </c>
    </row>
    <row r="225" spans="1:6" s="73" customFormat="1" ht="16.2" x14ac:dyDescent="0.4">
      <c r="A225" s="1" t="s">
        <v>5</v>
      </c>
      <c r="B225" s="41" t="s">
        <v>43</v>
      </c>
      <c r="C225" s="30"/>
      <c r="D225" s="30"/>
      <c r="E225" s="30"/>
      <c r="F225" s="35"/>
    </row>
    <row r="226" spans="1:6" s="73" customFormat="1" ht="16.2" x14ac:dyDescent="0.4">
      <c r="A226" s="2">
        <v>1</v>
      </c>
      <c r="B226" s="19" t="s">
        <v>86</v>
      </c>
      <c r="C226" s="30"/>
      <c r="D226" s="30">
        <v>3.5</v>
      </c>
      <c r="E226" s="35"/>
      <c r="F226" s="35">
        <f t="shared" si="20"/>
        <v>3.5</v>
      </c>
    </row>
    <row r="227" spans="1:6" s="73" customFormat="1" ht="16.2" x14ac:dyDescent="0.4">
      <c r="A227" s="2"/>
      <c r="B227" s="19"/>
      <c r="C227" s="30"/>
      <c r="D227" s="30"/>
      <c r="E227" s="35"/>
      <c r="F227" s="35">
        <f t="shared" si="20"/>
        <v>0</v>
      </c>
    </row>
    <row r="228" spans="1:6" s="72" customFormat="1" ht="16.2" x14ac:dyDescent="0.4">
      <c r="A228" s="1"/>
      <c r="B228" s="76" t="s">
        <v>87</v>
      </c>
      <c r="C228" s="77">
        <f>C229</f>
        <v>0</v>
      </c>
      <c r="D228" s="77">
        <f t="shared" ref="D228:E228" si="23">D229</f>
        <v>161.94</v>
      </c>
      <c r="E228" s="77">
        <f t="shared" si="23"/>
        <v>0</v>
      </c>
      <c r="F228" s="71">
        <f t="shared" si="20"/>
        <v>161.94</v>
      </c>
    </row>
    <row r="229" spans="1:6" s="73" customFormat="1" ht="16.2" x14ac:dyDescent="0.4">
      <c r="A229" s="2"/>
      <c r="B229" s="41" t="s">
        <v>85</v>
      </c>
      <c r="C229" s="30">
        <f>SUM(C231:C236)</f>
        <v>0</v>
      </c>
      <c r="D229" s="30">
        <f t="shared" ref="D229:E229" si="24">SUM(D231:D236)</f>
        <v>161.94</v>
      </c>
      <c r="E229" s="30">
        <f t="shared" si="24"/>
        <v>0</v>
      </c>
      <c r="F229" s="35">
        <f t="shared" si="20"/>
        <v>161.94</v>
      </c>
    </row>
    <row r="230" spans="1:6" s="73" customFormat="1" ht="16.2" x14ac:dyDescent="0.4">
      <c r="A230" s="1" t="s">
        <v>5</v>
      </c>
      <c r="B230" s="41" t="s">
        <v>43</v>
      </c>
      <c r="C230" s="30"/>
      <c r="D230" s="30"/>
      <c r="E230" s="30"/>
      <c r="F230" s="35"/>
    </row>
    <row r="231" spans="1:6" s="73" customFormat="1" ht="16.2" x14ac:dyDescent="0.4">
      <c r="A231" s="7">
        <v>1</v>
      </c>
      <c r="B231" s="19" t="s">
        <v>88</v>
      </c>
      <c r="C231" s="30"/>
      <c r="D231" s="30">
        <v>24.94</v>
      </c>
      <c r="E231" s="35"/>
      <c r="F231" s="35">
        <f t="shared" si="20"/>
        <v>24.94</v>
      </c>
    </row>
    <row r="232" spans="1:6" s="73" customFormat="1" ht="16.2" x14ac:dyDescent="0.4">
      <c r="A232" s="7">
        <v>2</v>
      </c>
      <c r="B232" s="19" t="s">
        <v>89</v>
      </c>
      <c r="C232" s="30"/>
      <c r="D232" s="30">
        <v>25</v>
      </c>
      <c r="E232" s="35"/>
      <c r="F232" s="35">
        <f t="shared" si="20"/>
        <v>25</v>
      </c>
    </row>
    <row r="233" spans="1:6" s="73" customFormat="1" ht="16.2" x14ac:dyDescent="0.4">
      <c r="A233" s="7">
        <v>3</v>
      </c>
      <c r="B233" s="19" t="s">
        <v>90</v>
      </c>
      <c r="C233" s="30"/>
      <c r="D233" s="30">
        <v>25</v>
      </c>
      <c r="E233" s="35"/>
      <c r="F233" s="35">
        <f t="shared" si="20"/>
        <v>25</v>
      </c>
    </row>
    <row r="234" spans="1:6" s="73" customFormat="1" ht="16.2" x14ac:dyDescent="0.4">
      <c r="A234" s="7">
        <v>4</v>
      </c>
      <c r="B234" s="19" t="s">
        <v>91</v>
      </c>
      <c r="C234" s="30"/>
      <c r="D234" s="30">
        <v>31</v>
      </c>
      <c r="E234" s="35"/>
      <c r="F234" s="35">
        <f t="shared" si="20"/>
        <v>31</v>
      </c>
    </row>
    <row r="235" spans="1:6" s="73" customFormat="1" ht="16.2" x14ac:dyDescent="0.4">
      <c r="A235" s="7">
        <v>5</v>
      </c>
      <c r="B235" s="19" t="s">
        <v>92</v>
      </c>
      <c r="C235" s="30"/>
      <c r="D235" s="30">
        <v>36</v>
      </c>
      <c r="E235" s="35"/>
      <c r="F235" s="35">
        <f t="shared" si="20"/>
        <v>36</v>
      </c>
    </row>
    <row r="236" spans="1:6" s="73" customFormat="1" ht="16.2" x14ac:dyDescent="0.4">
      <c r="A236" s="7">
        <v>6</v>
      </c>
      <c r="B236" s="19" t="s">
        <v>93</v>
      </c>
      <c r="C236" s="30"/>
      <c r="D236" s="30">
        <v>20</v>
      </c>
      <c r="E236" s="35"/>
      <c r="F236" s="35">
        <f t="shared" si="20"/>
        <v>20</v>
      </c>
    </row>
    <row r="237" spans="1:6" s="73" customFormat="1" ht="16.2" x14ac:dyDescent="0.4">
      <c r="A237" s="2"/>
      <c r="B237" s="19"/>
      <c r="C237" s="30"/>
      <c r="D237" s="30"/>
      <c r="E237" s="35"/>
      <c r="F237" s="35">
        <f t="shared" si="20"/>
        <v>0</v>
      </c>
    </row>
    <row r="238" spans="1:6" s="72" customFormat="1" ht="16.2" x14ac:dyDescent="0.4">
      <c r="A238" s="1"/>
      <c r="B238" s="76" t="s">
        <v>94</v>
      </c>
      <c r="C238" s="77">
        <f>C239</f>
        <v>0</v>
      </c>
      <c r="D238" s="77">
        <f t="shared" ref="D238:E238" si="25">D239</f>
        <v>370</v>
      </c>
      <c r="E238" s="77">
        <f t="shared" si="25"/>
        <v>0</v>
      </c>
      <c r="F238" s="71">
        <f t="shared" si="20"/>
        <v>370</v>
      </c>
    </row>
    <row r="239" spans="1:6" s="73" customFormat="1" ht="16.2" x14ac:dyDescent="0.4">
      <c r="A239" s="2"/>
      <c r="B239" s="41" t="s">
        <v>85</v>
      </c>
      <c r="C239" s="30">
        <f>C241</f>
        <v>0</v>
      </c>
      <c r="D239" s="30">
        <f t="shared" ref="D239:E239" si="26">D241</f>
        <v>370</v>
      </c>
      <c r="E239" s="30">
        <f t="shared" si="26"/>
        <v>0</v>
      </c>
      <c r="F239" s="35">
        <f t="shared" si="20"/>
        <v>370</v>
      </c>
    </row>
    <row r="240" spans="1:6" s="73" customFormat="1" ht="16.2" x14ac:dyDescent="0.4">
      <c r="A240" s="1" t="s">
        <v>5</v>
      </c>
      <c r="B240" s="41" t="s">
        <v>43</v>
      </c>
      <c r="C240" s="30"/>
      <c r="D240" s="30"/>
      <c r="E240" s="30"/>
      <c r="F240" s="35"/>
    </row>
    <row r="241" spans="1:6" s="73" customFormat="1" ht="16.2" x14ac:dyDescent="0.4">
      <c r="A241" s="2">
        <v>1</v>
      </c>
      <c r="B241" s="19" t="s">
        <v>95</v>
      </c>
      <c r="C241" s="30"/>
      <c r="D241" s="30">
        <v>370</v>
      </c>
      <c r="E241" s="35"/>
      <c r="F241" s="35">
        <f t="shared" si="20"/>
        <v>370</v>
      </c>
    </row>
    <row r="242" spans="1:6" s="73" customFormat="1" ht="16.2" x14ac:dyDescent="0.4">
      <c r="A242" s="2"/>
      <c r="B242" s="19"/>
      <c r="C242" s="30"/>
      <c r="D242" s="30"/>
      <c r="E242" s="35"/>
      <c r="F242" s="35"/>
    </row>
    <row r="243" spans="1:6" s="72" customFormat="1" ht="16.2" x14ac:dyDescent="0.4">
      <c r="A243" s="1"/>
      <c r="B243" s="41" t="s">
        <v>217</v>
      </c>
      <c r="C243" s="77">
        <f>C244</f>
        <v>0</v>
      </c>
      <c r="D243" s="77">
        <f t="shared" ref="D243:E243" si="27">D244</f>
        <v>13</v>
      </c>
      <c r="E243" s="77">
        <f t="shared" si="27"/>
        <v>7</v>
      </c>
      <c r="F243" s="71">
        <f t="shared" si="20"/>
        <v>20</v>
      </c>
    </row>
    <row r="244" spans="1:6" s="73" customFormat="1" ht="16.2" x14ac:dyDescent="0.4">
      <c r="A244" s="2"/>
      <c r="B244" s="41" t="s">
        <v>85</v>
      </c>
      <c r="C244" s="30">
        <f>SUM(C245:C246)</f>
        <v>0</v>
      </c>
      <c r="D244" s="30">
        <f>SUM(D245:D246)</f>
        <v>13</v>
      </c>
      <c r="E244" s="30">
        <f>SUM(E245:E246)</f>
        <v>7</v>
      </c>
      <c r="F244" s="35">
        <f t="shared" si="20"/>
        <v>20</v>
      </c>
    </row>
    <row r="245" spans="1:6" s="73" customFormat="1" ht="16.2" x14ac:dyDescent="0.4">
      <c r="A245" s="7">
        <v>1</v>
      </c>
      <c r="B245" s="19" t="s">
        <v>218</v>
      </c>
      <c r="C245" s="30"/>
      <c r="D245" s="30"/>
      <c r="E245" s="35">
        <v>7</v>
      </c>
      <c r="F245" s="35">
        <f t="shared" si="20"/>
        <v>7</v>
      </c>
    </row>
    <row r="246" spans="1:6" s="73" customFormat="1" ht="16.2" x14ac:dyDescent="0.4">
      <c r="A246" s="7">
        <v>2</v>
      </c>
      <c r="B246" s="19" t="s">
        <v>219</v>
      </c>
      <c r="C246" s="30"/>
      <c r="D246" s="30">
        <v>13</v>
      </c>
      <c r="E246" s="35"/>
      <c r="F246" s="35">
        <f t="shared" si="20"/>
        <v>13</v>
      </c>
    </row>
    <row r="247" spans="1:6" s="73" customFormat="1" ht="16.2" x14ac:dyDescent="0.4">
      <c r="A247" s="2"/>
      <c r="B247" s="40"/>
      <c r="C247" s="33"/>
      <c r="D247" s="33"/>
      <c r="E247" s="35"/>
      <c r="F247" s="35">
        <f t="shared" si="20"/>
        <v>0</v>
      </c>
    </row>
    <row r="248" spans="1:6" s="72" customFormat="1" ht="16.2" x14ac:dyDescent="0.4">
      <c r="A248" s="1"/>
      <c r="B248" s="12" t="s">
        <v>9</v>
      </c>
      <c r="C248" s="71">
        <f>C249</f>
        <v>375</v>
      </c>
      <c r="D248" s="71">
        <f t="shared" ref="D248:E248" si="28">D249</f>
        <v>0</v>
      </c>
      <c r="E248" s="71">
        <f t="shared" si="28"/>
        <v>16112.86</v>
      </c>
      <c r="F248" s="71">
        <f t="shared" si="20"/>
        <v>16487.86</v>
      </c>
    </row>
    <row r="249" spans="1:6" s="73" customFormat="1" ht="16.2" x14ac:dyDescent="0.4">
      <c r="A249" s="1" t="s">
        <v>4</v>
      </c>
      <c r="B249" s="12" t="s">
        <v>57</v>
      </c>
      <c r="C249" s="35">
        <f>SUM(C250:C258)</f>
        <v>375</v>
      </c>
      <c r="D249" s="35">
        <f t="shared" ref="D249:E249" si="29">SUM(D250:D258)</f>
        <v>0</v>
      </c>
      <c r="E249" s="35">
        <f t="shared" si="29"/>
        <v>16112.86</v>
      </c>
      <c r="F249" s="35">
        <f t="shared" si="20"/>
        <v>16487.86</v>
      </c>
    </row>
    <row r="250" spans="1:6" s="73" customFormat="1" ht="32.4" x14ac:dyDescent="0.4">
      <c r="A250" s="2">
        <v>1</v>
      </c>
      <c r="B250" s="20" t="s">
        <v>96</v>
      </c>
      <c r="C250" s="32">
        <v>375</v>
      </c>
      <c r="D250" s="32"/>
      <c r="E250" s="35"/>
      <c r="F250" s="35">
        <f t="shared" si="20"/>
        <v>375</v>
      </c>
    </row>
    <row r="251" spans="1:6" s="73" customFormat="1" ht="16.2" x14ac:dyDescent="0.4">
      <c r="A251" s="2">
        <v>2</v>
      </c>
      <c r="B251" s="19" t="s">
        <v>97</v>
      </c>
      <c r="C251" s="30"/>
      <c r="D251" s="30"/>
      <c r="E251" s="30">
        <v>14569.79</v>
      </c>
      <c r="F251" s="35">
        <f t="shared" si="20"/>
        <v>14569.79</v>
      </c>
    </row>
    <row r="252" spans="1:6" s="73" customFormat="1" ht="16.2" x14ac:dyDescent="0.4">
      <c r="A252" s="2">
        <v>3</v>
      </c>
      <c r="B252" s="19" t="s">
        <v>98</v>
      </c>
      <c r="C252" s="30"/>
      <c r="D252" s="30"/>
      <c r="E252" s="30">
        <v>1239.48</v>
      </c>
      <c r="F252" s="35">
        <f t="shared" si="20"/>
        <v>1239.48</v>
      </c>
    </row>
    <row r="253" spans="1:6" s="73" customFormat="1" ht="16.2" x14ac:dyDescent="0.4">
      <c r="A253" s="2">
        <v>4</v>
      </c>
      <c r="B253" s="19" t="s">
        <v>99</v>
      </c>
      <c r="C253" s="30"/>
      <c r="D253" s="30"/>
      <c r="E253" s="30">
        <v>11.6</v>
      </c>
      <c r="F253" s="35">
        <f t="shared" si="20"/>
        <v>11.6</v>
      </c>
    </row>
    <row r="254" spans="1:6" s="73" customFormat="1" ht="16.2" x14ac:dyDescent="0.4">
      <c r="A254" s="2">
        <v>5</v>
      </c>
      <c r="B254" s="19" t="s">
        <v>100</v>
      </c>
      <c r="C254" s="30"/>
      <c r="D254" s="30"/>
      <c r="E254" s="30">
        <v>100.93</v>
      </c>
      <c r="F254" s="35">
        <f t="shared" si="20"/>
        <v>100.93</v>
      </c>
    </row>
    <row r="255" spans="1:6" s="73" customFormat="1" ht="32.4" x14ac:dyDescent="0.4">
      <c r="A255" s="2">
        <v>6</v>
      </c>
      <c r="B255" s="14" t="s">
        <v>101</v>
      </c>
      <c r="C255" s="29"/>
      <c r="D255" s="29"/>
      <c r="E255" s="30">
        <v>107.7</v>
      </c>
      <c r="F255" s="35">
        <f t="shared" si="20"/>
        <v>107.7</v>
      </c>
    </row>
    <row r="256" spans="1:6" s="73" customFormat="1" ht="16.2" x14ac:dyDescent="0.4">
      <c r="A256" s="2">
        <v>7</v>
      </c>
      <c r="B256" s="19" t="s">
        <v>102</v>
      </c>
      <c r="C256" s="30"/>
      <c r="D256" s="30"/>
      <c r="E256" s="30">
        <v>6.84</v>
      </c>
      <c r="F256" s="35">
        <f t="shared" si="20"/>
        <v>6.84</v>
      </c>
    </row>
    <row r="257" spans="1:6" s="73" customFormat="1" ht="16.2" x14ac:dyDescent="0.4">
      <c r="A257" s="2">
        <v>8</v>
      </c>
      <c r="B257" s="19" t="s">
        <v>103</v>
      </c>
      <c r="C257" s="30"/>
      <c r="D257" s="30"/>
      <c r="E257" s="30">
        <v>9.8800000000000008</v>
      </c>
      <c r="F257" s="35">
        <f t="shared" si="20"/>
        <v>9.8800000000000008</v>
      </c>
    </row>
    <row r="258" spans="1:6" s="73" customFormat="1" ht="16.2" x14ac:dyDescent="0.4">
      <c r="A258" s="2">
        <v>9</v>
      </c>
      <c r="B258" s="19" t="s">
        <v>104</v>
      </c>
      <c r="C258" s="30"/>
      <c r="D258" s="30"/>
      <c r="E258" s="30">
        <v>66.64</v>
      </c>
      <c r="F258" s="35">
        <f t="shared" si="20"/>
        <v>66.64</v>
      </c>
    </row>
    <row r="259" spans="1:6" s="73" customFormat="1" ht="16.2" x14ac:dyDescent="0.4">
      <c r="A259" s="2"/>
      <c r="B259" s="21"/>
      <c r="C259" s="35"/>
      <c r="D259" s="35"/>
      <c r="E259" s="35"/>
      <c r="F259" s="35">
        <f t="shared" si="20"/>
        <v>0</v>
      </c>
    </row>
    <row r="260" spans="1:6" s="72" customFormat="1" ht="16.2" x14ac:dyDescent="0.4">
      <c r="A260" s="1"/>
      <c r="B260" s="38" t="s">
        <v>105</v>
      </c>
      <c r="C260" s="71">
        <f>C262</f>
        <v>4648.93</v>
      </c>
      <c r="D260" s="71">
        <f t="shared" ref="D260:E260" si="30">D262</f>
        <v>0</v>
      </c>
      <c r="E260" s="71">
        <f t="shared" si="30"/>
        <v>0</v>
      </c>
      <c r="F260" s="71">
        <f t="shared" si="20"/>
        <v>4648.93</v>
      </c>
    </row>
    <row r="261" spans="1:6" s="73" customFormat="1" ht="16.2" x14ac:dyDescent="0.4">
      <c r="A261" s="2"/>
      <c r="B261" s="38"/>
      <c r="C261" s="35"/>
      <c r="D261" s="35"/>
      <c r="E261" s="35"/>
      <c r="F261" s="35">
        <f t="shared" si="20"/>
        <v>0</v>
      </c>
    </row>
    <row r="262" spans="1:6" s="72" customFormat="1" ht="32.4" x14ac:dyDescent="0.4">
      <c r="A262" s="1"/>
      <c r="B262" s="76" t="s">
        <v>106</v>
      </c>
      <c r="C262" s="77">
        <f>SUM(C263:C265)</f>
        <v>4648.93</v>
      </c>
      <c r="D262" s="77">
        <f t="shared" ref="D262:E262" si="31">SUM(D263:D265)</f>
        <v>0</v>
      </c>
      <c r="E262" s="77">
        <f t="shared" si="31"/>
        <v>0</v>
      </c>
      <c r="F262" s="71">
        <f t="shared" si="20"/>
        <v>4648.93</v>
      </c>
    </row>
    <row r="263" spans="1:6" s="73" customFormat="1" ht="32.4" x14ac:dyDescent="0.4">
      <c r="A263" s="8">
        <v>1</v>
      </c>
      <c r="B263" s="22" t="s">
        <v>107</v>
      </c>
      <c r="C263" s="31">
        <v>2000.97</v>
      </c>
      <c r="D263" s="33"/>
      <c r="E263" s="35"/>
      <c r="F263" s="35">
        <f t="shared" si="20"/>
        <v>2000.97</v>
      </c>
    </row>
    <row r="264" spans="1:6" s="73" customFormat="1" ht="32.4" x14ac:dyDescent="0.4">
      <c r="A264" s="8">
        <v>2</v>
      </c>
      <c r="B264" s="22" t="s">
        <v>108</v>
      </c>
      <c r="C264" s="31">
        <v>2552.96</v>
      </c>
      <c r="D264" s="33"/>
      <c r="E264" s="35"/>
      <c r="F264" s="35">
        <f t="shared" si="20"/>
        <v>2552.96</v>
      </c>
    </row>
    <row r="265" spans="1:6" s="73" customFormat="1" ht="16.2" x14ac:dyDescent="0.4">
      <c r="A265" s="8">
        <v>3</v>
      </c>
      <c r="B265" s="22" t="s">
        <v>109</v>
      </c>
      <c r="C265" s="31">
        <v>95</v>
      </c>
      <c r="D265" s="33"/>
      <c r="E265" s="35"/>
      <c r="F265" s="35">
        <f t="shared" si="20"/>
        <v>95</v>
      </c>
    </row>
    <row r="266" spans="1:6" s="73" customFormat="1" ht="16.2" x14ac:dyDescent="0.4">
      <c r="A266" s="8"/>
      <c r="B266" s="23"/>
      <c r="C266" s="32"/>
      <c r="D266" s="32"/>
      <c r="E266" s="35"/>
      <c r="F266" s="35">
        <f t="shared" si="20"/>
        <v>0</v>
      </c>
    </row>
    <row r="267" spans="1:6" s="72" customFormat="1" ht="16.2" x14ac:dyDescent="0.4">
      <c r="A267" s="1"/>
      <c r="B267" s="38" t="s">
        <v>110</v>
      </c>
      <c r="C267" s="71">
        <f>C269</f>
        <v>16245</v>
      </c>
      <c r="D267" s="71">
        <f t="shared" ref="D267:E267" si="32">D269</f>
        <v>0</v>
      </c>
      <c r="E267" s="71">
        <f t="shared" si="32"/>
        <v>0</v>
      </c>
      <c r="F267" s="71">
        <f t="shared" si="20"/>
        <v>16245</v>
      </c>
    </row>
    <row r="268" spans="1:6" s="73" customFormat="1" ht="16.2" x14ac:dyDescent="0.4">
      <c r="A268" s="2"/>
      <c r="B268" s="38"/>
      <c r="C268" s="35"/>
      <c r="D268" s="35"/>
      <c r="E268" s="35"/>
      <c r="F268" s="35">
        <f t="shared" si="20"/>
        <v>0</v>
      </c>
    </row>
    <row r="269" spans="1:6" s="72" customFormat="1" ht="16.2" x14ac:dyDescent="0.4">
      <c r="A269" s="1"/>
      <c r="B269" s="12" t="s">
        <v>9</v>
      </c>
      <c r="C269" s="71">
        <f>SUM(C270:C274)</f>
        <v>16245</v>
      </c>
      <c r="D269" s="71">
        <f t="shared" ref="D269:E269" si="33">SUM(D270:D274)</f>
        <v>0</v>
      </c>
      <c r="E269" s="71">
        <f t="shared" si="33"/>
        <v>0</v>
      </c>
      <c r="F269" s="71">
        <f t="shared" si="20"/>
        <v>16245</v>
      </c>
    </row>
    <row r="270" spans="1:6" s="73" customFormat="1" ht="16.2" x14ac:dyDescent="0.4">
      <c r="A270" s="8">
        <v>1</v>
      </c>
      <c r="B270" s="22" t="s">
        <v>111</v>
      </c>
      <c r="C270" s="31">
        <v>5831</v>
      </c>
      <c r="D270" s="33"/>
      <c r="E270" s="35"/>
      <c r="F270" s="35">
        <f t="shared" si="20"/>
        <v>5831</v>
      </c>
    </row>
    <row r="271" spans="1:6" s="73" customFormat="1" ht="30" customHeight="1" x14ac:dyDescent="0.4">
      <c r="A271" s="8">
        <v>2</v>
      </c>
      <c r="B271" s="23" t="s">
        <v>112</v>
      </c>
      <c r="C271" s="32">
        <v>6400</v>
      </c>
      <c r="D271" s="32"/>
      <c r="E271" s="35"/>
      <c r="F271" s="35">
        <f t="shared" si="20"/>
        <v>6400</v>
      </c>
    </row>
    <row r="272" spans="1:6" s="73" customFormat="1" ht="31.2" customHeight="1" x14ac:dyDescent="0.4">
      <c r="A272" s="8">
        <v>3</v>
      </c>
      <c r="B272" s="13" t="s">
        <v>113</v>
      </c>
      <c r="C272" s="32">
        <v>14</v>
      </c>
      <c r="D272" s="33"/>
      <c r="E272" s="35"/>
      <c r="F272" s="35">
        <f t="shared" ref="F272:F314" si="34">SUM(C272:E272)</f>
        <v>14</v>
      </c>
    </row>
    <row r="273" spans="1:6" s="73" customFormat="1" ht="32.4" x14ac:dyDescent="0.4">
      <c r="A273" s="8">
        <v>4</v>
      </c>
      <c r="B273" s="24" t="s">
        <v>114</v>
      </c>
      <c r="C273" s="31">
        <v>3750</v>
      </c>
      <c r="D273" s="33"/>
      <c r="E273" s="35"/>
      <c r="F273" s="35">
        <f t="shared" si="34"/>
        <v>3750</v>
      </c>
    </row>
    <row r="274" spans="1:6" s="73" customFormat="1" ht="31.2" customHeight="1" x14ac:dyDescent="0.4">
      <c r="A274" s="8">
        <v>5</v>
      </c>
      <c r="B274" s="25" t="s">
        <v>115</v>
      </c>
      <c r="C274" s="31">
        <v>250</v>
      </c>
      <c r="D274" s="33"/>
      <c r="E274" s="35"/>
      <c r="F274" s="35">
        <f t="shared" si="34"/>
        <v>250</v>
      </c>
    </row>
    <row r="275" spans="1:6" s="73" customFormat="1" ht="16.2" x14ac:dyDescent="0.4">
      <c r="A275" s="9"/>
      <c r="B275" s="25"/>
      <c r="C275" s="33"/>
      <c r="D275" s="33"/>
      <c r="E275" s="35"/>
      <c r="F275" s="35">
        <f t="shared" si="34"/>
        <v>0</v>
      </c>
    </row>
    <row r="276" spans="1:6" s="72" customFormat="1" ht="16.2" x14ac:dyDescent="0.4">
      <c r="A276" s="1"/>
      <c r="B276" s="38" t="s">
        <v>116</v>
      </c>
      <c r="C276" s="71">
        <f>C278</f>
        <v>0</v>
      </c>
      <c r="D276" s="71">
        <f t="shared" ref="D276:E276" si="35">D278</f>
        <v>0</v>
      </c>
      <c r="E276" s="71">
        <f t="shared" si="35"/>
        <v>10000</v>
      </c>
      <c r="F276" s="71">
        <f t="shared" si="34"/>
        <v>10000</v>
      </c>
    </row>
    <row r="277" spans="1:6" s="73" customFormat="1" ht="16.2" x14ac:dyDescent="0.4">
      <c r="A277" s="2"/>
      <c r="B277" s="38"/>
      <c r="C277" s="35"/>
      <c r="D277" s="35"/>
      <c r="E277" s="35"/>
      <c r="F277" s="35">
        <f t="shared" si="34"/>
        <v>0</v>
      </c>
    </row>
    <row r="278" spans="1:6" s="72" customFormat="1" ht="16.2" x14ac:dyDescent="0.4">
      <c r="A278" s="1"/>
      <c r="B278" s="12" t="s">
        <v>9</v>
      </c>
      <c r="C278" s="71">
        <f>C279</f>
        <v>0</v>
      </c>
      <c r="D278" s="71">
        <f t="shared" ref="D278:F278" si="36">D279</f>
        <v>0</v>
      </c>
      <c r="E278" s="71">
        <f t="shared" si="36"/>
        <v>10000</v>
      </c>
      <c r="F278" s="71">
        <f t="shared" si="36"/>
        <v>10000</v>
      </c>
    </row>
    <row r="279" spans="1:6" s="73" customFormat="1" ht="16.2" x14ac:dyDescent="0.4">
      <c r="A279" s="10" t="s">
        <v>4</v>
      </c>
      <c r="B279" s="42" t="s">
        <v>117</v>
      </c>
      <c r="C279" s="35">
        <f>C280</f>
        <v>0</v>
      </c>
      <c r="D279" s="35">
        <f t="shared" ref="D279:E279" si="37">D280</f>
        <v>0</v>
      </c>
      <c r="E279" s="35">
        <f t="shared" si="37"/>
        <v>10000</v>
      </c>
      <c r="F279" s="35">
        <f t="shared" si="34"/>
        <v>10000</v>
      </c>
    </row>
    <row r="280" spans="1:6" s="73" customFormat="1" ht="45.6" customHeight="1" x14ac:dyDescent="0.4">
      <c r="A280" s="11">
        <v>1</v>
      </c>
      <c r="B280" s="13" t="s">
        <v>118</v>
      </c>
      <c r="C280" s="33"/>
      <c r="D280" s="33"/>
      <c r="E280" s="35">
        <v>10000</v>
      </c>
      <c r="F280" s="35">
        <f t="shared" si="34"/>
        <v>10000</v>
      </c>
    </row>
    <row r="281" spans="1:6" s="73" customFormat="1" ht="16.2" x14ac:dyDescent="0.4">
      <c r="A281" s="10"/>
      <c r="B281" s="42"/>
      <c r="C281" s="35"/>
      <c r="D281" s="35"/>
      <c r="E281" s="35"/>
      <c r="F281" s="35">
        <f t="shared" si="34"/>
        <v>0</v>
      </c>
    </row>
    <row r="282" spans="1:6" s="72" customFormat="1" ht="16.2" x14ac:dyDescent="0.4">
      <c r="A282" s="10"/>
      <c r="B282" s="38" t="s">
        <v>119</v>
      </c>
      <c r="C282" s="71">
        <f>C284</f>
        <v>191</v>
      </c>
      <c r="D282" s="71">
        <f t="shared" ref="D282:E282" si="38">D284</f>
        <v>4868</v>
      </c>
      <c r="E282" s="71">
        <f t="shared" si="38"/>
        <v>0</v>
      </c>
      <c r="F282" s="71">
        <f t="shared" si="34"/>
        <v>5059</v>
      </c>
    </row>
    <row r="283" spans="1:6" s="73" customFormat="1" ht="16.2" x14ac:dyDescent="0.4">
      <c r="A283" s="11"/>
      <c r="B283" s="38"/>
      <c r="C283" s="35"/>
      <c r="D283" s="35"/>
      <c r="E283" s="35"/>
      <c r="F283" s="35">
        <f t="shared" si="34"/>
        <v>0</v>
      </c>
    </row>
    <row r="284" spans="1:6" s="72" customFormat="1" ht="16.2" x14ac:dyDescent="0.4">
      <c r="A284" s="1"/>
      <c r="B284" s="12" t="s">
        <v>9</v>
      </c>
      <c r="C284" s="71">
        <f>C285+C286</f>
        <v>191</v>
      </c>
      <c r="D284" s="71">
        <f t="shared" ref="D284:E284" si="39">D285+D286</f>
        <v>4868</v>
      </c>
      <c r="E284" s="71">
        <f t="shared" si="39"/>
        <v>0</v>
      </c>
      <c r="F284" s="71">
        <f t="shared" si="34"/>
        <v>5059</v>
      </c>
    </row>
    <row r="285" spans="1:6" s="73" customFormat="1" ht="16.2" x14ac:dyDescent="0.4">
      <c r="A285" s="2">
        <v>1</v>
      </c>
      <c r="B285" s="26" t="s">
        <v>120</v>
      </c>
      <c r="C285" s="35">
        <v>191</v>
      </c>
      <c r="D285" s="35"/>
      <c r="E285" s="35"/>
      <c r="F285" s="35">
        <f t="shared" si="34"/>
        <v>191</v>
      </c>
    </row>
    <row r="286" spans="1:6" s="73" customFormat="1" ht="32.4" x14ac:dyDescent="0.4">
      <c r="A286" s="2">
        <v>2</v>
      </c>
      <c r="B286" s="13" t="s">
        <v>121</v>
      </c>
      <c r="C286" s="33">
        <f>SUM(C287:C288)</f>
        <v>0</v>
      </c>
      <c r="D286" s="33">
        <f t="shared" ref="D286:E286" si="40">SUM(D287:D288)</f>
        <v>4868</v>
      </c>
      <c r="E286" s="33">
        <f t="shared" si="40"/>
        <v>0</v>
      </c>
      <c r="F286" s="35">
        <f t="shared" si="34"/>
        <v>4868</v>
      </c>
    </row>
    <row r="287" spans="1:6" s="73" customFormat="1" ht="16.2" x14ac:dyDescent="0.4">
      <c r="A287" s="2">
        <v>2.1</v>
      </c>
      <c r="B287" s="26" t="s">
        <v>122</v>
      </c>
      <c r="C287" s="35"/>
      <c r="D287" s="35">
        <v>1000</v>
      </c>
      <c r="E287" s="35"/>
      <c r="F287" s="35">
        <f t="shared" si="34"/>
        <v>1000</v>
      </c>
    </row>
    <row r="288" spans="1:6" s="73" customFormat="1" ht="32.4" x14ac:dyDescent="0.4">
      <c r="A288" s="2">
        <v>2.2000000000000002</v>
      </c>
      <c r="B288" s="13" t="s">
        <v>123</v>
      </c>
      <c r="C288" s="33"/>
      <c r="D288" s="33">
        <v>3868</v>
      </c>
      <c r="E288" s="35"/>
      <c r="F288" s="35">
        <f t="shared" si="34"/>
        <v>3868</v>
      </c>
    </row>
    <row r="289" spans="1:6" s="73" customFormat="1" ht="16.2" x14ac:dyDescent="0.4">
      <c r="A289" s="2"/>
      <c r="B289" s="21"/>
      <c r="C289" s="35"/>
      <c r="D289" s="35"/>
      <c r="E289" s="35"/>
      <c r="F289" s="35">
        <f t="shared" si="34"/>
        <v>0</v>
      </c>
    </row>
    <row r="290" spans="1:6" s="72" customFormat="1" ht="16.2" x14ac:dyDescent="0.4">
      <c r="A290" s="1"/>
      <c r="B290" s="38" t="s">
        <v>124</v>
      </c>
      <c r="C290" s="71">
        <f>C292</f>
        <v>0</v>
      </c>
      <c r="D290" s="71">
        <f t="shared" ref="D290:E290" si="41">D292</f>
        <v>0</v>
      </c>
      <c r="E290" s="71">
        <f t="shared" si="41"/>
        <v>3439.0399999999995</v>
      </c>
      <c r="F290" s="71">
        <f t="shared" si="34"/>
        <v>3439.0399999999995</v>
      </c>
    </row>
    <row r="291" spans="1:6" s="73" customFormat="1" ht="16.2" x14ac:dyDescent="0.4">
      <c r="A291" s="2"/>
      <c r="B291" s="38"/>
      <c r="C291" s="35"/>
      <c r="D291" s="35"/>
      <c r="E291" s="35"/>
      <c r="F291" s="35">
        <f t="shared" si="34"/>
        <v>0</v>
      </c>
    </row>
    <row r="292" spans="1:6" s="72" customFormat="1" ht="16.2" x14ac:dyDescent="0.4">
      <c r="A292" s="81"/>
      <c r="B292" s="12" t="s">
        <v>9</v>
      </c>
      <c r="C292" s="71"/>
      <c r="D292" s="71"/>
      <c r="E292" s="71">
        <f>SUM(E293:E307)</f>
        <v>3439.0399999999995</v>
      </c>
      <c r="F292" s="71">
        <f t="shared" si="34"/>
        <v>3439.0399999999995</v>
      </c>
    </row>
    <row r="293" spans="1:6" s="87" customFormat="1" ht="28.2" customHeight="1" x14ac:dyDescent="0.4">
      <c r="A293" s="2">
        <v>2</v>
      </c>
      <c r="B293" s="20" t="s">
        <v>125</v>
      </c>
      <c r="C293" s="86"/>
      <c r="D293" s="86"/>
      <c r="E293" s="86">
        <v>375</v>
      </c>
      <c r="F293" s="86">
        <f t="shared" ref="F293:F307" si="42">SUM(C293:E293)</f>
        <v>375</v>
      </c>
    </row>
    <row r="294" spans="1:6" s="87" customFormat="1" ht="28.2" customHeight="1" x14ac:dyDescent="0.4">
      <c r="A294" s="2">
        <v>3</v>
      </c>
      <c r="B294" s="20" t="s">
        <v>126</v>
      </c>
      <c r="C294" s="86"/>
      <c r="D294" s="86"/>
      <c r="E294" s="86">
        <v>110</v>
      </c>
      <c r="F294" s="86">
        <f t="shared" si="42"/>
        <v>110</v>
      </c>
    </row>
    <row r="295" spans="1:6" s="87" customFormat="1" ht="16.2" x14ac:dyDescent="0.4">
      <c r="A295" s="2">
        <v>5</v>
      </c>
      <c r="B295" s="20" t="s">
        <v>127</v>
      </c>
      <c r="C295" s="86"/>
      <c r="D295" s="86"/>
      <c r="E295" s="86">
        <v>2.37</v>
      </c>
      <c r="F295" s="86">
        <f t="shared" si="42"/>
        <v>2.37</v>
      </c>
    </row>
    <row r="296" spans="1:6" s="87" customFormat="1" ht="28.8" customHeight="1" x14ac:dyDescent="0.4">
      <c r="A296" s="2">
        <v>6</v>
      </c>
      <c r="B296" s="20" t="s">
        <v>128</v>
      </c>
      <c r="C296" s="86"/>
      <c r="D296" s="86"/>
      <c r="E296" s="86">
        <v>17.66</v>
      </c>
      <c r="F296" s="86">
        <f t="shared" si="42"/>
        <v>17.66</v>
      </c>
    </row>
    <row r="297" spans="1:6" s="87" customFormat="1" ht="29.4" customHeight="1" x14ac:dyDescent="0.4">
      <c r="A297" s="2">
        <v>8</v>
      </c>
      <c r="B297" s="20" t="s">
        <v>129</v>
      </c>
      <c r="C297" s="86"/>
      <c r="D297" s="86"/>
      <c r="E297" s="86">
        <v>400</v>
      </c>
      <c r="F297" s="86">
        <f t="shared" si="42"/>
        <v>400</v>
      </c>
    </row>
    <row r="298" spans="1:6" s="87" customFormat="1" ht="32.4" x14ac:dyDescent="0.4">
      <c r="A298" s="2">
        <v>10</v>
      </c>
      <c r="B298" s="20" t="s">
        <v>130</v>
      </c>
      <c r="C298" s="86"/>
      <c r="D298" s="86"/>
      <c r="E298" s="86">
        <v>300</v>
      </c>
      <c r="F298" s="86">
        <f t="shared" si="42"/>
        <v>300</v>
      </c>
    </row>
    <row r="299" spans="1:6" s="87" customFormat="1" ht="16.2" x14ac:dyDescent="0.4">
      <c r="A299" s="2">
        <v>13</v>
      </c>
      <c r="B299" s="20" t="s">
        <v>131</v>
      </c>
      <c r="C299" s="86"/>
      <c r="D299" s="86"/>
      <c r="E299" s="86">
        <v>220</v>
      </c>
      <c r="F299" s="86">
        <f t="shared" si="42"/>
        <v>220</v>
      </c>
    </row>
    <row r="300" spans="1:6" s="87" customFormat="1" ht="16.2" x14ac:dyDescent="0.4">
      <c r="A300" s="2">
        <v>14</v>
      </c>
      <c r="B300" s="20" t="s">
        <v>132</v>
      </c>
      <c r="C300" s="86"/>
      <c r="D300" s="86"/>
      <c r="E300" s="86">
        <v>165</v>
      </c>
      <c r="F300" s="86">
        <f t="shared" si="42"/>
        <v>165</v>
      </c>
    </row>
    <row r="301" spans="1:6" s="87" customFormat="1" ht="27.6" customHeight="1" x14ac:dyDescent="0.4">
      <c r="A301" s="2">
        <v>16</v>
      </c>
      <c r="B301" s="20" t="s">
        <v>133</v>
      </c>
      <c r="C301" s="86"/>
      <c r="D301" s="86"/>
      <c r="E301" s="86">
        <v>768</v>
      </c>
      <c r="F301" s="86">
        <f t="shared" si="42"/>
        <v>768</v>
      </c>
    </row>
    <row r="302" spans="1:6" s="87" customFormat="1" ht="28.2" customHeight="1" x14ac:dyDescent="0.4">
      <c r="A302" s="2">
        <v>17</v>
      </c>
      <c r="B302" s="20" t="s">
        <v>134</v>
      </c>
      <c r="C302" s="86"/>
      <c r="D302" s="86"/>
      <c r="E302" s="86">
        <v>300</v>
      </c>
      <c r="F302" s="86">
        <f t="shared" si="42"/>
        <v>300</v>
      </c>
    </row>
    <row r="303" spans="1:6" s="87" customFormat="1" ht="28.8" customHeight="1" x14ac:dyDescent="0.4">
      <c r="A303" s="2">
        <v>18</v>
      </c>
      <c r="B303" s="20" t="s">
        <v>135</v>
      </c>
      <c r="C303" s="86"/>
      <c r="D303" s="86"/>
      <c r="E303" s="86">
        <v>20</v>
      </c>
      <c r="F303" s="86">
        <f t="shared" si="42"/>
        <v>20</v>
      </c>
    </row>
    <row r="304" spans="1:6" s="87" customFormat="1" ht="28.8" customHeight="1" x14ac:dyDescent="0.4">
      <c r="A304" s="2">
        <v>19</v>
      </c>
      <c r="B304" s="20" t="s">
        <v>136</v>
      </c>
      <c r="C304" s="86"/>
      <c r="D304" s="86"/>
      <c r="E304" s="86">
        <v>15</v>
      </c>
      <c r="F304" s="86">
        <f t="shared" si="42"/>
        <v>15</v>
      </c>
    </row>
    <row r="305" spans="1:10" s="87" customFormat="1" ht="16.2" x14ac:dyDescent="0.4">
      <c r="A305" s="2">
        <v>21</v>
      </c>
      <c r="B305" s="20" t="s">
        <v>137</v>
      </c>
      <c r="C305" s="86"/>
      <c r="D305" s="86"/>
      <c r="E305" s="86">
        <v>612.85</v>
      </c>
      <c r="F305" s="86">
        <f t="shared" si="42"/>
        <v>612.85</v>
      </c>
    </row>
    <row r="306" spans="1:10" s="87" customFormat="1" ht="27.6" customHeight="1" x14ac:dyDescent="0.4">
      <c r="A306" s="2">
        <v>22</v>
      </c>
      <c r="B306" s="20" t="s">
        <v>138</v>
      </c>
      <c r="C306" s="86"/>
      <c r="D306" s="86"/>
      <c r="E306" s="86">
        <v>126.02</v>
      </c>
      <c r="F306" s="86">
        <f t="shared" si="42"/>
        <v>126.02</v>
      </c>
    </row>
    <row r="307" spans="1:10" s="87" customFormat="1" ht="16.2" x14ac:dyDescent="0.4">
      <c r="A307" s="2">
        <v>23</v>
      </c>
      <c r="B307" s="20" t="s">
        <v>139</v>
      </c>
      <c r="C307" s="86"/>
      <c r="D307" s="86"/>
      <c r="E307" s="86">
        <v>7.14</v>
      </c>
      <c r="F307" s="86">
        <f t="shared" si="42"/>
        <v>7.14</v>
      </c>
    </row>
    <row r="308" spans="1:10" s="73" customFormat="1" ht="16.2" x14ac:dyDescent="0.4">
      <c r="A308" s="2"/>
      <c r="B308" s="27"/>
      <c r="C308" s="36"/>
      <c r="D308" s="36"/>
      <c r="E308" s="35"/>
      <c r="F308" s="35">
        <f t="shared" si="34"/>
        <v>0</v>
      </c>
    </row>
    <row r="309" spans="1:10" s="72" customFormat="1" ht="16.2" x14ac:dyDescent="0.4">
      <c r="A309" s="1"/>
      <c r="B309" s="38" t="s">
        <v>140</v>
      </c>
      <c r="C309" s="71">
        <f>C311</f>
        <v>0</v>
      </c>
      <c r="D309" s="71">
        <f t="shared" ref="D309:E309" si="43">D311</f>
        <v>0</v>
      </c>
      <c r="E309" s="71">
        <f t="shared" si="43"/>
        <v>1937</v>
      </c>
      <c r="F309" s="71">
        <f t="shared" si="34"/>
        <v>1937</v>
      </c>
    </row>
    <row r="310" spans="1:10" s="73" customFormat="1" ht="16.2" x14ac:dyDescent="0.4">
      <c r="A310" s="2"/>
      <c r="B310" s="38"/>
      <c r="C310" s="35"/>
      <c r="D310" s="35"/>
      <c r="E310" s="35"/>
      <c r="F310" s="35">
        <f t="shared" si="34"/>
        <v>0</v>
      </c>
    </row>
    <row r="311" spans="1:10" s="72" customFormat="1" ht="16.2" x14ac:dyDescent="0.4">
      <c r="A311" s="81"/>
      <c r="B311" s="12" t="s">
        <v>9</v>
      </c>
      <c r="C311" s="71">
        <f>C312</f>
        <v>0</v>
      </c>
      <c r="D311" s="71">
        <f t="shared" ref="D311:E311" si="44">D312</f>
        <v>0</v>
      </c>
      <c r="E311" s="71">
        <f t="shared" si="44"/>
        <v>1937</v>
      </c>
      <c r="F311" s="71">
        <f t="shared" si="34"/>
        <v>1937</v>
      </c>
    </row>
    <row r="312" spans="1:10" s="73" customFormat="1" ht="16.2" x14ac:dyDescent="0.4">
      <c r="A312" s="10" t="s">
        <v>4</v>
      </c>
      <c r="B312" s="42" t="s">
        <v>117</v>
      </c>
      <c r="C312" s="35">
        <f>SUM(C313:C314)</f>
        <v>0</v>
      </c>
      <c r="D312" s="35">
        <f t="shared" ref="D312:E312" si="45">SUM(D313:D314)</f>
        <v>0</v>
      </c>
      <c r="E312" s="35">
        <f t="shared" si="45"/>
        <v>1937</v>
      </c>
      <c r="F312" s="35">
        <f t="shared" si="34"/>
        <v>1937</v>
      </c>
    </row>
    <row r="313" spans="1:10" s="73" customFormat="1" ht="27.6" customHeight="1" x14ac:dyDescent="0.4">
      <c r="A313" s="2">
        <v>1</v>
      </c>
      <c r="B313" s="28" t="s">
        <v>141</v>
      </c>
      <c r="C313" s="37"/>
      <c r="D313" s="37"/>
      <c r="E313" s="35">
        <v>2</v>
      </c>
      <c r="F313" s="35">
        <f t="shared" si="34"/>
        <v>2</v>
      </c>
    </row>
    <row r="314" spans="1:10" s="73" customFormat="1" ht="30" customHeight="1" x14ac:dyDescent="0.4">
      <c r="A314" s="2">
        <v>2</v>
      </c>
      <c r="B314" s="28" t="s">
        <v>142</v>
      </c>
      <c r="C314" s="37"/>
      <c r="D314" s="37"/>
      <c r="E314" s="35">
        <v>1935</v>
      </c>
      <c r="F314" s="35">
        <f t="shared" si="34"/>
        <v>1935</v>
      </c>
    </row>
    <row r="316" spans="1:10" x14ac:dyDescent="0.4">
      <c r="A316" s="53"/>
      <c r="B316" s="55" t="s">
        <v>150</v>
      </c>
      <c r="C316" s="89" t="s">
        <v>147</v>
      </c>
      <c r="D316" s="89"/>
      <c r="E316" s="89"/>
      <c r="F316" s="54"/>
      <c r="G316" s="55"/>
      <c r="H316" s="55"/>
    </row>
    <row r="317" spans="1:10" x14ac:dyDescent="0.4">
      <c r="A317" s="53"/>
      <c r="B317" s="55" t="s">
        <v>151</v>
      </c>
      <c r="C317" s="54"/>
      <c r="D317" s="54"/>
      <c r="E317" s="54" t="s">
        <v>148</v>
      </c>
      <c r="F317" s="54"/>
      <c r="G317" s="56"/>
      <c r="H317" s="56"/>
    </row>
    <row r="318" spans="1:10" x14ac:dyDescent="0.4">
      <c r="A318" s="53"/>
      <c r="B318" s="53"/>
      <c r="C318" s="89" t="s">
        <v>149</v>
      </c>
      <c r="D318" s="89"/>
      <c r="E318" s="89"/>
      <c r="F318" s="54"/>
      <c r="G318" s="56"/>
      <c r="H318" s="56"/>
    </row>
    <row r="319" spans="1:10" x14ac:dyDescent="0.4">
      <c r="A319" s="53"/>
      <c r="B319" s="53"/>
      <c r="C319" s="54"/>
      <c r="D319" s="54"/>
      <c r="F319" s="54"/>
      <c r="G319" s="58"/>
      <c r="H319" s="59"/>
      <c r="I319" s="59"/>
      <c r="J319" s="59"/>
    </row>
  </sheetData>
  <mergeCells count="5">
    <mergeCell ref="C316:E316"/>
    <mergeCell ref="C318:E318"/>
    <mergeCell ref="E1:F1"/>
    <mergeCell ref="E2:G2"/>
    <mergeCell ref="A5:G5"/>
  </mergeCells>
  <phoneticPr fontId="6" type="noConversion"/>
  <pageMargins left="0.19685039370078741" right="0.11811023622047245" top="0.19685039370078741" bottom="0.19685039370078741" header="0" footer="0"/>
  <pageSetup paperSize="9" orientation="landscape" horizontalDpi="1200" verticalDpi="1200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2023-03-20T08:07:06Z</cp:lastPrinted>
  <dcterms:created xsi:type="dcterms:W3CDTF">2023-01-25T12:30:24Z</dcterms:created>
  <dcterms:modified xsi:type="dcterms:W3CDTF">2023-03-20T08:17:30Z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